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mjh\Documents\Numerical-Methods-in-Finance\"/>
    </mc:Choice>
  </mc:AlternateContent>
  <xr:revisionPtr revIDLastSave="0" documentId="13_ncr:1_{E6632C2A-0AF2-4DB9-8E2C-0A88B3002C7A}" xr6:coauthVersionLast="38" xr6:coauthVersionMax="38" xr10:uidLastSave="{00000000-0000-0000-0000-000000000000}"/>
  <bookViews>
    <workbookView xWindow="0" yWindow="0" windowWidth="19200" windowHeight="6975" activeTab="1" xr2:uid="{00000000-000D-0000-FFFF-FFFF00000000}"/>
  </bookViews>
  <sheets>
    <sheet name="Sheet3 (2)" sheetId="6" r:id="rId1"/>
    <sheet name="Sheet3 (3)" sheetId="7" r:id="rId2"/>
    <sheet name="Sheet1" sheetId="8" r:id="rId3"/>
  </sheets>
  <definedNames>
    <definedName name="_xlnm._FilterDatabase" localSheetId="0" hidden="1">'Sheet3 (2)'!$A$1:$A$184</definedName>
    <definedName name="_xlnm._FilterDatabase" localSheetId="1" hidden="1">'Sheet3 (3)'!$A$1:$A$119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3" i="7" l="1"/>
  <c r="L8" i="8"/>
  <c r="L9" i="8" l="1"/>
  <c r="L6" i="8"/>
  <c r="L5" i="8"/>
  <c r="L4" i="8"/>
  <c r="L3" i="8"/>
  <c r="L2" i="8"/>
  <c r="L1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I3" i="8"/>
  <c r="H3" i="8"/>
  <c r="G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3" i="8"/>
  <c r="AA10" i="7"/>
  <c r="AA9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Q66" i="7" s="1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Q109" i="7" s="1"/>
  <c r="S109" i="7" s="1"/>
  <c r="O110" i="7"/>
  <c r="O111" i="7"/>
  <c r="O112" i="7"/>
  <c r="O113" i="7"/>
  <c r="O114" i="7"/>
  <c r="O115" i="7"/>
  <c r="O116" i="7"/>
  <c r="O117" i="7"/>
  <c r="O118" i="7"/>
  <c r="O119" i="7"/>
  <c r="O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2" i="7"/>
  <c r="M3" i="7"/>
  <c r="M4" i="7"/>
  <c r="M5" i="7"/>
  <c r="Q5" i="7" s="1"/>
  <c r="S5" i="7" s="1"/>
  <c r="M6" i="7"/>
  <c r="Q6" i="7" s="1"/>
  <c r="S6" i="7" s="1"/>
  <c r="M7" i="7"/>
  <c r="M8" i="7"/>
  <c r="M9" i="7"/>
  <c r="M10" i="7"/>
  <c r="Q10" i="7" s="1"/>
  <c r="S10" i="7" s="1"/>
  <c r="M11" i="7"/>
  <c r="Q11" i="7" s="1"/>
  <c r="S11" i="7" s="1"/>
  <c r="M12" i="7"/>
  <c r="M13" i="7"/>
  <c r="Q13" i="7" s="1"/>
  <c r="S13" i="7" s="1"/>
  <c r="M14" i="7"/>
  <c r="Q14" i="7" s="1"/>
  <c r="S14" i="7" s="1"/>
  <c r="M15" i="7"/>
  <c r="M16" i="7"/>
  <c r="M17" i="7"/>
  <c r="M18" i="7"/>
  <c r="M19" i="7"/>
  <c r="Q19" i="7" s="1"/>
  <c r="S19" i="7" s="1"/>
  <c r="M20" i="7"/>
  <c r="M21" i="7"/>
  <c r="Q21" i="7" s="1"/>
  <c r="S21" i="7" s="1"/>
  <c r="M22" i="7"/>
  <c r="Q22" i="7" s="1"/>
  <c r="S22" i="7" s="1"/>
  <c r="M23" i="7"/>
  <c r="M24" i="7"/>
  <c r="M25" i="7"/>
  <c r="M26" i="7"/>
  <c r="M27" i="7"/>
  <c r="Q27" i="7" s="1"/>
  <c r="S27" i="7" s="1"/>
  <c r="M28" i="7"/>
  <c r="M29" i="7"/>
  <c r="Q29" i="7" s="1"/>
  <c r="S29" i="7" s="1"/>
  <c r="M30" i="7"/>
  <c r="Q30" i="7" s="1"/>
  <c r="S30" i="7" s="1"/>
  <c r="W30" i="7" s="1"/>
  <c r="M31" i="7"/>
  <c r="M32" i="7"/>
  <c r="M33" i="7"/>
  <c r="M34" i="7"/>
  <c r="M35" i="7"/>
  <c r="Q35" i="7" s="1"/>
  <c r="S35" i="7" s="1"/>
  <c r="M36" i="7"/>
  <c r="M37" i="7"/>
  <c r="Q37" i="7" s="1"/>
  <c r="S37" i="7" s="1"/>
  <c r="M38" i="7"/>
  <c r="Q38" i="7" s="1"/>
  <c r="S38" i="7" s="1"/>
  <c r="W38" i="7" s="1"/>
  <c r="M39" i="7"/>
  <c r="M40" i="7"/>
  <c r="M41" i="7"/>
  <c r="M42" i="7"/>
  <c r="Q42" i="7" s="1"/>
  <c r="S42" i="7" s="1"/>
  <c r="M43" i="7"/>
  <c r="Q43" i="7" s="1"/>
  <c r="S43" i="7" s="1"/>
  <c r="M44" i="7"/>
  <c r="M45" i="7"/>
  <c r="Q45" i="7" s="1"/>
  <c r="S45" i="7" s="1"/>
  <c r="M46" i="7"/>
  <c r="Q46" i="7" s="1"/>
  <c r="S46" i="7" s="1"/>
  <c r="M47" i="7"/>
  <c r="M48" i="7"/>
  <c r="M49" i="7"/>
  <c r="M50" i="7"/>
  <c r="Q50" i="7" s="1"/>
  <c r="S50" i="7" s="1"/>
  <c r="M51" i="7"/>
  <c r="Q51" i="7" s="1"/>
  <c r="S51" i="7" s="1"/>
  <c r="M52" i="7"/>
  <c r="M53" i="7"/>
  <c r="Q53" i="7" s="1"/>
  <c r="S53" i="7" s="1"/>
  <c r="M54" i="7"/>
  <c r="Q54" i="7" s="1"/>
  <c r="S54" i="7" s="1"/>
  <c r="W54" i="7" s="1"/>
  <c r="M55" i="7"/>
  <c r="M56" i="7"/>
  <c r="M57" i="7"/>
  <c r="Q57" i="7" s="1"/>
  <c r="S57" i="7" s="1"/>
  <c r="M58" i="7"/>
  <c r="Q58" i="7" s="1"/>
  <c r="S58" i="7" s="1"/>
  <c r="M59" i="7"/>
  <c r="Q59" i="7" s="1"/>
  <c r="S59" i="7" s="1"/>
  <c r="M60" i="7"/>
  <c r="M61" i="7"/>
  <c r="Q61" i="7" s="1"/>
  <c r="S61" i="7" s="1"/>
  <c r="M62" i="7"/>
  <c r="Q62" i="7" s="1"/>
  <c r="S62" i="7" s="1"/>
  <c r="W62" i="7" s="1"/>
  <c r="M63" i="7"/>
  <c r="M64" i="7"/>
  <c r="M65" i="7"/>
  <c r="Q65" i="7" s="1"/>
  <c r="S65" i="7" s="1"/>
  <c r="M66" i="7"/>
  <c r="S66" i="7" s="1"/>
  <c r="M67" i="7"/>
  <c r="T67" i="7" s="1"/>
  <c r="M68" i="7"/>
  <c r="M69" i="7"/>
  <c r="Q69" i="7" s="1"/>
  <c r="S69" i="7" s="1"/>
  <c r="M70" i="7"/>
  <c r="Q70" i="7" s="1"/>
  <c r="S70" i="7" s="1"/>
  <c r="W70" i="7" s="1"/>
  <c r="M71" i="7"/>
  <c r="M72" i="7"/>
  <c r="M73" i="7"/>
  <c r="Q73" i="7" s="1"/>
  <c r="S73" i="7" s="1"/>
  <c r="M74" i="7"/>
  <c r="Q74" i="7" s="1"/>
  <c r="S74" i="7" s="1"/>
  <c r="M75" i="7"/>
  <c r="M76" i="7"/>
  <c r="M77" i="7"/>
  <c r="Q77" i="7" s="1"/>
  <c r="S77" i="7" s="1"/>
  <c r="M78" i="7"/>
  <c r="Q78" i="7" s="1"/>
  <c r="S78" i="7" s="1"/>
  <c r="M79" i="7"/>
  <c r="M80" i="7"/>
  <c r="M81" i="7"/>
  <c r="Q81" i="7" s="1"/>
  <c r="S81" i="7" s="1"/>
  <c r="M82" i="7"/>
  <c r="Q82" i="7" s="1"/>
  <c r="S82" i="7" s="1"/>
  <c r="M83" i="7"/>
  <c r="M84" i="7"/>
  <c r="M85" i="7"/>
  <c r="Q85" i="7" s="1"/>
  <c r="S85" i="7" s="1"/>
  <c r="M86" i="7"/>
  <c r="Q86" i="7" s="1"/>
  <c r="S86" i="7" s="1"/>
  <c r="W86" i="7" s="1"/>
  <c r="M87" i="7"/>
  <c r="M88" i="7"/>
  <c r="M89" i="7"/>
  <c r="Q89" i="7" s="1"/>
  <c r="S89" i="7" s="1"/>
  <c r="M90" i="7"/>
  <c r="Q90" i="7" s="1"/>
  <c r="S90" i="7" s="1"/>
  <c r="M91" i="7"/>
  <c r="M92" i="7"/>
  <c r="M93" i="7"/>
  <c r="Q93" i="7" s="1"/>
  <c r="S93" i="7" s="1"/>
  <c r="M94" i="7"/>
  <c r="Q94" i="7" s="1"/>
  <c r="S94" i="7" s="1"/>
  <c r="W94" i="7" s="1"/>
  <c r="M95" i="7"/>
  <c r="M96" i="7"/>
  <c r="M97" i="7"/>
  <c r="Q97" i="7" s="1"/>
  <c r="S97" i="7" s="1"/>
  <c r="M98" i="7"/>
  <c r="Q98" i="7" s="1"/>
  <c r="S98" i="7" s="1"/>
  <c r="M99" i="7"/>
  <c r="M100" i="7"/>
  <c r="M101" i="7"/>
  <c r="Q101" i="7" s="1"/>
  <c r="S101" i="7" s="1"/>
  <c r="M102" i="7"/>
  <c r="Q102" i="7" s="1"/>
  <c r="S102" i="7" s="1"/>
  <c r="W102" i="7" s="1"/>
  <c r="M103" i="7"/>
  <c r="M104" i="7"/>
  <c r="M105" i="7"/>
  <c r="Q105" i="7" s="1"/>
  <c r="S105" i="7" s="1"/>
  <c r="M106" i="7"/>
  <c r="Q106" i="7" s="1"/>
  <c r="S106" i="7" s="1"/>
  <c r="M107" i="7"/>
  <c r="T107" i="7" s="1"/>
  <c r="M108" i="7"/>
  <c r="M109" i="7"/>
  <c r="M110" i="7"/>
  <c r="Q110" i="7" s="1"/>
  <c r="S110" i="7" s="1"/>
  <c r="M111" i="7"/>
  <c r="M112" i="7"/>
  <c r="M113" i="7"/>
  <c r="Q113" i="7" s="1"/>
  <c r="S113" i="7" s="1"/>
  <c r="M114" i="7"/>
  <c r="M115" i="7"/>
  <c r="M116" i="7"/>
  <c r="M117" i="7"/>
  <c r="Q117" i="7" s="1"/>
  <c r="S117" i="7" s="1"/>
  <c r="M118" i="7"/>
  <c r="Q118" i="7" s="1"/>
  <c r="S118" i="7" s="1"/>
  <c r="W118" i="7" s="1"/>
  <c r="M119" i="7"/>
  <c r="M2" i="7"/>
  <c r="L3" i="7"/>
  <c r="P3" i="7" s="1"/>
  <c r="R3" i="7" s="1"/>
  <c r="L4" i="7"/>
  <c r="P4" i="7" s="1"/>
  <c r="R4" i="7" s="1"/>
  <c r="L5" i="7"/>
  <c r="T5" i="7" s="1"/>
  <c r="L6" i="7"/>
  <c r="T6" i="7" s="1"/>
  <c r="L7" i="7"/>
  <c r="L8" i="7"/>
  <c r="T8" i="7" s="1"/>
  <c r="L9" i="7"/>
  <c r="P9" i="7" s="1"/>
  <c r="R9" i="7" s="1"/>
  <c r="L10" i="7"/>
  <c r="L11" i="7"/>
  <c r="P11" i="7" s="1"/>
  <c r="R11" i="7" s="1"/>
  <c r="L12" i="7"/>
  <c r="P12" i="7" s="1"/>
  <c r="R12" i="7" s="1"/>
  <c r="L13" i="7"/>
  <c r="T13" i="7" s="1"/>
  <c r="L14" i="7"/>
  <c r="T14" i="7" s="1"/>
  <c r="L15" i="7"/>
  <c r="L16" i="7"/>
  <c r="T16" i="7" s="1"/>
  <c r="L17" i="7"/>
  <c r="P17" i="7" s="1"/>
  <c r="R17" i="7" s="1"/>
  <c r="L18" i="7"/>
  <c r="L19" i="7"/>
  <c r="P19" i="7" s="1"/>
  <c r="R19" i="7" s="1"/>
  <c r="L20" i="7"/>
  <c r="P20" i="7" s="1"/>
  <c r="R20" i="7" s="1"/>
  <c r="L21" i="7"/>
  <c r="T21" i="7" s="1"/>
  <c r="L22" i="7"/>
  <c r="T22" i="7" s="1"/>
  <c r="L23" i="7"/>
  <c r="P23" i="7" s="1"/>
  <c r="R23" i="7" s="1"/>
  <c r="L24" i="7"/>
  <c r="T24" i="7" s="1"/>
  <c r="L25" i="7"/>
  <c r="P25" i="7" s="1"/>
  <c r="R25" i="7" s="1"/>
  <c r="L26" i="7"/>
  <c r="L27" i="7"/>
  <c r="P27" i="7" s="1"/>
  <c r="R27" i="7" s="1"/>
  <c r="L28" i="7"/>
  <c r="P28" i="7" s="1"/>
  <c r="R28" i="7" s="1"/>
  <c r="L29" i="7"/>
  <c r="T29" i="7" s="1"/>
  <c r="L30" i="7"/>
  <c r="T30" i="7" s="1"/>
  <c r="L31" i="7"/>
  <c r="L32" i="7"/>
  <c r="T32" i="7" s="1"/>
  <c r="L33" i="7"/>
  <c r="P33" i="7" s="1"/>
  <c r="R33" i="7" s="1"/>
  <c r="L34" i="7"/>
  <c r="L35" i="7"/>
  <c r="P35" i="7" s="1"/>
  <c r="R35" i="7" s="1"/>
  <c r="L36" i="7"/>
  <c r="P36" i="7" s="1"/>
  <c r="R36" i="7" s="1"/>
  <c r="L37" i="7"/>
  <c r="T37" i="7" s="1"/>
  <c r="L38" i="7"/>
  <c r="T38" i="7" s="1"/>
  <c r="L39" i="7"/>
  <c r="L40" i="7"/>
  <c r="T40" i="7" s="1"/>
  <c r="L41" i="7"/>
  <c r="P41" i="7" s="1"/>
  <c r="R41" i="7" s="1"/>
  <c r="L42" i="7"/>
  <c r="L43" i="7"/>
  <c r="P43" i="7" s="1"/>
  <c r="R43" i="7" s="1"/>
  <c r="L44" i="7"/>
  <c r="P44" i="7" s="1"/>
  <c r="R44" i="7" s="1"/>
  <c r="L45" i="7"/>
  <c r="T45" i="7" s="1"/>
  <c r="L46" i="7"/>
  <c r="T46" i="7" s="1"/>
  <c r="L47" i="7"/>
  <c r="L48" i="7"/>
  <c r="T48" i="7" s="1"/>
  <c r="L49" i="7"/>
  <c r="P49" i="7" s="1"/>
  <c r="R49" i="7" s="1"/>
  <c r="L50" i="7"/>
  <c r="L51" i="7"/>
  <c r="P51" i="7" s="1"/>
  <c r="R51" i="7" s="1"/>
  <c r="L52" i="7"/>
  <c r="P52" i="7" s="1"/>
  <c r="R52" i="7" s="1"/>
  <c r="L53" i="7"/>
  <c r="T53" i="7" s="1"/>
  <c r="L54" i="7"/>
  <c r="L55" i="7"/>
  <c r="L56" i="7"/>
  <c r="T56" i="7" s="1"/>
  <c r="L57" i="7"/>
  <c r="P57" i="7" s="1"/>
  <c r="R57" i="7" s="1"/>
  <c r="L58" i="7"/>
  <c r="L59" i="7"/>
  <c r="P59" i="7" s="1"/>
  <c r="R59" i="7" s="1"/>
  <c r="L60" i="7"/>
  <c r="P60" i="7" s="1"/>
  <c r="R60" i="7" s="1"/>
  <c r="L61" i="7"/>
  <c r="T61" i="7" s="1"/>
  <c r="L62" i="7"/>
  <c r="T62" i="7" s="1"/>
  <c r="L64" i="7"/>
  <c r="T64" i="7" s="1"/>
  <c r="L65" i="7"/>
  <c r="P65" i="7" s="1"/>
  <c r="R65" i="7" s="1"/>
  <c r="L66" i="7"/>
  <c r="L67" i="7"/>
  <c r="P67" i="7" s="1"/>
  <c r="R67" i="7" s="1"/>
  <c r="L68" i="7"/>
  <c r="L69" i="7"/>
  <c r="T69" i="7" s="1"/>
  <c r="L70" i="7"/>
  <c r="T70" i="7" s="1"/>
  <c r="L71" i="7"/>
  <c r="L72" i="7"/>
  <c r="T72" i="7" s="1"/>
  <c r="L73" i="7"/>
  <c r="P73" i="7" s="1"/>
  <c r="R73" i="7" s="1"/>
  <c r="L74" i="7"/>
  <c r="L75" i="7"/>
  <c r="P75" i="7" s="1"/>
  <c r="R75" i="7" s="1"/>
  <c r="L76" i="7"/>
  <c r="L77" i="7"/>
  <c r="T77" i="7" s="1"/>
  <c r="L78" i="7"/>
  <c r="T78" i="7" s="1"/>
  <c r="L79" i="7"/>
  <c r="L80" i="7"/>
  <c r="T80" i="7" s="1"/>
  <c r="L81" i="7"/>
  <c r="P81" i="7" s="1"/>
  <c r="R81" i="7" s="1"/>
  <c r="L82" i="7"/>
  <c r="L83" i="7"/>
  <c r="P83" i="7" s="1"/>
  <c r="R83" i="7" s="1"/>
  <c r="L84" i="7"/>
  <c r="L85" i="7"/>
  <c r="T85" i="7" s="1"/>
  <c r="L86" i="7"/>
  <c r="L87" i="7"/>
  <c r="L88" i="7"/>
  <c r="T88" i="7" s="1"/>
  <c r="L89" i="7"/>
  <c r="P89" i="7" s="1"/>
  <c r="R89" i="7" s="1"/>
  <c r="L90" i="7"/>
  <c r="L91" i="7"/>
  <c r="P91" i="7" s="1"/>
  <c r="R91" i="7" s="1"/>
  <c r="L92" i="7"/>
  <c r="L93" i="7"/>
  <c r="T93" i="7" s="1"/>
  <c r="L94" i="7"/>
  <c r="L95" i="7"/>
  <c r="L96" i="7"/>
  <c r="T96" i="7" s="1"/>
  <c r="L97" i="7"/>
  <c r="P97" i="7" s="1"/>
  <c r="R97" i="7" s="1"/>
  <c r="L98" i="7"/>
  <c r="L99" i="7"/>
  <c r="P99" i="7" s="1"/>
  <c r="R99" i="7" s="1"/>
  <c r="L100" i="7"/>
  <c r="L101" i="7"/>
  <c r="T101" i="7" s="1"/>
  <c r="L102" i="7"/>
  <c r="L103" i="7"/>
  <c r="L104" i="7"/>
  <c r="T104" i="7" s="1"/>
  <c r="L105" i="7"/>
  <c r="P105" i="7" s="1"/>
  <c r="R105" i="7" s="1"/>
  <c r="L106" i="7"/>
  <c r="L107" i="7"/>
  <c r="P107" i="7" s="1"/>
  <c r="R107" i="7" s="1"/>
  <c r="L108" i="7"/>
  <c r="L109" i="7"/>
  <c r="T109" i="7" s="1"/>
  <c r="L110" i="7"/>
  <c r="L111" i="7"/>
  <c r="L112" i="7"/>
  <c r="T112" i="7" s="1"/>
  <c r="L113" i="7"/>
  <c r="P113" i="7" s="1"/>
  <c r="R113" i="7" s="1"/>
  <c r="L114" i="7"/>
  <c r="L115" i="7"/>
  <c r="P115" i="7" s="1"/>
  <c r="R115" i="7" s="1"/>
  <c r="L116" i="7"/>
  <c r="L117" i="7"/>
  <c r="T117" i="7" s="1"/>
  <c r="L118" i="7"/>
  <c r="L119" i="7"/>
  <c r="L2" i="7"/>
  <c r="T2" i="7" s="1"/>
  <c r="Q119" i="7" l="1"/>
  <c r="S119" i="7" s="1"/>
  <c r="W119" i="7" s="1"/>
  <c r="Q111" i="7"/>
  <c r="S111" i="7" s="1"/>
  <c r="W111" i="7" s="1"/>
  <c r="Q103" i="7"/>
  <c r="S103" i="7" s="1"/>
  <c r="W103" i="7" s="1"/>
  <c r="Q95" i="7"/>
  <c r="S95" i="7" s="1"/>
  <c r="W95" i="7" s="1"/>
  <c r="Q87" i="7"/>
  <c r="S87" i="7" s="1"/>
  <c r="W87" i="7" s="1"/>
  <c r="Q79" i="7"/>
  <c r="S79" i="7" s="1"/>
  <c r="W79" i="7" s="1"/>
  <c r="Q71" i="7"/>
  <c r="S71" i="7" s="1"/>
  <c r="W71" i="7" s="1"/>
  <c r="Q63" i="7"/>
  <c r="S63" i="7" s="1"/>
  <c r="W63" i="7" s="1"/>
  <c r="Q55" i="7"/>
  <c r="S55" i="7" s="1"/>
  <c r="W55" i="7" s="1"/>
  <c r="Q47" i="7"/>
  <c r="S47" i="7" s="1"/>
  <c r="W47" i="7" s="1"/>
  <c r="Q39" i="7"/>
  <c r="S39" i="7" s="1"/>
  <c r="W39" i="7" s="1"/>
  <c r="Q31" i="7"/>
  <c r="S31" i="7" s="1"/>
  <c r="W31" i="7" s="1"/>
  <c r="Q23" i="7"/>
  <c r="S23" i="7" s="1"/>
  <c r="W23" i="7" s="1"/>
  <c r="Q15" i="7"/>
  <c r="S15" i="7" s="1"/>
  <c r="W15" i="7" s="1"/>
  <c r="Q7" i="7"/>
  <c r="S7" i="7" s="1"/>
  <c r="W7" i="7" s="1"/>
  <c r="P119" i="7"/>
  <c r="R119" i="7" s="1"/>
  <c r="U119" i="7" s="1"/>
  <c r="P111" i="7"/>
  <c r="R111" i="7" s="1"/>
  <c r="P103" i="7"/>
  <c r="R103" i="7" s="1"/>
  <c r="P87" i="7"/>
  <c r="R87" i="7" s="1"/>
  <c r="P79" i="7"/>
  <c r="R79" i="7" s="1"/>
  <c r="P71" i="7"/>
  <c r="R71" i="7" s="1"/>
  <c r="U71" i="7" s="1"/>
  <c r="P55" i="7"/>
  <c r="R55" i="7" s="1"/>
  <c r="U55" i="7" s="1"/>
  <c r="P47" i="7"/>
  <c r="R47" i="7" s="1"/>
  <c r="P39" i="7"/>
  <c r="R39" i="7" s="1"/>
  <c r="U39" i="7" s="1"/>
  <c r="Q91" i="7"/>
  <c r="S91" i="7" s="1"/>
  <c r="Q83" i="7"/>
  <c r="S83" i="7" s="1"/>
  <c r="W83" i="7" s="1"/>
  <c r="Q75" i="7"/>
  <c r="S75" i="7" s="1"/>
  <c r="W75" i="7" s="1"/>
  <c r="W106" i="7"/>
  <c r="W98" i="7"/>
  <c r="W90" i="7"/>
  <c r="W82" i="7"/>
  <c r="W74" i="7"/>
  <c r="W66" i="7"/>
  <c r="W58" i="7"/>
  <c r="Q115" i="7"/>
  <c r="S115" i="7" s="1"/>
  <c r="Q99" i="7"/>
  <c r="S99" i="7" s="1"/>
  <c r="W99" i="7" s="1"/>
  <c r="W91" i="7"/>
  <c r="W59" i="7"/>
  <c r="W51" i="7"/>
  <c r="W43" i="7"/>
  <c r="W11" i="7"/>
  <c r="Q114" i="7"/>
  <c r="S114" i="7" s="1"/>
  <c r="W114" i="7" s="1"/>
  <c r="P116" i="7"/>
  <c r="R116" i="7" s="1"/>
  <c r="P108" i="7"/>
  <c r="R108" i="7" s="1"/>
  <c r="P100" i="7"/>
  <c r="R100" i="7" s="1"/>
  <c r="P92" i="7"/>
  <c r="R92" i="7" s="1"/>
  <c r="P84" i="7"/>
  <c r="R84" i="7" s="1"/>
  <c r="P76" i="7"/>
  <c r="R76" i="7" s="1"/>
  <c r="P68" i="7"/>
  <c r="R68" i="7" s="1"/>
  <c r="W110" i="7"/>
  <c r="W78" i="7"/>
  <c r="W46" i="7"/>
  <c r="W14" i="7"/>
  <c r="U79" i="7"/>
  <c r="T15" i="7"/>
  <c r="U47" i="7"/>
  <c r="T7" i="7"/>
  <c r="T118" i="7"/>
  <c r="T110" i="7"/>
  <c r="T102" i="7"/>
  <c r="T94" i="7"/>
  <c r="P86" i="7"/>
  <c r="R86" i="7" s="1"/>
  <c r="U86" i="7" s="1"/>
  <c r="P54" i="7"/>
  <c r="R54" i="7" s="1"/>
  <c r="U54" i="7" s="1"/>
  <c r="Q116" i="7"/>
  <c r="S116" i="7" s="1"/>
  <c r="W116" i="7" s="1"/>
  <c r="Q108" i="7"/>
  <c r="S108" i="7" s="1"/>
  <c r="Q100" i="7"/>
  <c r="S100" i="7" s="1"/>
  <c r="W100" i="7" s="1"/>
  <c r="Q92" i="7"/>
  <c r="S92" i="7" s="1"/>
  <c r="W92" i="7" s="1"/>
  <c r="Q84" i="7"/>
  <c r="S84" i="7" s="1"/>
  <c r="W84" i="7" s="1"/>
  <c r="Q76" i="7"/>
  <c r="S76" i="7" s="1"/>
  <c r="W76" i="7" s="1"/>
  <c r="Q68" i="7"/>
  <c r="S68" i="7" s="1"/>
  <c r="W69" i="7" s="1"/>
  <c r="Q60" i="7"/>
  <c r="S60" i="7" s="1"/>
  <c r="W60" i="7" s="1"/>
  <c r="Q52" i="7"/>
  <c r="S52" i="7" s="1"/>
  <c r="W52" i="7" s="1"/>
  <c r="Q44" i="7"/>
  <c r="S44" i="7" s="1"/>
  <c r="W44" i="7" s="1"/>
  <c r="Q36" i="7"/>
  <c r="S36" i="7" s="1"/>
  <c r="W36" i="7" s="1"/>
  <c r="Q28" i="7"/>
  <c r="S28" i="7" s="1"/>
  <c r="W28" i="7" s="1"/>
  <c r="Q20" i="7"/>
  <c r="S20" i="7" s="1"/>
  <c r="W20" i="7" s="1"/>
  <c r="Q12" i="7"/>
  <c r="S12" i="7" s="1"/>
  <c r="W12" i="7" s="1"/>
  <c r="Q4" i="7"/>
  <c r="S4" i="7" s="1"/>
  <c r="W5" i="7" s="1"/>
  <c r="T3" i="7"/>
  <c r="Q49" i="7"/>
  <c r="S49" i="7" s="1"/>
  <c r="W50" i="7" s="1"/>
  <c r="Q41" i="7"/>
  <c r="S41" i="7" s="1"/>
  <c r="W42" i="7" s="1"/>
  <c r="Q33" i="7"/>
  <c r="S33" i="7" s="1"/>
  <c r="U33" i="7" s="1"/>
  <c r="Q25" i="7"/>
  <c r="S25" i="7" s="1"/>
  <c r="U25" i="7" s="1"/>
  <c r="Q17" i="7"/>
  <c r="S17" i="7" s="1"/>
  <c r="Q9" i="7"/>
  <c r="S9" i="7" s="1"/>
  <c r="W10" i="7" s="1"/>
  <c r="W22" i="7"/>
  <c r="W6" i="7"/>
  <c r="U20" i="7"/>
  <c r="U12" i="7"/>
  <c r="T34" i="7"/>
  <c r="T26" i="7"/>
  <c r="T18" i="7"/>
  <c r="P112" i="7"/>
  <c r="R112" i="7" s="1"/>
  <c r="P80" i="7"/>
  <c r="R80" i="7" s="1"/>
  <c r="U80" i="7" s="1"/>
  <c r="P48" i="7"/>
  <c r="R48" i="7" s="1"/>
  <c r="P16" i="7"/>
  <c r="R16" i="7" s="1"/>
  <c r="U19" i="7"/>
  <c r="P15" i="7"/>
  <c r="R15" i="7" s="1"/>
  <c r="U15" i="7" s="1"/>
  <c r="U75" i="7"/>
  <c r="U43" i="7"/>
  <c r="P114" i="7"/>
  <c r="R114" i="7" s="1"/>
  <c r="P106" i="7"/>
  <c r="R106" i="7" s="1"/>
  <c r="U106" i="7" s="1"/>
  <c r="P98" i="7"/>
  <c r="R98" i="7" s="1"/>
  <c r="U98" i="7" s="1"/>
  <c r="P90" i="7"/>
  <c r="R90" i="7" s="1"/>
  <c r="U90" i="7" s="1"/>
  <c r="P82" i="7"/>
  <c r="R82" i="7" s="1"/>
  <c r="U82" i="7" s="1"/>
  <c r="P74" i="7"/>
  <c r="R74" i="7" s="1"/>
  <c r="U74" i="7" s="1"/>
  <c r="P66" i="7"/>
  <c r="R66" i="7" s="1"/>
  <c r="U66" i="7" s="1"/>
  <c r="P58" i="7"/>
  <c r="R58" i="7" s="1"/>
  <c r="U58" i="7" s="1"/>
  <c r="P50" i="7"/>
  <c r="R50" i="7" s="1"/>
  <c r="U50" i="7" s="1"/>
  <c r="P42" i="7"/>
  <c r="R42" i="7" s="1"/>
  <c r="U42" i="7" s="1"/>
  <c r="P34" i="7"/>
  <c r="R34" i="7" s="1"/>
  <c r="P26" i="7"/>
  <c r="R26" i="7" s="1"/>
  <c r="P18" i="7"/>
  <c r="R18" i="7" s="1"/>
  <c r="P10" i="7"/>
  <c r="R10" i="7" s="1"/>
  <c r="U10" i="7" s="1"/>
  <c r="Q2" i="7"/>
  <c r="S2" i="7" s="1"/>
  <c r="Q112" i="7"/>
  <c r="S112" i="7" s="1"/>
  <c r="W112" i="7" s="1"/>
  <c r="Q104" i="7"/>
  <c r="S104" i="7" s="1"/>
  <c r="W104" i="7" s="1"/>
  <c r="Q96" i="7"/>
  <c r="S96" i="7" s="1"/>
  <c r="W96" i="7" s="1"/>
  <c r="Q88" i="7"/>
  <c r="S88" i="7" s="1"/>
  <c r="W88" i="7" s="1"/>
  <c r="Q80" i="7"/>
  <c r="S80" i="7" s="1"/>
  <c r="W80" i="7" s="1"/>
  <c r="Q72" i="7"/>
  <c r="S72" i="7" s="1"/>
  <c r="W72" i="7" s="1"/>
  <c r="Q64" i="7"/>
  <c r="S64" i="7" s="1"/>
  <c r="Q56" i="7"/>
  <c r="S56" i="7" s="1"/>
  <c r="W56" i="7" s="1"/>
  <c r="Q48" i="7"/>
  <c r="S48" i="7" s="1"/>
  <c r="W48" i="7" s="1"/>
  <c r="Q40" i="7"/>
  <c r="S40" i="7" s="1"/>
  <c r="W40" i="7" s="1"/>
  <c r="Q32" i="7"/>
  <c r="S32" i="7" s="1"/>
  <c r="W32" i="7" s="1"/>
  <c r="Q24" i="7"/>
  <c r="S24" i="7" s="1"/>
  <c r="W24" i="7" s="1"/>
  <c r="Q16" i="7"/>
  <c r="S16" i="7" s="1"/>
  <c r="W16" i="7" s="1"/>
  <c r="Q8" i="7"/>
  <c r="S8" i="7" s="1"/>
  <c r="W8" i="7" s="1"/>
  <c r="P104" i="7"/>
  <c r="R104" i="7" s="1"/>
  <c r="P72" i="7"/>
  <c r="R72" i="7" s="1"/>
  <c r="P40" i="7"/>
  <c r="R40" i="7" s="1"/>
  <c r="P8" i="7"/>
  <c r="R8" i="7" s="1"/>
  <c r="U115" i="7"/>
  <c r="U91" i="7"/>
  <c r="U27" i="7"/>
  <c r="P7" i="7"/>
  <c r="R7" i="7" s="1"/>
  <c r="U7" i="7" s="1"/>
  <c r="U59" i="7"/>
  <c r="U35" i="7"/>
  <c r="P96" i="7"/>
  <c r="R96" i="7" s="1"/>
  <c r="P64" i="7"/>
  <c r="R64" i="7" s="1"/>
  <c r="P32" i="7"/>
  <c r="R32" i="7" s="1"/>
  <c r="U83" i="7"/>
  <c r="U51" i="7"/>
  <c r="U11" i="7"/>
  <c r="T119" i="7"/>
  <c r="T111" i="7"/>
  <c r="T103" i="7"/>
  <c r="T95" i="7"/>
  <c r="T87" i="7"/>
  <c r="T79" i="7"/>
  <c r="T71" i="7"/>
  <c r="T63" i="7"/>
  <c r="T55" i="7"/>
  <c r="T47" i="7"/>
  <c r="T39" i="7"/>
  <c r="T31" i="7"/>
  <c r="T23" i="7"/>
  <c r="P95" i="7"/>
  <c r="R95" i="7" s="1"/>
  <c r="U95" i="7" s="1"/>
  <c r="P63" i="7"/>
  <c r="R63" i="7" s="1"/>
  <c r="P31" i="7"/>
  <c r="R31" i="7" s="1"/>
  <c r="U31" i="7" s="1"/>
  <c r="P2" i="7"/>
  <c r="R2" i="7" s="1"/>
  <c r="U2" i="7" s="1"/>
  <c r="P88" i="7"/>
  <c r="R88" i="7" s="1"/>
  <c r="U88" i="7" s="1"/>
  <c r="P56" i="7"/>
  <c r="R56" i="7" s="1"/>
  <c r="P24" i="7"/>
  <c r="R24" i="7" s="1"/>
  <c r="U24" i="7" s="1"/>
  <c r="U105" i="7"/>
  <c r="U89" i="7"/>
  <c r="U73" i="7"/>
  <c r="U57" i="7"/>
  <c r="U9" i="7"/>
  <c r="U103" i="7"/>
  <c r="U113" i="7"/>
  <c r="U97" i="7"/>
  <c r="U81" i="7"/>
  <c r="U65" i="7"/>
  <c r="U17" i="7"/>
  <c r="U87" i="7"/>
  <c r="U23" i="7"/>
  <c r="U112" i="7"/>
  <c r="T116" i="7"/>
  <c r="T108" i="7"/>
  <c r="T100" i="7"/>
  <c r="T92" i="7"/>
  <c r="T84" i="7"/>
  <c r="T76" i="7"/>
  <c r="T68" i="7"/>
  <c r="T60" i="7"/>
  <c r="T52" i="7"/>
  <c r="T44" i="7"/>
  <c r="T36" i="7"/>
  <c r="T28" i="7"/>
  <c r="T20" i="7"/>
  <c r="T12" i="7"/>
  <c r="T4" i="7"/>
  <c r="T51" i="7"/>
  <c r="P102" i="7"/>
  <c r="R102" i="7" s="1"/>
  <c r="U102" i="7" s="1"/>
  <c r="P38" i="7"/>
  <c r="R38" i="7" s="1"/>
  <c r="U38" i="7" s="1"/>
  <c r="P6" i="7"/>
  <c r="R6" i="7" s="1"/>
  <c r="U6" i="7" s="1"/>
  <c r="T114" i="7"/>
  <c r="T106" i="7"/>
  <c r="T98" i="7"/>
  <c r="T90" i="7"/>
  <c r="T82" i="7"/>
  <c r="T74" i="7"/>
  <c r="T66" i="7"/>
  <c r="T58" i="7"/>
  <c r="T10" i="7"/>
  <c r="T91" i="7"/>
  <c r="T59" i="7"/>
  <c r="T19" i="7"/>
  <c r="P78" i="7"/>
  <c r="R78" i="7" s="1"/>
  <c r="U78" i="7" s="1"/>
  <c r="P30" i="7"/>
  <c r="R30" i="7" s="1"/>
  <c r="U30" i="7" s="1"/>
  <c r="T42" i="7"/>
  <c r="Q3" i="7"/>
  <c r="S3" i="7" s="1"/>
  <c r="T113" i="7"/>
  <c r="T105" i="7"/>
  <c r="T97" i="7"/>
  <c r="T89" i="7"/>
  <c r="T81" i="7"/>
  <c r="T73" i="7"/>
  <c r="T65" i="7"/>
  <c r="T57" i="7"/>
  <c r="T49" i="7"/>
  <c r="T41" i="7"/>
  <c r="T33" i="7"/>
  <c r="T25" i="7"/>
  <c r="T17" i="7"/>
  <c r="T9" i="7"/>
  <c r="T27" i="7"/>
  <c r="P118" i="7"/>
  <c r="R118" i="7" s="1"/>
  <c r="U118" i="7" s="1"/>
  <c r="P70" i="7"/>
  <c r="R70" i="7" s="1"/>
  <c r="U70" i="7" s="1"/>
  <c r="P14" i="7"/>
  <c r="R14" i="7" s="1"/>
  <c r="U14" i="7" s="1"/>
  <c r="T50" i="7"/>
  <c r="P85" i="7"/>
  <c r="R85" i="7" s="1"/>
  <c r="U85" i="7" s="1"/>
  <c r="P29" i="7"/>
  <c r="R29" i="7" s="1"/>
  <c r="U29" i="7" s="1"/>
  <c r="Q34" i="7"/>
  <c r="S34" i="7" s="1"/>
  <c r="W35" i="7" s="1"/>
  <c r="Q26" i="7"/>
  <c r="S26" i="7" s="1"/>
  <c r="W27" i="7" s="1"/>
  <c r="Q18" i="7"/>
  <c r="S18" i="7" s="1"/>
  <c r="W19" i="7" s="1"/>
  <c r="T115" i="7"/>
  <c r="T75" i="7"/>
  <c r="T35" i="7"/>
  <c r="P110" i="7"/>
  <c r="R110" i="7" s="1"/>
  <c r="U110" i="7" s="1"/>
  <c r="P46" i="7"/>
  <c r="R46" i="7" s="1"/>
  <c r="U46" i="7" s="1"/>
  <c r="P109" i="7"/>
  <c r="R109" i="7" s="1"/>
  <c r="U109" i="7" s="1"/>
  <c r="P93" i="7"/>
  <c r="R93" i="7" s="1"/>
  <c r="U93" i="7" s="1"/>
  <c r="P61" i="7"/>
  <c r="R61" i="7" s="1"/>
  <c r="U61" i="7" s="1"/>
  <c r="P37" i="7"/>
  <c r="R37" i="7" s="1"/>
  <c r="U37" i="7" s="1"/>
  <c r="P5" i="7"/>
  <c r="R5" i="7" s="1"/>
  <c r="U5" i="7" s="1"/>
  <c r="Q107" i="7"/>
  <c r="S107" i="7" s="1"/>
  <c r="Q67" i="7"/>
  <c r="S67" i="7" s="1"/>
  <c r="T99" i="7"/>
  <c r="T11" i="7"/>
  <c r="P94" i="7"/>
  <c r="R94" i="7" s="1"/>
  <c r="U94" i="7" s="1"/>
  <c r="P62" i="7"/>
  <c r="R62" i="7" s="1"/>
  <c r="U62" i="7" s="1"/>
  <c r="P22" i="7"/>
  <c r="R22" i="7" s="1"/>
  <c r="U22" i="7" s="1"/>
  <c r="P117" i="7"/>
  <c r="R117" i="7" s="1"/>
  <c r="U117" i="7" s="1"/>
  <c r="P77" i="7"/>
  <c r="R77" i="7" s="1"/>
  <c r="U77" i="7" s="1"/>
  <c r="P21" i="7"/>
  <c r="R21" i="7" s="1"/>
  <c r="U21" i="7" s="1"/>
  <c r="T86" i="7"/>
  <c r="T54" i="7"/>
  <c r="T83" i="7"/>
  <c r="T43" i="7"/>
  <c r="P101" i="7"/>
  <c r="R101" i="7" s="1"/>
  <c r="U101" i="7" s="1"/>
  <c r="P69" i="7"/>
  <c r="R69" i="7" s="1"/>
  <c r="U69" i="7" s="1"/>
  <c r="P53" i="7"/>
  <c r="R53" i="7" s="1"/>
  <c r="U53" i="7" s="1"/>
  <c r="P45" i="7"/>
  <c r="R45" i="7" s="1"/>
  <c r="U45" i="7" s="1"/>
  <c r="P13" i="7"/>
  <c r="R13" i="7" s="1"/>
  <c r="U13" i="7" s="1"/>
  <c r="AB2" i="7"/>
  <c r="W68" i="7" l="1"/>
  <c r="W64" i="7"/>
  <c r="U108" i="7"/>
  <c r="U111" i="7"/>
  <c r="U63" i="7"/>
  <c r="U99" i="7"/>
  <c r="U28" i="7"/>
  <c r="U92" i="7"/>
  <c r="U96" i="7"/>
  <c r="U114" i="7"/>
  <c r="U84" i="7"/>
  <c r="U4" i="7"/>
  <c r="U16" i="7"/>
  <c r="W3" i="7"/>
  <c r="U100" i="7"/>
  <c r="U8" i="7"/>
  <c r="U68" i="7"/>
  <c r="U72" i="7"/>
  <c r="U104" i="7"/>
  <c r="W85" i="7"/>
  <c r="U49" i="7"/>
  <c r="W109" i="7"/>
  <c r="U41" i="7"/>
  <c r="U36" i="7"/>
  <c r="U40" i="7"/>
  <c r="U44" i="7"/>
  <c r="W37" i="7"/>
  <c r="W115" i="7"/>
  <c r="U76" i="7"/>
  <c r="W93" i="7"/>
  <c r="U60" i="7"/>
  <c r="W21" i="7"/>
  <c r="W101" i="7"/>
  <c r="W45" i="7"/>
  <c r="U52" i="7"/>
  <c r="U56" i="7"/>
  <c r="U32" i="7"/>
  <c r="W29" i="7"/>
  <c r="W117" i="7"/>
  <c r="W77" i="7"/>
  <c r="U116" i="7"/>
  <c r="U64" i="7"/>
  <c r="W13" i="7"/>
  <c r="W53" i="7"/>
  <c r="W61" i="7"/>
  <c r="U107" i="7"/>
  <c r="W107" i="7"/>
  <c r="W97" i="7"/>
  <c r="W17" i="7"/>
  <c r="W9" i="7"/>
  <c r="W41" i="7"/>
  <c r="U18" i="7"/>
  <c r="W18" i="7"/>
  <c r="W25" i="7"/>
  <c r="W57" i="7"/>
  <c r="U26" i="7"/>
  <c r="W26" i="7"/>
  <c r="W33" i="7"/>
  <c r="W4" i="7"/>
  <c r="W73" i="7"/>
  <c r="U34" i="7"/>
  <c r="W34" i="7"/>
  <c r="W49" i="7"/>
  <c r="W89" i="7"/>
  <c r="U3" i="7"/>
  <c r="W65" i="7"/>
  <c r="W108" i="7"/>
  <c r="W105" i="7"/>
  <c r="U67" i="7"/>
  <c r="W67" i="7"/>
  <c r="U48" i="7"/>
  <c r="W81" i="7"/>
  <c r="W113" i="7"/>
  <c r="V7" i="7"/>
  <c r="V15" i="7"/>
  <c r="V23" i="7"/>
  <c r="V31" i="7"/>
  <c r="V39" i="7"/>
  <c r="V109" i="7"/>
  <c r="V101" i="7"/>
  <c r="V112" i="7"/>
  <c r="V104" i="7"/>
  <c r="V118" i="7"/>
  <c r="V105" i="7"/>
  <c r="V48" i="7"/>
  <c r="V10" i="7"/>
  <c r="V18" i="7"/>
  <c r="V26" i="7"/>
  <c r="V42" i="7"/>
  <c r="V45" i="7"/>
  <c r="V53" i="7"/>
  <c r="V55" i="7"/>
  <c r="V59" i="7"/>
  <c r="V61" i="7"/>
  <c r="V63" i="7"/>
  <c r="V65" i="7"/>
  <c r="V67" i="7"/>
  <c r="V71" i="7"/>
  <c r="V73" i="7"/>
  <c r="V75" i="7"/>
  <c r="V77" i="7"/>
  <c r="V81" i="7"/>
  <c r="V83" i="7"/>
  <c r="V85" i="7"/>
  <c r="V87" i="7"/>
  <c r="V89" i="7"/>
  <c r="V91" i="7"/>
  <c r="V93" i="7"/>
  <c r="V95" i="7"/>
  <c r="V97" i="7"/>
  <c r="V99" i="7"/>
  <c r="V116" i="7"/>
  <c r="W2" i="6"/>
  <c r="X18" i="7" l="1"/>
  <c r="X112" i="7"/>
  <c r="X105" i="7"/>
  <c r="V52" i="7"/>
  <c r="V110" i="7"/>
  <c r="X110" i="7" s="1"/>
  <c r="X39" i="7"/>
  <c r="X116" i="7"/>
  <c r="X104" i="7"/>
  <c r="V25" i="7"/>
  <c r="X25" i="7" s="1"/>
  <c r="V13" i="7"/>
  <c r="X13" i="7" s="1"/>
  <c r="V79" i="7"/>
  <c r="V28" i="7"/>
  <c r="X28" i="7" s="1"/>
  <c r="V3" i="7"/>
  <c r="X3" i="7" s="1"/>
  <c r="V40" i="7"/>
  <c r="X40" i="7" s="1"/>
  <c r="V8" i="7"/>
  <c r="X8" i="7" s="1"/>
  <c r="V49" i="7"/>
  <c r="V62" i="7"/>
  <c r="V33" i="7"/>
  <c r="X33" i="7" s="1"/>
  <c r="V113" i="7"/>
  <c r="V107" i="7"/>
  <c r="X107" i="7" s="1"/>
  <c r="V57" i="7"/>
  <c r="V102" i="7"/>
  <c r="X102" i="7" s="1"/>
  <c r="V115" i="7"/>
  <c r="X115" i="7" s="1"/>
  <c r="V51" i="7"/>
  <c r="V69" i="7"/>
  <c r="X69" i="7" s="1"/>
  <c r="V4" i="7"/>
  <c r="V44" i="7"/>
  <c r="X109" i="7"/>
  <c r="X26" i="7"/>
  <c r="X93" i="7"/>
  <c r="X77" i="7"/>
  <c r="X61" i="7"/>
  <c r="X55" i="7"/>
  <c r="X63" i="7"/>
  <c r="X71" i="7"/>
  <c r="X95" i="7"/>
  <c r="X23" i="7"/>
  <c r="X42" i="7"/>
  <c r="X31" i="7"/>
  <c r="X10" i="7"/>
  <c r="X65" i="7"/>
  <c r="X73" i="7"/>
  <c r="X81" i="7"/>
  <c r="X89" i="7"/>
  <c r="X97" i="7"/>
  <c r="X7" i="7"/>
  <c r="X118" i="7"/>
  <c r="X15" i="7"/>
  <c r="X87" i="7"/>
  <c r="X59" i="7"/>
  <c r="X67" i="7"/>
  <c r="X75" i="7"/>
  <c r="X83" i="7"/>
  <c r="X91" i="7"/>
  <c r="X99" i="7"/>
  <c r="X85" i="7"/>
  <c r="X53" i="7"/>
  <c r="X48" i="7"/>
  <c r="X45" i="7"/>
  <c r="X52" i="7"/>
  <c r="X101" i="7"/>
  <c r="V34" i="7"/>
  <c r="V27" i="7"/>
  <c r="X27" i="7" s="1"/>
  <c r="V114" i="7"/>
  <c r="V46" i="7"/>
  <c r="V37" i="7"/>
  <c r="V50" i="7"/>
  <c r="X50" i="7" s="1"/>
  <c r="V111" i="7"/>
  <c r="V38" i="7"/>
  <c r="X38" i="7" s="1"/>
  <c r="V90" i="7"/>
  <c r="V30" i="7"/>
  <c r="X30" i="7" s="1"/>
  <c r="V20" i="7"/>
  <c r="X20" i="7" s="1"/>
  <c r="V21" i="7"/>
  <c r="X21" i="7" s="1"/>
  <c r="V41" i="7"/>
  <c r="X41" i="7" s="1"/>
  <c r="V32" i="7"/>
  <c r="X32" i="7" s="1"/>
  <c r="V74" i="7"/>
  <c r="V17" i="7"/>
  <c r="X17" i="7" s="1"/>
  <c r="V29" i="7"/>
  <c r="V19" i="7"/>
  <c r="X19" i="7" s="1"/>
  <c r="V82" i="7"/>
  <c r="V22" i="7"/>
  <c r="X22" i="7" s="1"/>
  <c r="V58" i="7"/>
  <c r="X58" i="7" s="1"/>
  <c r="V14" i="7"/>
  <c r="V119" i="7"/>
  <c r="X119" i="7" s="1"/>
  <c r="V11" i="7"/>
  <c r="X11" i="7" s="1"/>
  <c r="V43" i="7"/>
  <c r="X43" i="7" s="1"/>
  <c r="V12" i="7"/>
  <c r="X12" i="7" s="1"/>
  <c r="V103" i="7"/>
  <c r="X103" i="7" s="1"/>
  <c r="V24" i="7"/>
  <c r="X24" i="7" s="1"/>
  <c r="V66" i="7"/>
  <c r="V9" i="7"/>
  <c r="V86" i="7"/>
  <c r="V92" i="7"/>
  <c r="V117" i="7"/>
  <c r="V108" i="7"/>
  <c r="X108" i="7" s="1"/>
  <c r="V88" i="7"/>
  <c r="X88" i="7" s="1"/>
  <c r="V6" i="7"/>
  <c r="X6" i="7" s="1"/>
  <c r="V100" i="7"/>
  <c r="V96" i="7"/>
  <c r="X96" i="7" s="1"/>
  <c r="V70" i="7"/>
  <c r="X70" i="7" s="1"/>
  <c r="V76" i="7"/>
  <c r="V36" i="7"/>
  <c r="V47" i="7"/>
  <c r="V16" i="7"/>
  <c r="X16" i="7" s="1"/>
  <c r="V72" i="7"/>
  <c r="X72" i="7" s="1"/>
  <c r="V94" i="7"/>
  <c r="X94" i="7" s="1"/>
  <c r="V84" i="7"/>
  <c r="V80" i="7"/>
  <c r="X80" i="7" s="1"/>
  <c r="V54" i="7"/>
  <c r="V60" i="7"/>
  <c r="V35" i="7"/>
  <c r="X35" i="7" s="1"/>
  <c r="V106" i="7"/>
  <c r="V5" i="7"/>
  <c r="V56" i="7"/>
  <c r="X56" i="7" s="1"/>
  <c r="V78" i="7"/>
  <c r="V68" i="7"/>
  <c r="V64" i="7"/>
  <c r="X64" i="7" s="1"/>
  <c r="V98" i="7"/>
  <c r="O184" i="6"/>
  <c r="N184" i="6"/>
  <c r="O183" i="6"/>
  <c r="N183" i="6"/>
  <c r="O182" i="6"/>
  <c r="N182" i="6"/>
  <c r="O181" i="6"/>
  <c r="N181" i="6"/>
  <c r="O180" i="6"/>
  <c r="N180" i="6"/>
  <c r="O179" i="6"/>
  <c r="N179" i="6"/>
  <c r="O178" i="6"/>
  <c r="N178" i="6"/>
  <c r="O177" i="6"/>
  <c r="N177" i="6"/>
  <c r="O176" i="6"/>
  <c r="N176" i="6"/>
  <c r="O175" i="6"/>
  <c r="N175" i="6"/>
  <c r="O174" i="6"/>
  <c r="N174" i="6"/>
  <c r="O173" i="6"/>
  <c r="N173" i="6"/>
  <c r="O172" i="6"/>
  <c r="N172" i="6"/>
  <c r="O171" i="6"/>
  <c r="N171" i="6"/>
  <c r="O170" i="6"/>
  <c r="N170" i="6"/>
  <c r="O169" i="6"/>
  <c r="N169" i="6"/>
  <c r="O168" i="6"/>
  <c r="N168" i="6"/>
  <c r="O167" i="6"/>
  <c r="N167" i="6"/>
  <c r="O166" i="6"/>
  <c r="N166" i="6"/>
  <c r="O165" i="6"/>
  <c r="N165" i="6"/>
  <c r="O164" i="6"/>
  <c r="N164" i="6"/>
  <c r="O163" i="6"/>
  <c r="N163" i="6"/>
  <c r="O162" i="6"/>
  <c r="N162" i="6"/>
  <c r="O161" i="6"/>
  <c r="N161" i="6"/>
  <c r="O160" i="6"/>
  <c r="N160" i="6"/>
  <c r="O159" i="6"/>
  <c r="N159" i="6"/>
  <c r="O158" i="6"/>
  <c r="N158" i="6"/>
  <c r="O157" i="6"/>
  <c r="N157" i="6"/>
  <c r="O156" i="6"/>
  <c r="N156" i="6"/>
  <c r="O155" i="6"/>
  <c r="N155" i="6"/>
  <c r="O154" i="6"/>
  <c r="N154" i="6"/>
  <c r="O153" i="6"/>
  <c r="N153" i="6"/>
  <c r="O152" i="6"/>
  <c r="N152" i="6"/>
  <c r="O151" i="6"/>
  <c r="N151" i="6"/>
  <c r="O150" i="6"/>
  <c r="N150" i="6"/>
  <c r="O149" i="6"/>
  <c r="N149" i="6"/>
  <c r="O148" i="6"/>
  <c r="N148" i="6"/>
  <c r="O147" i="6"/>
  <c r="N147" i="6"/>
  <c r="O146" i="6"/>
  <c r="N146" i="6"/>
  <c r="O145" i="6"/>
  <c r="N145" i="6"/>
  <c r="O144" i="6"/>
  <c r="N144" i="6"/>
  <c r="O143" i="6"/>
  <c r="N143" i="6"/>
  <c r="O142" i="6"/>
  <c r="N142" i="6"/>
  <c r="O141" i="6"/>
  <c r="N141" i="6"/>
  <c r="O140" i="6"/>
  <c r="N140" i="6"/>
  <c r="O139" i="6"/>
  <c r="N139" i="6"/>
  <c r="O138" i="6"/>
  <c r="N138" i="6"/>
  <c r="O137" i="6"/>
  <c r="N137" i="6"/>
  <c r="O136" i="6"/>
  <c r="N136" i="6"/>
  <c r="O135" i="6"/>
  <c r="N135" i="6"/>
  <c r="O134" i="6"/>
  <c r="N134" i="6"/>
  <c r="O133" i="6"/>
  <c r="N133" i="6"/>
  <c r="O132" i="6"/>
  <c r="N132" i="6"/>
  <c r="O131" i="6"/>
  <c r="N131" i="6"/>
  <c r="O130" i="6"/>
  <c r="N130" i="6"/>
  <c r="O129" i="6"/>
  <c r="N129" i="6"/>
  <c r="O128" i="6"/>
  <c r="N128" i="6"/>
  <c r="O127" i="6"/>
  <c r="N127" i="6"/>
  <c r="O126" i="6"/>
  <c r="N126" i="6"/>
  <c r="O125" i="6"/>
  <c r="N125" i="6"/>
  <c r="O124" i="6"/>
  <c r="N124" i="6"/>
  <c r="O123" i="6"/>
  <c r="N123" i="6"/>
  <c r="O122" i="6"/>
  <c r="N122" i="6"/>
  <c r="O121" i="6"/>
  <c r="N121" i="6"/>
  <c r="O120" i="6"/>
  <c r="N120" i="6"/>
  <c r="O119" i="6"/>
  <c r="N119" i="6"/>
  <c r="O118" i="6"/>
  <c r="N118" i="6"/>
  <c r="O117" i="6"/>
  <c r="N117" i="6"/>
  <c r="O116" i="6"/>
  <c r="N116" i="6"/>
  <c r="O115" i="6"/>
  <c r="N115" i="6"/>
  <c r="O114" i="6"/>
  <c r="N114" i="6"/>
  <c r="O113" i="6"/>
  <c r="N113" i="6"/>
  <c r="O112" i="6"/>
  <c r="N112" i="6"/>
  <c r="O111" i="6"/>
  <c r="N111" i="6"/>
  <c r="O110" i="6"/>
  <c r="N110" i="6"/>
  <c r="O109" i="6"/>
  <c r="N109" i="6"/>
  <c r="O108" i="6"/>
  <c r="N108" i="6"/>
  <c r="O107" i="6"/>
  <c r="N107" i="6"/>
  <c r="O106" i="6"/>
  <c r="N106" i="6"/>
  <c r="O105" i="6"/>
  <c r="N105" i="6"/>
  <c r="O104" i="6"/>
  <c r="N104" i="6"/>
  <c r="O103" i="6"/>
  <c r="N103" i="6"/>
  <c r="O102" i="6"/>
  <c r="N102" i="6"/>
  <c r="O101" i="6"/>
  <c r="N101" i="6"/>
  <c r="O100" i="6"/>
  <c r="N100" i="6"/>
  <c r="O99" i="6"/>
  <c r="N99" i="6"/>
  <c r="O98" i="6"/>
  <c r="N98" i="6"/>
  <c r="O97" i="6"/>
  <c r="N97" i="6"/>
  <c r="O96" i="6"/>
  <c r="N96" i="6"/>
  <c r="O95" i="6"/>
  <c r="N95" i="6"/>
  <c r="O94" i="6"/>
  <c r="N94" i="6"/>
  <c r="O93" i="6"/>
  <c r="N93" i="6"/>
  <c r="O92" i="6"/>
  <c r="N92" i="6"/>
  <c r="O91" i="6"/>
  <c r="N91" i="6"/>
  <c r="O90" i="6"/>
  <c r="N90" i="6"/>
  <c r="O89" i="6"/>
  <c r="N89" i="6"/>
  <c r="O88" i="6"/>
  <c r="N88" i="6"/>
  <c r="O87" i="6"/>
  <c r="N87" i="6"/>
  <c r="O86" i="6"/>
  <c r="N86" i="6"/>
  <c r="O85" i="6"/>
  <c r="N85" i="6"/>
  <c r="O84" i="6"/>
  <c r="N84" i="6"/>
  <c r="O83" i="6"/>
  <c r="N83" i="6"/>
  <c r="O82" i="6"/>
  <c r="N82" i="6"/>
  <c r="O81" i="6"/>
  <c r="N81" i="6"/>
  <c r="O80" i="6"/>
  <c r="N80" i="6"/>
  <c r="O79" i="6"/>
  <c r="N79" i="6"/>
  <c r="O78" i="6"/>
  <c r="N78" i="6"/>
  <c r="O77" i="6"/>
  <c r="N77" i="6"/>
  <c r="O76" i="6"/>
  <c r="N76" i="6"/>
  <c r="O75" i="6"/>
  <c r="N75" i="6"/>
  <c r="O74" i="6"/>
  <c r="N74" i="6"/>
  <c r="O73" i="6"/>
  <c r="N73" i="6"/>
  <c r="O72" i="6"/>
  <c r="N72" i="6"/>
  <c r="O71" i="6"/>
  <c r="N71" i="6"/>
  <c r="O70" i="6"/>
  <c r="N70" i="6"/>
  <c r="O69" i="6"/>
  <c r="N69" i="6"/>
  <c r="O68" i="6"/>
  <c r="N68" i="6"/>
  <c r="O67" i="6"/>
  <c r="N67" i="6"/>
  <c r="O66" i="6"/>
  <c r="N66" i="6"/>
  <c r="O65" i="6"/>
  <c r="N65" i="6"/>
  <c r="O64" i="6"/>
  <c r="N64" i="6"/>
  <c r="O63" i="6"/>
  <c r="N63" i="6"/>
  <c r="O62" i="6"/>
  <c r="N62" i="6"/>
  <c r="O61" i="6"/>
  <c r="N61" i="6"/>
  <c r="O60" i="6"/>
  <c r="N60" i="6"/>
  <c r="O59" i="6"/>
  <c r="N59" i="6"/>
  <c r="O58" i="6"/>
  <c r="N58" i="6"/>
  <c r="O57" i="6"/>
  <c r="N57" i="6"/>
  <c r="O56" i="6"/>
  <c r="N56" i="6"/>
  <c r="O55" i="6"/>
  <c r="N55" i="6"/>
  <c r="O54" i="6"/>
  <c r="N54" i="6"/>
  <c r="O53" i="6"/>
  <c r="N53" i="6"/>
  <c r="O52" i="6"/>
  <c r="N52" i="6"/>
  <c r="O51" i="6"/>
  <c r="N51" i="6"/>
  <c r="O50" i="6"/>
  <c r="N50" i="6"/>
  <c r="O49" i="6"/>
  <c r="N49" i="6"/>
  <c r="O48" i="6"/>
  <c r="N48" i="6"/>
  <c r="O47" i="6"/>
  <c r="N47" i="6"/>
  <c r="O46" i="6"/>
  <c r="N46" i="6"/>
  <c r="O45" i="6"/>
  <c r="N45" i="6"/>
  <c r="O44" i="6"/>
  <c r="N44" i="6"/>
  <c r="O43" i="6"/>
  <c r="N43" i="6"/>
  <c r="O42" i="6"/>
  <c r="N42" i="6"/>
  <c r="O41" i="6"/>
  <c r="N41" i="6"/>
  <c r="O40" i="6"/>
  <c r="N40" i="6"/>
  <c r="O39" i="6"/>
  <c r="N39" i="6"/>
  <c r="O38" i="6"/>
  <c r="N38" i="6"/>
  <c r="O37" i="6"/>
  <c r="N37" i="6"/>
  <c r="O36" i="6"/>
  <c r="N36" i="6"/>
  <c r="O35" i="6"/>
  <c r="N35" i="6"/>
  <c r="O34" i="6"/>
  <c r="N34" i="6"/>
  <c r="O33" i="6"/>
  <c r="N33" i="6"/>
  <c r="O32" i="6"/>
  <c r="N32" i="6"/>
  <c r="O31" i="6"/>
  <c r="N31" i="6"/>
  <c r="O30" i="6"/>
  <c r="N30" i="6"/>
  <c r="O29" i="6"/>
  <c r="N29" i="6"/>
  <c r="O28" i="6"/>
  <c r="N28" i="6"/>
  <c r="O27" i="6"/>
  <c r="N27" i="6"/>
  <c r="O26" i="6"/>
  <c r="N26" i="6"/>
  <c r="O25" i="6"/>
  <c r="N25" i="6"/>
  <c r="O24" i="6"/>
  <c r="N24" i="6"/>
  <c r="O23" i="6"/>
  <c r="N23" i="6"/>
  <c r="O22" i="6"/>
  <c r="N22" i="6"/>
  <c r="O21" i="6"/>
  <c r="N21" i="6"/>
  <c r="O20" i="6"/>
  <c r="N20" i="6"/>
  <c r="O19" i="6"/>
  <c r="N19" i="6"/>
  <c r="O18" i="6"/>
  <c r="N18" i="6"/>
  <c r="O17" i="6"/>
  <c r="N17" i="6"/>
  <c r="O16" i="6"/>
  <c r="N16" i="6"/>
  <c r="O15" i="6"/>
  <c r="N15" i="6"/>
  <c r="O14" i="6"/>
  <c r="N14" i="6"/>
  <c r="O13" i="6"/>
  <c r="N13" i="6"/>
  <c r="O12" i="6"/>
  <c r="N12" i="6"/>
  <c r="O11" i="6"/>
  <c r="N11" i="6"/>
  <c r="O10" i="6"/>
  <c r="N10" i="6"/>
  <c r="O9" i="6"/>
  <c r="N9" i="6"/>
  <c r="O8" i="6"/>
  <c r="N8" i="6"/>
  <c r="O7" i="6"/>
  <c r="N7" i="6"/>
  <c r="O6" i="6"/>
  <c r="N6" i="6"/>
  <c r="O5" i="6"/>
  <c r="N5" i="6"/>
  <c r="O4" i="6"/>
  <c r="N4" i="6"/>
  <c r="O3" i="6"/>
  <c r="N3" i="6"/>
  <c r="O2" i="6"/>
  <c r="N2" i="6"/>
  <c r="X36" i="7" l="1"/>
  <c r="X117" i="7"/>
  <c r="X100" i="7"/>
  <c r="X47" i="7"/>
  <c r="X113" i="7"/>
  <c r="X54" i="7"/>
  <c r="X111" i="7"/>
  <c r="X57" i="7"/>
  <c r="X44" i="7"/>
  <c r="X78" i="7"/>
  <c r="X9" i="7"/>
  <c r="X66" i="7"/>
  <c r="X74" i="7"/>
  <c r="X46" i="7"/>
  <c r="X4" i="7"/>
  <c r="X106" i="7"/>
  <c r="X62" i="7"/>
  <c r="X49" i="7"/>
  <c r="X82" i="7"/>
  <c r="X114" i="7"/>
  <c r="X29" i="7"/>
  <c r="X92" i="7"/>
  <c r="X86" i="7"/>
  <c r="X84" i="7"/>
  <c r="X14" i="7"/>
  <c r="X37" i="7"/>
  <c r="X79" i="7"/>
  <c r="X51" i="7"/>
  <c r="X5" i="7"/>
  <c r="X98" i="7"/>
  <c r="X60" i="7"/>
  <c r="X90" i="7"/>
  <c r="X34" i="7"/>
  <c r="X76" i="7"/>
  <c r="X68" i="7"/>
  <c r="L84" i="6"/>
  <c r="P84" i="6" s="1"/>
  <c r="L83" i="6"/>
  <c r="P83" i="6" s="1"/>
  <c r="L82" i="6"/>
  <c r="P82" i="6" s="1"/>
  <c r="L81" i="6"/>
  <c r="P81" i="6" s="1"/>
  <c r="L80" i="6"/>
  <c r="P80" i="6" s="1"/>
  <c r="L79" i="6"/>
  <c r="P79" i="6" s="1"/>
  <c r="L78" i="6"/>
  <c r="P78" i="6" s="1"/>
  <c r="L77" i="6"/>
  <c r="P77" i="6" s="1"/>
  <c r="L76" i="6"/>
  <c r="P76" i="6" s="1"/>
  <c r="L75" i="6"/>
  <c r="P75" i="6" s="1"/>
  <c r="M151" i="6"/>
  <c r="Q151" i="6" s="1"/>
  <c r="M138" i="6"/>
  <c r="Q138" i="6" s="1"/>
  <c r="M133" i="6"/>
  <c r="Q133" i="6" s="1"/>
  <c r="M131" i="6"/>
  <c r="Q131" i="6" s="1"/>
  <c r="M128" i="6"/>
  <c r="Q128" i="6" s="1"/>
  <c r="M124" i="6"/>
  <c r="Q124" i="6" s="1"/>
  <c r="M120" i="6"/>
  <c r="Q120" i="6" s="1"/>
  <c r="M117" i="6"/>
  <c r="Q117" i="6" s="1"/>
  <c r="M114" i="6"/>
  <c r="Q114" i="6" s="1"/>
  <c r="M111" i="6"/>
  <c r="Q111" i="6" s="1"/>
  <c r="M108" i="6"/>
  <c r="Q108" i="6" s="1"/>
  <c r="M105" i="6"/>
  <c r="Q105" i="6" s="1"/>
  <c r="M102" i="6"/>
  <c r="Q102" i="6" s="1"/>
  <c r="M99" i="6"/>
  <c r="Q99" i="6" s="1"/>
  <c r="M96" i="6"/>
  <c r="Q96" i="6" s="1"/>
  <c r="M93" i="6"/>
  <c r="Q93" i="6" s="1"/>
  <c r="M90" i="6"/>
  <c r="Q90" i="6" s="1"/>
  <c r="M86" i="6"/>
  <c r="Q86" i="6" s="1"/>
  <c r="L184" i="6"/>
  <c r="P184" i="6" s="1"/>
  <c r="L179" i="6"/>
  <c r="P179" i="6" s="1"/>
  <c r="L175" i="6"/>
  <c r="P175" i="6" s="1"/>
  <c r="L171" i="6"/>
  <c r="P171" i="6" s="1"/>
  <c r="L168" i="6"/>
  <c r="P168" i="6" s="1"/>
  <c r="L165" i="6"/>
  <c r="P165" i="6" s="1"/>
  <c r="L162" i="6"/>
  <c r="P162" i="6" s="1"/>
  <c r="L159" i="6"/>
  <c r="P159" i="6" s="1"/>
  <c r="L156" i="6"/>
  <c r="P156" i="6" s="1"/>
  <c r="L152" i="6"/>
  <c r="P152" i="6" s="1"/>
  <c r="L149" i="6"/>
  <c r="P149" i="6" s="1"/>
  <c r="L146" i="6"/>
  <c r="P146" i="6" s="1"/>
  <c r="L143" i="6"/>
  <c r="P143" i="6" s="1"/>
  <c r="L140" i="6"/>
  <c r="P140" i="6" s="1"/>
  <c r="L137" i="6"/>
  <c r="P137" i="6" s="1"/>
  <c r="L134" i="6"/>
  <c r="P134" i="6" s="1"/>
  <c r="L131" i="6"/>
  <c r="P131" i="6" s="1"/>
  <c r="L128" i="6"/>
  <c r="P128" i="6" s="1"/>
  <c r="L125" i="6"/>
  <c r="P125" i="6" s="1"/>
  <c r="L122" i="6"/>
  <c r="P122" i="6" s="1"/>
  <c r="L119" i="6"/>
  <c r="P119" i="6" s="1"/>
  <c r="L116" i="6"/>
  <c r="P116" i="6" s="1"/>
  <c r="L113" i="6"/>
  <c r="P113" i="6" s="1"/>
  <c r="L110" i="6"/>
  <c r="P110" i="6" s="1"/>
  <c r="M155" i="6"/>
  <c r="Q155" i="6" s="1"/>
  <c r="M145" i="6"/>
  <c r="Q145" i="6" s="1"/>
  <c r="M143" i="6"/>
  <c r="Q143" i="6" s="1"/>
  <c r="M142" i="6"/>
  <c r="Q142" i="6" s="1"/>
  <c r="M140" i="6"/>
  <c r="Q140" i="6" s="1"/>
  <c r="M137" i="6"/>
  <c r="Q137" i="6" s="1"/>
  <c r="M134" i="6"/>
  <c r="Q134" i="6" s="1"/>
  <c r="M130" i="6"/>
  <c r="Q130" i="6" s="1"/>
  <c r="M127" i="6"/>
  <c r="Q127" i="6" s="1"/>
  <c r="M125" i="6"/>
  <c r="Q125" i="6" s="1"/>
  <c r="M122" i="6"/>
  <c r="Q122" i="6" s="1"/>
  <c r="M119" i="6"/>
  <c r="Q119" i="6" s="1"/>
  <c r="M116" i="6"/>
  <c r="Q116" i="6" s="1"/>
  <c r="M113" i="6"/>
  <c r="Q113" i="6" s="1"/>
  <c r="M110" i="6"/>
  <c r="Q110" i="6" s="1"/>
  <c r="M107" i="6"/>
  <c r="Q107" i="6" s="1"/>
  <c r="M104" i="6"/>
  <c r="Q104" i="6" s="1"/>
  <c r="M101" i="6"/>
  <c r="Q101" i="6" s="1"/>
  <c r="M98" i="6"/>
  <c r="Q98" i="6" s="1"/>
  <c r="M95" i="6"/>
  <c r="Q95" i="6" s="1"/>
  <c r="M92" i="6"/>
  <c r="Q92" i="6" s="1"/>
  <c r="M89" i="6"/>
  <c r="Q89" i="6" s="1"/>
  <c r="M87" i="6"/>
  <c r="Q87" i="6" s="1"/>
  <c r="L183" i="6"/>
  <c r="P183" i="6" s="1"/>
  <c r="L180" i="6"/>
  <c r="P180" i="6" s="1"/>
  <c r="L177" i="6"/>
  <c r="P177" i="6" s="1"/>
  <c r="L174" i="6"/>
  <c r="P174" i="6" s="1"/>
  <c r="L172" i="6"/>
  <c r="P172" i="6" s="1"/>
  <c r="L169" i="6"/>
  <c r="P169" i="6" s="1"/>
  <c r="L166" i="6"/>
  <c r="P166" i="6" s="1"/>
  <c r="L163" i="6"/>
  <c r="P163" i="6" s="1"/>
  <c r="L160" i="6"/>
  <c r="P160" i="6" s="1"/>
  <c r="L157" i="6"/>
  <c r="P157" i="6" s="1"/>
  <c r="L154" i="6"/>
  <c r="P154" i="6" s="1"/>
  <c r="L151" i="6"/>
  <c r="P151" i="6" s="1"/>
  <c r="L148" i="6"/>
  <c r="P148" i="6" s="1"/>
  <c r="L145" i="6"/>
  <c r="P145" i="6" s="1"/>
  <c r="L142" i="6"/>
  <c r="P142" i="6" s="1"/>
  <c r="L139" i="6"/>
  <c r="P139" i="6" s="1"/>
  <c r="L135" i="6"/>
  <c r="P135" i="6" s="1"/>
  <c r="L133" i="6"/>
  <c r="P133" i="6" s="1"/>
  <c r="L130" i="6"/>
  <c r="P130" i="6" s="1"/>
  <c r="L127" i="6"/>
  <c r="P127" i="6" s="1"/>
  <c r="L123" i="6"/>
  <c r="P123" i="6" s="1"/>
  <c r="L120" i="6"/>
  <c r="P120" i="6" s="1"/>
  <c r="L117" i="6"/>
  <c r="P117" i="6" s="1"/>
  <c r="L114" i="6"/>
  <c r="P114" i="6" s="1"/>
  <c r="L111" i="6"/>
  <c r="P111" i="6" s="1"/>
  <c r="L108" i="6"/>
  <c r="P108" i="6" s="1"/>
  <c r="M184" i="6"/>
  <c r="Q184" i="6" s="1"/>
  <c r="M183" i="6"/>
  <c r="Q183" i="6" s="1"/>
  <c r="M182" i="6"/>
  <c r="Q182" i="6" s="1"/>
  <c r="M181" i="6"/>
  <c r="Q181" i="6" s="1"/>
  <c r="M180" i="6"/>
  <c r="Q180" i="6" s="1"/>
  <c r="M179" i="6"/>
  <c r="Q179" i="6" s="1"/>
  <c r="M178" i="6"/>
  <c r="Q178" i="6" s="1"/>
  <c r="M177" i="6"/>
  <c r="Q177" i="6" s="1"/>
  <c r="M176" i="6"/>
  <c r="Q176" i="6" s="1"/>
  <c r="M175" i="6"/>
  <c r="Q175" i="6" s="1"/>
  <c r="M174" i="6"/>
  <c r="Q174" i="6" s="1"/>
  <c r="M173" i="6"/>
  <c r="Q173" i="6" s="1"/>
  <c r="M172" i="6"/>
  <c r="Q172" i="6" s="1"/>
  <c r="M171" i="6"/>
  <c r="Q171" i="6" s="1"/>
  <c r="M170" i="6"/>
  <c r="Q170" i="6" s="1"/>
  <c r="M169" i="6"/>
  <c r="Q169" i="6" s="1"/>
  <c r="M168" i="6"/>
  <c r="Q168" i="6" s="1"/>
  <c r="M167" i="6"/>
  <c r="Q167" i="6" s="1"/>
  <c r="M166" i="6"/>
  <c r="Q166" i="6" s="1"/>
  <c r="M165" i="6"/>
  <c r="Q165" i="6" s="1"/>
  <c r="M164" i="6"/>
  <c r="Q164" i="6" s="1"/>
  <c r="M163" i="6"/>
  <c r="Q163" i="6" s="1"/>
  <c r="M162" i="6"/>
  <c r="Q162" i="6" s="1"/>
  <c r="M161" i="6"/>
  <c r="Q161" i="6" s="1"/>
  <c r="M160" i="6"/>
  <c r="Q160" i="6" s="1"/>
  <c r="M159" i="6"/>
  <c r="Q159" i="6" s="1"/>
  <c r="M158" i="6"/>
  <c r="Q158" i="6" s="1"/>
  <c r="M157" i="6"/>
  <c r="Q157" i="6" s="1"/>
  <c r="M156" i="6"/>
  <c r="Q156" i="6" s="1"/>
  <c r="M154" i="6"/>
  <c r="Q154" i="6" s="1"/>
  <c r="M153" i="6"/>
  <c r="Q153" i="6" s="1"/>
  <c r="M152" i="6"/>
  <c r="Q152" i="6" s="1"/>
  <c r="M150" i="6"/>
  <c r="Q150" i="6" s="1"/>
  <c r="M149" i="6"/>
  <c r="Q149" i="6" s="1"/>
  <c r="M148" i="6"/>
  <c r="Q148" i="6" s="1"/>
  <c r="M147" i="6"/>
  <c r="Q147" i="6" s="1"/>
  <c r="M146" i="6"/>
  <c r="Q146" i="6" s="1"/>
  <c r="M144" i="6"/>
  <c r="Q144" i="6" s="1"/>
  <c r="M141" i="6"/>
  <c r="Q141" i="6" s="1"/>
  <c r="M139" i="6"/>
  <c r="Q139" i="6" s="1"/>
  <c r="M136" i="6"/>
  <c r="Q136" i="6" s="1"/>
  <c r="M135" i="6"/>
  <c r="Q135" i="6" s="1"/>
  <c r="M132" i="6"/>
  <c r="Q132" i="6" s="1"/>
  <c r="M129" i="6"/>
  <c r="Q129" i="6" s="1"/>
  <c r="M126" i="6"/>
  <c r="Q126" i="6" s="1"/>
  <c r="M123" i="6"/>
  <c r="Q123" i="6" s="1"/>
  <c r="M121" i="6"/>
  <c r="Q121" i="6" s="1"/>
  <c r="M118" i="6"/>
  <c r="Q118" i="6" s="1"/>
  <c r="M115" i="6"/>
  <c r="Q115" i="6" s="1"/>
  <c r="M112" i="6"/>
  <c r="Q112" i="6" s="1"/>
  <c r="M109" i="6"/>
  <c r="Q109" i="6" s="1"/>
  <c r="M106" i="6"/>
  <c r="Q106" i="6" s="1"/>
  <c r="M103" i="6"/>
  <c r="Q103" i="6" s="1"/>
  <c r="M100" i="6"/>
  <c r="Q100" i="6" s="1"/>
  <c r="M97" i="6"/>
  <c r="Q97" i="6" s="1"/>
  <c r="M94" i="6"/>
  <c r="Q94" i="6" s="1"/>
  <c r="M91" i="6"/>
  <c r="Q91" i="6" s="1"/>
  <c r="M88" i="6"/>
  <c r="Q88" i="6" s="1"/>
  <c r="M85" i="6"/>
  <c r="Q85" i="6" s="1"/>
  <c r="L182" i="6"/>
  <c r="P182" i="6" s="1"/>
  <c r="L181" i="6"/>
  <c r="P181" i="6" s="1"/>
  <c r="L178" i="6"/>
  <c r="P178" i="6" s="1"/>
  <c r="L176" i="6"/>
  <c r="P176" i="6" s="1"/>
  <c r="L173" i="6"/>
  <c r="P173" i="6" s="1"/>
  <c r="L170" i="6"/>
  <c r="P170" i="6" s="1"/>
  <c r="L167" i="6"/>
  <c r="P167" i="6" s="1"/>
  <c r="L164" i="6"/>
  <c r="P164" i="6" s="1"/>
  <c r="L161" i="6"/>
  <c r="P161" i="6" s="1"/>
  <c r="L158" i="6"/>
  <c r="P158" i="6" s="1"/>
  <c r="L155" i="6"/>
  <c r="P155" i="6" s="1"/>
  <c r="L153" i="6"/>
  <c r="P153" i="6" s="1"/>
  <c r="L150" i="6"/>
  <c r="P150" i="6" s="1"/>
  <c r="L147" i="6"/>
  <c r="P147" i="6" s="1"/>
  <c r="L144" i="6"/>
  <c r="P144" i="6" s="1"/>
  <c r="L141" i="6"/>
  <c r="P141" i="6" s="1"/>
  <c r="L138" i="6"/>
  <c r="P138" i="6" s="1"/>
  <c r="L136" i="6"/>
  <c r="P136" i="6" s="1"/>
  <c r="L132" i="6"/>
  <c r="P132" i="6" s="1"/>
  <c r="L129" i="6"/>
  <c r="P129" i="6" s="1"/>
  <c r="L126" i="6"/>
  <c r="P126" i="6" s="1"/>
  <c r="L124" i="6"/>
  <c r="P124" i="6" s="1"/>
  <c r="L121" i="6"/>
  <c r="P121" i="6" s="1"/>
  <c r="L118" i="6"/>
  <c r="P118" i="6" s="1"/>
  <c r="L115" i="6"/>
  <c r="P115" i="6" s="1"/>
  <c r="L112" i="6"/>
  <c r="P112" i="6" s="1"/>
  <c r="L109" i="6"/>
  <c r="P109" i="6" s="1"/>
  <c r="L106" i="6"/>
  <c r="P106" i="6" s="1"/>
  <c r="L102" i="6"/>
  <c r="P102" i="6" s="1"/>
  <c r="L98" i="6"/>
  <c r="P98" i="6" s="1"/>
  <c r="L94" i="6"/>
  <c r="P94" i="6" s="1"/>
  <c r="L90" i="6"/>
  <c r="P90" i="6" s="1"/>
  <c r="L86" i="6"/>
  <c r="P86" i="6" s="1"/>
  <c r="M82" i="6"/>
  <c r="Q82" i="6" s="1"/>
  <c r="M78" i="6"/>
  <c r="Q78" i="6" s="1"/>
  <c r="L100" i="6"/>
  <c r="P100" i="6" s="1"/>
  <c r="L92" i="6"/>
  <c r="P92" i="6" s="1"/>
  <c r="M84" i="6"/>
  <c r="Q84" i="6" s="1"/>
  <c r="L101" i="6"/>
  <c r="P101" i="6" s="1"/>
  <c r="L97" i="6"/>
  <c r="P97" i="6" s="1"/>
  <c r="L89" i="6"/>
  <c r="P89" i="6" s="1"/>
  <c r="M81" i="6"/>
  <c r="Q81" i="6" s="1"/>
  <c r="L107" i="6"/>
  <c r="P107" i="6" s="1"/>
  <c r="L103" i="6"/>
  <c r="P103" i="6" s="1"/>
  <c r="L99" i="6"/>
  <c r="P99" i="6" s="1"/>
  <c r="L95" i="6"/>
  <c r="P95" i="6" s="1"/>
  <c r="L91" i="6"/>
  <c r="P91" i="6" s="1"/>
  <c r="L87" i="6"/>
  <c r="P87" i="6" s="1"/>
  <c r="M83" i="6"/>
  <c r="Q83" i="6" s="1"/>
  <c r="M79" i="6"/>
  <c r="Q79" i="6" s="1"/>
  <c r="M75" i="6"/>
  <c r="Q75" i="6" s="1"/>
  <c r="L104" i="6"/>
  <c r="P104" i="6" s="1"/>
  <c r="L96" i="6"/>
  <c r="P96" i="6" s="1"/>
  <c r="L88" i="6"/>
  <c r="P88" i="6" s="1"/>
  <c r="M80" i="6"/>
  <c r="Q80" i="6" s="1"/>
  <c r="M76" i="6"/>
  <c r="Q76" i="6" s="1"/>
  <c r="L105" i="6"/>
  <c r="P105" i="6" s="1"/>
  <c r="L93" i="6"/>
  <c r="P93" i="6" s="1"/>
  <c r="L85" i="6"/>
  <c r="P85" i="6" s="1"/>
  <c r="M77" i="6"/>
  <c r="Q77" i="6" s="1"/>
  <c r="L65" i="6"/>
  <c r="P65" i="6" s="1"/>
  <c r="L64" i="6"/>
  <c r="P64" i="6" s="1"/>
  <c r="L63" i="6"/>
  <c r="P63" i="6" s="1"/>
  <c r="L62" i="6"/>
  <c r="P62" i="6" s="1"/>
  <c r="L61" i="6"/>
  <c r="P61" i="6" s="1"/>
  <c r="L60" i="6"/>
  <c r="P60" i="6" s="1"/>
  <c r="L59" i="6"/>
  <c r="P59" i="6" s="1"/>
  <c r="L58" i="6"/>
  <c r="P58" i="6" s="1"/>
  <c r="L57" i="6"/>
  <c r="P57" i="6" s="1"/>
  <c r="L56" i="6"/>
  <c r="P56" i="6" s="1"/>
  <c r="L55" i="6"/>
  <c r="P55" i="6" s="1"/>
  <c r="L54" i="6"/>
  <c r="P54" i="6" s="1"/>
  <c r="L53" i="6"/>
  <c r="P53" i="6" s="1"/>
  <c r="L52" i="6"/>
  <c r="P52" i="6" s="1"/>
  <c r="L51" i="6"/>
  <c r="P51" i="6" s="1"/>
  <c r="L50" i="6"/>
  <c r="P50" i="6" s="1"/>
  <c r="L49" i="6"/>
  <c r="P49" i="6" s="1"/>
  <c r="L48" i="6"/>
  <c r="P48" i="6" s="1"/>
  <c r="L47" i="6"/>
  <c r="P47" i="6" s="1"/>
  <c r="L46" i="6"/>
  <c r="P46" i="6" s="1"/>
  <c r="L45" i="6"/>
  <c r="P45" i="6" s="1"/>
  <c r="L44" i="6"/>
  <c r="P44" i="6" s="1"/>
  <c r="L43" i="6"/>
  <c r="P43" i="6" s="1"/>
  <c r="L42" i="6"/>
  <c r="P42" i="6" s="1"/>
  <c r="L41" i="6"/>
  <c r="P41" i="6" s="1"/>
  <c r="L40" i="6"/>
  <c r="P40" i="6" s="1"/>
  <c r="L39" i="6"/>
  <c r="P39" i="6" s="1"/>
  <c r="L38" i="6"/>
  <c r="P38" i="6" s="1"/>
  <c r="L37" i="6"/>
  <c r="P37" i="6" s="1"/>
  <c r="L36" i="6"/>
  <c r="P36" i="6" s="1"/>
  <c r="L35" i="6"/>
  <c r="P35" i="6" s="1"/>
  <c r="L34" i="6"/>
  <c r="P34" i="6" s="1"/>
  <c r="L33" i="6"/>
  <c r="P33" i="6" s="1"/>
  <c r="L32" i="6"/>
  <c r="P32" i="6" s="1"/>
  <c r="L31" i="6"/>
  <c r="P31" i="6" s="1"/>
  <c r="L30" i="6"/>
  <c r="P30" i="6" s="1"/>
  <c r="L29" i="6"/>
  <c r="P29" i="6" s="1"/>
  <c r="L28" i="6"/>
  <c r="P28" i="6" s="1"/>
  <c r="L27" i="6"/>
  <c r="P27" i="6" s="1"/>
  <c r="L26" i="6"/>
  <c r="P26" i="6" s="1"/>
  <c r="L25" i="6"/>
  <c r="P25" i="6" s="1"/>
  <c r="L24" i="6"/>
  <c r="P24" i="6" s="1"/>
  <c r="L23" i="6"/>
  <c r="P23" i="6" s="1"/>
  <c r="L22" i="6"/>
  <c r="P22" i="6" s="1"/>
  <c r="L21" i="6"/>
  <c r="P21" i="6" s="1"/>
  <c r="L20" i="6"/>
  <c r="P20" i="6" s="1"/>
  <c r="L19" i="6"/>
  <c r="P19" i="6" s="1"/>
  <c r="L18" i="6"/>
  <c r="P18" i="6" s="1"/>
  <c r="L17" i="6"/>
  <c r="P17" i="6" s="1"/>
  <c r="L16" i="6"/>
  <c r="P16" i="6" s="1"/>
  <c r="L15" i="6"/>
  <c r="P15" i="6" s="1"/>
  <c r="L14" i="6"/>
  <c r="P14" i="6" s="1"/>
  <c r="L13" i="6"/>
  <c r="P13" i="6" s="1"/>
  <c r="L12" i="6"/>
  <c r="P12" i="6" s="1"/>
  <c r="L11" i="6"/>
  <c r="P11" i="6" s="1"/>
  <c r="L10" i="6"/>
  <c r="P10" i="6" s="1"/>
  <c r="L9" i="6"/>
  <c r="P9" i="6" s="1"/>
  <c r="L8" i="6"/>
  <c r="P8" i="6" s="1"/>
  <c r="L7" i="6"/>
  <c r="P7" i="6" s="1"/>
  <c r="L6" i="6"/>
  <c r="P6" i="6" s="1"/>
  <c r="L5" i="6"/>
  <c r="P5" i="6" s="1"/>
  <c r="L4" i="6"/>
  <c r="P4" i="6" s="1"/>
  <c r="L3" i="6"/>
  <c r="P3" i="6" s="1"/>
  <c r="L2" i="6"/>
  <c r="P2" i="6" s="1"/>
  <c r="R2" i="6" s="1"/>
  <c r="L72" i="6"/>
  <c r="P72" i="6" s="1"/>
  <c r="L71" i="6"/>
  <c r="P71" i="6" s="1"/>
  <c r="L69" i="6"/>
  <c r="P69" i="6" s="1"/>
  <c r="L67" i="6"/>
  <c r="P67" i="6" s="1"/>
  <c r="M65" i="6"/>
  <c r="Q65" i="6" s="1"/>
  <c r="M62" i="6"/>
  <c r="Q62" i="6" s="1"/>
  <c r="M60" i="6"/>
  <c r="Q60" i="6" s="1"/>
  <c r="M57" i="6"/>
  <c r="Q57" i="6" s="1"/>
  <c r="M55" i="6"/>
  <c r="Q55" i="6" s="1"/>
  <c r="M52" i="6"/>
  <c r="Q52" i="6" s="1"/>
  <c r="M49" i="6"/>
  <c r="Q49" i="6" s="1"/>
  <c r="M47" i="6"/>
  <c r="Q47" i="6" s="1"/>
  <c r="M44" i="6"/>
  <c r="Q44" i="6" s="1"/>
  <c r="M41" i="6"/>
  <c r="Q41" i="6" s="1"/>
  <c r="M37" i="6"/>
  <c r="Q37" i="6" s="1"/>
  <c r="M35" i="6"/>
  <c r="Q35" i="6" s="1"/>
  <c r="M32" i="6"/>
  <c r="Q32" i="6" s="1"/>
  <c r="M29" i="6"/>
  <c r="Q29" i="6" s="1"/>
  <c r="M24" i="6"/>
  <c r="Q24" i="6" s="1"/>
  <c r="L73" i="6"/>
  <c r="P73" i="6" s="1"/>
  <c r="M64" i="6"/>
  <c r="Q64" i="6" s="1"/>
  <c r="M58" i="6"/>
  <c r="Q58" i="6" s="1"/>
  <c r="M54" i="6"/>
  <c r="Q54" i="6" s="1"/>
  <c r="M51" i="6"/>
  <c r="Q51" i="6" s="1"/>
  <c r="M48" i="6"/>
  <c r="Q48" i="6" s="1"/>
  <c r="M45" i="6"/>
  <c r="Q45" i="6" s="1"/>
  <c r="M42" i="6"/>
  <c r="Q42" i="6" s="1"/>
  <c r="M39" i="6"/>
  <c r="Q39" i="6" s="1"/>
  <c r="M36" i="6"/>
  <c r="Q36" i="6" s="1"/>
  <c r="M33" i="6"/>
  <c r="Q33" i="6" s="1"/>
  <c r="M30" i="6"/>
  <c r="Q30" i="6" s="1"/>
  <c r="M27" i="6"/>
  <c r="Q27" i="6" s="1"/>
  <c r="M25" i="6"/>
  <c r="Q25" i="6" s="1"/>
  <c r="M22" i="6"/>
  <c r="Q22" i="6" s="1"/>
  <c r="M74" i="6"/>
  <c r="Q74" i="6" s="1"/>
  <c r="M73" i="6"/>
  <c r="Q73" i="6" s="1"/>
  <c r="M72" i="6"/>
  <c r="Q72" i="6" s="1"/>
  <c r="M71" i="6"/>
  <c r="Q71" i="6" s="1"/>
  <c r="M70" i="6"/>
  <c r="Q70" i="6" s="1"/>
  <c r="M69" i="6"/>
  <c r="Q69" i="6" s="1"/>
  <c r="M68" i="6"/>
  <c r="Q68" i="6" s="1"/>
  <c r="M67" i="6"/>
  <c r="Q67" i="6" s="1"/>
  <c r="M66" i="6"/>
  <c r="Q66" i="6" s="1"/>
  <c r="L74" i="6"/>
  <c r="P74" i="6" s="1"/>
  <c r="L70" i="6"/>
  <c r="P70" i="6" s="1"/>
  <c r="L68" i="6"/>
  <c r="P68" i="6" s="1"/>
  <c r="L66" i="6"/>
  <c r="P66" i="6" s="1"/>
  <c r="M63" i="6"/>
  <c r="Q63" i="6" s="1"/>
  <c r="M61" i="6"/>
  <c r="Q61" i="6" s="1"/>
  <c r="M59" i="6"/>
  <c r="Q59" i="6" s="1"/>
  <c r="M56" i="6"/>
  <c r="Q56" i="6" s="1"/>
  <c r="M53" i="6"/>
  <c r="Q53" i="6" s="1"/>
  <c r="M50" i="6"/>
  <c r="Q50" i="6" s="1"/>
  <c r="M46" i="6"/>
  <c r="Q46" i="6" s="1"/>
  <c r="M43" i="6"/>
  <c r="Q43" i="6" s="1"/>
  <c r="M40" i="6"/>
  <c r="Q40" i="6" s="1"/>
  <c r="M38" i="6"/>
  <c r="Q38" i="6" s="1"/>
  <c r="M34" i="6"/>
  <c r="Q34" i="6" s="1"/>
  <c r="M31" i="6"/>
  <c r="Q31" i="6" s="1"/>
  <c r="M28" i="6"/>
  <c r="Q28" i="6" s="1"/>
  <c r="M26" i="6"/>
  <c r="Q26" i="6" s="1"/>
  <c r="M23" i="6"/>
  <c r="Q23" i="6" s="1"/>
  <c r="M20" i="6"/>
  <c r="Q20" i="6" s="1"/>
  <c r="M21" i="6"/>
  <c r="Q21" i="6" s="1"/>
  <c r="M18" i="6"/>
  <c r="Q18" i="6" s="1"/>
  <c r="M14" i="6"/>
  <c r="Q14" i="6" s="1"/>
  <c r="M10" i="6"/>
  <c r="Q10" i="6" s="1"/>
  <c r="M6" i="6"/>
  <c r="Q6" i="6" s="1"/>
  <c r="M15" i="6"/>
  <c r="Q15" i="6" s="1"/>
  <c r="M11" i="6"/>
  <c r="Q11" i="6" s="1"/>
  <c r="M7" i="6"/>
  <c r="Q7" i="6" s="1"/>
  <c r="M3" i="6"/>
  <c r="Q3" i="6" s="1"/>
  <c r="M2" i="6"/>
  <c r="Q2" i="6" s="1"/>
  <c r="S2" i="6" s="1"/>
  <c r="M17" i="6"/>
  <c r="Q17" i="6" s="1"/>
  <c r="M5" i="6"/>
  <c r="Q5" i="6" s="1"/>
  <c r="M19" i="6"/>
  <c r="Q19" i="6" s="1"/>
  <c r="M9" i="6"/>
  <c r="Q9" i="6" s="1"/>
  <c r="M16" i="6"/>
  <c r="Q16" i="6" s="1"/>
  <c r="M12" i="6"/>
  <c r="Q12" i="6" s="1"/>
  <c r="M8" i="6"/>
  <c r="Q8" i="6" s="1"/>
  <c r="M4" i="6"/>
  <c r="Q4" i="6" s="1"/>
  <c r="M13" i="6"/>
  <c r="Q13" i="6" s="1"/>
  <c r="X120" i="7" l="1"/>
  <c r="S12" i="6"/>
  <c r="S20" i="6"/>
  <c r="R66" i="6"/>
  <c r="S30" i="6"/>
  <c r="S42" i="6"/>
  <c r="S54" i="6"/>
  <c r="S24" i="6"/>
  <c r="S37" i="6"/>
  <c r="S60" i="6"/>
  <c r="R7" i="6"/>
  <c r="R11" i="6"/>
  <c r="R15" i="6"/>
  <c r="R19" i="6"/>
  <c r="R23" i="6"/>
  <c r="R27" i="6"/>
  <c r="R31" i="6"/>
  <c r="R35" i="6"/>
  <c r="R39" i="6"/>
  <c r="R43" i="6"/>
  <c r="R47" i="6"/>
  <c r="R51" i="6"/>
  <c r="R55" i="6"/>
  <c r="R59" i="6"/>
  <c r="R63" i="6"/>
  <c r="S77" i="6"/>
  <c r="S76" i="6"/>
  <c r="R104" i="6"/>
  <c r="R87" i="6"/>
  <c r="R103" i="6"/>
  <c r="R97" i="6"/>
  <c r="R100" i="6"/>
  <c r="R90" i="6"/>
  <c r="R106" i="6"/>
  <c r="R118" i="6"/>
  <c r="R129" i="6"/>
  <c r="R141" i="6"/>
  <c r="R153" i="6"/>
  <c r="R164" i="6"/>
  <c r="R176" i="6"/>
  <c r="S85" i="6"/>
  <c r="S97" i="6"/>
  <c r="S109" i="6"/>
  <c r="S121" i="6"/>
  <c r="S132" i="6"/>
  <c r="S141" i="6"/>
  <c r="S148" i="6"/>
  <c r="S153" i="6"/>
  <c r="S158" i="6"/>
  <c r="S162" i="6"/>
  <c r="S166" i="6"/>
  <c r="S170" i="6"/>
  <c r="S174" i="6"/>
  <c r="S178" i="6"/>
  <c r="S182" i="6"/>
  <c r="R111" i="6"/>
  <c r="R123" i="6"/>
  <c r="R135" i="6"/>
  <c r="R148" i="6"/>
  <c r="R160" i="6"/>
  <c r="R172" i="6"/>
  <c r="R183" i="6"/>
  <c r="S95" i="6"/>
  <c r="S107" i="6"/>
  <c r="S119" i="6"/>
  <c r="S130" i="6"/>
  <c r="S142" i="6"/>
  <c r="R110" i="6"/>
  <c r="R122" i="6"/>
  <c r="R134" i="6"/>
  <c r="R146" i="6"/>
  <c r="R159" i="6"/>
  <c r="R171" i="6"/>
  <c r="S86" i="6"/>
  <c r="S99" i="6"/>
  <c r="S111" i="6"/>
  <c r="S124" i="6"/>
  <c r="S138" i="6"/>
  <c r="R77" i="6"/>
  <c r="R81" i="6"/>
  <c r="S5" i="6"/>
  <c r="S31" i="6"/>
  <c r="S66" i="6"/>
  <c r="S49" i="6"/>
  <c r="S13" i="6"/>
  <c r="S16" i="6"/>
  <c r="S17" i="6"/>
  <c r="S11" i="6"/>
  <c r="S14" i="6"/>
  <c r="S23" i="6"/>
  <c r="S34" i="6"/>
  <c r="S46" i="6"/>
  <c r="S59" i="6"/>
  <c r="R68" i="6"/>
  <c r="S67" i="6"/>
  <c r="S71" i="6"/>
  <c r="S22" i="6"/>
  <c r="S33" i="6"/>
  <c r="S45" i="6"/>
  <c r="S58" i="6"/>
  <c r="S29" i="6"/>
  <c r="S41" i="6"/>
  <c r="S52" i="6"/>
  <c r="S62" i="6"/>
  <c r="R71" i="6"/>
  <c r="R4" i="6"/>
  <c r="R8" i="6"/>
  <c r="R12" i="6"/>
  <c r="R16" i="6"/>
  <c r="R20" i="6"/>
  <c r="R24" i="6"/>
  <c r="R28" i="6"/>
  <c r="R32" i="6"/>
  <c r="R36" i="6"/>
  <c r="R40" i="6"/>
  <c r="R44" i="6"/>
  <c r="R48" i="6"/>
  <c r="R52" i="6"/>
  <c r="R56" i="6"/>
  <c r="R60" i="6"/>
  <c r="R64" i="6"/>
  <c r="R85" i="6"/>
  <c r="S80" i="6"/>
  <c r="S75" i="6"/>
  <c r="R91" i="6"/>
  <c r="R107" i="6"/>
  <c r="R101" i="6"/>
  <c r="S78" i="6"/>
  <c r="R94" i="6"/>
  <c r="R109" i="6"/>
  <c r="R121" i="6"/>
  <c r="R132" i="6"/>
  <c r="R144" i="6"/>
  <c r="R155" i="6"/>
  <c r="R167" i="6"/>
  <c r="R178" i="6"/>
  <c r="S88" i="6"/>
  <c r="S100" i="6"/>
  <c r="S112" i="6"/>
  <c r="S123" i="6"/>
  <c r="S135" i="6"/>
  <c r="S144" i="6"/>
  <c r="S149" i="6"/>
  <c r="S154" i="6"/>
  <c r="S159" i="6"/>
  <c r="S163" i="6"/>
  <c r="S167" i="6"/>
  <c r="S171" i="6"/>
  <c r="S175" i="6"/>
  <c r="S179" i="6"/>
  <c r="S183" i="6"/>
  <c r="R114" i="6"/>
  <c r="R127" i="6"/>
  <c r="R139" i="6"/>
  <c r="R151" i="6"/>
  <c r="R163" i="6"/>
  <c r="R174" i="6"/>
  <c r="S87" i="6"/>
  <c r="S98" i="6"/>
  <c r="S110" i="6"/>
  <c r="S122" i="6"/>
  <c r="S134" i="6"/>
  <c r="S143" i="6"/>
  <c r="R113" i="6"/>
  <c r="R125" i="6"/>
  <c r="R137" i="6"/>
  <c r="R149" i="6"/>
  <c r="R162" i="6"/>
  <c r="R175" i="6"/>
  <c r="S90" i="6"/>
  <c r="S102" i="6"/>
  <c r="S114" i="6"/>
  <c r="S128" i="6"/>
  <c r="S151" i="6"/>
  <c r="R78" i="6"/>
  <c r="R82" i="6"/>
  <c r="S10" i="6"/>
  <c r="S56" i="6"/>
  <c r="S70" i="6"/>
  <c r="R3" i="6"/>
  <c r="S4" i="6"/>
  <c r="S9" i="6"/>
  <c r="S15" i="6"/>
  <c r="S18" i="6"/>
  <c r="S26" i="6"/>
  <c r="S38" i="6"/>
  <c r="S50" i="6"/>
  <c r="S61" i="6"/>
  <c r="R70" i="6"/>
  <c r="S68" i="6"/>
  <c r="S72" i="6"/>
  <c r="S25" i="6"/>
  <c r="S36" i="6"/>
  <c r="S48" i="6"/>
  <c r="S64" i="6"/>
  <c r="S32" i="6"/>
  <c r="S44" i="6"/>
  <c r="S55" i="6"/>
  <c r="S65" i="6"/>
  <c r="R72" i="6"/>
  <c r="R5" i="6"/>
  <c r="R9" i="6"/>
  <c r="R13" i="6"/>
  <c r="R17" i="6"/>
  <c r="R21" i="6"/>
  <c r="R25" i="6"/>
  <c r="R29" i="6"/>
  <c r="R33" i="6"/>
  <c r="R37" i="6"/>
  <c r="R41" i="6"/>
  <c r="R45" i="6"/>
  <c r="R49" i="6"/>
  <c r="R53" i="6"/>
  <c r="R57" i="6"/>
  <c r="R61" i="6"/>
  <c r="R65" i="6"/>
  <c r="R93" i="6"/>
  <c r="R88" i="6"/>
  <c r="S79" i="6"/>
  <c r="R95" i="6"/>
  <c r="S81" i="6"/>
  <c r="S84" i="6"/>
  <c r="S82" i="6"/>
  <c r="R98" i="6"/>
  <c r="R112" i="6"/>
  <c r="R124" i="6"/>
  <c r="R136" i="6"/>
  <c r="R147" i="6"/>
  <c r="R158" i="6"/>
  <c r="R170" i="6"/>
  <c r="R181" i="6"/>
  <c r="S91" i="6"/>
  <c r="S103" i="6"/>
  <c r="S115" i="6"/>
  <c r="S126" i="6"/>
  <c r="S136" i="6"/>
  <c r="S146" i="6"/>
  <c r="S150" i="6"/>
  <c r="S156" i="6"/>
  <c r="S160" i="6"/>
  <c r="S164" i="6"/>
  <c r="S168" i="6"/>
  <c r="S172" i="6"/>
  <c r="S176" i="6"/>
  <c r="S180" i="6"/>
  <c r="S184" i="6"/>
  <c r="R117" i="6"/>
  <c r="R130" i="6"/>
  <c r="R142" i="6"/>
  <c r="R154" i="6"/>
  <c r="R166" i="6"/>
  <c r="R177" i="6"/>
  <c r="S89" i="6"/>
  <c r="S101" i="6"/>
  <c r="S113" i="6"/>
  <c r="S125" i="6"/>
  <c r="S137" i="6"/>
  <c r="S145" i="6"/>
  <c r="R116" i="6"/>
  <c r="R128" i="6"/>
  <c r="R140" i="6"/>
  <c r="R152" i="6"/>
  <c r="R165" i="6"/>
  <c r="R179" i="6"/>
  <c r="S93" i="6"/>
  <c r="S105" i="6"/>
  <c r="S117" i="6"/>
  <c r="S131" i="6"/>
  <c r="R75" i="6"/>
  <c r="R79" i="6"/>
  <c r="R83" i="6"/>
  <c r="S7" i="6"/>
  <c r="S43" i="6"/>
  <c r="S74" i="6"/>
  <c r="R69" i="6"/>
  <c r="S8" i="6"/>
  <c r="S19" i="6"/>
  <c r="S3" i="6"/>
  <c r="S6" i="6"/>
  <c r="S21" i="6"/>
  <c r="S28" i="6"/>
  <c r="S40" i="6"/>
  <c r="S53" i="6"/>
  <c r="S63" i="6"/>
  <c r="R74" i="6"/>
  <c r="S69" i="6"/>
  <c r="S73" i="6"/>
  <c r="S27" i="6"/>
  <c r="S39" i="6"/>
  <c r="S51" i="6"/>
  <c r="R73" i="6"/>
  <c r="S35" i="6"/>
  <c r="S47" i="6"/>
  <c r="S57" i="6"/>
  <c r="R67" i="6"/>
  <c r="R6" i="6"/>
  <c r="R10" i="6"/>
  <c r="R14" i="6"/>
  <c r="R18" i="6"/>
  <c r="R22" i="6"/>
  <c r="R26" i="6"/>
  <c r="R30" i="6"/>
  <c r="R34" i="6"/>
  <c r="R38" i="6"/>
  <c r="R42" i="6"/>
  <c r="R46" i="6"/>
  <c r="R50" i="6"/>
  <c r="R54" i="6"/>
  <c r="R58" i="6"/>
  <c r="R62" i="6"/>
  <c r="R105" i="6"/>
  <c r="R96" i="6"/>
  <c r="S83" i="6"/>
  <c r="R99" i="6"/>
  <c r="R89" i="6"/>
  <c r="R92" i="6"/>
  <c r="R86" i="6"/>
  <c r="R102" i="6"/>
  <c r="R115" i="6"/>
  <c r="R126" i="6"/>
  <c r="R138" i="6"/>
  <c r="R150" i="6"/>
  <c r="R161" i="6"/>
  <c r="R173" i="6"/>
  <c r="R182" i="6"/>
  <c r="S94" i="6"/>
  <c r="S106" i="6"/>
  <c r="S118" i="6"/>
  <c r="S129" i="6"/>
  <c r="S139" i="6"/>
  <c r="S147" i="6"/>
  <c r="S152" i="6"/>
  <c r="S157" i="6"/>
  <c r="S161" i="6"/>
  <c r="S165" i="6"/>
  <c r="S169" i="6"/>
  <c r="S173" i="6"/>
  <c r="S177" i="6"/>
  <c r="S181" i="6"/>
  <c r="R108" i="6"/>
  <c r="R120" i="6"/>
  <c r="R133" i="6"/>
  <c r="R145" i="6"/>
  <c r="R157" i="6"/>
  <c r="R169" i="6"/>
  <c r="R180" i="6"/>
  <c r="S92" i="6"/>
  <c r="S104" i="6"/>
  <c r="S116" i="6"/>
  <c r="S127" i="6"/>
  <c r="S140" i="6"/>
  <c r="S155" i="6"/>
  <c r="R119" i="6"/>
  <c r="R131" i="6"/>
  <c r="R143" i="6"/>
  <c r="R156" i="6"/>
  <c r="R168" i="6"/>
  <c r="R184" i="6"/>
  <c r="S96" i="6"/>
  <c r="S108" i="6"/>
  <c r="S120" i="6"/>
  <c r="S133" i="6"/>
  <c r="R76" i="6"/>
  <c r="R80" i="6"/>
  <c r="R84" i="6"/>
  <c r="U187" i="6" l="1"/>
</calcChain>
</file>

<file path=xl/sharedStrings.xml><?xml version="1.0" encoding="utf-8"?>
<sst xmlns="http://schemas.openxmlformats.org/spreadsheetml/2006/main" count="380" uniqueCount="244">
  <si>
    <t>EURO STOXX 50</t>
  </si>
  <si>
    <t>S&amp;P 500</t>
    <phoneticPr fontId="2" type="noConversion"/>
  </si>
  <si>
    <t>date</t>
    <phoneticPr fontId="2" type="noConversion"/>
  </si>
  <si>
    <t>els_pr</t>
    <phoneticPr fontId="2" type="noConversion"/>
  </si>
  <si>
    <t>delta1</t>
    <phoneticPr fontId="2" type="noConversion"/>
  </si>
  <si>
    <t>delta2</t>
    <phoneticPr fontId="2" type="noConversion"/>
  </si>
  <si>
    <t>2016/10/28</t>
  </si>
  <si>
    <t>2016/10/29</t>
  </si>
  <si>
    <t>2016/10/30</t>
  </si>
  <si>
    <t>2016/10/31</t>
  </si>
  <si>
    <t>2016/11/01</t>
  </si>
  <si>
    <t>2016/11/02</t>
  </si>
  <si>
    <t>2016/11/03</t>
  </si>
  <si>
    <t>2016/11/04</t>
  </si>
  <si>
    <t>2016/11/05</t>
  </si>
  <si>
    <t>2016/11/06</t>
  </si>
  <si>
    <t>2016/11/07</t>
  </si>
  <si>
    <t>2016/11/08</t>
  </si>
  <si>
    <t>2016/11/09</t>
  </si>
  <si>
    <t>2016/11/10</t>
  </si>
  <si>
    <t>2016/11/11</t>
  </si>
  <si>
    <t>2016/11/12</t>
  </si>
  <si>
    <t>2016/11/13</t>
  </si>
  <si>
    <t>2016/11/14</t>
  </si>
  <si>
    <t>2016/11/15</t>
  </si>
  <si>
    <t>2016/11/16</t>
  </si>
  <si>
    <t>2016/11/17</t>
  </si>
  <si>
    <t>2016/11/18</t>
  </si>
  <si>
    <t>2016/11/19</t>
  </si>
  <si>
    <t>2016/11/20</t>
  </si>
  <si>
    <t>2016/11/21</t>
  </si>
  <si>
    <t>2016/11/22</t>
  </si>
  <si>
    <t>2016/11/23</t>
  </si>
  <si>
    <t>2016/11/24</t>
  </si>
  <si>
    <t>2016/11/25</t>
  </si>
  <si>
    <t>2016/11/26</t>
  </si>
  <si>
    <t>2016/11/27</t>
  </si>
  <si>
    <t>2016/11/28</t>
  </si>
  <si>
    <t>2016/11/29</t>
  </si>
  <si>
    <t>2016/11/30</t>
  </si>
  <si>
    <t>2016/12/01</t>
  </si>
  <si>
    <t>2016/12/02</t>
  </si>
  <si>
    <t>2016/12/03</t>
  </si>
  <si>
    <t>2016/12/04</t>
  </si>
  <si>
    <t>2016/12/05</t>
  </si>
  <si>
    <t>2016/12/06</t>
  </si>
  <si>
    <t>2016/12/07</t>
  </si>
  <si>
    <t>2016/12/08</t>
  </si>
  <si>
    <t>2016/12/09</t>
  </si>
  <si>
    <t>2016/12/10</t>
  </si>
  <si>
    <t>2016/12/11</t>
  </si>
  <si>
    <t>2016/12/12</t>
  </si>
  <si>
    <t>2016/12/13</t>
  </si>
  <si>
    <t>2016/12/14</t>
  </si>
  <si>
    <t>2016/12/15</t>
  </si>
  <si>
    <t>2016/12/16</t>
  </si>
  <si>
    <t>2016/12/17</t>
  </si>
  <si>
    <t>2016/12/18</t>
  </si>
  <si>
    <t>2016/12/19</t>
  </si>
  <si>
    <t>2016/12/20</t>
  </si>
  <si>
    <t>2016/12/21</t>
  </si>
  <si>
    <t>2016/12/22</t>
  </si>
  <si>
    <t>2016/12/23</t>
  </si>
  <si>
    <t>2016/12/24</t>
  </si>
  <si>
    <t>2016/12/25</t>
  </si>
  <si>
    <t>2016/12/26</t>
  </si>
  <si>
    <t>2016/12/27</t>
  </si>
  <si>
    <t>2016/12/28</t>
  </si>
  <si>
    <t>2016/12/29</t>
  </si>
  <si>
    <t>2016/12/30</t>
  </si>
  <si>
    <t>2016/12/31</t>
  </si>
  <si>
    <t>2017/01/01</t>
  </si>
  <si>
    <t>2017/01/02</t>
  </si>
  <si>
    <t>2017/01/03</t>
  </si>
  <si>
    <t>2017/01/04</t>
  </si>
  <si>
    <t>2017/01/05</t>
  </si>
  <si>
    <t>2017/01/06</t>
  </si>
  <si>
    <t>2017/01/07</t>
  </si>
  <si>
    <t>2017/01/08</t>
  </si>
  <si>
    <t>2017/01/09</t>
  </si>
  <si>
    <t>2017/01/10</t>
  </si>
  <si>
    <t>2017/01/11</t>
  </si>
  <si>
    <t>2017/01/12</t>
  </si>
  <si>
    <t>2017/01/13</t>
  </si>
  <si>
    <t>2017/01/14</t>
  </si>
  <si>
    <t>2017/01/15</t>
  </si>
  <si>
    <t>2017/01/16</t>
  </si>
  <si>
    <t>2017/01/17</t>
  </si>
  <si>
    <t>2017/01/18</t>
  </si>
  <si>
    <t>2017/01/19</t>
  </si>
  <si>
    <t>2017/01/20</t>
  </si>
  <si>
    <t>2017/01/21</t>
  </si>
  <si>
    <t>2017/01/22</t>
  </si>
  <si>
    <t>2017/01/23</t>
  </si>
  <si>
    <t>2017/01/24</t>
  </si>
  <si>
    <t>2017/01/25</t>
  </si>
  <si>
    <t>2017/01/26</t>
  </si>
  <si>
    <t>2017/01/27</t>
  </si>
  <si>
    <t>2017/01/28</t>
  </si>
  <si>
    <t>2017/01/29</t>
  </si>
  <si>
    <t>2017/01/30</t>
  </si>
  <si>
    <t>2017/01/31</t>
  </si>
  <si>
    <t>2017/02/01</t>
  </si>
  <si>
    <t>2017/02/02</t>
  </si>
  <si>
    <t>2017/02/03</t>
  </si>
  <si>
    <t>2017/02/04</t>
  </si>
  <si>
    <t>2017/02/05</t>
  </si>
  <si>
    <t>2017/02/06</t>
  </si>
  <si>
    <t>2017/02/07</t>
  </si>
  <si>
    <t>2017/02/08</t>
  </si>
  <si>
    <t>2017/02/09</t>
  </si>
  <si>
    <t>2017/02/10</t>
  </si>
  <si>
    <t>2017/02/11</t>
  </si>
  <si>
    <t>2017/02/12</t>
  </si>
  <si>
    <t>2017/02/13</t>
  </si>
  <si>
    <t>2017/02/14</t>
  </si>
  <si>
    <t>2017/02/15</t>
  </si>
  <si>
    <t>2017/02/16</t>
  </si>
  <si>
    <t>2017/02/17</t>
  </si>
  <si>
    <t>2017/02/18</t>
  </si>
  <si>
    <t>2017/02/19</t>
  </si>
  <si>
    <t>2017/02/20</t>
  </si>
  <si>
    <t>2017/02/21</t>
  </si>
  <si>
    <t>2017/02/22</t>
  </si>
  <si>
    <t>2017/02/23</t>
  </si>
  <si>
    <t>2017/02/24</t>
  </si>
  <si>
    <t>2017/02/25</t>
  </si>
  <si>
    <t>2017/02/26</t>
  </si>
  <si>
    <t>2017/02/27</t>
  </si>
  <si>
    <t>2017/02/28</t>
  </si>
  <si>
    <t>2017/03/01</t>
  </si>
  <si>
    <t>2017/03/02</t>
  </si>
  <si>
    <t>2017/03/03</t>
  </si>
  <si>
    <t>2017/03/04</t>
  </si>
  <si>
    <t>2017/03/05</t>
  </si>
  <si>
    <t>2017/03/06</t>
  </si>
  <si>
    <t>2017/03/07</t>
  </si>
  <si>
    <t>2017/03/08</t>
  </si>
  <si>
    <t>2017/03/09</t>
  </si>
  <si>
    <t>2017/03/10</t>
  </si>
  <si>
    <t>2017/03/11</t>
  </si>
  <si>
    <t>2017/03/12</t>
  </si>
  <si>
    <t>2017/03/13</t>
  </si>
  <si>
    <t>2017/03/14</t>
  </si>
  <si>
    <t>2017/03/15</t>
  </si>
  <si>
    <t>2017/03/16</t>
  </si>
  <si>
    <t>2017/03/17</t>
  </si>
  <si>
    <t>2017/03/18</t>
  </si>
  <si>
    <t>2017/03/19</t>
  </si>
  <si>
    <t>2017/03/20</t>
  </si>
  <si>
    <t>2017/03/21</t>
  </si>
  <si>
    <t>2017/03/22</t>
  </si>
  <si>
    <t>2017/03/23</t>
  </si>
  <si>
    <t>2017/03/24</t>
  </si>
  <si>
    <t>2017/03/25</t>
  </si>
  <si>
    <t>2017/03/26</t>
  </si>
  <si>
    <t>2017/03/27</t>
  </si>
  <si>
    <t>2017/03/28</t>
  </si>
  <si>
    <t>2017/03/29</t>
  </si>
  <si>
    <t>2017/03/30</t>
  </si>
  <si>
    <t>2017/03/31</t>
  </si>
  <si>
    <t>2017/04/01</t>
  </si>
  <si>
    <t>2017/04/02</t>
  </si>
  <si>
    <t>2017/04/03</t>
  </si>
  <si>
    <t>2017/04/04</t>
  </si>
  <si>
    <t>2017/04/05</t>
  </si>
  <si>
    <t>2017/04/06</t>
  </si>
  <si>
    <t>2017/04/07</t>
  </si>
  <si>
    <t>2017/04/08</t>
  </si>
  <si>
    <t>2017/04/09</t>
  </si>
  <si>
    <t>2017/04/10</t>
  </si>
  <si>
    <t>2017/04/11</t>
  </si>
  <si>
    <t>2017/04/12</t>
  </si>
  <si>
    <t>2017/04/13</t>
  </si>
  <si>
    <t>2017/04/14</t>
  </si>
  <si>
    <t>2017/04/15</t>
  </si>
  <si>
    <t>2017/04/16</t>
  </si>
  <si>
    <t>2017/04/17</t>
  </si>
  <si>
    <t>2017/04/18</t>
  </si>
  <si>
    <t>2017/04/19</t>
  </si>
  <si>
    <t>2017/04/20</t>
  </si>
  <si>
    <t>2017/04/21</t>
  </si>
  <si>
    <t>2017/04/22</t>
  </si>
  <si>
    <t>2017/04/23</t>
  </si>
  <si>
    <t>2017/04/24</t>
  </si>
  <si>
    <t>2017/04/25</t>
  </si>
  <si>
    <t>2017/04/26</t>
  </si>
  <si>
    <t>2017/04/27</t>
  </si>
  <si>
    <t>2017/04/28</t>
  </si>
  <si>
    <t>S_명목금액</t>
    <phoneticPr fontId="2" type="noConversion"/>
  </si>
  <si>
    <t>E_명목금액</t>
    <phoneticPr fontId="2" type="noConversion"/>
  </si>
  <si>
    <t>S_최근월물선물가격</t>
    <phoneticPr fontId="2" type="noConversion"/>
  </si>
  <si>
    <t>E_최근월물가격</t>
    <phoneticPr fontId="2" type="noConversion"/>
  </si>
  <si>
    <t>date</t>
    <phoneticPr fontId="2" type="noConversion"/>
  </si>
  <si>
    <t>달러환율</t>
    <phoneticPr fontId="2" type="noConversion"/>
  </si>
  <si>
    <t>유로환율</t>
    <phoneticPr fontId="2" type="noConversion"/>
  </si>
  <si>
    <t>S 델타에 따른 ELS 가격변화(원)</t>
    <phoneticPr fontId="2" type="noConversion"/>
  </si>
  <si>
    <t>E 델타에 따른 ELS 가격변화(원)</t>
    <phoneticPr fontId="2" type="noConversion"/>
  </si>
  <si>
    <t>E_선물 보유필요 계약수량</t>
    <phoneticPr fontId="2" type="noConversion"/>
  </si>
  <si>
    <t>S_선물 보유 계약필요수량</t>
    <phoneticPr fontId="2" type="noConversion"/>
  </si>
  <si>
    <t>S_선물_한계약 보유시 손익(원)</t>
    <phoneticPr fontId="2" type="noConversion"/>
  </si>
  <si>
    <t>E_선물 한계약 보유시 손익(원)</t>
    <phoneticPr fontId="2" type="noConversion"/>
  </si>
  <si>
    <t>액면가</t>
    <phoneticPr fontId="2" type="noConversion"/>
  </si>
  <si>
    <t>발행금액(원)</t>
    <phoneticPr fontId="2" type="noConversion"/>
  </si>
  <si>
    <t>발행주수㈜</t>
    <phoneticPr fontId="2" type="noConversion"/>
  </si>
  <si>
    <t>S_선물 계약단위($)</t>
    <phoneticPr fontId="2" type="noConversion"/>
  </si>
  <si>
    <t>E_선물 계약단위($)</t>
    <phoneticPr fontId="2" type="noConversion"/>
  </si>
  <si>
    <t>EURO STOXX 50</t>
    <phoneticPr fontId="2" type="noConversion"/>
  </si>
  <si>
    <t>HSCEI</t>
    <phoneticPr fontId="2" type="noConversion"/>
  </si>
  <si>
    <t>E_최근월물선물가격</t>
    <phoneticPr fontId="2" type="noConversion"/>
  </si>
  <si>
    <t>H_최근월물가격</t>
    <phoneticPr fontId="2" type="noConversion"/>
  </si>
  <si>
    <t>H 델타에 따른 ELS 가격변화(원)</t>
    <phoneticPr fontId="2" type="noConversion"/>
  </si>
  <si>
    <t>E_선물_한계약 보유시 손익(원)</t>
    <phoneticPr fontId="2" type="noConversion"/>
  </si>
  <si>
    <t>H_선물 한계약 보유시 손익(원)</t>
    <phoneticPr fontId="2" type="noConversion"/>
  </si>
  <si>
    <t>E_선물 보유 계약필요수량</t>
    <phoneticPr fontId="2" type="noConversion"/>
  </si>
  <si>
    <t>H_선물 보유필요 계약수량</t>
    <phoneticPr fontId="2" type="noConversion"/>
  </si>
  <si>
    <t>H_명목금액</t>
    <phoneticPr fontId="2" type="noConversion"/>
  </si>
  <si>
    <t>H_선물 계약단위($)</t>
    <phoneticPr fontId="2" type="noConversion"/>
  </si>
  <si>
    <t>손익</t>
    <phoneticPr fontId="2" type="noConversion"/>
  </si>
  <si>
    <t>E_매수매도</t>
    <phoneticPr fontId="2" type="noConversion"/>
  </si>
  <si>
    <t>H_매수매도</t>
    <phoneticPr fontId="2" type="noConversion"/>
  </si>
  <si>
    <t xml:space="preserve">손익 : </t>
    <phoneticPr fontId="2" type="noConversion"/>
  </si>
  <si>
    <t>delta1€</t>
    <phoneticPr fontId="2" type="noConversion"/>
  </si>
  <si>
    <t>delta2(H)</t>
    <phoneticPr fontId="2" type="noConversion"/>
  </si>
  <si>
    <t>코스피상관</t>
    <phoneticPr fontId="2" type="noConversion"/>
  </si>
  <si>
    <t>유로상관</t>
    <phoneticPr fontId="2" type="noConversion"/>
  </si>
  <si>
    <t>최소분산헷지비율1</t>
    <phoneticPr fontId="2" type="noConversion"/>
  </si>
  <si>
    <t>최소분산헷지비율2</t>
    <phoneticPr fontId="2" type="noConversion"/>
  </si>
  <si>
    <t>sig(EUROSTOXX)</t>
    <phoneticPr fontId="2" type="noConversion"/>
  </si>
  <si>
    <t>sig(HSCEI)</t>
    <phoneticPr fontId="2" type="noConversion"/>
  </si>
  <si>
    <t>sig(EUROSTOXX FUTURES)</t>
    <phoneticPr fontId="2" type="noConversion"/>
  </si>
  <si>
    <t>sig2(HSCEI FUTURES)</t>
    <phoneticPr fontId="2" type="noConversion"/>
  </si>
  <si>
    <t>date</t>
  </si>
  <si>
    <t>HSCEI</t>
  </si>
  <si>
    <t>E_최근월물선물가격</t>
  </si>
  <si>
    <t>H_최근월물가격</t>
  </si>
  <si>
    <t>EUROSTOXX 변화</t>
    <phoneticPr fontId="2" type="noConversion"/>
  </si>
  <si>
    <t>HSCEI변화</t>
    <phoneticPr fontId="2" type="noConversion"/>
  </si>
  <si>
    <t>EUROSTOXX FUTURES 변화</t>
    <phoneticPr fontId="2" type="noConversion"/>
  </si>
  <si>
    <t>HSCEI FUTURES변화</t>
    <phoneticPr fontId="2" type="noConversion"/>
  </si>
  <si>
    <t>EUROSTOXX상관</t>
    <phoneticPr fontId="2" type="noConversion"/>
  </si>
  <si>
    <t>HSCEI상관</t>
    <phoneticPr fontId="2" type="noConversion"/>
  </si>
  <si>
    <t>ELS 가치변동</t>
    <phoneticPr fontId="2" type="noConversion"/>
  </si>
  <si>
    <t>해지금액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</si>
</sst>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76" formatCode="yyyy\-mm\-dd"/>
    <numFmt numFmtId="177" formatCode="#,##0_);[Red]\(#,##0\)"/>
    <numFmt numFmtId="178" formatCode="#,##0.00_);[Red]\(#,##0.00\)"/>
    <numFmt numFmtId="179" formatCode="_-* #,##0_-;\-* #,##0_-;_-* &quot;-&quot;??_-;_-@_-"/>
  </numFmts>
  <fonts count="22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A6A6A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2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43" fontId="0" fillId="0" borderId="0" xfId="0" applyNumberFormat="1">
      <alignment vertical="center"/>
    </xf>
    <xf numFmtId="0" fontId="0" fillId="37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0" borderId="10" xfId="0" applyBorder="1">
      <alignment vertical="center"/>
    </xf>
    <xf numFmtId="177" fontId="0" fillId="0" borderId="10" xfId="0" applyNumberFormat="1" applyBorder="1">
      <alignment vertical="center"/>
    </xf>
    <xf numFmtId="176" fontId="1" fillId="4" borderId="10" xfId="0" applyNumberFormat="1" applyFont="1" applyFill="1" applyBorder="1" applyAlignment="1">
      <alignment horizontal="center" vertical="center"/>
    </xf>
    <xf numFmtId="4" fontId="1" fillId="5" borderId="10" xfId="0" applyNumberFormat="1" applyFont="1" applyFill="1" applyBorder="1" applyAlignment="1">
      <alignment horizontal="right" vertical="center"/>
    </xf>
    <xf numFmtId="4" fontId="1" fillId="0" borderId="10" xfId="0" applyNumberFormat="1" applyFont="1" applyBorder="1" applyAlignment="1">
      <alignment horizontal="right" vertical="center"/>
    </xf>
    <xf numFmtId="41" fontId="0" fillId="0" borderId="10" xfId="1" applyFont="1" applyBorder="1">
      <alignment vertical="center"/>
    </xf>
    <xf numFmtId="43" fontId="0" fillId="0" borderId="10" xfId="1" applyNumberFormat="1" applyFont="1" applyBorder="1">
      <alignment vertical="center"/>
    </xf>
    <xf numFmtId="0" fontId="0" fillId="37" borderId="10" xfId="0" applyFill="1" applyBorder="1">
      <alignment vertical="center"/>
    </xf>
    <xf numFmtId="178" fontId="0" fillId="0" borderId="0" xfId="1" applyNumberFormat="1" applyFont="1">
      <alignment vertical="center"/>
    </xf>
    <xf numFmtId="0" fontId="1" fillId="3" borderId="10" xfId="0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right" vertical="center" wrapText="1"/>
    </xf>
    <xf numFmtId="0" fontId="0" fillId="0" borderId="10" xfId="0" applyBorder="1" applyAlignment="1">
      <alignment vertical="center" wrapText="1"/>
    </xf>
    <xf numFmtId="177" fontId="0" fillId="0" borderId="10" xfId="0" applyNumberFormat="1" applyBorder="1" applyAlignment="1">
      <alignment vertical="center" wrapText="1"/>
    </xf>
    <xf numFmtId="178" fontId="0" fillId="0" borderId="0" xfId="0" applyNumberFormat="1" applyFill="1" applyBorder="1" applyAlignment="1">
      <alignment vertical="center" wrapText="1"/>
    </xf>
    <xf numFmtId="41" fontId="0" fillId="0" borderId="0" xfId="1" applyFont="1" applyAlignment="1">
      <alignment vertical="center" wrapText="1"/>
    </xf>
    <xf numFmtId="0" fontId="0" fillId="0" borderId="0" xfId="0" applyAlignment="1">
      <alignment vertical="center" wrapText="1"/>
    </xf>
    <xf numFmtId="41" fontId="0" fillId="0" borderId="0" xfId="0" applyNumberFormat="1" applyAlignment="1">
      <alignment vertical="center" wrapText="1"/>
    </xf>
    <xf numFmtId="0" fontId="0" fillId="37" borderId="10" xfId="0" applyFill="1" applyBorder="1" applyAlignment="1">
      <alignment vertical="center" wrapText="1"/>
    </xf>
    <xf numFmtId="43" fontId="0" fillId="37" borderId="10" xfId="1" applyNumberFormat="1" applyFont="1" applyFill="1" applyBorder="1">
      <alignment vertical="center"/>
    </xf>
    <xf numFmtId="176" fontId="1" fillId="4" borderId="0" xfId="0" applyNumberFormat="1" applyFont="1" applyFill="1" applyAlignment="1">
      <alignment horizontal="center" vertical="center"/>
    </xf>
    <xf numFmtId="176" fontId="1" fillId="4" borderId="11" xfId="0" applyNumberFormat="1" applyFont="1" applyFill="1" applyBorder="1" applyAlignment="1">
      <alignment horizontal="center" vertical="center"/>
    </xf>
    <xf numFmtId="4" fontId="1" fillId="0" borderId="0" xfId="0" applyNumberFormat="1" applyFont="1" applyAlignment="1">
      <alignment horizontal="right" vertical="center"/>
    </xf>
    <xf numFmtId="4" fontId="1" fillId="0" borderId="11" xfId="0" applyNumberFormat="1" applyFont="1" applyBorder="1" applyAlignment="1">
      <alignment horizontal="right" vertical="center"/>
    </xf>
    <xf numFmtId="11" fontId="0" fillId="0" borderId="0" xfId="0" applyNumberFormat="1">
      <alignment vertical="center"/>
    </xf>
    <xf numFmtId="179" fontId="0" fillId="0" borderId="10" xfId="1" applyNumberFormat="1" applyFont="1" applyBorder="1">
      <alignment vertical="center"/>
    </xf>
    <xf numFmtId="179" fontId="0" fillId="0" borderId="12" xfId="1" applyNumberFormat="1" applyFont="1" applyBorder="1">
      <alignment vertical="center"/>
    </xf>
    <xf numFmtId="179" fontId="0" fillId="37" borderId="10" xfId="0" applyNumberFormat="1" applyFill="1" applyBorder="1">
      <alignment vertical="center"/>
    </xf>
    <xf numFmtId="0" fontId="20" fillId="0" borderId="10" xfId="0" applyFont="1" applyBorder="1">
      <alignment vertical="center"/>
    </xf>
    <xf numFmtId="0" fontId="20" fillId="0" borderId="10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21" fillId="3" borderId="10" xfId="0" applyFont="1" applyFill="1" applyBorder="1" applyAlignment="1">
      <alignment horizontal="center" vertical="center" wrapText="1"/>
    </xf>
    <xf numFmtId="0" fontId="21" fillId="2" borderId="10" xfId="0" applyNumberFormat="1" applyFont="1" applyFill="1" applyBorder="1" applyAlignment="1">
      <alignment horizontal="right" vertical="center" wrapText="1"/>
    </xf>
    <xf numFmtId="0" fontId="18" fillId="0" borderId="10" xfId="0" applyFont="1" applyBorder="1" applyAlignment="1">
      <alignment vertical="center" wrapText="1"/>
    </xf>
    <xf numFmtId="177" fontId="18" fillId="0" borderId="10" xfId="0" applyNumberFormat="1" applyFont="1" applyBorder="1" applyAlignment="1">
      <alignment vertical="center" wrapText="1"/>
    </xf>
    <xf numFmtId="0" fontId="18" fillId="37" borderId="10" xfId="0" applyFont="1" applyFill="1" applyBorder="1" applyAlignment="1">
      <alignment vertical="center" wrapText="1"/>
    </xf>
    <xf numFmtId="178" fontId="20" fillId="0" borderId="0" xfId="0" applyNumberFormat="1" applyFont="1" applyFill="1" applyBorder="1" applyAlignment="1">
      <alignment vertical="center" wrapText="1"/>
    </xf>
    <xf numFmtId="41" fontId="20" fillId="0" borderId="10" xfId="1" applyFont="1" applyBorder="1" applyAlignment="1">
      <alignment vertical="center" wrapText="1"/>
    </xf>
    <xf numFmtId="41" fontId="20" fillId="0" borderId="10" xfId="0" applyNumberFormat="1" applyFont="1" applyBorder="1" applyAlignment="1">
      <alignment vertical="center" wrapText="1"/>
    </xf>
    <xf numFmtId="41" fontId="0" fillId="0" borderId="10" xfId="0" applyNumberFormat="1" applyBorder="1">
      <alignment vertical="center"/>
    </xf>
    <xf numFmtId="43" fontId="0" fillId="0" borderId="10" xfId="0" applyNumberFormat="1" applyBorder="1">
      <alignment vertical="center"/>
    </xf>
    <xf numFmtId="0" fontId="0" fillId="0" borderId="10" xfId="0" applyFill="1" applyBorder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'Sheet3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5-4931-849B-266CE33E49E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'Sheet3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5-4931-849B-266CE33E4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084144"/>
        <c:axId val="1240081232"/>
      </c:lineChart>
      <c:catAx>
        <c:axId val="124008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081232"/>
        <c:crosses val="autoZero"/>
        <c:auto val="1"/>
        <c:lblAlgn val="ctr"/>
        <c:lblOffset val="100"/>
        <c:noMultiLvlLbl val="0"/>
      </c:catAx>
      <c:valAx>
        <c:axId val="12400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0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EURO</a:t>
            </a:r>
            <a:r>
              <a:rPr lang="en-US" altLang="ko-KR" baseline="0"/>
              <a:t> STOXX </a:t>
            </a:r>
            <a:r>
              <a:rPr lang="ko-KR" altLang="en-US" baseline="0"/>
              <a:t>명목금액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'Sheet3 (3)'!$R$3:$R$119</c:f>
              <c:numCache>
                <c:formatCode>_-* #,##0_-;\-* #,##0_-;_-* "-"??_-;_-@_-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42888530</c:v>
                </c:pt>
                <c:pt idx="25">
                  <c:v>42660680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C-4B4F-A40B-7FC6FF63F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0621631"/>
        <c:axId val="1956758175"/>
      </c:barChart>
      <c:catAx>
        <c:axId val="195062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6758175"/>
        <c:crosses val="autoZero"/>
        <c:auto val="1"/>
        <c:lblAlgn val="ctr"/>
        <c:lblOffset val="100"/>
        <c:noMultiLvlLbl val="0"/>
      </c:catAx>
      <c:valAx>
        <c:axId val="195675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062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HSCEI</a:t>
            </a:r>
            <a:r>
              <a:rPr lang="en-US" altLang="ko-KR" baseline="0"/>
              <a:t> </a:t>
            </a:r>
            <a:r>
              <a:rPr lang="ko-KR" altLang="en-US" baseline="0"/>
              <a:t>명목금액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'Sheet3 (3)'!$S$2:$S$119</c:f>
              <c:numCache>
                <c:formatCode>_-* #,##0_-;\-* #,##0_-;_-* "-"??_-;_-@_-</c:formatCode>
                <c:ptCount val="118"/>
                <c:pt idx="0">
                  <c:v>16648496.25</c:v>
                </c:pt>
                <c:pt idx="1">
                  <c:v>16831155</c:v>
                </c:pt>
                <c:pt idx="2">
                  <c:v>0</c:v>
                </c:pt>
                <c:pt idx="3">
                  <c:v>16994223.75</c:v>
                </c:pt>
                <c:pt idx="4">
                  <c:v>17415965</c:v>
                </c:pt>
                <c:pt idx="5">
                  <c:v>17292610</c:v>
                </c:pt>
                <c:pt idx="6">
                  <c:v>17532763.75</c:v>
                </c:pt>
                <c:pt idx="7">
                  <c:v>17567146.25</c:v>
                </c:pt>
                <c:pt idx="8">
                  <c:v>17434983.75</c:v>
                </c:pt>
                <c:pt idx="9">
                  <c:v>17123668.75</c:v>
                </c:pt>
                <c:pt idx="10">
                  <c:v>16840127.5</c:v>
                </c:pt>
                <c:pt idx="11">
                  <c:v>16528190</c:v>
                </c:pt>
                <c:pt idx="12">
                  <c:v>16699381.25</c:v>
                </c:pt>
                <c:pt idx="13">
                  <c:v>16642976.25</c:v>
                </c:pt>
                <c:pt idx="14">
                  <c:v>16880523.75</c:v>
                </c:pt>
                <c:pt idx="15">
                  <c:v>16913423.75</c:v>
                </c:pt>
                <c:pt idx="16">
                  <c:v>17251960</c:v>
                </c:pt>
                <c:pt idx="17">
                  <c:v>17304438.75</c:v>
                </c:pt>
                <c:pt idx="18">
                  <c:v>17224146.25</c:v>
                </c:pt>
                <c:pt idx="19">
                  <c:v>17336801.25</c:v>
                </c:pt>
                <c:pt idx="20">
                  <c:v>17303805</c:v>
                </c:pt>
                <c:pt idx="21">
                  <c:v>17320013.75</c:v>
                </c:pt>
                <c:pt idx="22">
                  <c:v>17202577.5</c:v>
                </c:pt>
                <c:pt idx="23">
                  <c:v>17097256.25</c:v>
                </c:pt>
                <c:pt idx="24">
                  <c:v>17078122.5</c:v>
                </c:pt>
                <c:pt idx="25">
                  <c:v>16687250</c:v>
                </c:pt>
                <c:pt idx="26">
                  <c:v>16738801.25</c:v>
                </c:pt>
                <c:pt idx="27">
                  <c:v>16809772.5</c:v>
                </c:pt>
                <c:pt idx="28">
                  <c:v>16271623.75</c:v>
                </c:pt>
                <c:pt idx="29">
                  <c:v>16233111.25</c:v>
                </c:pt>
                <c:pt idx="30">
                  <c:v>0</c:v>
                </c:pt>
                <c:pt idx="31">
                  <c:v>0</c:v>
                </c:pt>
                <c:pt idx="32">
                  <c:v>16328297.5</c:v>
                </c:pt>
                <c:pt idx="33">
                  <c:v>16033713.75</c:v>
                </c:pt>
                <c:pt idx="34">
                  <c:v>0</c:v>
                </c:pt>
                <c:pt idx="35">
                  <c:v>16313492.5</c:v>
                </c:pt>
                <c:pt idx="36">
                  <c:v>16463000</c:v>
                </c:pt>
                <c:pt idx="37">
                  <c:v>16734987.5</c:v>
                </c:pt>
                <c:pt idx="38">
                  <c:v>16761677.5</c:v>
                </c:pt>
                <c:pt idx="39">
                  <c:v>16762218.75</c:v>
                </c:pt>
                <c:pt idx="40">
                  <c:v>16731502.5</c:v>
                </c:pt>
                <c:pt idx="41">
                  <c:v>16396068.75</c:v>
                </c:pt>
                <c:pt idx="42">
                  <c:v>16177733.75</c:v>
                </c:pt>
                <c:pt idx="43">
                  <c:v>16253165</c:v>
                </c:pt>
                <c:pt idx="44">
                  <c:v>16642302.5</c:v>
                </c:pt>
                <c:pt idx="45">
                  <c:v>16472818.75</c:v>
                </c:pt>
                <c:pt idx="46">
                  <c:v>16525580</c:v>
                </c:pt>
                <c:pt idx="47">
                  <c:v>16793977.5</c:v>
                </c:pt>
                <c:pt idx="48">
                  <c:v>16704865</c:v>
                </c:pt>
                <c:pt idx="49">
                  <c:v>16432072.5</c:v>
                </c:pt>
                <c:pt idx="50">
                  <c:v>16426471.25</c:v>
                </c:pt>
                <c:pt idx="51">
                  <c:v>16809718.75</c:v>
                </c:pt>
                <c:pt idx="52">
                  <c:v>16760632.5</c:v>
                </c:pt>
                <c:pt idx="53">
                  <c:v>16496246.25</c:v>
                </c:pt>
                <c:pt idx="54">
                  <c:v>16289066.25</c:v>
                </c:pt>
                <c:pt idx="55">
                  <c:v>16670676.25</c:v>
                </c:pt>
                <c:pt idx="56">
                  <c:v>16770948.75</c:v>
                </c:pt>
                <c:pt idx="57">
                  <c:v>16616222.5</c:v>
                </c:pt>
                <c:pt idx="58">
                  <c:v>16790451.25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16900652.5</c:v>
                </c:pt>
                <c:pt idx="63">
                  <c:v>17017776.25</c:v>
                </c:pt>
                <c:pt idx="64">
                  <c:v>16997116.25</c:v>
                </c:pt>
                <c:pt idx="65">
                  <c:v>16642491.25</c:v>
                </c:pt>
                <c:pt idx="66">
                  <c:v>16757605</c:v>
                </c:pt>
                <c:pt idx="67">
                  <c:v>16541375</c:v>
                </c:pt>
                <c:pt idx="68">
                  <c:v>16594681.25</c:v>
                </c:pt>
                <c:pt idx="69">
                  <c:v>16528240</c:v>
                </c:pt>
                <c:pt idx="70">
                  <c:v>16165611.25</c:v>
                </c:pt>
                <c:pt idx="71">
                  <c:v>16520745</c:v>
                </c:pt>
                <c:pt idx="72">
                  <c:v>16437215</c:v>
                </c:pt>
                <c:pt idx="73">
                  <c:v>16716605</c:v>
                </c:pt>
                <c:pt idx="74">
                  <c:v>16739906.25</c:v>
                </c:pt>
                <c:pt idx="75">
                  <c:v>0</c:v>
                </c:pt>
                <c:pt idx="76">
                  <c:v>16680103.75</c:v>
                </c:pt>
                <c:pt idx="77">
                  <c:v>16698671.25</c:v>
                </c:pt>
                <c:pt idx="78">
                  <c:v>16792570</c:v>
                </c:pt>
                <c:pt idx="79">
                  <c:v>16536358.75</c:v>
                </c:pt>
                <c:pt idx="80">
                  <c:v>16679436.25</c:v>
                </c:pt>
                <c:pt idx="81">
                  <c:v>0</c:v>
                </c:pt>
                <c:pt idx="82">
                  <c:v>16300751.25</c:v>
                </c:pt>
                <c:pt idx="83">
                  <c:v>16264400</c:v>
                </c:pt>
                <c:pt idx="84">
                  <c:v>32200740</c:v>
                </c:pt>
                <c:pt idx="85">
                  <c:v>32150322.5</c:v>
                </c:pt>
                <c:pt idx="86">
                  <c:v>31888342.5</c:v>
                </c:pt>
                <c:pt idx="87">
                  <c:v>31685932.5</c:v>
                </c:pt>
                <c:pt idx="88">
                  <c:v>31140735</c:v>
                </c:pt>
                <c:pt idx="89">
                  <c:v>31089352.5</c:v>
                </c:pt>
                <c:pt idx="90">
                  <c:v>31424165</c:v>
                </c:pt>
                <c:pt idx="91">
                  <c:v>0</c:v>
                </c:pt>
                <c:pt idx="92">
                  <c:v>30972515</c:v>
                </c:pt>
                <c:pt idx="93">
                  <c:v>45714577.5</c:v>
                </c:pt>
                <c:pt idx="94">
                  <c:v>45346080</c:v>
                </c:pt>
                <c:pt idx="95">
                  <c:v>45291120</c:v>
                </c:pt>
                <c:pt idx="96">
                  <c:v>45801982.5</c:v>
                </c:pt>
                <c:pt idx="97">
                  <c:v>46115497.5</c:v>
                </c:pt>
                <c:pt idx="98">
                  <c:v>45823743.75</c:v>
                </c:pt>
                <c:pt idx="99">
                  <c:v>46216968.75</c:v>
                </c:pt>
                <c:pt idx="100">
                  <c:v>46431168.75</c:v>
                </c:pt>
                <c:pt idx="101">
                  <c:v>46155191.25</c:v>
                </c:pt>
                <c:pt idx="102">
                  <c:v>45654097.5</c:v>
                </c:pt>
                <c:pt idx="103">
                  <c:v>45708780</c:v>
                </c:pt>
                <c:pt idx="104">
                  <c:v>45803805</c:v>
                </c:pt>
                <c:pt idx="105">
                  <c:v>46073197.5</c:v>
                </c:pt>
                <c:pt idx="106">
                  <c:v>46610718.75</c:v>
                </c:pt>
                <c:pt idx="107">
                  <c:v>31553882.5</c:v>
                </c:pt>
                <c:pt idx="108">
                  <c:v>31726757.5</c:v>
                </c:pt>
                <c:pt idx="109">
                  <c:v>47243205</c:v>
                </c:pt>
                <c:pt idx="110">
                  <c:v>47194488.75</c:v>
                </c:pt>
                <c:pt idx="111">
                  <c:v>47202390</c:v>
                </c:pt>
                <c:pt idx="112">
                  <c:v>46856227.5</c:v>
                </c:pt>
                <c:pt idx="113">
                  <c:v>46897897.5</c:v>
                </c:pt>
                <c:pt idx="114">
                  <c:v>46228991.25</c:v>
                </c:pt>
                <c:pt idx="115">
                  <c:v>45914670</c:v>
                </c:pt>
                <c:pt idx="116">
                  <c:v>46100812.5</c:v>
                </c:pt>
                <c:pt idx="117">
                  <c:v>30949772.5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9-4151-9063-5103CB502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295135"/>
        <c:axId val="2016562479"/>
      </c:barChart>
      <c:catAx>
        <c:axId val="186029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6562479"/>
        <c:crosses val="autoZero"/>
        <c:auto val="1"/>
        <c:lblAlgn val="ctr"/>
        <c:lblOffset val="100"/>
        <c:noMultiLvlLbl val="0"/>
      </c:catAx>
      <c:valAx>
        <c:axId val="20165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029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시점 별 헤지 손익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val>
            <c:numRef>
              <c:f>'Sheet3 (3)'!$X$3:$X$119</c:f>
              <c:numCache>
                <c:formatCode>_-* #,##0_-;\-* #,##0_-;_-* "-"??_-;_-@_-</c:formatCode>
                <c:ptCount val="117"/>
                <c:pt idx="0">
                  <c:v>182658.75</c:v>
                </c:pt>
                <c:pt idx="1">
                  <c:v>-16831155</c:v>
                </c:pt>
                <c:pt idx="2">
                  <c:v>16994223.75</c:v>
                </c:pt>
                <c:pt idx="3">
                  <c:v>421741.25</c:v>
                </c:pt>
                <c:pt idx="4">
                  <c:v>-123355</c:v>
                </c:pt>
                <c:pt idx="5">
                  <c:v>240153.75</c:v>
                </c:pt>
                <c:pt idx="6">
                  <c:v>34382.5</c:v>
                </c:pt>
                <c:pt idx="7">
                  <c:v>-132162.5</c:v>
                </c:pt>
                <c:pt idx="8">
                  <c:v>-311315</c:v>
                </c:pt>
                <c:pt idx="9">
                  <c:v>-283541.25</c:v>
                </c:pt>
                <c:pt idx="10">
                  <c:v>-311937.5</c:v>
                </c:pt>
                <c:pt idx="11">
                  <c:v>171191.25</c:v>
                </c:pt>
                <c:pt idx="12">
                  <c:v>-56405</c:v>
                </c:pt>
                <c:pt idx="13">
                  <c:v>237547.5</c:v>
                </c:pt>
                <c:pt idx="14">
                  <c:v>32900</c:v>
                </c:pt>
                <c:pt idx="15">
                  <c:v>338536.25</c:v>
                </c:pt>
                <c:pt idx="16">
                  <c:v>52478.75</c:v>
                </c:pt>
                <c:pt idx="17">
                  <c:v>-80292.5</c:v>
                </c:pt>
                <c:pt idx="18">
                  <c:v>112655</c:v>
                </c:pt>
                <c:pt idx="19">
                  <c:v>-32996.25</c:v>
                </c:pt>
                <c:pt idx="20">
                  <c:v>16208.75</c:v>
                </c:pt>
                <c:pt idx="21">
                  <c:v>-117436.25</c:v>
                </c:pt>
                <c:pt idx="22">
                  <c:v>-105321.25</c:v>
                </c:pt>
                <c:pt idx="23">
                  <c:v>-19133.75</c:v>
                </c:pt>
                <c:pt idx="24">
                  <c:v>42497657.5</c:v>
                </c:pt>
                <c:pt idx="25">
                  <c:v>-176298.75</c:v>
                </c:pt>
                <c:pt idx="26">
                  <c:v>-42589708.75</c:v>
                </c:pt>
                <c:pt idx="27">
                  <c:v>-538148.75</c:v>
                </c:pt>
                <c:pt idx="28">
                  <c:v>-38512.5</c:v>
                </c:pt>
                <c:pt idx="29">
                  <c:v>-16233111.25</c:v>
                </c:pt>
                <c:pt idx="30">
                  <c:v>0</c:v>
                </c:pt>
                <c:pt idx="31">
                  <c:v>16328297.5</c:v>
                </c:pt>
                <c:pt idx="32">
                  <c:v>-294583.75</c:v>
                </c:pt>
                <c:pt idx="33">
                  <c:v>-16033713.75</c:v>
                </c:pt>
                <c:pt idx="34">
                  <c:v>16313492.5</c:v>
                </c:pt>
                <c:pt idx="35">
                  <c:v>149507.5</c:v>
                </c:pt>
                <c:pt idx="36">
                  <c:v>271987.5</c:v>
                </c:pt>
                <c:pt idx="37">
                  <c:v>26690</c:v>
                </c:pt>
                <c:pt idx="38">
                  <c:v>541.25</c:v>
                </c:pt>
                <c:pt idx="39">
                  <c:v>-30716.25</c:v>
                </c:pt>
                <c:pt idx="40">
                  <c:v>-335433.75</c:v>
                </c:pt>
                <c:pt idx="41">
                  <c:v>-218335</c:v>
                </c:pt>
                <c:pt idx="42">
                  <c:v>75431.25</c:v>
                </c:pt>
                <c:pt idx="43">
                  <c:v>389137.5</c:v>
                </c:pt>
                <c:pt idx="44">
                  <c:v>-169483.75</c:v>
                </c:pt>
                <c:pt idx="45">
                  <c:v>52761.25</c:v>
                </c:pt>
                <c:pt idx="46">
                  <c:v>268397.5</c:v>
                </c:pt>
                <c:pt idx="47">
                  <c:v>-89112.5</c:v>
                </c:pt>
                <c:pt idx="48">
                  <c:v>-272792.5</c:v>
                </c:pt>
                <c:pt idx="49">
                  <c:v>-5601.25</c:v>
                </c:pt>
                <c:pt idx="50">
                  <c:v>383247.5</c:v>
                </c:pt>
                <c:pt idx="51">
                  <c:v>-49086.25</c:v>
                </c:pt>
                <c:pt idx="52">
                  <c:v>-264386.25</c:v>
                </c:pt>
                <c:pt idx="53">
                  <c:v>-207180</c:v>
                </c:pt>
                <c:pt idx="54">
                  <c:v>381610</c:v>
                </c:pt>
                <c:pt idx="55">
                  <c:v>100272.5</c:v>
                </c:pt>
                <c:pt idx="56">
                  <c:v>-154726.25</c:v>
                </c:pt>
                <c:pt idx="57">
                  <c:v>174228.75</c:v>
                </c:pt>
                <c:pt idx="58">
                  <c:v>-16790451.25</c:v>
                </c:pt>
                <c:pt idx="59">
                  <c:v>0</c:v>
                </c:pt>
                <c:pt idx="60">
                  <c:v>0</c:v>
                </c:pt>
                <c:pt idx="61">
                  <c:v>16900652.5</c:v>
                </c:pt>
                <c:pt idx="62">
                  <c:v>117123.75</c:v>
                </c:pt>
                <c:pt idx="63">
                  <c:v>-20660</c:v>
                </c:pt>
                <c:pt idx="64">
                  <c:v>-354625</c:v>
                </c:pt>
                <c:pt idx="65">
                  <c:v>115113.75</c:v>
                </c:pt>
                <c:pt idx="66">
                  <c:v>-216230</c:v>
                </c:pt>
                <c:pt idx="67">
                  <c:v>53306.25</c:v>
                </c:pt>
                <c:pt idx="68">
                  <c:v>-66441.25</c:v>
                </c:pt>
                <c:pt idx="69">
                  <c:v>-362628.75</c:v>
                </c:pt>
                <c:pt idx="70">
                  <c:v>355133.75</c:v>
                </c:pt>
                <c:pt idx="71">
                  <c:v>-83530</c:v>
                </c:pt>
                <c:pt idx="72">
                  <c:v>279390</c:v>
                </c:pt>
                <c:pt idx="73">
                  <c:v>23301.25</c:v>
                </c:pt>
                <c:pt idx="74">
                  <c:v>-16739906.25</c:v>
                </c:pt>
                <c:pt idx="75">
                  <c:v>16680103.75</c:v>
                </c:pt>
                <c:pt idx="76">
                  <c:v>18567.5</c:v>
                </c:pt>
                <c:pt idx="77">
                  <c:v>93898.75</c:v>
                </c:pt>
                <c:pt idx="78">
                  <c:v>-256211.25</c:v>
                </c:pt>
                <c:pt idx="79">
                  <c:v>143077.5</c:v>
                </c:pt>
                <c:pt idx="80">
                  <c:v>-16679436.25</c:v>
                </c:pt>
                <c:pt idx="81">
                  <c:v>16300751.25</c:v>
                </c:pt>
                <c:pt idx="82">
                  <c:v>-36351.25</c:v>
                </c:pt>
                <c:pt idx="83">
                  <c:v>15936340</c:v>
                </c:pt>
                <c:pt idx="84">
                  <c:v>-50417.5</c:v>
                </c:pt>
                <c:pt idx="85">
                  <c:v>-261980</c:v>
                </c:pt>
                <c:pt idx="86">
                  <c:v>-202410</c:v>
                </c:pt>
                <c:pt idx="87">
                  <c:v>-545197.5</c:v>
                </c:pt>
                <c:pt idx="88">
                  <c:v>-51382.5</c:v>
                </c:pt>
                <c:pt idx="89">
                  <c:v>334812.5</c:v>
                </c:pt>
                <c:pt idx="90">
                  <c:v>-31424165</c:v>
                </c:pt>
                <c:pt idx="91">
                  <c:v>30972515</c:v>
                </c:pt>
                <c:pt idx="92">
                  <c:v>14742062.5</c:v>
                </c:pt>
                <c:pt idx="93">
                  <c:v>-368497.5</c:v>
                </c:pt>
                <c:pt idx="94">
                  <c:v>-54960</c:v>
                </c:pt>
                <c:pt idx="95">
                  <c:v>510862.5</c:v>
                </c:pt>
                <c:pt idx="96">
                  <c:v>313515</c:v>
                </c:pt>
                <c:pt idx="97">
                  <c:v>-291753.75</c:v>
                </c:pt>
                <c:pt idx="98">
                  <c:v>393225</c:v>
                </c:pt>
                <c:pt idx="99">
                  <c:v>214200</c:v>
                </c:pt>
                <c:pt idx="100">
                  <c:v>-275977.5</c:v>
                </c:pt>
                <c:pt idx="101">
                  <c:v>-501093.75</c:v>
                </c:pt>
                <c:pt idx="102">
                  <c:v>54682.5</c:v>
                </c:pt>
                <c:pt idx="103">
                  <c:v>95025</c:v>
                </c:pt>
                <c:pt idx="104">
                  <c:v>269392.5</c:v>
                </c:pt>
                <c:pt idx="105">
                  <c:v>537521.25</c:v>
                </c:pt>
                <c:pt idx="106">
                  <c:v>-15056836.25</c:v>
                </c:pt>
                <c:pt idx="107">
                  <c:v>172875</c:v>
                </c:pt>
                <c:pt idx="108">
                  <c:v>15516447.5</c:v>
                </c:pt>
                <c:pt idx="109">
                  <c:v>-48716.25</c:v>
                </c:pt>
                <c:pt idx="110">
                  <c:v>7901.25</c:v>
                </c:pt>
                <c:pt idx="111">
                  <c:v>-346162.5</c:v>
                </c:pt>
                <c:pt idx="112">
                  <c:v>41670</c:v>
                </c:pt>
                <c:pt idx="113">
                  <c:v>-668906.25</c:v>
                </c:pt>
                <c:pt idx="114">
                  <c:v>-314321.25</c:v>
                </c:pt>
                <c:pt idx="115">
                  <c:v>186142.5</c:v>
                </c:pt>
                <c:pt idx="116">
                  <c:v>-15151040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5-43F0-967F-2F7642BEA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488367"/>
        <c:axId val="1861271599"/>
      </c:barChart>
      <c:catAx>
        <c:axId val="194848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1271599"/>
        <c:crosses val="autoZero"/>
        <c:auto val="1"/>
        <c:lblAlgn val="ctr"/>
        <c:lblOffset val="100"/>
        <c:noMultiLvlLbl val="0"/>
      </c:catAx>
      <c:valAx>
        <c:axId val="186127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8488367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0</xdr:row>
          <xdr:rowOff>0</xdr:rowOff>
        </xdr:from>
        <xdr:to>
          <xdr:col>0</xdr:col>
          <xdr:colOff>400050</xdr:colOff>
          <xdr:row>0</xdr:row>
          <xdr:rowOff>0</xdr:rowOff>
        </xdr:to>
        <xdr:sp macro="" textlink="">
          <xdr:nvSpPr>
            <xdr:cNvPr id="7169" name="FnBtn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xdr:twoCellAnchor>
    <xdr:from>
      <xdr:col>19</xdr:col>
      <xdr:colOff>0</xdr:colOff>
      <xdr:row>187</xdr:row>
      <xdr:rowOff>70223</xdr:rowOff>
    </xdr:from>
    <xdr:to>
      <xdr:col>21</xdr:col>
      <xdr:colOff>758266</xdr:colOff>
      <xdr:row>199</xdr:row>
      <xdr:rowOff>213658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0</xdr:row>
          <xdr:rowOff>0</xdr:rowOff>
        </xdr:from>
        <xdr:to>
          <xdr:col>0</xdr:col>
          <xdr:colOff>400050</xdr:colOff>
          <xdr:row>0</xdr:row>
          <xdr:rowOff>0</xdr:rowOff>
        </xdr:to>
        <xdr:sp macro="" textlink="">
          <xdr:nvSpPr>
            <xdr:cNvPr id="8193" name="FnBtn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1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xdr:twoCellAnchor>
    <xdr:from>
      <xdr:col>19</xdr:col>
      <xdr:colOff>1262853</xdr:colOff>
      <xdr:row>136</xdr:row>
      <xdr:rowOff>25972</xdr:rowOff>
    </xdr:from>
    <xdr:to>
      <xdr:col>23</xdr:col>
      <xdr:colOff>93543</xdr:colOff>
      <xdr:row>149</xdr:row>
      <xdr:rowOff>19411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1320625</xdr:colOff>
      <xdr:row>122</xdr:row>
      <xdr:rowOff>160679</xdr:rowOff>
    </xdr:from>
    <xdr:to>
      <xdr:col>23</xdr:col>
      <xdr:colOff>139786</xdr:colOff>
      <xdr:row>135</xdr:row>
      <xdr:rowOff>138877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209774</xdr:colOff>
      <xdr:row>122</xdr:row>
      <xdr:rowOff>152972</xdr:rowOff>
    </xdr:from>
    <xdr:to>
      <xdr:col>26</xdr:col>
      <xdr:colOff>826571</xdr:colOff>
      <xdr:row>135</xdr:row>
      <xdr:rowOff>208429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Z193"/>
  <sheetViews>
    <sheetView showGridLines="0" zoomScale="85" zoomScaleNormal="85" workbookViewId="0">
      <pane xSplit="1" ySplit="1" topLeftCell="B150" activePane="bottomRight" state="frozen"/>
      <selection pane="topRight" activeCell="B1" sqref="B1"/>
      <selection pane="bottomLeft" activeCell="A4" sqref="A4"/>
      <selection pane="bottomRight" activeCell="A2" sqref="A2:A184"/>
    </sheetView>
  </sheetViews>
  <sheetFormatPr defaultRowHeight="16.5" x14ac:dyDescent="0.3"/>
  <cols>
    <col min="1" max="1" width="10.25" customWidth="1"/>
    <col min="2" max="2" width="10.5" customWidth="1"/>
    <col min="3" max="3" width="13.25" bestFit="1" customWidth="1"/>
    <col min="9" max="9" width="10.75" bestFit="1" customWidth="1"/>
    <col min="10" max="11" width="8.625" style="5"/>
    <col min="12" max="13" width="11.75" style="8" bestFit="1" customWidth="1"/>
    <col min="14" max="14" width="18.375" style="6" bestFit="1" customWidth="1"/>
    <col min="15" max="15" width="12.625" style="5" bestFit="1" customWidth="1"/>
    <col min="16" max="17" width="12.625" style="4" customWidth="1"/>
    <col min="18" max="18" width="17.25" style="7" customWidth="1"/>
    <col min="19" max="19" width="16.875" style="7" bestFit="1" customWidth="1"/>
    <col min="20" max="20" width="14.5" style="7" customWidth="1"/>
    <col min="21" max="21" width="18.5" style="1" customWidth="1"/>
    <col min="22" max="22" width="15.375" bestFit="1" customWidth="1"/>
    <col min="23" max="23" width="16.875" bestFit="1" customWidth="1"/>
    <col min="24" max="24" width="11.625" style="1" bestFit="1" customWidth="1"/>
    <col min="25" max="25" width="12.625" style="1" bestFit="1" customWidth="1"/>
  </cols>
  <sheetData>
    <row r="1" spans="1:26" s="24" customFormat="1" ht="49.5" x14ac:dyDescent="0.3">
      <c r="A1" s="18" t="s">
        <v>2</v>
      </c>
      <c r="B1" s="18" t="s">
        <v>1</v>
      </c>
      <c r="C1" s="19" t="s">
        <v>0</v>
      </c>
      <c r="D1" s="20" t="s">
        <v>4</v>
      </c>
      <c r="E1" s="20" t="s">
        <v>5</v>
      </c>
      <c r="F1" s="20" t="s">
        <v>3</v>
      </c>
      <c r="G1" s="20" t="s">
        <v>191</v>
      </c>
      <c r="H1" s="20" t="s">
        <v>192</v>
      </c>
      <c r="I1" s="20" t="s">
        <v>193</v>
      </c>
      <c r="J1" s="20" t="s">
        <v>194</v>
      </c>
      <c r="K1" s="20" t="s">
        <v>195</v>
      </c>
      <c r="L1" s="21" t="s">
        <v>196</v>
      </c>
      <c r="M1" s="21" t="s">
        <v>197</v>
      </c>
      <c r="N1" s="20" t="s">
        <v>200</v>
      </c>
      <c r="O1" s="20" t="s">
        <v>201</v>
      </c>
      <c r="P1" s="26" t="s">
        <v>199</v>
      </c>
      <c r="Q1" s="26" t="s">
        <v>198</v>
      </c>
      <c r="R1" s="20" t="s">
        <v>189</v>
      </c>
      <c r="S1" s="20" t="s">
        <v>190</v>
      </c>
      <c r="T1" s="22"/>
      <c r="U1" s="23" t="s">
        <v>202</v>
      </c>
      <c r="V1" s="25" t="s">
        <v>203</v>
      </c>
      <c r="W1" s="25" t="s">
        <v>204</v>
      </c>
      <c r="X1" s="23"/>
      <c r="Y1" s="23"/>
    </row>
    <row r="2" spans="1:26" x14ac:dyDescent="0.3">
      <c r="A2" s="11">
        <v>42671</v>
      </c>
      <c r="B2" s="12">
        <v>2126.41</v>
      </c>
      <c r="C2" s="13">
        <v>3079.24</v>
      </c>
      <c r="D2" s="9">
        <v>8.90466E-3</v>
      </c>
      <c r="E2" s="9">
        <v>1.09744E-2</v>
      </c>
      <c r="F2" s="9">
        <v>94.954800000000006</v>
      </c>
      <c r="G2" s="9">
        <v>2123.75</v>
      </c>
      <c r="H2" s="9">
        <v>3070</v>
      </c>
      <c r="I2" s="9" t="s">
        <v>6</v>
      </c>
      <c r="J2" s="9">
        <v>1140.2</v>
      </c>
      <c r="K2" s="9">
        <v>1242.3599999999999</v>
      </c>
      <c r="L2" s="10">
        <f t="shared" ref="L2:L33" si="0">D2*$W$2</f>
        <v>178093.2</v>
      </c>
      <c r="M2" s="10">
        <f t="shared" ref="M2:M33" si="1">E2*$W$2</f>
        <v>219488</v>
      </c>
      <c r="N2" s="14">
        <f>1*50*J2</f>
        <v>57010</v>
      </c>
      <c r="O2" s="14">
        <f>1*10*K2</f>
        <v>12423.599999999999</v>
      </c>
      <c r="P2" s="27">
        <f>ROUND(L2/N2,0)</f>
        <v>3</v>
      </c>
      <c r="Q2" s="27">
        <f>ROUND(M2/O2,0)</f>
        <v>18</v>
      </c>
      <c r="R2" s="15">
        <f>P2*G2*50*J2</f>
        <v>363224962.5</v>
      </c>
      <c r="S2" s="15">
        <f>H2*Q2*10*K2</f>
        <v>686528136</v>
      </c>
      <c r="T2" s="17"/>
      <c r="U2" s="1">
        <v>100</v>
      </c>
      <c r="V2" s="2">
        <v>2000000000</v>
      </c>
      <c r="W2" s="2">
        <f>V2/U2</f>
        <v>20000000</v>
      </c>
    </row>
    <row r="3" spans="1:26" x14ac:dyDescent="0.3">
      <c r="A3" s="11">
        <v>42672</v>
      </c>
      <c r="B3" s="12">
        <v>2126.41</v>
      </c>
      <c r="C3" s="13">
        <v>3079.24</v>
      </c>
      <c r="D3" s="9">
        <v>8.90466E-3</v>
      </c>
      <c r="E3" s="9">
        <v>1.09744E-2</v>
      </c>
      <c r="F3" s="9">
        <v>94.974999999999994</v>
      </c>
      <c r="G3" s="9">
        <v>2123.75</v>
      </c>
      <c r="H3" s="9">
        <v>3070</v>
      </c>
      <c r="I3" s="9" t="s">
        <v>7</v>
      </c>
      <c r="J3" s="9">
        <v>1140.2</v>
      </c>
      <c r="K3" s="9">
        <v>1242.3599999999999</v>
      </c>
      <c r="L3" s="10">
        <f t="shared" si="0"/>
        <v>178093.2</v>
      </c>
      <c r="M3" s="10">
        <f t="shared" si="1"/>
        <v>219488</v>
      </c>
      <c r="N3" s="14">
        <f t="shared" ref="N3:N6" si="2">1*50*J3</f>
        <v>57010</v>
      </c>
      <c r="O3" s="14">
        <f t="shared" ref="O3:O6" si="3">1*10*K3</f>
        <v>12423.599999999999</v>
      </c>
      <c r="P3" s="27">
        <f t="shared" ref="P3:P6" si="4">ROUND(L3/N3,0)</f>
        <v>3</v>
      </c>
      <c r="Q3" s="27">
        <f t="shared" ref="Q3:Q6" si="5">ROUND(M3/O3,0)</f>
        <v>18</v>
      </c>
      <c r="R3" s="15">
        <f t="shared" ref="R3:R6" si="6">P3*G3*50*J3</f>
        <v>363224962.5</v>
      </c>
      <c r="S3" s="15">
        <f t="shared" ref="S3:S6" si="7">H3*Q3*10*K3</f>
        <v>686528136</v>
      </c>
      <c r="T3" s="17"/>
      <c r="V3" s="2"/>
      <c r="W3" s="2"/>
    </row>
    <row r="4" spans="1:26" x14ac:dyDescent="0.3">
      <c r="A4" s="11">
        <v>42673</v>
      </c>
      <c r="B4" s="12">
        <v>2126.41</v>
      </c>
      <c r="C4" s="13">
        <v>3079.24</v>
      </c>
      <c r="D4" s="9">
        <v>8.90466E-3</v>
      </c>
      <c r="E4" s="9">
        <v>1.09744E-2</v>
      </c>
      <c r="F4" s="9">
        <v>94.995199999999997</v>
      </c>
      <c r="G4" s="9">
        <v>2123.75</v>
      </c>
      <c r="H4" s="9">
        <v>3070</v>
      </c>
      <c r="I4" s="9" t="s">
        <v>8</v>
      </c>
      <c r="J4" s="9">
        <v>1140.2</v>
      </c>
      <c r="K4" s="9">
        <v>1242.3599999999999</v>
      </c>
      <c r="L4" s="10">
        <f t="shared" si="0"/>
        <v>178093.2</v>
      </c>
      <c r="M4" s="10">
        <f t="shared" si="1"/>
        <v>219488</v>
      </c>
      <c r="N4" s="14">
        <f t="shared" si="2"/>
        <v>57010</v>
      </c>
      <c r="O4" s="14">
        <f t="shared" si="3"/>
        <v>12423.599999999999</v>
      </c>
      <c r="P4" s="27">
        <f t="shared" si="4"/>
        <v>3</v>
      </c>
      <c r="Q4" s="27">
        <f t="shared" si="5"/>
        <v>18</v>
      </c>
      <c r="R4" s="15">
        <f t="shared" si="6"/>
        <v>363224962.5</v>
      </c>
      <c r="S4" s="15">
        <f t="shared" si="7"/>
        <v>686528136</v>
      </c>
      <c r="T4" s="17"/>
      <c r="V4" s="2"/>
      <c r="W4" s="2"/>
      <c r="Z4" s="2"/>
    </row>
    <row r="5" spans="1:26" x14ac:dyDescent="0.3">
      <c r="A5" s="11">
        <v>42674</v>
      </c>
      <c r="B5" s="12">
        <v>2126.15</v>
      </c>
      <c r="C5" s="13">
        <v>3055.25</v>
      </c>
      <c r="D5" s="9">
        <v>1.00064E-2</v>
      </c>
      <c r="E5" s="9">
        <v>1.2035000000000001E-2</v>
      </c>
      <c r="F5" s="9">
        <v>94.724000000000004</v>
      </c>
      <c r="G5" s="9">
        <v>2120</v>
      </c>
      <c r="H5" s="9">
        <v>3053</v>
      </c>
      <c r="I5" s="9" t="s">
        <v>9</v>
      </c>
      <c r="J5" s="9">
        <v>1145.2</v>
      </c>
      <c r="K5" s="9">
        <v>1257.1400000000001</v>
      </c>
      <c r="L5" s="10">
        <f t="shared" si="0"/>
        <v>200128</v>
      </c>
      <c r="M5" s="10">
        <f t="shared" si="1"/>
        <v>240700</v>
      </c>
      <c r="N5" s="14">
        <f t="shared" si="2"/>
        <v>57260</v>
      </c>
      <c r="O5" s="14">
        <f t="shared" si="3"/>
        <v>12571.400000000001</v>
      </c>
      <c r="P5" s="27">
        <f t="shared" si="4"/>
        <v>3</v>
      </c>
      <c r="Q5" s="27">
        <f t="shared" si="5"/>
        <v>19</v>
      </c>
      <c r="R5" s="15">
        <f t="shared" si="6"/>
        <v>364173600</v>
      </c>
      <c r="S5" s="15">
        <f t="shared" si="7"/>
        <v>729229199.80000007</v>
      </c>
      <c r="T5" s="17"/>
      <c r="U5" s="1" t="s">
        <v>205</v>
      </c>
      <c r="V5" s="3">
        <v>50</v>
      </c>
      <c r="W5" s="3"/>
    </row>
    <row r="6" spans="1:26" x14ac:dyDescent="0.3">
      <c r="A6" s="11">
        <v>42675</v>
      </c>
      <c r="B6" s="12">
        <v>2111.7199999999998</v>
      </c>
      <c r="C6" s="13">
        <v>3023.15</v>
      </c>
      <c r="D6" s="9">
        <v>9.7564000000000001E-3</v>
      </c>
      <c r="E6" s="9">
        <v>1.19224E-2</v>
      </c>
      <c r="F6" s="9">
        <v>94.217200000000005</v>
      </c>
      <c r="G6" s="9">
        <v>2103.75</v>
      </c>
      <c r="H6" s="9">
        <v>3011</v>
      </c>
      <c r="I6" s="9" t="s">
        <v>10</v>
      </c>
      <c r="J6" s="9">
        <v>1144.5999999999999</v>
      </c>
      <c r="K6" s="9">
        <v>1255.8</v>
      </c>
      <c r="L6" s="10">
        <f t="shared" si="0"/>
        <v>195128</v>
      </c>
      <c r="M6" s="10">
        <f t="shared" si="1"/>
        <v>238448</v>
      </c>
      <c r="N6" s="14">
        <f t="shared" si="2"/>
        <v>57229.999999999993</v>
      </c>
      <c r="O6" s="14">
        <f t="shared" si="3"/>
        <v>12558</v>
      </c>
      <c r="P6" s="27">
        <f t="shared" si="4"/>
        <v>3</v>
      </c>
      <c r="Q6" s="27">
        <f t="shared" si="5"/>
        <v>19</v>
      </c>
      <c r="R6" s="15">
        <f t="shared" si="6"/>
        <v>361192837.5</v>
      </c>
      <c r="S6" s="15">
        <f t="shared" si="7"/>
        <v>718430622</v>
      </c>
      <c r="T6" s="17"/>
      <c r="U6" s="1" t="s">
        <v>206</v>
      </c>
      <c r="V6" s="3">
        <v>10</v>
      </c>
      <c r="W6" s="1"/>
    </row>
    <row r="7" spans="1:26" x14ac:dyDescent="0.3">
      <c r="A7" s="11">
        <v>42676</v>
      </c>
      <c r="B7" s="12">
        <v>2097.94</v>
      </c>
      <c r="C7" s="13">
        <v>2980.17</v>
      </c>
      <c r="D7" s="9">
        <v>9.4138999999999994E-3</v>
      </c>
      <c r="E7" s="9">
        <v>1.29631E-2</v>
      </c>
      <c r="F7" s="9">
        <v>93.552400000000006</v>
      </c>
      <c r="G7" s="9">
        <v>2092.25</v>
      </c>
      <c r="H7" s="9">
        <v>2976</v>
      </c>
      <c r="I7" s="9" t="s">
        <v>11</v>
      </c>
      <c r="J7" s="9">
        <v>1141.8</v>
      </c>
      <c r="K7" s="9">
        <v>1262.3699999999999</v>
      </c>
      <c r="L7" s="10">
        <f t="shared" si="0"/>
        <v>188278</v>
      </c>
      <c r="M7" s="10">
        <f t="shared" si="1"/>
        <v>259262</v>
      </c>
      <c r="N7" s="14">
        <f t="shared" ref="N7:N19" si="8">1*50*J7</f>
        <v>57090</v>
      </c>
      <c r="O7" s="14">
        <f t="shared" ref="O7:O19" si="9">1*10*K7</f>
        <v>12623.699999999999</v>
      </c>
      <c r="P7" s="27">
        <f t="shared" ref="P7:P19" si="10">ROUND(L7/N7,0)</f>
        <v>3</v>
      </c>
      <c r="Q7" s="27">
        <f t="shared" ref="Q7:Q19" si="11">ROUND(M7/O7,0)</f>
        <v>21</v>
      </c>
      <c r="R7" s="15">
        <f t="shared" ref="R7:R19" si="12">P7*G7*50*J7</f>
        <v>358339657.5</v>
      </c>
      <c r="S7" s="15">
        <f t="shared" ref="S7:S19" si="13">H7*Q7*10*K7</f>
        <v>788930755.19999993</v>
      </c>
      <c r="T7" s="17"/>
    </row>
    <row r="8" spans="1:26" x14ac:dyDescent="0.3">
      <c r="A8" s="11">
        <v>42677</v>
      </c>
      <c r="B8" s="12">
        <v>2088.66</v>
      </c>
      <c r="C8" s="13">
        <v>2973.49</v>
      </c>
      <c r="D8" s="9">
        <v>9.3575399999999993E-3</v>
      </c>
      <c r="E8" s="9">
        <v>1.28883E-2</v>
      </c>
      <c r="F8" s="9">
        <v>93.399500000000003</v>
      </c>
      <c r="G8" s="9">
        <v>2083.5</v>
      </c>
      <c r="H8" s="9">
        <v>2968</v>
      </c>
      <c r="I8" s="9" t="s">
        <v>12</v>
      </c>
      <c r="J8" s="9">
        <v>1148.7</v>
      </c>
      <c r="K8" s="9">
        <v>1274.6500000000001</v>
      </c>
      <c r="L8" s="10">
        <f t="shared" si="0"/>
        <v>187150.8</v>
      </c>
      <c r="M8" s="10">
        <f t="shared" si="1"/>
        <v>257766</v>
      </c>
      <c r="N8" s="14">
        <f t="shared" si="8"/>
        <v>57435</v>
      </c>
      <c r="O8" s="14">
        <f t="shared" si="9"/>
        <v>12746.5</v>
      </c>
      <c r="P8" s="27">
        <f t="shared" si="10"/>
        <v>3</v>
      </c>
      <c r="Q8" s="27">
        <f t="shared" si="11"/>
        <v>20</v>
      </c>
      <c r="R8" s="15">
        <f t="shared" si="12"/>
        <v>358997467.5</v>
      </c>
      <c r="S8" s="15">
        <f t="shared" si="13"/>
        <v>756632240</v>
      </c>
      <c r="T8" s="17"/>
    </row>
    <row r="9" spans="1:26" x14ac:dyDescent="0.3">
      <c r="A9" s="11">
        <v>42678</v>
      </c>
      <c r="B9" s="12">
        <v>2085.1799999999998</v>
      </c>
      <c r="C9" s="13">
        <v>2954.53</v>
      </c>
      <c r="D9" s="9">
        <v>9.2036300000000008E-3</v>
      </c>
      <c r="E9" s="9">
        <v>1.4099499999999999E-2</v>
      </c>
      <c r="F9" s="9">
        <v>93.141800000000003</v>
      </c>
      <c r="G9" s="9">
        <v>2080</v>
      </c>
      <c r="H9" s="9">
        <v>2949</v>
      </c>
      <c r="I9" s="9" t="s">
        <v>13</v>
      </c>
      <c r="J9" s="9">
        <v>1140.5999999999999</v>
      </c>
      <c r="K9" s="9">
        <v>1266.58</v>
      </c>
      <c r="L9" s="10">
        <f t="shared" si="0"/>
        <v>184072.6</v>
      </c>
      <c r="M9" s="10">
        <f t="shared" si="1"/>
        <v>281990</v>
      </c>
      <c r="N9" s="14">
        <f t="shared" si="8"/>
        <v>57029.999999999993</v>
      </c>
      <c r="O9" s="14">
        <f t="shared" si="9"/>
        <v>12665.8</v>
      </c>
      <c r="P9" s="27">
        <f t="shared" si="10"/>
        <v>3</v>
      </c>
      <c r="Q9" s="27">
        <f t="shared" si="11"/>
        <v>22</v>
      </c>
      <c r="R9" s="15">
        <f t="shared" si="12"/>
        <v>355867200</v>
      </c>
      <c r="S9" s="15">
        <f t="shared" si="13"/>
        <v>821731772.39999998</v>
      </c>
      <c r="T9" s="17"/>
      <c r="W9" s="2"/>
    </row>
    <row r="10" spans="1:26" x14ac:dyDescent="0.3">
      <c r="A10" s="11">
        <v>42679</v>
      </c>
      <c r="B10" s="12">
        <v>2085.1799999999998</v>
      </c>
      <c r="C10" s="13">
        <v>2954.53</v>
      </c>
      <c r="D10" s="9">
        <v>9.2001500000000007E-3</v>
      </c>
      <c r="E10" s="9">
        <v>1.4098899999999999E-2</v>
      </c>
      <c r="F10" s="9">
        <v>93.162400000000005</v>
      </c>
      <c r="G10" s="9">
        <v>2080</v>
      </c>
      <c r="H10" s="9">
        <v>2949</v>
      </c>
      <c r="I10" s="9" t="s">
        <v>14</v>
      </c>
      <c r="J10" s="9">
        <v>1140.5999999999999</v>
      </c>
      <c r="K10" s="9">
        <v>1266.58</v>
      </c>
      <c r="L10" s="10">
        <f t="shared" si="0"/>
        <v>184003</v>
      </c>
      <c r="M10" s="10">
        <f t="shared" si="1"/>
        <v>281978</v>
      </c>
      <c r="N10" s="14">
        <f t="shared" si="8"/>
        <v>57029.999999999993</v>
      </c>
      <c r="O10" s="14">
        <f t="shared" si="9"/>
        <v>12665.8</v>
      </c>
      <c r="P10" s="27">
        <f t="shared" si="10"/>
        <v>3</v>
      </c>
      <c r="Q10" s="27">
        <f t="shared" si="11"/>
        <v>22</v>
      </c>
      <c r="R10" s="15">
        <f t="shared" si="12"/>
        <v>355867200</v>
      </c>
      <c r="S10" s="15">
        <f t="shared" si="13"/>
        <v>821731772.39999998</v>
      </c>
      <c r="T10" s="17"/>
    </row>
    <row r="11" spans="1:26" x14ac:dyDescent="0.3">
      <c r="A11" s="11">
        <v>42680</v>
      </c>
      <c r="B11" s="12">
        <v>2085.1799999999998</v>
      </c>
      <c r="C11" s="13">
        <v>2954.53</v>
      </c>
      <c r="D11" s="9">
        <v>9.1966600000000006E-3</v>
      </c>
      <c r="E11" s="9">
        <v>1.40982E-2</v>
      </c>
      <c r="F11" s="9">
        <v>93.183000000000007</v>
      </c>
      <c r="G11" s="9">
        <v>2080</v>
      </c>
      <c r="H11" s="9">
        <v>2949</v>
      </c>
      <c r="I11" s="9" t="s">
        <v>15</v>
      </c>
      <c r="J11" s="9">
        <v>1140.5999999999999</v>
      </c>
      <c r="K11" s="9">
        <v>1266.58</v>
      </c>
      <c r="L11" s="10">
        <f t="shared" si="0"/>
        <v>183933.2</v>
      </c>
      <c r="M11" s="10">
        <f t="shared" si="1"/>
        <v>281964</v>
      </c>
      <c r="N11" s="14">
        <f t="shared" si="8"/>
        <v>57029.999999999993</v>
      </c>
      <c r="O11" s="14">
        <f t="shared" si="9"/>
        <v>12665.8</v>
      </c>
      <c r="P11" s="27">
        <f t="shared" si="10"/>
        <v>3</v>
      </c>
      <c r="Q11" s="27">
        <f t="shared" si="11"/>
        <v>22</v>
      </c>
      <c r="R11" s="15">
        <f t="shared" si="12"/>
        <v>355867200</v>
      </c>
      <c r="S11" s="15">
        <f t="shared" si="13"/>
        <v>821731772.39999998</v>
      </c>
      <c r="T11" s="17"/>
    </row>
    <row r="12" spans="1:26" x14ac:dyDescent="0.3">
      <c r="A12" s="11">
        <v>42681</v>
      </c>
      <c r="B12" s="12">
        <v>2131.52</v>
      </c>
      <c r="C12" s="13">
        <v>3009.28</v>
      </c>
      <c r="D12" s="9">
        <v>8.3742399999999998E-3</v>
      </c>
      <c r="E12" s="9">
        <v>1.32189E-2</v>
      </c>
      <c r="F12" s="9">
        <v>94.349100000000007</v>
      </c>
      <c r="G12" s="9">
        <v>2129</v>
      </c>
      <c r="H12" s="9">
        <v>2998</v>
      </c>
      <c r="I12" s="9" t="s">
        <v>16</v>
      </c>
      <c r="J12" s="9">
        <v>1143.4000000000001</v>
      </c>
      <c r="K12" s="9">
        <v>1267.8</v>
      </c>
      <c r="L12" s="10">
        <f t="shared" si="0"/>
        <v>167484.79999999999</v>
      </c>
      <c r="M12" s="10">
        <f t="shared" si="1"/>
        <v>264378</v>
      </c>
      <c r="N12" s="14">
        <f t="shared" si="8"/>
        <v>57170.000000000007</v>
      </c>
      <c r="O12" s="14">
        <f t="shared" si="9"/>
        <v>12678</v>
      </c>
      <c r="P12" s="27">
        <f t="shared" si="10"/>
        <v>3</v>
      </c>
      <c r="Q12" s="27">
        <f t="shared" si="11"/>
        <v>21</v>
      </c>
      <c r="R12" s="15">
        <f t="shared" si="12"/>
        <v>365144790</v>
      </c>
      <c r="S12" s="15">
        <f t="shared" si="13"/>
        <v>798181524</v>
      </c>
      <c r="T12" s="17"/>
    </row>
    <row r="13" spans="1:26" x14ac:dyDescent="0.3">
      <c r="A13" s="11">
        <v>42682</v>
      </c>
      <c r="B13" s="12">
        <v>2139.56</v>
      </c>
      <c r="C13" s="13">
        <v>3023.43</v>
      </c>
      <c r="D13" s="9">
        <v>8.4714000000000005E-3</v>
      </c>
      <c r="E13" s="9">
        <v>1.21149E-2</v>
      </c>
      <c r="F13" s="9">
        <v>94.617900000000006</v>
      </c>
      <c r="G13" s="9">
        <v>2135.5</v>
      </c>
      <c r="H13" s="9">
        <v>3016</v>
      </c>
      <c r="I13" s="9" t="s">
        <v>17</v>
      </c>
      <c r="J13" s="9">
        <v>1141.5999999999999</v>
      </c>
      <c r="K13" s="9">
        <v>1261.07</v>
      </c>
      <c r="L13" s="10">
        <f t="shared" si="0"/>
        <v>169428</v>
      </c>
      <c r="M13" s="10">
        <f t="shared" si="1"/>
        <v>242298</v>
      </c>
      <c r="N13" s="14">
        <f t="shared" si="8"/>
        <v>57079.999999999993</v>
      </c>
      <c r="O13" s="14">
        <f t="shared" si="9"/>
        <v>12610.699999999999</v>
      </c>
      <c r="P13" s="27">
        <f t="shared" si="10"/>
        <v>3</v>
      </c>
      <c r="Q13" s="27">
        <f t="shared" si="11"/>
        <v>19</v>
      </c>
      <c r="R13" s="15">
        <f t="shared" si="12"/>
        <v>365683020</v>
      </c>
      <c r="S13" s="15">
        <f t="shared" si="13"/>
        <v>722643552.79999995</v>
      </c>
      <c r="T13" s="17"/>
    </row>
    <row r="14" spans="1:26" x14ac:dyDescent="0.3">
      <c r="A14" s="11">
        <v>42683</v>
      </c>
      <c r="B14" s="12">
        <v>2163.2600000000002</v>
      </c>
      <c r="C14" s="13">
        <v>3056.29</v>
      </c>
      <c r="D14" s="9">
        <v>8.69815E-3</v>
      </c>
      <c r="E14" s="9">
        <v>1.22793E-2</v>
      </c>
      <c r="F14" s="9">
        <v>95.242500000000007</v>
      </c>
      <c r="G14" s="9">
        <v>2160.25</v>
      </c>
      <c r="H14" s="9">
        <v>3046</v>
      </c>
      <c r="I14" s="9" t="s">
        <v>18</v>
      </c>
      <c r="J14" s="9">
        <v>1137.5</v>
      </c>
      <c r="K14" s="9">
        <v>1251.8800000000001</v>
      </c>
      <c r="L14" s="10">
        <f t="shared" si="0"/>
        <v>173963</v>
      </c>
      <c r="M14" s="10">
        <f t="shared" si="1"/>
        <v>245586</v>
      </c>
      <c r="N14" s="14">
        <f t="shared" si="8"/>
        <v>56875</v>
      </c>
      <c r="O14" s="14">
        <f t="shared" si="9"/>
        <v>12518.800000000001</v>
      </c>
      <c r="P14" s="27">
        <f t="shared" si="10"/>
        <v>3</v>
      </c>
      <c r="Q14" s="27">
        <f t="shared" si="11"/>
        <v>20</v>
      </c>
      <c r="R14" s="15">
        <f t="shared" si="12"/>
        <v>368592656.25</v>
      </c>
      <c r="S14" s="15">
        <f t="shared" si="13"/>
        <v>762645296.00000012</v>
      </c>
      <c r="T14" s="17"/>
    </row>
    <row r="15" spans="1:26" x14ac:dyDescent="0.3">
      <c r="A15" s="11">
        <v>42684</v>
      </c>
      <c r="B15" s="12">
        <v>2167.48</v>
      </c>
      <c r="C15" s="13">
        <v>3046.59</v>
      </c>
      <c r="D15" s="9">
        <v>8.62629E-3</v>
      </c>
      <c r="E15" s="9">
        <v>1.2307E-2</v>
      </c>
      <c r="F15" s="9">
        <v>95.18</v>
      </c>
      <c r="G15" s="9">
        <v>2167.25</v>
      </c>
      <c r="H15" s="9">
        <v>3042</v>
      </c>
      <c r="I15" s="9" t="s">
        <v>19</v>
      </c>
      <c r="J15" s="9">
        <v>1145.8</v>
      </c>
      <c r="K15" s="9">
        <v>1250.81</v>
      </c>
      <c r="L15" s="10">
        <f t="shared" si="0"/>
        <v>172525.8</v>
      </c>
      <c r="M15" s="10">
        <f t="shared" si="1"/>
        <v>246140</v>
      </c>
      <c r="N15" s="14">
        <f t="shared" si="8"/>
        <v>57290</v>
      </c>
      <c r="O15" s="14">
        <f t="shared" si="9"/>
        <v>12508.099999999999</v>
      </c>
      <c r="P15" s="27">
        <f t="shared" si="10"/>
        <v>3</v>
      </c>
      <c r="Q15" s="27">
        <f t="shared" si="11"/>
        <v>20</v>
      </c>
      <c r="R15" s="15">
        <f t="shared" si="12"/>
        <v>372485257.5</v>
      </c>
      <c r="S15" s="15">
        <f t="shared" si="13"/>
        <v>760992804</v>
      </c>
      <c r="T15" s="17"/>
    </row>
    <row r="16" spans="1:26" x14ac:dyDescent="0.3">
      <c r="A16" s="11">
        <v>42685</v>
      </c>
      <c r="B16" s="12">
        <v>2164.4499999999998</v>
      </c>
      <c r="C16" s="13">
        <v>3030.02</v>
      </c>
      <c r="D16" s="9">
        <v>8.5062699999999998E-3</v>
      </c>
      <c r="E16" s="9">
        <v>1.2283799999999999E-2</v>
      </c>
      <c r="F16" s="9">
        <v>94.970600000000005</v>
      </c>
      <c r="G16" s="9">
        <v>2161.5</v>
      </c>
      <c r="H16" s="9">
        <v>3019</v>
      </c>
      <c r="I16" s="9" t="s">
        <v>20</v>
      </c>
      <c r="J16" s="9">
        <v>1151</v>
      </c>
      <c r="K16" s="9">
        <v>1253.0899999999999</v>
      </c>
      <c r="L16" s="10">
        <f t="shared" si="0"/>
        <v>170125.4</v>
      </c>
      <c r="M16" s="10">
        <f t="shared" si="1"/>
        <v>245675.99999999997</v>
      </c>
      <c r="N16" s="14">
        <f t="shared" si="8"/>
        <v>57550</v>
      </c>
      <c r="O16" s="14">
        <f t="shared" si="9"/>
        <v>12530.9</v>
      </c>
      <c r="P16" s="27">
        <f t="shared" si="10"/>
        <v>3</v>
      </c>
      <c r="Q16" s="27">
        <f t="shared" si="11"/>
        <v>20</v>
      </c>
      <c r="R16" s="15">
        <f t="shared" si="12"/>
        <v>373182975</v>
      </c>
      <c r="S16" s="15">
        <f t="shared" si="13"/>
        <v>756615742</v>
      </c>
      <c r="T16" s="17"/>
    </row>
    <row r="17" spans="1:20" x14ac:dyDescent="0.3">
      <c r="A17" s="11">
        <v>42686</v>
      </c>
      <c r="B17" s="12">
        <v>2164.4499999999998</v>
      </c>
      <c r="C17" s="13">
        <v>3030.02</v>
      </c>
      <c r="D17" s="9">
        <v>8.5024599999999999E-3</v>
      </c>
      <c r="E17" s="9">
        <v>1.22819E-2</v>
      </c>
      <c r="F17" s="9">
        <v>94.990899999999996</v>
      </c>
      <c r="G17" s="9">
        <v>2161.5</v>
      </c>
      <c r="H17" s="9">
        <v>3019</v>
      </c>
      <c r="I17" s="9" t="s">
        <v>21</v>
      </c>
      <c r="J17" s="9">
        <v>1151</v>
      </c>
      <c r="K17" s="9">
        <v>1253.0899999999999</v>
      </c>
      <c r="L17" s="10">
        <f t="shared" si="0"/>
        <v>170049.2</v>
      </c>
      <c r="M17" s="10">
        <f t="shared" si="1"/>
        <v>245638</v>
      </c>
      <c r="N17" s="14">
        <f t="shared" si="8"/>
        <v>57550</v>
      </c>
      <c r="O17" s="14">
        <f t="shared" si="9"/>
        <v>12530.9</v>
      </c>
      <c r="P17" s="27">
        <f t="shared" si="10"/>
        <v>3</v>
      </c>
      <c r="Q17" s="27">
        <f t="shared" si="11"/>
        <v>20</v>
      </c>
      <c r="R17" s="15">
        <f t="shared" si="12"/>
        <v>373182975</v>
      </c>
      <c r="S17" s="15">
        <f t="shared" si="13"/>
        <v>756615742</v>
      </c>
      <c r="T17" s="17"/>
    </row>
    <row r="18" spans="1:20" x14ac:dyDescent="0.3">
      <c r="A18" s="11">
        <v>42687</v>
      </c>
      <c r="B18" s="12">
        <v>2164.4499999999998</v>
      </c>
      <c r="C18" s="13">
        <v>3030.02</v>
      </c>
      <c r="D18" s="9">
        <v>8.49864E-3</v>
      </c>
      <c r="E18" s="9">
        <v>1.2279999999999999E-2</v>
      </c>
      <c r="F18" s="9">
        <v>95.011200000000002</v>
      </c>
      <c r="G18" s="9">
        <v>2161.5</v>
      </c>
      <c r="H18" s="9">
        <v>3019</v>
      </c>
      <c r="I18" s="9" t="s">
        <v>22</v>
      </c>
      <c r="J18" s="9">
        <v>1151</v>
      </c>
      <c r="K18" s="9">
        <v>1253.0899999999999</v>
      </c>
      <c r="L18" s="10">
        <f t="shared" si="0"/>
        <v>169972.8</v>
      </c>
      <c r="M18" s="10">
        <f t="shared" si="1"/>
        <v>245599.99999999997</v>
      </c>
      <c r="N18" s="14">
        <f t="shared" si="8"/>
        <v>57550</v>
      </c>
      <c r="O18" s="14">
        <f t="shared" si="9"/>
        <v>12530.9</v>
      </c>
      <c r="P18" s="27">
        <f t="shared" si="10"/>
        <v>3</v>
      </c>
      <c r="Q18" s="27">
        <f t="shared" si="11"/>
        <v>20</v>
      </c>
      <c r="R18" s="15">
        <f t="shared" si="12"/>
        <v>373182975</v>
      </c>
      <c r="S18" s="15">
        <f t="shared" si="13"/>
        <v>756615742</v>
      </c>
      <c r="T18" s="17"/>
    </row>
    <row r="19" spans="1:20" x14ac:dyDescent="0.3">
      <c r="A19" s="11">
        <v>42688</v>
      </c>
      <c r="B19" s="12">
        <v>2164.1999999999998</v>
      </c>
      <c r="C19" s="13">
        <v>3039.8</v>
      </c>
      <c r="D19" s="9">
        <v>8.5633600000000008E-3</v>
      </c>
      <c r="E19" s="9">
        <v>1.22763E-2</v>
      </c>
      <c r="F19" s="9">
        <v>95.1494</v>
      </c>
      <c r="G19" s="9">
        <v>2160.5</v>
      </c>
      <c r="H19" s="9">
        <v>3038</v>
      </c>
      <c r="I19" s="9" t="s">
        <v>23</v>
      </c>
      <c r="J19" s="9">
        <v>1164.4000000000001</v>
      </c>
      <c r="K19" s="9">
        <v>1262.03</v>
      </c>
      <c r="L19" s="10">
        <f t="shared" si="0"/>
        <v>171267.20000000001</v>
      </c>
      <c r="M19" s="10">
        <f t="shared" si="1"/>
        <v>245526</v>
      </c>
      <c r="N19" s="14">
        <f t="shared" si="8"/>
        <v>58220.000000000007</v>
      </c>
      <c r="O19" s="14">
        <f t="shared" si="9"/>
        <v>12620.3</v>
      </c>
      <c r="P19" s="27">
        <f t="shared" si="10"/>
        <v>3</v>
      </c>
      <c r="Q19" s="27">
        <f t="shared" si="11"/>
        <v>19</v>
      </c>
      <c r="R19" s="15">
        <f t="shared" si="12"/>
        <v>377352930</v>
      </c>
      <c r="S19" s="15">
        <f t="shared" si="13"/>
        <v>728468956.60000002</v>
      </c>
      <c r="T19" s="17"/>
    </row>
    <row r="20" spans="1:20" x14ac:dyDescent="0.3">
      <c r="A20" s="11">
        <v>42689</v>
      </c>
      <c r="B20" s="12">
        <v>2180.39</v>
      </c>
      <c r="C20" s="13">
        <v>3049.72</v>
      </c>
      <c r="D20" s="9">
        <v>7.5007199999999998E-3</v>
      </c>
      <c r="E20" s="9">
        <v>1.23806E-2</v>
      </c>
      <c r="F20" s="9">
        <v>95.418300000000002</v>
      </c>
      <c r="G20" s="9">
        <v>2179.25</v>
      </c>
      <c r="H20" s="9">
        <v>3051</v>
      </c>
      <c r="I20" s="9" t="s">
        <v>24</v>
      </c>
      <c r="J20" s="9">
        <v>1169.8</v>
      </c>
      <c r="K20" s="9">
        <v>1256.8900000000001</v>
      </c>
      <c r="L20" s="10">
        <f t="shared" si="0"/>
        <v>150014.39999999999</v>
      </c>
      <c r="M20" s="10">
        <f t="shared" si="1"/>
        <v>247612</v>
      </c>
      <c r="N20" s="14">
        <f t="shared" ref="N20:N32" si="14">1*50*J20</f>
        <v>58490</v>
      </c>
      <c r="O20" s="14">
        <f t="shared" ref="O20:O32" si="15">1*10*K20</f>
        <v>12568.900000000001</v>
      </c>
      <c r="P20" s="27">
        <f t="shared" ref="P20:P32" si="16">ROUND(L20/N20,0)</f>
        <v>3</v>
      </c>
      <c r="Q20" s="27">
        <f t="shared" ref="Q20:Q32" si="17">ROUND(M20/O20,0)</f>
        <v>20</v>
      </c>
      <c r="R20" s="15">
        <f t="shared" ref="R20:R32" si="18">P20*G20*50*J20</f>
        <v>382392997.5</v>
      </c>
      <c r="S20" s="15">
        <f t="shared" ref="S20:S32" si="19">H20*Q20*10*K20</f>
        <v>766954278.00000012</v>
      </c>
      <c r="T20" s="17"/>
    </row>
    <row r="21" spans="1:20" x14ac:dyDescent="0.3">
      <c r="A21" s="11">
        <v>42690</v>
      </c>
      <c r="B21" s="12">
        <v>2176.94</v>
      </c>
      <c r="C21" s="13">
        <v>3026.36</v>
      </c>
      <c r="D21" s="9">
        <v>7.3477000000000004E-3</v>
      </c>
      <c r="E21" s="9">
        <v>1.2356600000000001E-2</v>
      </c>
      <c r="F21" s="9">
        <v>95.123999999999995</v>
      </c>
      <c r="G21" s="9">
        <v>2172.75</v>
      </c>
      <c r="H21" s="9">
        <v>3026</v>
      </c>
      <c r="I21" s="9" t="s">
        <v>25</v>
      </c>
      <c r="J21" s="9">
        <v>1168.8</v>
      </c>
      <c r="K21" s="9">
        <v>1253.5999999999999</v>
      </c>
      <c r="L21" s="10">
        <f t="shared" si="0"/>
        <v>146954</v>
      </c>
      <c r="M21" s="10">
        <f t="shared" si="1"/>
        <v>247132</v>
      </c>
      <c r="N21" s="14">
        <f t="shared" si="14"/>
        <v>58440</v>
      </c>
      <c r="O21" s="14">
        <f t="shared" si="15"/>
        <v>12536</v>
      </c>
      <c r="P21" s="27">
        <f t="shared" si="16"/>
        <v>3</v>
      </c>
      <c r="Q21" s="27">
        <f t="shared" si="17"/>
        <v>20</v>
      </c>
      <c r="R21" s="15">
        <f t="shared" si="18"/>
        <v>380926530</v>
      </c>
      <c r="S21" s="15">
        <f t="shared" si="19"/>
        <v>758678720</v>
      </c>
      <c r="T21" s="17"/>
    </row>
    <row r="22" spans="1:20" x14ac:dyDescent="0.3">
      <c r="A22" s="11">
        <v>42691</v>
      </c>
      <c r="B22" s="12">
        <v>2187.12</v>
      </c>
      <c r="C22" s="13">
        <v>3041.79</v>
      </c>
      <c r="D22" s="9">
        <v>7.4422000000000004E-3</v>
      </c>
      <c r="E22" s="9">
        <v>1.24195E-2</v>
      </c>
      <c r="F22" s="9">
        <v>95.410700000000006</v>
      </c>
      <c r="G22" s="9">
        <v>2184.25</v>
      </c>
      <c r="H22" s="9">
        <v>3037</v>
      </c>
      <c r="I22" s="9" t="s">
        <v>26</v>
      </c>
      <c r="J22" s="9">
        <v>1167.2</v>
      </c>
      <c r="K22" s="9">
        <v>1249.55</v>
      </c>
      <c r="L22" s="10">
        <f t="shared" si="0"/>
        <v>148844</v>
      </c>
      <c r="M22" s="10">
        <f t="shared" si="1"/>
        <v>248390</v>
      </c>
      <c r="N22" s="14">
        <f t="shared" si="14"/>
        <v>58360</v>
      </c>
      <c r="O22" s="14">
        <f t="shared" si="15"/>
        <v>12495.5</v>
      </c>
      <c r="P22" s="27">
        <f t="shared" si="16"/>
        <v>3</v>
      </c>
      <c r="Q22" s="27">
        <f t="shared" si="17"/>
        <v>20</v>
      </c>
      <c r="R22" s="15">
        <f t="shared" si="18"/>
        <v>382418490</v>
      </c>
      <c r="S22" s="15">
        <f t="shared" si="19"/>
        <v>758976670</v>
      </c>
      <c r="T22" s="17"/>
    </row>
    <row r="23" spans="1:20" x14ac:dyDescent="0.3">
      <c r="A23" s="11">
        <v>42692</v>
      </c>
      <c r="B23" s="12">
        <v>2181.9</v>
      </c>
      <c r="C23" s="13">
        <v>3020.83</v>
      </c>
      <c r="D23" s="9">
        <v>7.3045699999999998E-3</v>
      </c>
      <c r="E23" s="9">
        <v>1.23842E-2</v>
      </c>
      <c r="F23" s="9">
        <v>95.132499999999993</v>
      </c>
      <c r="G23" s="9">
        <v>2180.75</v>
      </c>
      <c r="H23" s="9">
        <v>3022</v>
      </c>
      <c r="I23" s="9" t="s">
        <v>27</v>
      </c>
      <c r="J23" s="9">
        <v>1174.4000000000001</v>
      </c>
      <c r="K23" s="9">
        <v>1247.8599999999999</v>
      </c>
      <c r="L23" s="10">
        <f t="shared" si="0"/>
        <v>146091.4</v>
      </c>
      <c r="M23" s="10">
        <f t="shared" si="1"/>
        <v>247684</v>
      </c>
      <c r="N23" s="14">
        <f t="shared" si="14"/>
        <v>58720.000000000007</v>
      </c>
      <c r="O23" s="14">
        <f t="shared" si="15"/>
        <v>12478.599999999999</v>
      </c>
      <c r="P23" s="27">
        <f t="shared" si="16"/>
        <v>2</v>
      </c>
      <c r="Q23" s="27">
        <f t="shared" si="17"/>
        <v>20</v>
      </c>
      <c r="R23" s="15">
        <f t="shared" si="18"/>
        <v>256107280.00000003</v>
      </c>
      <c r="S23" s="15">
        <f t="shared" si="19"/>
        <v>754206583.99999988</v>
      </c>
      <c r="T23" s="17"/>
    </row>
    <row r="24" spans="1:20" x14ac:dyDescent="0.3">
      <c r="A24" s="11">
        <v>42693</v>
      </c>
      <c r="B24" s="12">
        <v>2181.9</v>
      </c>
      <c r="C24" s="13">
        <v>3020.83</v>
      </c>
      <c r="D24" s="9">
        <v>7.3006299999999998E-3</v>
      </c>
      <c r="E24" s="9">
        <v>1.2382199999999999E-2</v>
      </c>
      <c r="F24" s="9">
        <v>95.152900000000002</v>
      </c>
      <c r="G24" s="9">
        <v>2180.75</v>
      </c>
      <c r="H24" s="9">
        <v>3022</v>
      </c>
      <c r="I24" s="9" t="s">
        <v>28</v>
      </c>
      <c r="J24" s="9">
        <v>1174.4000000000001</v>
      </c>
      <c r="K24" s="9">
        <v>1247.8599999999999</v>
      </c>
      <c r="L24" s="10">
        <f t="shared" si="0"/>
        <v>146012.6</v>
      </c>
      <c r="M24" s="10">
        <f t="shared" si="1"/>
        <v>247644</v>
      </c>
      <c r="N24" s="14">
        <f t="shared" si="14"/>
        <v>58720.000000000007</v>
      </c>
      <c r="O24" s="14">
        <f t="shared" si="15"/>
        <v>12478.599999999999</v>
      </c>
      <c r="P24" s="27">
        <f t="shared" si="16"/>
        <v>2</v>
      </c>
      <c r="Q24" s="27">
        <f t="shared" si="17"/>
        <v>20</v>
      </c>
      <c r="R24" s="15">
        <f t="shared" si="18"/>
        <v>256107280.00000003</v>
      </c>
      <c r="S24" s="15">
        <f t="shared" si="19"/>
        <v>754206583.99999988</v>
      </c>
      <c r="T24" s="17"/>
    </row>
    <row r="25" spans="1:20" x14ac:dyDescent="0.3">
      <c r="A25" s="11">
        <v>42694</v>
      </c>
      <c r="B25" s="12">
        <v>2181.9</v>
      </c>
      <c r="C25" s="13">
        <v>3020.83</v>
      </c>
      <c r="D25" s="9">
        <v>7.2966899999999998E-3</v>
      </c>
      <c r="E25" s="9">
        <v>1.2380199999999999E-2</v>
      </c>
      <c r="F25" s="9">
        <v>95.173199999999994</v>
      </c>
      <c r="G25" s="9">
        <v>2180.75</v>
      </c>
      <c r="H25" s="9">
        <v>3022</v>
      </c>
      <c r="I25" s="9" t="s">
        <v>29</v>
      </c>
      <c r="J25" s="9">
        <v>1174.4000000000001</v>
      </c>
      <c r="K25" s="9">
        <v>1247.8599999999999</v>
      </c>
      <c r="L25" s="10">
        <f t="shared" si="0"/>
        <v>145933.79999999999</v>
      </c>
      <c r="M25" s="10">
        <f t="shared" si="1"/>
        <v>247603.99999999997</v>
      </c>
      <c r="N25" s="14">
        <f t="shared" si="14"/>
        <v>58720.000000000007</v>
      </c>
      <c r="O25" s="14">
        <f t="shared" si="15"/>
        <v>12478.599999999999</v>
      </c>
      <c r="P25" s="27">
        <f t="shared" si="16"/>
        <v>2</v>
      </c>
      <c r="Q25" s="27">
        <f t="shared" si="17"/>
        <v>20</v>
      </c>
      <c r="R25" s="15">
        <f t="shared" si="18"/>
        <v>256107280.00000003</v>
      </c>
      <c r="S25" s="15">
        <f t="shared" si="19"/>
        <v>754206583.99999988</v>
      </c>
      <c r="T25" s="17"/>
    </row>
    <row r="26" spans="1:20" x14ac:dyDescent="0.3">
      <c r="A26" s="11">
        <v>42695</v>
      </c>
      <c r="B26" s="12">
        <v>2198.1799999999998</v>
      </c>
      <c r="C26" s="13">
        <v>3032.97</v>
      </c>
      <c r="D26" s="9">
        <v>7.3700900000000001E-3</v>
      </c>
      <c r="E26" s="9">
        <v>1.2481900000000001E-2</v>
      </c>
      <c r="F26" s="9">
        <v>95.463800000000006</v>
      </c>
      <c r="G26" s="9">
        <v>2193</v>
      </c>
      <c r="H26" s="9">
        <v>3029</v>
      </c>
      <c r="I26" s="9" t="s">
        <v>30</v>
      </c>
      <c r="J26" s="9">
        <v>1182.3</v>
      </c>
      <c r="K26" s="9">
        <v>1251.6400000000001</v>
      </c>
      <c r="L26" s="10">
        <f t="shared" si="0"/>
        <v>147401.80000000002</v>
      </c>
      <c r="M26" s="10">
        <f t="shared" si="1"/>
        <v>249638</v>
      </c>
      <c r="N26" s="14">
        <f t="shared" si="14"/>
        <v>59115</v>
      </c>
      <c r="O26" s="14">
        <f t="shared" si="15"/>
        <v>12516.400000000001</v>
      </c>
      <c r="P26" s="27">
        <f t="shared" si="16"/>
        <v>2</v>
      </c>
      <c r="Q26" s="27">
        <f t="shared" si="17"/>
        <v>20</v>
      </c>
      <c r="R26" s="15">
        <f t="shared" si="18"/>
        <v>259278390</v>
      </c>
      <c r="S26" s="15">
        <f t="shared" si="19"/>
        <v>758243512.00000012</v>
      </c>
      <c r="T26" s="17"/>
    </row>
    <row r="27" spans="1:20" x14ac:dyDescent="0.3">
      <c r="A27" s="11">
        <v>42696</v>
      </c>
      <c r="B27" s="12">
        <v>2202.94</v>
      </c>
      <c r="C27" s="13">
        <v>3044.33</v>
      </c>
      <c r="D27" s="9">
        <v>7.4384799999999999E-3</v>
      </c>
      <c r="E27" s="9">
        <v>1.25101E-2</v>
      </c>
      <c r="F27" s="9">
        <v>95.661199999999994</v>
      </c>
      <c r="G27" s="9">
        <v>2200.25</v>
      </c>
      <c r="H27" s="9">
        <v>3042</v>
      </c>
      <c r="I27" s="9" t="s">
        <v>31</v>
      </c>
      <c r="J27" s="9">
        <v>1183.5999999999999</v>
      </c>
      <c r="K27" s="9">
        <v>1257.93</v>
      </c>
      <c r="L27" s="10">
        <f t="shared" si="0"/>
        <v>148769.60000000001</v>
      </c>
      <c r="M27" s="10">
        <f t="shared" si="1"/>
        <v>250202</v>
      </c>
      <c r="N27" s="14">
        <f t="shared" si="14"/>
        <v>59179.999999999993</v>
      </c>
      <c r="O27" s="14">
        <f t="shared" si="15"/>
        <v>12579.300000000001</v>
      </c>
      <c r="P27" s="27">
        <f t="shared" si="16"/>
        <v>3</v>
      </c>
      <c r="Q27" s="27">
        <f t="shared" si="17"/>
        <v>20</v>
      </c>
      <c r="R27" s="15">
        <f t="shared" si="18"/>
        <v>390632384.99999994</v>
      </c>
      <c r="S27" s="15">
        <f t="shared" si="19"/>
        <v>765324612</v>
      </c>
      <c r="T27" s="17"/>
    </row>
    <row r="28" spans="1:20" x14ac:dyDescent="0.3">
      <c r="A28" s="11">
        <v>42697</v>
      </c>
      <c r="B28" s="12">
        <v>2204.7199999999998</v>
      </c>
      <c r="C28" s="13">
        <v>3032.14</v>
      </c>
      <c r="D28" s="9">
        <v>7.35683E-3</v>
      </c>
      <c r="E28" s="9">
        <v>1.2519300000000001E-2</v>
      </c>
      <c r="F28" s="9">
        <v>95.542000000000002</v>
      </c>
      <c r="G28" s="9">
        <v>2200.75</v>
      </c>
      <c r="H28" s="9">
        <v>3033</v>
      </c>
      <c r="I28" s="9" t="s">
        <v>32</v>
      </c>
      <c r="J28" s="9">
        <v>1175.5</v>
      </c>
      <c r="K28" s="9">
        <v>1249.26</v>
      </c>
      <c r="L28" s="10">
        <f t="shared" si="0"/>
        <v>147136.6</v>
      </c>
      <c r="M28" s="10">
        <f t="shared" si="1"/>
        <v>250386</v>
      </c>
      <c r="N28" s="14">
        <f t="shared" si="14"/>
        <v>58775</v>
      </c>
      <c r="O28" s="14">
        <f t="shared" si="15"/>
        <v>12492.6</v>
      </c>
      <c r="P28" s="27">
        <f t="shared" si="16"/>
        <v>3</v>
      </c>
      <c r="Q28" s="27">
        <f t="shared" si="17"/>
        <v>20</v>
      </c>
      <c r="R28" s="15">
        <f t="shared" si="18"/>
        <v>388047243.75</v>
      </c>
      <c r="S28" s="15">
        <f t="shared" si="19"/>
        <v>757801116</v>
      </c>
      <c r="T28" s="17"/>
    </row>
    <row r="29" spans="1:20" x14ac:dyDescent="0.3">
      <c r="A29" s="11">
        <v>42698</v>
      </c>
      <c r="B29" s="12">
        <v>2204.7199999999998</v>
      </c>
      <c r="C29" s="13">
        <v>3040.6</v>
      </c>
      <c r="D29" s="9">
        <v>7.4066999999999996E-3</v>
      </c>
      <c r="E29" s="9">
        <v>1.2517199999999999E-2</v>
      </c>
      <c r="F29" s="9">
        <v>95.668199999999999</v>
      </c>
      <c r="G29" s="16">
        <v>2200.75</v>
      </c>
      <c r="H29" s="9">
        <v>3039</v>
      </c>
      <c r="I29" s="9" t="s">
        <v>33</v>
      </c>
      <c r="J29" s="9">
        <v>1174.9000000000001</v>
      </c>
      <c r="K29" s="9">
        <v>1239.1099999999999</v>
      </c>
      <c r="L29" s="10">
        <f t="shared" si="0"/>
        <v>148134</v>
      </c>
      <c r="M29" s="10">
        <f t="shared" si="1"/>
        <v>250343.99999999997</v>
      </c>
      <c r="N29" s="14">
        <f t="shared" si="14"/>
        <v>58745.000000000007</v>
      </c>
      <c r="O29" s="14">
        <f t="shared" si="15"/>
        <v>12391.099999999999</v>
      </c>
      <c r="P29" s="27">
        <f t="shared" si="16"/>
        <v>3</v>
      </c>
      <c r="Q29" s="27">
        <f t="shared" si="17"/>
        <v>20</v>
      </c>
      <c r="R29" s="15">
        <f t="shared" si="18"/>
        <v>387849176.25000006</v>
      </c>
      <c r="S29" s="15">
        <f t="shared" si="19"/>
        <v>753131057.99999988</v>
      </c>
      <c r="T29" s="17"/>
    </row>
    <row r="30" spans="1:20" x14ac:dyDescent="0.3">
      <c r="A30" s="11">
        <v>42699</v>
      </c>
      <c r="B30" s="12">
        <v>2213.35</v>
      </c>
      <c r="C30" s="13">
        <v>3048.38</v>
      </c>
      <c r="D30" s="9">
        <v>6.4617199999999998E-3</v>
      </c>
      <c r="E30" s="9">
        <v>1.2568899999999999E-2</v>
      </c>
      <c r="F30" s="9">
        <v>95.848200000000006</v>
      </c>
      <c r="G30" s="9">
        <v>2211.25</v>
      </c>
      <c r="H30" s="9">
        <v>3045</v>
      </c>
      <c r="I30" s="9" t="s">
        <v>34</v>
      </c>
      <c r="J30" s="9">
        <v>1182.4000000000001</v>
      </c>
      <c r="K30" s="9">
        <v>1248.56</v>
      </c>
      <c r="L30" s="10">
        <f t="shared" si="0"/>
        <v>129234.4</v>
      </c>
      <c r="M30" s="10">
        <f t="shared" si="1"/>
        <v>251377.99999999997</v>
      </c>
      <c r="N30" s="14">
        <f t="shared" si="14"/>
        <v>59120.000000000007</v>
      </c>
      <c r="O30" s="14">
        <f t="shared" si="15"/>
        <v>12485.599999999999</v>
      </c>
      <c r="P30" s="27">
        <f t="shared" si="16"/>
        <v>2</v>
      </c>
      <c r="Q30" s="27">
        <f t="shared" si="17"/>
        <v>20</v>
      </c>
      <c r="R30" s="15">
        <f t="shared" si="18"/>
        <v>261458200.00000003</v>
      </c>
      <c r="S30" s="15">
        <f t="shared" si="19"/>
        <v>760373040</v>
      </c>
      <c r="T30" s="17"/>
    </row>
    <row r="31" spans="1:20" x14ac:dyDescent="0.3">
      <c r="A31" s="11">
        <v>42700</v>
      </c>
      <c r="B31" s="12">
        <v>2213.35</v>
      </c>
      <c r="C31" s="13">
        <v>3048.38</v>
      </c>
      <c r="D31" s="9">
        <v>6.4576800000000004E-3</v>
      </c>
      <c r="E31" s="9">
        <v>1.25667E-2</v>
      </c>
      <c r="F31" s="9">
        <v>95.868399999999994</v>
      </c>
      <c r="G31" s="9">
        <v>2211.25</v>
      </c>
      <c r="H31" s="9">
        <v>3045</v>
      </c>
      <c r="I31" s="9" t="s">
        <v>35</v>
      </c>
      <c r="J31" s="9">
        <v>1182.4000000000001</v>
      </c>
      <c r="K31" s="9">
        <v>1248.56</v>
      </c>
      <c r="L31" s="10">
        <f t="shared" si="0"/>
        <v>129153.60000000001</v>
      </c>
      <c r="M31" s="10">
        <f t="shared" si="1"/>
        <v>251334</v>
      </c>
      <c r="N31" s="14">
        <f t="shared" si="14"/>
        <v>59120.000000000007</v>
      </c>
      <c r="O31" s="14">
        <f t="shared" si="15"/>
        <v>12485.599999999999</v>
      </c>
      <c r="P31" s="27">
        <f t="shared" si="16"/>
        <v>2</v>
      </c>
      <c r="Q31" s="27">
        <f t="shared" si="17"/>
        <v>20</v>
      </c>
      <c r="R31" s="15">
        <f t="shared" si="18"/>
        <v>261458200.00000003</v>
      </c>
      <c r="S31" s="15">
        <f t="shared" si="19"/>
        <v>760373040</v>
      </c>
      <c r="T31" s="17"/>
    </row>
    <row r="32" spans="1:20" x14ac:dyDescent="0.3">
      <c r="A32" s="11">
        <v>42701</v>
      </c>
      <c r="B32" s="12">
        <v>2213.35</v>
      </c>
      <c r="C32" s="13">
        <v>3048.38</v>
      </c>
      <c r="D32" s="9">
        <v>6.4536400000000001E-3</v>
      </c>
      <c r="E32" s="9">
        <v>1.25646E-2</v>
      </c>
      <c r="F32" s="9">
        <v>95.8887</v>
      </c>
      <c r="G32" s="9">
        <v>2211.25</v>
      </c>
      <c r="H32" s="9">
        <v>3045</v>
      </c>
      <c r="I32" s="9" t="s">
        <v>36</v>
      </c>
      <c r="J32" s="9">
        <v>1182.4000000000001</v>
      </c>
      <c r="K32" s="9">
        <v>1248.56</v>
      </c>
      <c r="L32" s="10">
        <f t="shared" si="0"/>
        <v>129072.8</v>
      </c>
      <c r="M32" s="10">
        <f t="shared" si="1"/>
        <v>251292</v>
      </c>
      <c r="N32" s="14">
        <f t="shared" si="14"/>
        <v>59120.000000000007</v>
      </c>
      <c r="O32" s="14">
        <f t="shared" si="15"/>
        <v>12485.599999999999</v>
      </c>
      <c r="P32" s="27">
        <f t="shared" si="16"/>
        <v>2</v>
      </c>
      <c r="Q32" s="27">
        <f t="shared" si="17"/>
        <v>20</v>
      </c>
      <c r="R32" s="15">
        <f t="shared" si="18"/>
        <v>261458200.00000003</v>
      </c>
      <c r="S32" s="15">
        <f t="shared" si="19"/>
        <v>760373040</v>
      </c>
      <c r="T32" s="17"/>
    </row>
    <row r="33" spans="1:20" x14ac:dyDescent="0.3">
      <c r="A33" s="11">
        <v>42702</v>
      </c>
      <c r="B33" s="12">
        <v>2201.7199999999998</v>
      </c>
      <c r="C33" s="13">
        <v>3016.8</v>
      </c>
      <c r="D33" s="9">
        <v>7.2390400000000004E-3</v>
      </c>
      <c r="E33" s="9">
        <v>1.36711E-2</v>
      </c>
      <c r="F33" s="9">
        <v>95.428799999999995</v>
      </c>
      <c r="G33" s="9">
        <v>2200.75</v>
      </c>
      <c r="H33" s="9">
        <v>3013</v>
      </c>
      <c r="I33" s="9" t="s">
        <v>37</v>
      </c>
      <c r="J33" s="9">
        <v>1178.9000000000001</v>
      </c>
      <c r="K33" s="9">
        <v>1249.52</v>
      </c>
      <c r="L33" s="10">
        <f t="shared" si="0"/>
        <v>144780.80000000002</v>
      </c>
      <c r="M33" s="10">
        <f t="shared" si="1"/>
        <v>273422</v>
      </c>
      <c r="N33" s="14">
        <f t="shared" ref="N33:N74" si="20">1*50*J33</f>
        <v>58945.000000000007</v>
      </c>
      <c r="O33" s="14">
        <f t="shared" ref="O33:O74" si="21">1*10*K33</f>
        <v>12495.2</v>
      </c>
      <c r="P33" s="27">
        <f t="shared" ref="P33:P74" si="22">ROUND(L33/N33,0)</f>
        <v>2</v>
      </c>
      <c r="Q33" s="27">
        <f t="shared" ref="Q33:Q74" si="23">ROUND(M33/O33,0)</f>
        <v>22</v>
      </c>
      <c r="R33" s="15">
        <f t="shared" ref="R33:R74" si="24">P33*G33*50*J33</f>
        <v>259446417.50000003</v>
      </c>
      <c r="S33" s="15">
        <f t="shared" ref="S33:S74" si="25">H33*Q33*10*K33</f>
        <v>828256827.19999993</v>
      </c>
      <c r="T33" s="17"/>
    </row>
    <row r="34" spans="1:20" x14ac:dyDescent="0.3">
      <c r="A34" s="11">
        <v>42703</v>
      </c>
      <c r="B34" s="12">
        <v>2204.66</v>
      </c>
      <c r="C34" s="13">
        <v>3038.42</v>
      </c>
      <c r="D34" s="9">
        <v>7.3726199999999999E-3</v>
      </c>
      <c r="E34" s="9">
        <v>1.2506E-2</v>
      </c>
      <c r="F34" s="9">
        <v>95.741799999999998</v>
      </c>
      <c r="G34" s="9">
        <v>2203.75</v>
      </c>
      <c r="H34" s="9">
        <v>3035</v>
      </c>
      <c r="I34" s="9" t="s">
        <v>38</v>
      </c>
      <c r="J34" s="9">
        <v>1170.3</v>
      </c>
      <c r="K34" s="9">
        <v>1242.3900000000001</v>
      </c>
      <c r="L34" s="10">
        <f t="shared" ref="L34:L65" si="26">D34*$W$2</f>
        <v>147452.4</v>
      </c>
      <c r="M34" s="10">
        <f t="shared" ref="M34:M65" si="27">E34*$W$2</f>
        <v>250120</v>
      </c>
      <c r="N34" s="14">
        <f t="shared" si="20"/>
        <v>58515</v>
      </c>
      <c r="O34" s="14">
        <f t="shared" si="21"/>
        <v>12423.900000000001</v>
      </c>
      <c r="P34" s="27">
        <f t="shared" si="22"/>
        <v>3</v>
      </c>
      <c r="Q34" s="27">
        <f t="shared" si="23"/>
        <v>20</v>
      </c>
      <c r="R34" s="15">
        <f t="shared" si="24"/>
        <v>386857293.75</v>
      </c>
      <c r="S34" s="15">
        <f t="shared" si="25"/>
        <v>754130730.00000012</v>
      </c>
      <c r="T34" s="17"/>
    </row>
    <row r="35" spans="1:20" x14ac:dyDescent="0.3">
      <c r="A35" s="11">
        <v>42704</v>
      </c>
      <c r="B35" s="12">
        <v>2198.81</v>
      </c>
      <c r="C35" s="13">
        <v>3051.61</v>
      </c>
      <c r="D35" s="9">
        <v>7.4523999999999996E-3</v>
      </c>
      <c r="E35" s="9">
        <v>1.2466700000000001E-2</v>
      </c>
      <c r="F35" s="9">
        <v>95.883399999999995</v>
      </c>
      <c r="G35" s="9">
        <v>2198.75</v>
      </c>
      <c r="H35" s="9">
        <v>3051</v>
      </c>
      <c r="I35" s="9" t="s">
        <v>39</v>
      </c>
      <c r="J35" s="9">
        <v>1168.5</v>
      </c>
      <c r="K35" s="9">
        <v>1244.3399999999999</v>
      </c>
      <c r="L35" s="10">
        <f t="shared" si="26"/>
        <v>149048</v>
      </c>
      <c r="M35" s="10">
        <f t="shared" si="27"/>
        <v>249334</v>
      </c>
      <c r="N35" s="14">
        <f t="shared" si="20"/>
        <v>58425</v>
      </c>
      <c r="O35" s="14">
        <f t="shared" si="21"/>
        <v>12443.4</v>
      </c>
      <c r="P35" s="27">
        <f t="shared" si="22"/>
        <v>3</v>
      </c>
      <c r="Q35" s="27">
        <f t="shared" si="23"/>
        <v>20</v>
      </c>
      <c r="R35" s="15">
        <f t="shared" si="24"/>
        <v>385385906.25</v>
      </c>
      <c r="S35" s="15">
        <f t="shared" si="25"/>
        <v>759296268</v>
      </c>
      <c r="T35" s="17"/>
    </row>
    <row r="36" spans="1:20" x14ac:dyDescent="0.3">
      <c r="A36" s="11">
        <v>42705</v>
      </c>
      <c r="B36" s="12">
        <v>2191.08</v>
      </c>
      <c r="C36" s="13">
        <v>3030.98</v>
      </c>
      <c r="D36" s="9">
        <v>7.3172000000000003E-3</v>
      </c>
      <c r="E36" s="9">
        <v>1.24154E-2</v>
      </c>
      <c r="F36" s="9">
        <v>95.59</v>
      </c>
      <c r="G36" s="9">
        <v>2192</v>
      </c>
      <c r="H36" s="9">
        <v>3024</v>
      </c>
      <c r="I36" s="9" t="s">
        <v>40</v>
      </c>
      <c r="J36" s="9">
        <v>1168</v>
      </c>
      <c r="K36" s="9">
        <v>1237.67</v>
      </c>
      <c r="L36" s="10">
        <f t="shared" si="26"/>
        <v>146344</v>
      </c>
      <c r="M36" s="10">
        <f t="shared" si="27"/>
        <v>248308</v>
      </c>
      <c r="N36" s="14">
        <f t="shared" si="20"/>
        <v>58400</v>
      </c>
      <c r="O36" s="14">
        <f t="shared" si="21"/>
        <v>12376.7</v>
      </c>
      <c r="P36" s="27">
        <f t="shared" si="22"/>
        <v>3</v>
      </c>
      <c r="Q36" s="27">
        <f t="shared" si="23"/>
        <v>20</v>
      </c>
      <c r="R36" s="15">
        <f t="shared" si="24"/>
        <v>384038400</v>
      </c>
      <c r="S36" s="15">
        <f t="shared" si="25"/>
        <v>748542816</v>
      </c>
      <c r="T36" s="17"/>
    </row>
    <row r="37" spans="1:20" x14ac:dyDescent="0.3">
      <c r="A37" s="11">
        <v>42706</v>
      </c>
      <c r="B37" s="12">
        <v>2191.9499999999998</v>
      </c>
      <c r="C37" s="13">
        <v>3015.13</v>
      </c>
      <c r="D37" s="9">
        <v>7.2120500000000002E-3</v>
      </c>
      <c r="E37" s="9">
        <v>1.3600900000000001E-2</v>
      </c>
      <c r="F37" s="9">
        <v>95.416899999999998</v>
      </c>
      <c r="G37" s="9">
        <v>2192</v>
      </c>
      <c r="H37" s="9">
        <v>3017</v>
      </c>
      <c r="I37" s="9" t="s">
        <v>41</v>
      </c>
      <c r="J37" s="9">
        <v>1172.5999999999999</v>
      </c>
      <c r="K37" s="9">
        <v>1250.05</v>
      </c>
      <c r="L37" s="10">
        <f t="shared" si="26"/>
        <v>144241</v>
      </c>
      <c r="M37" s="10">
        <f t="shared" si="27"/>
        <v>272018</v>
      </c>
      <c r="N37" s="14">
        <f t="shared" si="20"/>
        <v>58629.999999999993</v>
      </c>
      <c r="O37" s="14">
        <f t="shared" si="21"/>
        <v>12500.5</v>
      </c>
      <c r="P37" s="27">
        <f t="shared" si="22"/>
        <v>2</v>
      </c>
      <c r="Q37" s="27">
        <f t="shared" si="23"/>
        <v>22</v>
      </c>
      <c r="R37" s="15">
        <f t="shared" si="24"/>
        <v>257033919.99999997</v>
      </c>
      <c r="S37" s="15">
        <f t="shared" si="25"/>
        <v>829708187</v>
      </c>
      <c r="T37" s="17"/>
    </row>
    <row r="38" spans="1:20" x14ac:dyDescent="0.3">
      <c r="A38" s="11">
        <v>42707</v>
      </c>
      <c r="B38" s="12">
        <v>2191.9499999999998</v>
      </c>
      <c r="C38" s="13">
        <v>3015.13</v>
      </c>
      <c r="D38" s="9">
        <v>7.208E-3</v>
      </c>
      <c r="E38" s="9">
        <v>1.3599200000000001E-2</v>
      </c>
      <c r="F38" s="9">
        <v>95.437399999999997</v>
      </c>
      <c r="G38" s="9">
        <v>2192</v>
      </c>
      <c r="H38" s="9">
        <v>3017</v>
      </c>
      <c r="I38" s="9" t="s">
        <v>42</v>
      </c>
      <c r="J38" s="9">
        <v>1172.5999999999999</v>
      </c>
      <c r="K38" s="9">
        <v>1250.05</v>
      </c>
      <c r="L38" s="10">
        <f t="shared" si="26"/>
        <v>144160</v>
      </c>
      <c r="M38" s="10">
        <f t="shared" si="27"/>
        <v>271984</v>
      </c>
      <c r="N38" s="14">
        <f t="shared" si="20"/>
        <v>58629.999999999993</v>
      </c>
      <c r="O38" s="14">
        <f t="shared" si="21"/>
        <v>12500.5</v>
      </c>
      <c r="P38" s="27">
        <f t="shared" si="22"/>
        <v>2</v>
      </c>
      <c r="Q38" s="27">
        <f t="shared" si="23"/>
        <v>22</v>
      </c>
      <c r="R38" s="15">
        <f t="shared" si="24"/>
        <v>257033919.99999997</v>
      </c>
      <c r="S38" s="15">
        <f t="shared" si="25"/>
        <v>829708187</v>
      </c>
      <c r="T38" s="17"/>
    </row>
    <row r="39" spans="1:20" x14ac:dyDescent="0.3">
      <c r="A39" s="11">
        <v>42708</v>
      </c>
      <c r="B39" s="12">
        <v>2191.9499999999998</v>
      </c>
      <c r="C39" s="13">
        <v>3015.13</v>
      </c>
      <c r="D39" s="9">
        <v>7.2039399999999998E-3</v>
      </c>
      <c r="E39" s="9">
        <v>1.35975E-2</v>
      </c>
      <c r="F39" s="9">
        <v>95.457800000000006</v>
      </c>
      <c r="G39" s="9">
        <v>2192</v>
      </c>
      <c r="H39" s="9">
        <v>3017</v>
      </c>
      <c r="I39" s="9" t="s">
        <v>43</v>
      </c>
      <c r="J39" s="9">
        <v>1172.5999999999999</v>
      </c>
      <c r="K39" s="9">
        <v>1250.05</v>
      </c>
      <c r="L39" s="10">
        <f t="shared" si="26"/>
        <v>144078.79999999999</v>
      </c>
      <c r="M39" s="10">
        <f t="shared" si="27"/>
        <v>271950</v>
      </c>
      <c r="N39" s="14">
        <f t="shared" si="20"/>
        <v>58629.999999999993</v>
      </c>
      <c r="O39" s="14">
        <f t="shared" si="21"/>
        <v>12500.5</v>
      </c>
      <c r="P39" s="27">
        <f t="shared" si="22"/>
        <v>2</v>
      </c>
      <c r="Q39" s="27">
        <f t="shared" si="23"/>
        <v>22</v>
      </c>
      <c r="R39" s="15">
        <f t="shared" si="24"/>
        <v>257033919.99999997</v>
      </c>
      <c r="S39" s="15">
        <f t="shared" si="25"/>
        <v>829708187</v>
      </c>
      <c r="T39" s="17"/>
    </row>
    <row r="40" spans="1:20" x14ac:dyDescent="0.3">
      <c r="A40" s="11">
        <v>42709</v>
      </c>
      <c r="B40" s="12">
        <v>2204.71</v>
      </c>
      <c r="C40" s="13">
        <v>3052.75</v>
      </c>
      <c r="D40" s="9">
        <v>7.4390599999999999E-3</v>
      </c>
      <c r="E40" s="9">
        <v>1.24931E-2</v>
      </c>
      <c r="F40" s="9">
        <v>96.043099999999995</v>
      </c>
      <c r="G40" s="9">
        <v>2204.25</v>
      </c>
      <c r="H40" s="9">
        <v>3053</v>
      </c>
      <c r="I40" s="9" t="s">
        <v>44</v>
      </c>
      <c r="J40" s="9">
        <v>1170.5</v>
      </c>
      <c r="K40" s="9">
        <v>1233.47</v>
      </c>
      <c r="L40" s="10">
        <f t="shared" si="26"/>
        <v>148781.20000000001</v>
      </c>
      <c r="M40" s="10">
        <f t="shared" si="27"/>
        <v>249862</v>
      </c>
      <c r="N40" s="14">
        <f t="shared" si="20"/>
        <v>58525</v>
      </c>
      <c r="O40" s="14">
        <f t="shared" si="21"/>
        <v>12334.7</v>
      </c>
      <c r="P40" s="27">
        <f t="shared" si="22"/>
        <v>3</v>
      </c>
      <c r="Q40" s="27">
        <f t="shared" si="23"/>
        <v>20</v>
      </c>
      <c r="R40" s="15">
        <f t="shared" si="24"/>
        <v>387011193.75</v>
      </c>
      <c r="S40" s="15">
        <f t="shared" si="25"/>
        <v>753156782</v>
      </c>
      <c r="T40" s="17"/>
    </row>
    <row r="41" spans="1:20" x14ac:dyDescent="0.3">
      <c r="A41" s="11">
        <v>42710</v>
      </c>
      <c r="B41" s="12">
        <v>2212.23</v>
      </c>
      <c r="C41" s="13">
        <v>3100.76</v>
      </c>
      <c r="D41" s="9">
        <v>6.7152399999999999E-3</v>
      </c>
      <c r="E41" s="9">
        <v>1.14401E-2</v>
      </c>
      <c r="F41" s="9">
        <v>96.696899999999999</v>
      </c>
      <c r="G41" s="9">
        <v>2210</v>
      </c>
      <c r="H41" s="9">
        <v>3104</v>
      </c>
      <c r="I41" s="9" t="s">
        <v>45</v>
      </c>
      <c r="J41" s="9">
        <v>1173.8</v>
      </c>
      <c r="K41" s="9">
        <v>1262.8900000000001</v>
      </c>
      <c r="L41" s="10">
        <f t="shared" si="26"/>
        <v>134304.79999999999</v>
      </c>
      <c r="M41" s="10">
        <f t="shared" si="27"/>
        <v>228802</v>
      </c>
      <c r="N41" s="14">
        <f t="shared" si="20"/>
        <v>58690</v>
      </c>
      <c r="O41" s="14">
        <f t="shared" si="21"/>
        <v>12628.900000000001</v>
      </c>
      <c r="P41" s="27">
        <f t="shared" si="22"/>
        <v>2</v>
      </c>
      <c r="Q41" s="27">
        <f t="shared" si="23"/>
        <v>18</v>
      </c>
      <c r="R41" s="15">
        <f t="shared" si="24"/>
        <v>259409800</v>
      </c>
      <c r="S41" s="15">
        <f t="shared" si="25"/>
        <v>705601900.80000007</v>
      </c>
      <c r="T41" s="17"/>
    </row>
    <row r="42" spans="1:20" x14ac:dyDescent="0.3">
      <c r="A42" s="11">
        <v>42711</v>
      </c>
      <c r="B42" s="12">
        <v>2241.35</v>
      </c>
      <c r="C42" s="13">
        <v>3142.24</v>
      </c>
      <c r="D42" s="9">
        <v>6.9435800000000004E-3</v>
      </c>
      <c r="E42" s="9">
        <v>1.0582599999999999E-2</v>
      </c>
      <c r="F42" s="9">
        <v>97.392300000000006</v>
      </c>
      <c r="G42" s="9">
        <v>2236.75</v>
      </c>
      <c r="H42" s="9">
        <v>3137</v>
      </c>
      <c r="I42" s="9" t="s">
        <v>46</v>
      </c>
      <c r="J42" s="9">
        <v>1169.5</v>
      </c>
      <c r="K42" s="9">
        <v>1253.6500000000001</v>
      </c>
      <c r="L42" s="10">
        <f t="shared" si="26"/>
        <v>138871.6</v>
      </c>
      <c r="M42" s="10">
        <f t="shared" si="27"/>
        <v>211652</v>
      </c>
      <c r="N42" s="14">
        <f t="shared" si="20"/>
        <v>58475</v>
      </c>
      <c r="O42" s="14">
        <f t="shared" si="21"/>
        <v>12536.5</v>
      </c>
      <c r="P42" s="27">
        <f t="shared" si="22"/>
        <v>2</v>
      </c>
      <c r="Q42" s="27">
        <f t="shared" si="23"/>
        <v>17</v>
      </c>
      <c r="R42" s="15">
        <f t="shared" si="24"/>
        <v>261587912.5</v>
      </c>
      <c r="S42" s="15">
        <f t="shared" si="25"/>
        <v>668559008.5</v>
      </c>
      <c r="T42" s="17"/>
    </row>
    <row r="43" spans="1:20" x14ac:dyDescent="0.3">
      <c r="A43" s="11">
        <v>42712</v>
      </c>
      <c r="B43" s="12">
        <v>2246.19</v>
      </c>
      <c r="C43" s="13">
        <v>3185.79</v>
      </c>
      <c r="D43" s="9">
        <v>7.1767599999999999E-3</v>
      </c>
      <c r="E43" s="9">
        <v>1.06059E-2</v>
      </c>
      <c r="F43" s="9">
        <v>97.907700000000006</v>
      </c>
      <c r="G43" s="9">
        <v>2247.75</v>
      </c>
      <c r="H43" s="9">
        <v>3188</v>
      </c>
      <c r="I43" s="9" t="s">
        <v>47</v>
      </c>
      <c r="J43" s="9">
        <v>1169.4000000000001</v>
      </c>
      <c r="K43" s="9">
        <v>1257.98</v>
      </c>
      <c r="L43" s="10">
        <f t="shared" si="26"/>
        <v>143535.20000000001</v>
      </c>
      <c r="M43" s="10">
        <f t="shared" si="27"/>
        <v>212118</v>
      </c>
      <c r="N43" s="14">
        <f t="shared" si="20"/>
        <v>58470.000000000007</v>
      </c>
      <c r="O43" s="14">
        <f t="shared" si="21"/>
        <v>12579.8</v>
      </c>
      <c r="P43" s="27">
        <f t="shared" si="22"/>
        <v>2</v>
      </c>
      <c r="Q43" s="27">
        <f t="shared" si="23"/>
        <v>17</v>
      </c>
      <c r="R43" s="15">
        <f t="shared" si="24"/>
        <v>262851885.00000003</v>
      </c>
      <c r="S43" s="15">
        <f t="shared" si="25"/>
        <v>681774840.79999995</v>
      </c>
      <c r="T43" s="17"/>
    </row>
    <row r="44" spans="1:20" x14ac:dyDescent="0.3">
      <c r="A44" s="11">
        <v>42713</v>
      </c>
      <c r="B44" s="12">
        <v>2259.5300000000002</v>
      </c>
      <c r="C44" s="13">
        <v>3197.54</v>
      </c>
      <c r="D44" s="9">
        <v>6.2928300000000001E-3</v>
      </c>
      <c r="E44" s="9">
        <v>1.06727E-2</v>
      </c>
      <c r="F44" s="9">
        <v>98.1434</v>
      </c>
      <c r="G44" s="9">
        <v>2260</v>
      </c>
      <c r="H44" s="9">
        <v>3197</v>
      </c>
      <c r="I44" s="9" t="s">
        <v>48</v>
      </c>
      <c r="J44" s="9">
        <v>1159.0999999999999</v>
      </c>
      <c r="K44" s="9">
        <v>1230.3800000000001</v>
      </c>
      <c r="L44" s="10">
        <f t="shared" si="26"/>
        <v>125856.6</v>
      </c>
      <c r="M44" s="10">
        <f t="shared" si="27"/>
        <v>213454</v>
      </c>
      <c r="N44" s="14">
        <f t="shared" si="20"/>
        <v>57954.999999999993</v>
      </c>
      <c r="O44" s="14">
        <f t="shared" si="21"/>
        <v>12303.800000000001</v>
      </c>
      <c r="P44" s="27">
        <f t="shared" si="22"/>
        <v>2</v>
      </c>
      <c r="Q44" s="27">
        <f t="shared" si="23"/>
        <v>17</v>
      </c>
      <c r="R44" s="15">
        <f t="shared" si="24"/>
        <v>261956599.99999997</v>
      </c>
      <c r="S44" s="15">
        <f t="shared" si="25"/>
        <v>668699226.20000005</v>
      </c>
      <c r="T44" s="17"/>
    </row>
    <row r="45" spans="1:20" x14ac:dyDescent="0.3">
      <c r="A45" s="11">
        <v>42714</v>
      </c>
      <c r="B45" s="12">
        <v>2259.5300000000002</v>
      </c>
      <c r="C45" s="13">
        <v>3197.54</v>
      </c>
      <c r="D45" s="9">
        <v>6.2884500000000001E-3</v>
      </c>
      <c r="E45" s="9">
        <v>1.06695E-2</v>
      </c>
      <c r="F45" s="9">
        <v>98.1631</v>
      </c>
      <c r="G45" s="9">
        <v>2260</v>
      </c>
      <c r="H45" s="9">
        <v>3197</v>
      </c>
      <c r="I45" s="9" t="s">
        <v>49</v>
      </c>
      <c r="J45" s="9">
        <v>1159.0999999999999</v>
      </c>
      <c r="K45" s="9">
        <v>1230.3800000000001</v>
      </c>
      <c r="L45" s="10">
        <f t="shared" si="26"/>
        <v>125769</v>
      </c>
      <c r="M45" s="10">
        <f t="shared" si="27"/>
        <v>213390</v>
      </c>
      <c r="N45" s="14">
        <f t="shared" si="20"/>
        <v>57954.999999999993</v>
      </c>
      <c r="O45" s="14">
        <f t="shared" si="21"/>
        <v>12303.800000000001</v>
      </c>
      <c r="P45" s="27">
        <f t="shared" si="22"/>
        <v>2</v>
      </c>
      <c r="Q45" s="27">
        <f t="shared" si="23"/>
        <v>17</v>
      </c>
      <c r="R45" s="15">
        <f t="shared" si="24"/>
        <v>261956599.99999997</v>
      </c>
      <c r="S45" s="15">
        <f t="shared" si="25"/>
        <v>668699226.20000005</v>
      </c>
      <c r="T45" s="17"/>
    </row>
    <row r="46" spans="1:20" x14ac:dyDescent="0.3">
      <c r="A46" s="11">
        <v>42715</v>
      </c>
      <c r="B46" s="12">
        <v>2259.5300000000002</v>
      </c>
      <c r="C46" s="13">
        <v>3197.54</v>
      </c>
      <c r="D46" s="9">
        <v>6.2840500000000002E-3</v>
      </c>
      <c r="E46" s="9">
        <v>1.06663E-2</v>
      </c>
      <c r="F46" s="9">
        <v>98.1828</v>
      </c>
      <c r="G46" s="9">
        <v>2260</v>
      </c>
      <c r="H46" s="9">
        <v>3197</v>
      </c>
      <c r="I46" s="9" t="s">
        <v>50</v>
      </c>
      <c r="J46" s="9">
        <v>1159.0999999999999</v>
      </c>
      <c r="K46" s="9">
        <v>1230.3800000000001</v>
      </c>
      <c r="L46" s="10">
        <f t="shared" si="26"/>
        <v>125681</v>
      </c>
      <c r="M46" s="10">
        <f t="shared" si="27"/>
        <v>213326</v>
      </c>
      <c r="N46" s="14">
        <f t="shared" si="20"/>
        <v>57954.999999999993</v>
      </c>
      <c r="O46" s="14">
        <f t="shared" si="21"/>
        <v>12303.800000000001</v>
      </c>
      <c r="P46" s="27">
        <f t="shared" si="22"/>
        <v>2</v>
      </c>
      <c r="Q46" s="27">
        <f t="shared" si="23"/>
        <v>17</v>
      </c>
      <c r="R46" s="15">
        <f t="shared" si="24"/>
        <v>261956599.99999997</v>
      </c>
      <c r="S46" s="15">
        <f t="shared" si="25"/>
        <v>668699226.20000005</v>
      </c>
      <c r="T46" s="17"/>
    </row>
    <row r="47" spans="1:20" x14ac:dyDescent="0.3">
      <c r="A47" s="11">
        <v>42716</v>
      </c>
      <c r="B47" s="12">
        <v>2256.96</v>
      </c>
      <c r="C47" s="13">
        <v>3199.11</v>
      </c>
      <c r="D47" s="9">
        <v>6.2874200000000002E-3</v>
      </c>
      <c r="E47" s="9">
        <v>1.0650400000000001E-2</v>
      </c>
      <c r="F47" s="9">
        <v>98.203199999999995</v>
      </c>
      <c r="G47" s="9">
        <v>2256</v>
      </c>
      <c r="H47" s="9">
        <v>3197</v>
      </c>
      <c r="I47" s="9" t="s">
        <v>51</v>
      </c>
      <c r="J47" s="9">
        <v>1166.2</v>
      </c>
      <c r="K47" s="9">
        <v>1229.82</v>
      </c>
      <c r="L47" s="10">
        <f t="shared" si="26"/>
        <v>125748.40000000001</v>
      </c>
      <c r="M47" s="10">
        <f t="shared" si="27"/>
        <v>213008.00000000003</v>
      </c>
      <c r="N47" s="14">
        <f t="shared" si="20"/>
        <v>58310</v>
      </c>
      <c r="O47" s="14">
        <f t="shared" si="21"/>
        <v>12298.199999999999</v>
      </c>
      <c r="P47" s="27">
        <f t="shared" si="22"/>
        <v>2</v>
      </c>
      <c r="Q47" s="27">
        <f t="shared" si="23"/>
        <v>17</v>
      </c>
      <c r="R47" s="15">
        <f t="shared" si="24"/>
        <v>263094720</v>
      </c>
      <c r="S47" s="15">
        <f t="shared" si="25"/>
        <v>668394871.79999995</v>
      </c>
      <c r="T47" s="17"/>
    </row>
    <row r="48" spans="1:20" x14ac:dyDescent="0.3">
      <c r="A48" s="11">
        <v>42717</v>
      </c>
      <c r="B48" s="12">
        <v>2271.7199999999998</v>
      </c>
      <c r="C48" s="13">
        <v>3236.71</v>
      </c>
      <c r="D48" s="9">
        <v>6.4643399999999998E-3</v>
      </c>
      <c r="E48" s="9">
        <v>9.7754000000000001E-3</v>
      </c>
      <c r="F48" s="9">
        <v>98.686300000000003</v>
      </c>
      <c r="G48" s="9">
        <v>2273.25</v>
      </c>
      <c r="H48" s="9">
        <v>3240</v>
      </c>
      <c r="I48" s="9" t="s">
        <v>52</v>
      </c>
      <c r="J48" s="9">
        <v>1170.2</v>
      </c>
      <c r="K48" s="9">
        <v>1244.98</v>
      </c>
      <c r="L48" s="10">
        <f t="shared" si="26"/>
        <v>129286.8</v>
      </c>
      <c r="M48" s="10">
        <f t="shared" si="27"/>
        <v>195508</v>
      </c>
      <c r="N48" s="14">
        <f t="shared" si="20"/>
        <v>58510</v>
      </c>
      <c r="O48" s="14">
        <f t="shared" si="21"/>
        <v>12449.8</v>
      </c>
      <c r="P48" s="27">
        <f t="shared" si="22"/>
        <v>2</v>
      </c>
      <c r="Q48" s="27">
        <f t="shared" si="23"/>
        <v>16</v>
      </c>
      <c r="R48" s="15">
        <f t="shared" si="24"/>
        <v>266015715</v>
      </c>
      <c r="S48" s="15">
        <f t="shared" si="25"/>
        <v>645397632</v>
      </c>
      <c r="T48" s="17"/>
    </row>
    <row r="49" spans="1:20" x14ac:dyDescent="0.3">
      <c r="A49" s="11">
        <v>42718</v>
      </c>
      <c r="B49" s="12">
        <v>2253.2800000000002</v>
      </c>
      <c r="C49" s="13">
        <v>3211.71</v>
      </c>
      <c r="D49" s="9">
        <v>7.2894800000000001E-3</v>
      </c>
      <c r="E49" s="9">
        <v>9.6828799999999996E-3</v>
      </c>
      <c r="F49" s="9">
        <v>98.343999999999994</v>
      </c>
      <c r="G49" s="9">
        <v>2257</v>
      </c>
      <c r="H49" s="9">
        <v>3218</v>
      </c>
      <c r="I49" s="9" t="s">
        <v>53</v>
      </c>
      <c r="J49" s="9">
        <v>1165.5</v>
      </c>
      <c r="K49" s="9">
        <v>1238.69</v>
      </c>
      <c r="L49" s="10">
        <f t="shared" si="26"/>
        <v>145789.6</v>
      </c>
      <c r="M49" s="10">
        <f t="shared" si="27"/>
        <v>193657.60000000001</v>
      </c>
      <c r="N49" s="14">
        <f t="shared" si="20"/>
        <v>58275</v>
      </c>
      <c r="O49" s="14">
        <f t="shared" si="21"/>
        <v>12386.900000000001</v>
      </c>
      <c r="P49" s="27">
        <f t="shared" si="22"/>
        <v>3</v>
      </c>
      <c r="Q49" s="27">
        <f t="shared" si="23"/>
        <v>16</v>
      </c>
      <c r="R49" s="15">
        <f t="shared" si="24"/>
        <v>394580025</v>
      </c>
      <c r="S49" s="15">
        <f t="shared" si="25"/>
        <v>637776707.20000005</v>
      </c>
      <c r="T49" s="17"/>
    </row>
    <row r="50" spans="1:20" x14ac:dyDescent="0.3">
      <c r="A50" s="11">
        <v>42719</v>
      </c>
      <c r="B50" s="12">
        <v>2262.0300000000002</v>
      </c>
      <c r="C50" s="13">
        <v>3249.74</v>
      </c>
      <c r="D50" s="9">
        <v>6.51792E-3</v>
      </c>
      <c r="E50" s="9">
        <v>9.7217699999999994E-3</v>
      </c>
      <c r="F50" s="9">
        <v>98.789500000000004</v>
      </c>
      <c r="G50" s="9">
        <v>2263.5</v>
      </c>
      <c r="H50" s="9">
        <v>3255</v>
      </c>
      <c r="I50" s="9" t="s">
        <v>54</v>
      </c>
      <c r="J50" s="9">
        <v>1168.3</v>
      </c>
      <c r="K50" s="9">
        <v>1228.3499999999999</v>
      </c>
      <c r="L50" s="10">
        <f t="shared" si="26"/>
        <v>130358.39999999999</v>
      </c>
      <c r="M50" s="10">
        <f t="shared" si="27"/>
        <v>194435.4</v>
      </c>
      <c r="N50" s="14">
        <f t="shared" si="20"/>
        <v>58415</v>
      </c>
      <c r="O50" s="14">
        <f t="shared" si="21"/>
        <v>12283.5</v>
      </c>
      <c r="P50" s="27">
        <f t="shared" si="22"/>
        <v>2</v>
      </c>
      <c r="Q50" s="27">
        <f t="shared" si="23"/>
        <v>16</v>
      </c>
      <c r="R50" s="15">
        <f t="shared" si="24"/>
        <v>264444705</v>
      </c>
      <c r="S50" s="15">
        <f t="shared" si="25"/>
        <v>639724680</v>
      </c>
      <c r="T50" s="17"/>
    </row>
    <row r="51" spans="1:20" x14ac:dyDescent="0.3">
      <c r="A51" s="11">
        <v>42720</v>
      </c>
      <c r="B51" s="12">
        <v>2258.0700000000002</v>
      </c>
      <c r="C51" s="13">
        <v>3259.24</v>
      </c>
      <c r="D51" s="9">
        <v>6.5589999999999997E-3</v>
      </c>
      <c r="E51" s="9">
        <v>9.6992199999999997E-3</v>
      </c>
      <c r="F51" s="9">
        <v>98.875500000000002</v>
      </c>
      <c r="G51" s="9">
        <v>2268.63</v>
      </c>
      <c r="H51" s="9">
        <v>3268.53</v>
      </c>
      <c r="I51" s="9" t="s">
        <v>55</v>
      </c>
      <c r="J51" s="9">
        <v>1180.0999999999999</v>
      </c>
      <c r="K51" s="9">
        <v>1229.6600000000001</v>
      </c>
      <c r="L51" s="10">
        <f t="shared" si="26"/>
        <v>131180</v>
      </c>
      <c r="M51" s="10">
        <f t="shared" si="27"/>
        <v>193984.4</v>
      </c>
      <c r="N51" s="14">
        <f t="shared" si="20"/>
        <v>59004.999999999993</v>
      </c>
      <c r="O51" s="14">
        <f t="shared" si="21"/>
        <v>12296.6</v>
      </c>
      <c r="P51" s="27">
        <f t="shared" si="22"/>
        <v>2</v>
      </c>
      <c r="Q51" s="27">
        <f t="shared" si="23"/>
        <v>16</v>
      </c>
      <c r="R51" s="15">
        <f t="shared" si="24"/>
        <v>267721026.29999998</v>
      </c>
      <c r="S51" s="15">
        <f t="shared" si="25"/>
        <v>643068895.96800005</v>
      </c>
      <c r="T51" s="17"/>
    </row>
    <row r="52" spans="1:20" x14ac:dyDescent="0.3">
      <c r="A52" s="11">
        <v>42721</v>
      </c>
      <c r="B52" s="12">
        <v>2258.0700000000002</v>
      </c>
      <c r="C52" s="13">
        <v>3259.24</v>
      </c>
      <c r="D52" s="9">
        <v>6.5544100000000001E-3</v>
      </c>
      <c r="E52" s="9">
        <v>9.6956899999999999E-3</v>
      </c>
      <c r="F52" s="9">
        <v>98.894999999999996</v>
      </c>
      <c r="G52" s="9">
        <v>2268.63</v>
      </c>
      <c r="H52" s="9">
        <v>3268.53</v>
      </c>
      <c r="I52" s="9" t="s">
        <v>56</v>
      </c>
      <c r="J52" s="9">
        <v>1180.0999999999999</v>
      </c>
      <c r="K52" s="9">
        <v>1229.6600000000001</v>
      </c>
      <c r="L52" s="10">
        <f t="shared" si="26"/>
        <v>131088.20000000001</v>
      </c>
      <c r="M52" s="10">
        <f t="shared" si="27"/>
        <v>193913.8</v>
      </c>
      <c r="N52" s="14">
        <f t="shared" si="20"/>
        <v>59004.999999999993</v>
      </c>
      <c r="O52" s="14">
        <f t="shared" si="21"/>
        <v>12296.6</v>
      </c>
      <c r="P52" s="27">
        <f t="shared" si="22"/>
        <v>2</v>
      </c>
      <c r="Q52" s="27">
        <f t="shared" si="23"/>
        <v>16</v>
      </c>
      <c r="R52" s="15">
        <f t="shared" si="24"/>
        <v>267721026.29999998</v>
      </c>
      <c r="S52" s="15">
        <f t="shared" si="25"/>
        <v>643068895.96800005</v>
      </c>
      <c r="T52" s="17"/>
    </row>
    <row r="53" spans="1:20" x14ac:dyDescent="0.3">
      <c r="A53" s="11">
        <v>42722</v>
      </c>
      <c r="B53" s="12">
        <v>2258.0700000000002</v>
      </c>
      <c r="C53" s="13">
        <v>3259.24</v>
      </c>
      <c r="D53" s="9">
        <v>6.5498099999999997E-3</v>
      </c>
      <c r="E53" s="9">
        <v>9.69216E-3</v>
      </c>
      <c r="F53" s="9">
        <v>98.914599999999993</v>
      </c>
      <c r="G53" s="9">
        <v>2268.63</v>
      </c>
      <c r="H53" s="9">
        <v>3268.53</v>
      </c>
      <c r="I53" s="9" t="s">
        <v>57</v>
      </c>
      <c r="J53" s="9">
        <v>1180.0999999999999</v>
      </c>
      <c r="K53" s="9">
        <v>1229.6600000000001</v>
      </c>
      <c r="L53" s="10">
        <f t="shared" si="26"/>
        <v>130996.2</v>
      </c>
      <c r="M53" s="10">
        <f t="shared" si="27"/>
        <v>193843.20000000001</v>
      </c>
      <c r="N53" s="14">
        <f t="shared" si="20"/>
        <v>59004.999999999993</v>
      </c>
      <c r="O53" s="14">
        <f t="shared" si="21"/>
        <v>12296.6</v>
      </c>
      <c r="P53" s="27">
        <f t="shared" si="22"/>
        <v>2</v>
      </c>
      <c r="Q53" s="27">
        <f t="shared" si="23"/>
        <v>16</v>
      </c>
      <c r="R53" s="15">
        <f t="shared" si="24"/>
        <v>267721026.29999998</v>
      </c>
      <c r="S53" s="15">
        <f t="shared" si="25"/>
        <v>643068895.96800005</v>
      </c>
      <c r="T53" s="17"/>
    </row>
    <row r="54" spans="1:20" x14ac:dyDescent="0.3">
      <c r="A54" s="11">
        <v>42723</v>
      </c>
      <c r="B54" s="12">
        <v>2262.5300000000002</v>
      </c>
      <c r="C54" s="13">
        <v>3257.85</v>
      </c>
      <c r="D54" s="9">
        <v>6.5385299999999999E-3</v>
      </c>
      <c r="E54" s="9">
        <v>9.7099999999999999E-3</v>
      </c>
      <c r="F54" s="9">
        <v>98.9499</v>
      </c>
      <c r="G54" s="9">
        <v>2260</v>
      </c>
      <c r="H54" s="9">
        <v>3244</v>
      </c>
      <c r="I54" s="9" t="s">
        <v>58</v>
      </c>
      <c r="J54" s="9">
        <v>1183.4000000000001</v>
      </c>
      <c r="K54" s="9">
        <v>1237.01</v>
      </c>
      <c r="L54" s="10">
        <f t="shared" si="26"/>
        <v>130770.59999999999</v>
      </c>
      <c r="M54" s="10">
        <f t="shared" si="27"/>
        <v>194200</v>
      </c>
      <c r="N54" s="14">
        <f t="shared" si="20"/>
        <v>59170.000000000007</v>
      </c>
      <c r="O54" s="14">
        <f t="shared" si="21"/>
        <v>12370.1</v>
      </c>
      <c r="P54" s="27">
        <f t="shared" si="22"/>
        <v>2</v>
      </c>
      <c r="Q54" s="27">
        <f t="shared" si="23"/>
        <v>16</v>
      </c>
      <c r="R54" s="15">
        <f t="shared" si="24"/>
        <v>267448400.00000003</v>
      </c>
      <c r="S54" s="15">
        <f t="shared" si="25"/>
        <v>642057670.39999998</v>
      </c>
      <c r="T54" s="17"/>
    </row>
    <row r="55" spans="1:20" x14ac:dyDescent="0.3">
      <c r="A55" s="11">
        <v>42724</v>
      </c>
      <c r="B55" s="12">
        <v>2270.7600000000002</v>
      </c>
      <c r="C55" s="13">
        <v>3279.41</v>
      </c>
      <c r="D55" s="9">
        <v>6.6349399999999998E-3</v>
      </c>
      <c r="E55" s="9">
        <v>8.8747199999999991E-3</v>
      </c>
      <c r="F55" s="9">
        <v>99.219899999999996</v>
      </c>
      <c r="G55" s="9">
        <v>2266.5</v>
      </c>
      <c r="H55" s="9">
        <v>3268</v>
      </c>
      <c r="I55" s="9" t="s">
        <v>59</v>
      </c>
      <c r="J55" s="9">
        <v>1186.4000000000001</v>
      </c>
      <c r="K55" s="9">
        <v>1234.03</v>
      </c>
      <c r="L55" s="10">
        <f t="shared" si="26"/>
        <v>132698.79999999999</v>
      </c>
      <c r="M55" s="10">
        <f t="shared" si="27"/>
        <v>177494.39999999999</v>
      </c>
      <c r="N55" s="14">
        <f t="shared" si="20"/>
        <v>59320.000000000007</v>
      </c>
      <c r="O55" s="14">
        <f t="shared" si="21"/>
        <v>12340.3</v>
      </c>
      <c r="P55" s="27">
        <f t="shared" si="22"/>
        <v>2</v>
      </c>
      <c r="Q55" s="27">
        <f t="shared" si="23"/>
        <v>14</v>
      </c>
      <c r="R55" s="15">
        <f t="shared" si="24"/>
        <v>268897560</v>
      </c>
      <c r="S55" s="15">
        <f t="shared" si="25"/>
        <v>564593405.60000002</v>
      </c>
      <c r="T55" s="17"/>
    </row>
    <row r="56" spans="1:20" x14ac:dyDescent="0.3">
      <c r="A56" s="11">
        <v>42725</v>
      </c>
      <c r="B56" s="12">
        <v>2265.1799999999998</v>
      </c>
      <c r="C56" s="13">
        <v>3270.75</v>
      </c>
      <c r="D56" s="9">
        <v>6.5900799999999999E-3</v>
      </c>
      <c r="E56" s="9">
        <v>8.8450300000000003E-3</v>
      </c>
      <c r="F56" s="9">
        <v>99.125699999999995</v>
      </c>
      <c r="G56" s="9">
        <v>2260.5</v>
      </c>
      <c r="H56" s="9">
        <v>3260</v>
      </c>
      <c r="I56" s="9" t="s">
        <v>60</v>
      </c>
      <c r="J56" s="9">
        <v>1191.2</v>
      </c>
      <c r="K56" s="9">
        <v>1238.19</v>
      </c>
      <c r="L56" s="10">
        <f t="shared" si="26"/>
        <v>131801.60000000001</v>
      </c>
      <c r="M56" s="10">
        <f t="shared" si="27"/>
        <v>176900.6</v>
      </c>
      <c r="N56" s="14">
        <f t="shared" si="20"/>
        <v>59560</v>
      </c>
      <c r="O56" s="14">
        <f t="shared" si="21"/>
        <v>12381.900000000001</v>
      </c>
      <c r="P56" s="27">
        <f t="shared" si="22"/>
        <v>2</v>
      </c>
      <c r="Q56" s="27">
        <f t="shared" si="23"/>
        <v>14</v>
      </c>
      <c r="R56" s="15">
        <f t="shared" si="24"/>
        <v>269270760</v>
      </c>
      <c r="S56" s="15">
        <f t="shared" si="25"/>
        <v>565109916</v>
      </c>
      <c r="T56" s="17"/>
    </row>
    <row r="57" spans="1:20" x14ac:dyDescent="0.3">
      <c r="A57" s="11">
        <v>42726</v>
      </c>
      <c r="B57" s="12">
        <v>2260.96</v>
      </c>
      <c r="C57" s="13">
        <v>3269.51</v>
      </c>
      <c r="D57" s="9">
        <v>6.5796700000000001E-3</v>
      </c>
      <c r="E57" s="9">
        <v>8.8216600000000003E-3</v>
      </c>
      <c r="F57" s="9">
        <v>99.106499999999997</v>
      </c>
      <c r="G57" s="9">
        <v>2258.75</v>
      </c>
      <c r="H57" s="9">
        <v>3256</v>
      </c>
      <c r="I57" s="9" t="s">
        <v>61</v>
      </c>
      <c r="J57" s="9">
        <v>1194.2</v>
      </c>
      <c r="K57" s="9">
        <v>1245.6099999999999</v>
      </c>
      <c r="L57" s="10">
        <f t="shared" si="26"/>
        <v>131593.4</v>
      </c>
      <c r="M57" s="10">
        <f t="shared" si="27"/>
        <v>176433.2</v>
      </c>
      <c r="N57" s="14">
        <f t="shared" si="20"/>
        <v>59710</v>
      </c>
      <c r="O57" s="14">
        <f t="shared" si="21"/>
        <v>12456.099999999999</v>
      </c>
      <c r="P57" s="27">
        <f t="shared" si="22"/>
        <v>2</v>
      </c>
      <c r="Q57" s="27">
        <f t="shared" si="23"/>
        <v>14</v>
      </c>
      <c r="R57" s="15">
        <f t="shared" si="24"/>
        <v>269739925</v>
      </c>
      <c r="S57" s="15">
        <f t="shared" si="25"/>
        <v>567798862.39999998</v>
      </c>
      <c r="T57" s="17"/>
    </row>
    <row r="58" spans="1:20" x14ac:dyDescent="0.3">
      <c r="A58" s="11">
        <v>42727</v>
      </c>
      <c r="B58" s="12">
        <v>2263.79</v>
      </c>
      <c r="C58" s="13">
        <v>3273.97</v>
      </c>
      <c r="D58" s="9">
        <v>6.5956699999999997E-3</v>
      </c>
      <c r="E58" s="9">
        <v>8.8309800000000004E-3</v>
      </c>
      <c r="F58" s="9">
        <v>99.184100000000001</v>
      </c>
      <c r="G58" s="9">
        <v>2260</v>
      </c>
      <c r="H58" s="9">
        <v>3263</v>
      </c>
      <c r="I58" s="9" t="s">
        <v>62</v>
      </c>
      <c r="J58" s="9">
        <v>1198</v>
      </c>
      <c r="K58" s="9">
        <v>1249.99</v>
      </c>
      <c r="L58" s="10">
        <f t="shared" si="26"/>
        <v>131913.4</v>
      </c>
      <c r="M58" s="10">
        <f t="shared" si="27"/>
        <v>176619.6</v>
      </c>
      <c r="N58" s="14">
        <f t="shared" si="20"/>
        <v>59900</v>
      </c>
      <c r="O58" s="14">
        <f t="shared" si="21"/>
        <v>12499.9</v>
      </c>
      <c r="P58" s="27">
        <f t="shared" si="22"/>
        <v>2</v>
      </c>
      <c r="Q58" s="27">
        <f t="shared" si="23"/>
        <v>14</v>
      </c>
      <c r="R58" s="15">
        <f t="shared" si="24"/>
        <v>270748000</v>
      </c>
      <c r="S58" s="15">
        <f t="shared" si="25"/>
        <v>571020431.79999995</v>
      </c>
      <c r="T58" s="17"/>
    </row>
    <row r="59" spans="1:20" x14ac:dyDescent="0.3">
      <c r="A59" s="11">
        <v>42728</v>
      </c>
      <c r="B59" s="12">
        <v>2263.79</v>
      </c>
      <c r="C59" s="13">
        <v>3273.97</v>
      </c>
      <c r="D59" s="9">
        <v>6.5909899999999997E-3</v>
      </c>
      <c r="E59" s="9">
        <v>8.8271600000000006E-3</v>
      </c>
      <c r="F59" s="9">
        <v>99.203599999999994</v>
      </c>
      <c r="G59" s="9">
        <v>2260</v>
      </c>
      <c r="H59" s="9">
        <v>3263</v>
      </c>
      <c r="I59" s="9" t="s">
        <v>63</v>
      </c>
      <c r="J59" s="9">
        <v>1198</v>
      </c>
      <c r="K59" s="9">
        <v>1249.99</v>
      </c>
      <c r="L59" s="10">
        <f t="shared" si="26"/>
        <v>131819.79999999999</v>
      </c>
      <c r="M59" s="10">
        <f t="shared" si="27"/>
        <v>176543.2</v>
      </c>
      <c r="N59" s="14">
        <f t="shared" si="20"/>
        <v>59900</v>
      </c>
      <c r="O59" s="14">
        <f t="shared" si="21"/>
        <v>12499.9</v>
      </c>
      <c r="P59" s="27">
        <f t="shared" si="22"/>
        <v>2</v>
      </c>
      <c r="Q59" s="27">
        <f t="shared" si="23"/>
        <v>14</v>
      </c>
      <c r="R59" s="15">
        <f t="shared" si="24"/>
        <v>270748000</v>
      </c>
      <c r="S59" s="15">
        <f t="shared" si="25"/>
        <v>571020431.79999995</v>
      </c>
      <c r="T59" s="17"/>
    </row>
    <row r="60" spans="1:20" x14ac:dyDescent="0.3">
      <c r="A60" s="11">
        <v>42729</v>
      </c>
      <c r="B60" s="12">
        <v>2263.79</v>
      </c>
      <c r="C60" s="13">
        <v>3273.97</v>
      </c>
      <c r="D60" s="9">
        <v>6.5862899999999999E-3</v>
      </c>
      <c r="E60" s="9">
        <v>8.8233400000000007E-3</v>
      </c>
      <c r="F60" s="9">
        <v>99.223100000000002</v>
      </c>
      <c r="G60" s="9">
        <v>2260</v>
      </c>
      <c r="H60" s="9">
        <v>3263</v>
      </c>
      <c r="I60" s="9" t="s">
        <v>64</v>
      </c>
      <c r="J60" s="9">
        <v>1198</v>
      </c>
      <c r="K60" s="9">
        <v>1249.99</v>
      </c>
      <c r="L60" s="10">
        <f t="shared" si="26"/>
        <v>131725.79999999999</v>
      </c>
      <c r="M60" s="10">
        <f t="shared" si="27"/>
        <v>176466.80000000002</v>
      </c>
      <c r="N60" s="14">
        <f t="shared" si="20"/>
        <v>59900</v>
      </c>
      <c r="O60" s="14">
        <f t="shared" si="21"/>
        <v>12499.9</v>
      </c>
      <c r="P60" s="27">
        <f t="shared" si="22"/>
        <v>2</v>
      </c>
      <c r="Q60" s="27">
        <f t="shared" si="23"/>
        <v>14</v>
      </c>
      <c r="R60" s="15">
        <f t="shared" si="24"/>
        <v>270748000</v>
      </c>
      <c r="S60" s="15">
        <f t="shared" si="25"/>
        <v>571020431.79999995</v>
      </c>
      <c r="T60" s="17"/>
    </row>
    <row r="61" spans="1:20" x14ac:dyDescent="0.3">
      <c r="A61" s="11">
        <v>42730</v>
      </c>
      <c r="B61" s="12">
        <v>2263.79</v>
      </c>
      <c r="C61" s="13">
        <v>3273.97</v>
      </c>
      <c r="D61" s="9">
        <v>6.5815800000000001E-3</v>
      </c>
      <c r="E61" s="9">
        <v>8.8194999999999992E-3</v>
      </c>
      <c r="F61" s="9">
        <v>99.242699999999999</v>
      </c>
      <c r="G61" s="9">
        <v>2260</v>
      </c>
      <c r="H61" s="9">
        <v>3263</v>
      </c>
      <c r="I61" s="9" t="s">
        <v>65</v>
      </c>
      <c r="J61" s="9">
        <v>1202.9000000000001</v>
      </c>
      <c r="K61" s="9">
        <v>1257.99</v>
      </c>
      <c r="L61" s="10">
        <f t="shared" si="26"/>
        <v>131631.6</v>
      </c>
      <c r="M61" s="10">
        <f t="shared" si="27"/>
        <v>176389.99999999997</v>
      </c>
      <c r="N61" s="14">
        <f t="shared" si="20"/>
        <v>60145.000000000007</v>
      </c>
      <c r="O61" s="14">
        <f t="shared" si="21"/>
        <v>12579.9</v>
      </c>
      <c r="P61" s="27">
        <f t="shared" si="22"/>
        <v>2</v>
      </c>
      <c r="Q61" s="27">
        <f t="shared" si="23"/>
        <v>14</v>
      </c>
      <c r="R61" s="15">
        <f t="shared" si="24"/>
        <v>271855400</v>
      </c>
      <c r="S61" s="15">
        <f t="shared" si="25"/>
        <v>574674991.79999995</v>
      </c>
      <c r="T61" s="17"/>
    </row>
    <row r="62" spans="1:20" x14ac:dyDescent="0.3">
      <c r="A62" s="11">
        <v>42731</v>
      </c>
      <c r="B62" s="12">
        <v>2268.88</v>
      </c>
      <c r="C62" s="13">
        <v>3278.53</v>
      </c>
      <c r="D62" s="9">
        <v>6.5979599999999999E-3</v>
      </c>
      <c r="E62" s="9">
        <v>8.8392000000000002E-3</v>
      </c>
      <c r="F62" s="9">
        <v>99.335999999999999</v>
      </c>
      <c r="G62" s="9">
        <v>2261</v>
      </c>
      <c r="H62" s="9">
        <v>3270</v>
      </c>
      <c r="I62" s="9" t="s">
        <v>66</v>
      </c>
      <c r="J62" s="9">
        <v>1199.4000000000001</v>
      </c>
      <c r="K62" s="9">
        <v>1254.0899999999999</v>
      </c>
      <c r="L62" s="10">
        <f t="shared" si="26"/>
        <v>131959.20000000001</v>
      </c>
      <c r="M62" s="10">
        <f t="shared" si="27"/>
        <v>176784</v>
      </c>
      <c r="N62" s="14">
        <f t="shared" si="20"/>
        <v>59970.000000000007</v>
      </c>
      <c r="O62" s="14">
        <f t="shared" si="21"/>
        <v>12540.9</v>
      </c>
      <c r="P62" s="27">
        <f t="shared" si="22"/>
        <v>2</v>
      </c>
      <c r="Q62" s="27">
        <f t="shared" si="23"/>
        <v>14</v>
      </c>
      <c r="R62" s="15">
        <f t="shared" si="24"/>
        <v>271184340</v>
      </c>
      <c r="S62" s="15">
        <f t="shared" si="25"/>
        <v>574122402</v>
      </c>
      <c r="T62" s="17"/>
    </row>
    <row r="63" spans="1:20" x14ac:dyDescent="0.3">
      <c r="A63" s="11">
        <v>42732</v>
      </c>
      <c r="B63" s="12">
        <v>2249.92</v>
      </c>
      <c r="C63" s="13">
        <v>3278.72</v>
      </c>
      <c r="D63" s="9">
        <v>7.5733099999999998E-3</v>
      </c>
      <c r="E63" s="9">
        <v>8.7459200000000008E-3</v>
      </c>
      <c r="F63" s="9">
        <v>99.228200000000001</v>
      </c>
      <c r="G63" s="9">
        <v>2245.25</v>
      </c>
      <c r="H63" s="9">
        <v>3268</v>
      </c>
      <c r="I63" s="9" t="s">
        <v>67</v>
      </c>
      <c r="J63" s="9">
        <v>1205.3</v>
      </c>
      <c r="K63" s="9">
        <v>1260.74</v>
      </c>
      <c r="L63" s="10">
        <f t="shared" si="26"/>
        <v>151466.19999999998</v>
      </c>
      <c r="M63" s="10">
        <f t="shared" si="27"/>
        <v>174918.40000000002</v>
      </c>
      <c r="N63" s="14">
        <f t="shared" si="20"/>
        <v>60265</v>
      </c>
      <c r="O63" s="14">
        <f t="shared" si="21"/>
        <v>12607.4</v>
      </c>
      <c r="P63" s="27">
        <f t="shared" si="22"/>
        <v>3</v>
      </c>
      <c r="Q63" s="27">
        <f t="shared" si="23"/>
        <v>14</v>
      </c>
      <c r="R63" s="15">
        <f t="shared" si="24"/>
        <v>405929973.75</v>
      </c>
      <c r="S63" s="15">
        <f t="shared" si="25"/>
        <v>576813764.79999995</v>
      </c>
      <c r="T63" s="17"/>
    </row>
    <row r="64" spans="1:20" x14ac:dyDescent="0.3">
      <c r="A64" s="11">
        <v>42733</v>
      </c>
      <c r="B64" s="12">
        <v>2249.2600000000002</v>
      </c>
      <c r="C64" s="13">
        <v>3271.76</v>
      </c>
      <c r="D64" s="9">
        <v>7.5333099999999997E-3</v>
      </c>
      <c r="E64" s="9">
        <v>8.73874E-3</v>
      </c>
      <c r="F64" s="9">
        <v>99.181899999999999</v>
      </c>
      <c r="G64" s="9">
        <v>2245</v>
      </c>
      <c r="H64" s="9">
        <v>3261</v>
      </c>
      <c r="I64" s="9" t="s">
        <v>68</v>
      </c>
      <c r="J64" s="9">
        <v>1207.5999999999999</v>
      </c>
      <c r="K64" s="9">
        <v>1258.44</v>
      </c>
      <c r="L64" s="10">
        <f t="shared" si="26"/>
        <v>150666.19999999998</v>
      </c>
      <c r="M64" s="10">
        <f t="shared" si="27"/>
        <v>174774.8</v>
      </c>
      <c r="N64" s="14">
        <f t="shared" si="20"/>
        <v>60379.999999999993</v>
      </c>
      <c r="O64" s="14">
        <f t="shared" si="21"/>
        <v>12584.400000000001</v>
      </c>
      <c r="P64" s="27">
        <f t="shared" si="22"/>
        <v>2</v>
      </c>
      <c r="Q64" s="27">
        <f t="shared" si="23"/>
        <v>14</v>
      </c>
      <c r="R64" s="15">
        <f t="shared" si="24"/>
        <v>271106200</v>
      </c>
      <c r="S64" s="15">
        <f t="shared" si="25"/>
        <v>574528197.60000002</v>
      </c>
      <c r="T64" s="17"/>
    </row>
    <row r="65" spans="1:20" x14ac:dyDescent="0.3">
      <c r="A65" s="11">
        <v>42734</v>
      </c>
      <c r="B65" s="12">
        <v>2238.83</v>
      </c>
      <c r="C65" s="13">
        <v>3290.52</v>
      </c>
      <c r="D65" s="9">
        <v>7.6232100000000001E-3</v>
      </c>
      <c r="E65" s="9">
        <v>8.6822400000000008E-3</v>
      </c>
      <c r="F65" s="9">
        <v>99.285899999999998</v>
      </c>
      <c r="G65" s="9">
        <v>2236.25</v>
      </c>
      <c r="H65" s="9">
        <v>3277</v>
      </c>
      <c r="I65" s="9" t="s">
        <v>69</v>
      </c>
      <c r="J65" s="9">
        <v>1208.5</v>
      </c>
      <c r="K65" s="9">
        <v>1267.5999999999999</v>
      </c>
      <c r="L65" s="10">
        <f t="shared" si="26"/>
        <v>152464.20000000001</v>
      </c>
      <c r="M65" s="10">
        <f t="shared" si="27"/>
        <v>173644.80000000002</v>
      </c>
      <c r="N65" s="14">
        <f t="shared" si="20"/>
        <v>60425</v>
      </c>
      <c r="O65" s="14">
        <f t="shared" si="21"/>
        <v>12676</v>
      </c>
      <c r="P65" s="27">
        <f t="shared" si="22"/>
        <v>3</v>
      </c>
      <c r="Q65" s="27">
        <f t="shared" si="23"/>
        <v>14</v>
      </c>
      <c r="R65" s="15">
        <f t="shared" si="24"/>
        <v>405376218.75</v>
      </c>
      <c r="S65" s="15">
        <f t="shared" si="25"/>
        <v>581549528</v>
      </c>
      <c r="T65" s="17"/>
    </row>
    <row r="66" spans="1:20" x14ac:dyDescent="0.3">
      <c r="A66" s="11">
        <v>42735</v>
      </c>
      <c r="B66" s="12">
        <v>2238.83</v>
      </c>
      <c r="C66" s="13">
        <v>3290.52</v>
      </c>
      <c r="D66" s="9">
        <v>7.6183300000000004E-3</v>
      </c>
      <c r="E66" s="9">
        <v>8.6783999999999993E-3</v>
      </c>
      <c r="F66" s="9">
        <v>99.305599999999998</v>
      </c>
      <c r="G66" s="9">
        <v>2236.25</v>
      </c>
      <c r="H66" s="9">
        <v>3277</v>
      </c>
      <c r="I66" s="9" t="s">
        <v>70</v>
      </c>
      <c r="J66" s="9">
        <v>1208.5</v>
      </c>
      <c r="K66" s="9">
        <v>1267.5999999999999</v>
      </c>
      <c r="L66" s="10">
        <f t="shared" ref="L66:L97" si="28">D66*$W$2</f>
        <v>152366.6</v>
      </c>
      <c r="M66" s="10">
        <f t="shared" ref="M66:M97" si="29">E66*$W$2</f>
        <v>173568</v>
      </c>
      <c r="N66" s="14">
        <f t="shared" si="20"/>
        <v>60425</v>
      </c>
      <c r="O66" s="14">
        <f t="shared" si="21"/>
        <v>12676</v>
      </c>
      <c r="P66" s="27">
        <f t="shared" si="22"/>
        <v>3</v>
      </c>
      <c r="Q66" s="27">
        <f t="shared" si="23"/>
        <v>14</v>
      </c>
      <c r="R66" s="15">
        <f t="shared" si="24"/>
        <v>405376218.75</v>
      </c>
      <c r="S66" s="15">
        <f t="shared" si="25"/>
        <v>581549528</v>
      </c>
      <c r="T66" s="17"/>
    </row>
    <row r="67" spans="1:20" x14ac:dyDescent="0.3">
      <c r="A67" s="11">
        <v>42736</v>
      </c>
      <c r="B67" s="12">
        <v>2238.83</v>
      </c>
      <c r="C67" s="13">
        <v>3290.52</v>
      </c>
      <c r="D67" s="9">
        <v>7.61343E-3</v>
      </c>
      <c r="E67" s="9">
        <v>8.6745599999999996E-3</v>
      </c>
      <c r="F67" s="9">
        <v>99.325199999999995</v>
      </c>
      <c r="G67" s="9">
        <v>2236.25</v>
      </c>
      <c r="H67" s="9">
        <v>3277</v>
      </c>
      <c r="I67" s="9" t="s">
        <v>71</v>
      </c>
      <c r="J67" s="9">
        <v>1208.5</v>
      </c>
      <c r="K67" s="9">
        <v>1267.5999999999999</v>
      </c>
      <c r="L67" s="10">
        <f t="shared" si="28"/>
        <v>152268.6</v>
      </c>
      <c r="M67" s="10">
        <f t="shared" si="29"/>
        <v>173491.19999999998</v>
      </c>
      <c r="N67" s="14">
        <f t="shared" si="20"/>
        <v>60425</v>
      </c>
      <c r="O67" s="14">
        <f t="shared" si="21"/>
        <v>12676</v>
      </c>
      <c r="P67" s="27">
        <f t="shared" si="22"/>
        <v>3</v>
      </c>
      <c r="Q67" s="27">
        <f t="shared" si="23"/>
        <v>14</v>
      </c>
      <c r="R67" s="15">
        <f t="shared" si="24"/>
        <v>405376218.75</v>
      </c>
      <c r="S67" s="15">
        <f t="shared" si="25"/>
        <v>581549528</v>
      </c>
      <c r="T67" s="17"/>
    </row>
    <row r="68" spans="1:20" x14ac:dyDescent="0.3">
      <c r="A68" s="11">
        <v>42737</v>
      </c>
      <c r="B68" s="12">
        <v>2238.83</v>
      </c>
      <c r="C68" s="13">
        <v>3308.67</v>
      </c>
      <c r="D68" s="9">
        <v>7.70004E-3</v>
      </c>
      <c r="E68" s="9">
        <v>8.6706999999999999E-3</v>
      </c>
      <c r="F68" s="9">
        <v>99.502200000000002</v>
      </c>
      <c r="G68" s="16">
        <v>2236.25</v>
      </c>
      <c r="H68" s="9">
        <v>3295</v>
      </c>
      <c r="I68" s="9" t="s">
        <v>72</v>
      </c>
      <c r="J68" s="9">
        <v>1208.5</v>
      </c>
      <c r="K68" s="9">
        <v>1272.3699999999999</v>
      </c>
      <c r="L68" s="10">
        <f t="shared" si="28"/>
        <v>154000.79999999999</v>
      </c>
      <c r="M68" s="10">
        <f t="shared" si="29"/>
        <v>173414</v>
      </c>
      <c r="N68" s="14">
        <f t="shared" si="20"/>
        <v>60425</v>
      </c>
      <c r="O68" s="14">
        <f t="shared" si="21"/>
        <v>12723.699999999999</v>
      </c>
      <c r="P68" s="27">
        <f t="shared" si="22"/>
        <v>3</v>
      </c>
      <c r="Q68" s="27">
        <f t="shared" si="23"/>
        <v>14</v>
      </c>
      <c r="R68" s="15">
        <f t="shared" si="24"/>
        <v>405376218.75</v>
      </c>
      <c r="S68" s="15">
        <f t="shared" si="25"/>
        <v>586944281</v>
      </c>
      <c r="T68" s="17"/>
    </row>
    <row r="69" spans="1:20" x14ac:dyDescent="0.3">
      <c r="A69" s="11">
        <v>42738</v>
      </c>
      <c r="B69" s="12">
        <v>2257.83</v>
      </c>
      <c r="C69" s="13">
        <v>3315.02</v>
      </c>
      <c r="D69" s="9">
        <v>6.7327699999999999E-3</v>
      </c>
      <c r="E69" s="9">
        <v>8.7609300000000001E-3</v>
      </c>
      <c r="F69" s="9">
        <v>99.719800000000006</v>
      </c>
      <c r="G69" s="9">
        <v>2252.5</v>
      </c>
      <c r="H69" s="9">
        <v>3306</v>
      </c>
      <c r="I69" s="9" t="s">
        <v>73</v>
      </c>
      <c r="J69" s="9">
        <v>1207.8</v>
      </c>
      <c r="K69" s="9">
        <v>1263.48</v>
      </c>
      <c r="L69" s="10">
        <f t="shared" si="28"/>
        <v>134655.4</v>
      </c>
      <c r="M69" s="10">
        <f t="shared" si="29"/>
        <v>175218.6</v>
      </c>
      <c r="N69" s="14">
        <f t="shared" si="20"/>
        <v>60390</v>
      </c>
      <c r="O69" s="14">
        <f t="shared" si="21"/>
        <v>12634.8</v>
      </c>
      <c r="P69" s="27">
        <f t="shared" si="22"/>
        <v>2</v>
      </c>
      <c r="Q69" s="27">
        <f t="shared" si="23"/>
        <v>14</v>
      </c>
      <c r="R69" s="15">
        <f t="shared" si="24"/>
        <v>272056950</v>
      </c>
      <c r="S69" s="15">
        <f t="shared" si="25"/>
        <v>584789083.20000005</v>
      </c>
      <c r="T69" s="17"/>
    </row>
    <row r="70" spans="1:20" x14ac:dyDescent="0.3">
      <c r="A70" s="11">
        <v>42739</v>
      </c>
      <c r="B70" s="12">
        <v>2270.75</v>
      </c>
      <c r="C70" s="13">
        <v>3317.52</v>
      </c>
      <c r="D70" s="9">
        <v>6.7394000000000004E-3</v>
      </c>
      <c r="E70" s="9">
        <v>8.8165199999999996E-3</v>
      </c>
      <c r="F70" s="9">
        <v>99.848299999999995</v>
      </c>
      <c r="G70" s="9">
        <v>2264.25</v>
      </c>
      <c r="H70" s="9">
        <v>3304</v>
      </c>
      <c r="I70" s="9" t="s">
        <v>74</v>
      </c>
      <c r="J70" s="9">
        <v>1206.2</v>
      </c>
      <c r="K70" s="9">
        <v>1256.74</v>
      </c>
      <c r="L70" s="10">
        <f t="shared" si="28"/>
        <v>134788</v>
      </c>
      <c r="M70" s="10">
        <f t="shared" si="29"/>
        <v>176330.4</v>
      </c>
      <c r="N70" s="14">
        <f t="shared" si="20"/>
        <v>60310</v>
      </c>
      <c r="O70" s="14">
        <f t="shared" si="21"/>
        <v>12567.4</v>
      </c>
      <c r="P70" s="27">
        <f t="shared" si="22"/>
        <v>2</v>
      </c>
      <c r="Q70" s="27">
        <f t="shared" si="23"/>
        <v>14</v>
      </c>
      <c r="R70" s="15">
        <f t="shared" si="24"/>
        <v>273113835</v>
      </c>
      <c r="S70" s="15">
        <f t="shared" si="25"/>
        <v>581317654.39999998</v>
      </c>
      <c r="T70" s="17"/>
    </row>
    <row r="71" spans="1:20" x14ac:dyDescent="0.3">
      <c r="A71" s="11">
        <v>42740</v>
      </c>
      <c r="B71" s="12">
        <v>2269</v>
      </c>
      <c r="C71" s="13">
        <v>3316.47</v>
      </c>
      <c r="D71" s="9">
        <v>6.7296600000000002E-3</v>
      </c>
      <c r="E71" s="9">
        <v>8.8044899999999999E-3</v>
      </c>
      <c r="F71" s="9">
        <v>99.846599999999995</v>
      </c>
      <c r="G71" s="9">
        <v>2264.25</v>
      </c>
      <c r="H71" s="9">
        <v>3304</v>
      </c>
      <c r="I71" s="9" t="s">
        <v>75</v>
      </c>
      <c r="J71" s="9">
        <v>1206.7</v>
      </c>
      <c r="K71" s="9">
        <v>1265.6500000000001</v>
      </c>
      <c r="L71" s="10">
        <f t="shared" si="28"/>
        <v>134593.20000000001</v>
      </c>
      <c r="M71" s="10">
        <f t="shared" si="29"/>
        <v>176089.8</v>
      </c>
      <c r="N71" s="14">
        <f t="shared" si="20"/>
        <v>60335</v>
      </c>
      <c r="O71" s="14">
        <f t="shared" si="21"/>
        <v>12656.5</v>
      </c>
      <c r="P71" s="27">
        <f t="shared" si="22"/>
        <v>2</v>
      </c>
      <c r="Q71" s="27">
        <f t="shared" si="23"/>
        <v>14</v>
      </c>
      <c r="R71" s="15">
        <f t="shared" si="24"/>
        <v>273227047.5</v>
      </c>
      <c r="S71" s="15">
        <f t="shared" si="25"/>
        <v>585439064</v>
      </c>
      <c r="T71" s="17"/>
    </row>
    <row r="72" spans="1:20" x14ac:dyDescent="0.3">
      <c r="A72" s="11">
        <v>42741</v>
      </c>
      <c r="B72" s="12">
        <v>2276.98</v>
      </c>
      <c r="C72" s="13">
        <v>3321.17</v>
      </c>
      <c r="D72" s="9">
        <v>6.7463699999999998E-3</v>
      </c>
      <c r="E72" s="9">
        <v>8.8372299999999997E-3</v>
      </c>
      <c r="F72" s="9">
        <v>99.961200000000005</v>
      </c>
      <c r="G72" s="9">
        <v>2271.5</v>
      </c>
      <c r="H72" s="9">
        <v>3313</v>
      </c>
      <c r="I72" s="9" t="s">
        <v>76</v>
      </c>
      <c r="J72" s="9">
        <v>1191.5999999999999</v>
      </c>
      <c r="K72" s="9">
        <v>1263.99</v>
      </c>
      <c r="L72" s="10">
        <f t="shared" si="28"/>
        <v>134927.4</v>
      </c>
      <c r="M72" s="10">
        <f t="shared" si="29"/>
        <v>176744.6</v>
      </c>
      <c r="N72" s="14">
        <f t="shared" si="20"/>
        <v>59579.999999999993</v>
      </c>
      <c r="O72" s="14">
        <f t="shared" si="21"/>
        <v>12639.9</v>
      </c>
      <c r="P72" s="27">
        <f t="shared" si="22"/>
        <v>2</v>
      </c>
      <c r="Q72" s="27">
        <f t="shared" si="23"/>
        <v>14</v>
      </c>
      <c r="R72" s="15">
        <f t="shared" si="24"/>
        <v>270671940</v>
      </c>
      <c r="S72" s="15">
        <f t="shared" si="25"/>
        <v>586263841.79999995</v>
      </c>
      <c r="T72" s="17"/>
    </row>
    <row r="73" spans="1:20" x14ac:dyDescent="0.3">
      <c r="A73" s="11">
        <v>42742</v>
      </c>
      <c r="B73" s="12">
        <v>2276.98</v>
      </c>
      <c r="C73" s="13">
        <v>3321.17</v>
      </c>
      <c r="D73" s="9">
        <v>6.7414299999999996E-3</v>
      </c>
      <c r="E73" s="9">
        <v>8.8332299999999992E-3</v>
      </c>
      <c r="F73" s="9">
        <v>99.980599999999995</v>
      </c>
      <c r="G73" s="9">
        <v>2271.5</v>
      </c>
      <c r="H73" s="9">
        <v>3313</v>
      </c>
      <c r="I73" s="9" t="s">
        <v>77</v>
      </c>
      <c r="J73" s="9">
        <v>1191.5999999999999</v>
      </c>
      <c r="K73" s="9">
        <v>1263.99</v>
      </c>
      <c r="L73" s="10">
        <f t="shared" si="28"/>
        <v>134828.6</v>
      </c>
      <c r="M73" s="10">
        <f t="shared" si="29"/>
        <v>176664.59999999998</v>
      </c>
      <c r="N73" s="14">
        <f t="shared" si="20"/>
        <v>59579.999999999993</v>
      </c>
      <c r="O73" s="14">
        <f t="shared" si="21"/>
        <v>12639.9</v>
      </c>
      <c r="P73" s="27">
        <f t="shared" si="22"/>
        <v>2</v>
      </c>
      <c r="Q73" s="27">
        <f t="shared" si="23"/>
        <v>14</v>
      </c>
      <c r="R73" s="15">
        <f t="shared" si="24"/>
        <v>270671940</v>
      </c>
      <c r="S73" s="15">
        <f t="shared" si="25"/>
        <v>586263841.79999995</v>
      </c>
      <c r="T73" s="17"/>
    </row>
    <row r="74" spans="1:20" x14ac:dyDescent="0.3">
      <c r="A74" s="11">
        <v>42743</v>
      </c>
      <c r="B74" s="12">
        <v>2276.98</v>
      </c>
      <c r="C74" s="13">
        <v>3321.17</v>
      </c>
      <c r="D74" s="9">
        <v>6.7364900000000004E-3</v>
      </c>
      <c r="E74" s="9">
        <v>8.8292100000000005E-3</v>
      </c>
      <c r="F74" s="9">
        <v>100</v>
      </c>
      <c r="G74" s="9">
        <v>2271.5</v>
      </c>
      <c r="H74" s="9">
        <v>3313</v>
      </c>
      <c r="I74" s="9" t="s">
        <v>78</v>
      </c>
      <c r="J74" s="9">
        <v>1191.5999999999999</v>
      </c>
      <c r="K74" s="9">
        <v>1263.99</v>
      </c>
      <c r="L74" s="10">
        <f t="shared" si="28"/>
        <v>134729.80000000002</v>
      </c>
      <c r="M74" s="10">
        <f t="shared" si="29"/>
        <v>176584.2</v>
      </c>
      <c r="N74" s="14">
        <f t="shared" si="20"/>
        <v>59579.999999999993</v>
      </c>
      <c r="O74" s="14">
        <f t="shared" si="21"/>
        <v>12639.9</v>
      </c>
      <c r="P74" s="27">
        <f t="shared" si="22"/>
        <v>2</v>
      </c>
      <c r="Q74" s="27">
        <f t="shared" si="23"/>
        <v>14</v>
      </c>
      <c r="R74" s="15">
        <f t="shared" si="24"/>
        <v>270671940</v>
      </c>
      <c r="S74" s="15">
        <f t="shared" si="25"/>
        <v>586263841.79999995</v>
      </c>
      <c r="T74" s="17"/>
    </row>
    <row r="75" spans="1:20" x14ac:dyDescent="0.3">
      <c r="A75" s="11">
        <v>42744</v>
      </c>
      <c r="B75" s="12">
        <v>2268.9</v>
      </c>
      <c r="C75" s="13">
        <v>3308.97</v>
      </c>
      <c r="D75" s="9">
        <v>6.6755E-3</v>
      </c>
      <c r="E75" s="9">
        <v>8.7880700000000003E-3</v>
      </c>
      <c r="F75" s="9">
        <v>99.857699999999994</v>
      </c>
      <c r="G75" s="9">
        <v>2265</v>
      </c>
      <c r="H75" s="9">
        <v>3301</v>
      </c>
      <c r="I75" s="9" t="s">
        <v>79</v>
      </c>
      <c r="J75" s="9">
        <v>1189.0999999999999</v>
      </c>
      <c r="K75" s="9">
        <v>1252.1199999999999</v>
      </c>
      <c r="L75" s="10">
        <f t="shared" si="28"/>
        <v>133510</v>
      </c>
      <c r="M75" s="10">
        <f t="shared" si="29"/>
        <v>175761.4</v>
      </c>
      <c r="N75" s="14">
        <f t="shared" ref="N75:N138" si="30">1*50*J75</f>
        <v>59454.999999999993</v>
      </c>
      <c r="O75" s="14">
        <f t="shared" ref="O75:O138" si="31">1*10*K75</f>
        <v>12521.199999999999</v>
      </c>
      <c r="P75" s="27">
        <f t="shared" ref="P75:P138" si="32">ROUND(L75/N75,0)</f>
        <v>2</v>
      </c>
      <c r="Q75" s="27">
        <f t="shared" ref="Q75:Q138" si="33">ROUND(M75/O75,0)</f>
        <v>14</v>
      </c>
      <c r="R75" s="15">
        <f t="shared" ref="R75:R138" si="34">P75*G75*50*J75</f>
        <v>269331150</v>
      </c>
      <c r="S75" s="15">
        <f t="shared" ref="S75:S138" si="35">H75*Q75*10*K75</f>
        <v>578654736.79999995</v>
      </c>
      <c r="T75" s="17"/>
    </row>
    <row r="76" spans="1:20" x14ac:dyDescent="0.3">
      <c r="A76" s="11">
        <v>42745</v>
      </c>
      <c r="B76" s="12">
        <v>2268.9</v>
      </c>
      <c r="C76" s="13">
        <v>3306.21</v>
      </c>
      <c r="D76" s="9">
        <v>6.6578999999999996E-3</v>
      </c>
      <c r="E76" s="9">
        <v>8.7840499999999998E-3</v>
      </c>
      <c r="F76" s="9">
        <v>99.852999999999994</v>
      </c>
      <c r="G76" s="9">
        <v>2263.75</v>
      </c>
      <c r="H76" s="9">
        <v>3300</v>
      </c>
      <c r="I76" s="9" t="s">
        <v>80</v>
      </c>
      <c r="J76" s="9">
        <v>1205.5</v>
      </c>
      <c r="K76" s="9">
        <v>1276.3800000000001</v>
      </c>
      <c r="L76" s="10">
        <f t="shared" si="28"/>
        <v>133158</v>
      </c>
      <c r="M76" s="10">
        <f t="shared" si="29"/>
        <v>175681</v>
      </c>
      <c r="N76" s="14">
        <f t="shared" si="30"/>
        <v>60275</v>
      </c>
      <c r="O76" s="14">
        <f t="shared" si="31"/>
        <v>12763.800000000001</v>
      </c>
      <c r="P76" s="27">
        <f t="shared" si="32"/>
        <v>2</v>
      </c>
      <c r="Q76" s="27">
        <f t="shared" si="33"/>
        <v>14</v>
      </c>
      <c r="R76" s="15">
        <f t="shared" si="34"/>
        <v>272895062.5</v>
      </c>
      <c r="S76" s="15">
        <f t="shared" si="35"/>
        <v>589687560</v>
      </c>
      <c r="T76" s="17"/>
    </row>
    <row r="77" spans="1:20" x14ac:dyDescent="0.3">
      <c r="A77" s="11">
        <v>42746</v>
      </c>
      <c r="B77" s="12">
        <v>2275.3200000000002</v>
      </c>
      <c r="C77" s="13">
        <v>3307.94</v>
      </c>
      <c r="D77" s="9">
        <v>6.6609E-3</v>
      </c>
      <c r="E77" s="9">
        <v>8.8094699999999998E-3</v>
      </c>
      <c r="F77" s="9">
        <v>99.930400000000006</v>
      </c>
      <c r="G77" s="9">
        <v>2270.5</v>
      </c>
      <c r="H77" s="9">
        <v>3298</v>
      </c>
      <c r="I77" s="9" t="s">
        <v>81</v>
      </c>
      <c r="J77" s="9">
        <v>1198.7</v>
      </c>
      <c r="K77" s="9">
        <v>1265.1099999999999</v>
      </c>
      <c r="L77" s="10">
        <f t="shared" si="28"/>
        <v>133218</v>
      </c>
      <c r="M77" s="10">
        <f t="shared" si="29"/>
        <v>176189.4</v>
      </c>
      <c r="N77" s="14">
        <f t="shared" si="30"/>
        <v>59935</v>
      </c>
      <c r="O77" s="14">
        <f t="shared" si="31"/>
        <v>12651.099999999999</v>
      </c>
      <c r="P77" s="27">
        <f t="shared" si="32"/>
        <v>2</v>
      </c>
      <c r="Q77" s="27">
        <f t="shared" si="33"/>
        <v>14</v>
      </c>
      <c r="R77" s="15">
        <f t="shared" si="34"/>
        <v>272164835</v>
      </c>
      <c r="S77" s="15">
        <f t="shared" si="35"/>
        <v>584126589.19999993</v>
      </c>
      <c r="T77" s="17"/>
    </row>
    <row r="78" spans="1:20" x14ac:dyDescent="0.3">
      <c r="A78" s="11">
        <v>42747</v>
      </c>
      <c r="B78" s="12">
        <v>2270.44</v>
      </c>
      <c r="C78" s="13">
        <v>3286.7</v>
      </c>
      <c r="D78" s="9">
        <v>6.5585499999999998E-3</v>
      </c>
      <c r="E78" s="9">
        <v>8.7830400000000006E-3</v>
      </c>
      <c r="F78" s="9">
        <v>99.730800000000002</v>
      </c>
      <c r="G78" s="9">
        <v>2263.5</v>
      </c>
      <c r="H78" s="9">
        <v>3281</v>
      </c>
      <c r="I78" s="9" t="s">
        <v>82</v>
      </c>
      <c r="J78" s="9">
        <v>1196.4000000000001</v>
      </c>
      <c r="K78" s="9">
        <v>1266.03</v>
      </c>
      <c r="L78" s="10">
        <f t="shared" si="28"/>
        <v>131171</v>
      </c>
      <c r="M78" s="10">
        <f t="shared" si="29"/>
        <v>175660.80000000002</v>
      </c>
      <c r="N78" s="14">
        <f t="shared" si="30"/>
        <v>59820.000000000007</v>
      </c>
      <c r="O78" s="14">
        <f t="shared" si="31"/>
        <v>12660.3</v>
      </c>
      <c r="P78" s="27">
        <f t="shared" si="32"/>
        <v>2</v>
      </c>
      <c r="Q78" s="27">
        <f t="shared" si="33"/>
        <v>14</v>
      </c>
      <c r="R78" s="15">
        <f t="shared" si="34"/>
        <v>270805140</v>
      </c>
      <c r="S78" s="15">
        <f t="shared" si="35"/>
        <v>581538220.19999993</v>
      </c>
      <c r="T78" s="17"/>
    </row>
    <row r="79" spans="1:20" x14ac:dyDescent="0.3">
      <c r="A79" s="11">
        <v>42748</v>
      </c>
      <c r="B79" s="12">
        <v>2274.64</v>
      </c>
      <c r="C79" s="13">
        <v>3324.34</v>
      </c>
      <c r="D79" s="9">
        <v>6.7261500000000002E-3</v>
      </c>
      <c r="E79" s="9">
        <v>8.7982300000000006E-3</v>
      </c>
      <c r="F79" s="9">
        <v>100.10899999999999</v>
      </c>
      <c r="G79" s="9">
        <v>2272.5</v>
      </c>
      <c r="H79" s="9">
        <v>3314</v>
      </c>
      <c r="I79" s="9" t="s">
        <v>83</v>
      </c>
      <c r="J79" s="9">
        <v>1182.8</v>
      </c>
      <c r="K79" s="9">
        <v>1255.3599999999999</v>
      </c>
      <c r="L79" s="10">
        <f t="shared" si="28"/>
        <v>134523</v>
      </c>
      <c r="M79" s="10">
        <f t="shared" si="29"/>
        <v>175964.6</v>
      </c>
      <c r="N79" s="14">
        <f t="shared" si="30"/>
        <v>59140</v>
      </c>
      <c r="O79" s="14">
        <f t="shared" si="31"/>
        <v>12553.599999999999</v>
      </c>
      <c r="P79" s="27">
        <f t="shared" si="32"/>
        <v>2</v>
      </c>
      <c r="Q79" s="27">
        <f t="shared" si="33"/>
        <v>14</v>
      </c>
      <c r="R79" s="15">
        <f t="shared" si="34"/>
        <v>268791300</v>
      </c>
      <c r="S79" s="15">
        <f t="shared" si="35"/>
        <v>582436825.5999999</v>
      </c>
      <c r="T79" s="17"/>
    </row>
    <row r="80" spans="1:20" x14ac:dyDescent="0.3">
      <c r="A80" s="11">
        <v>42749</v>
      </c>
      <c r="B80" s="12">
        <v>2274.64</v>
      </c>
      <c r="C80" s="13">
        <v>3324.34</v>
      </c>
      <c r="D80" s="9">
        <v>6.7211399999999996E-3</v>
      </c>
      <c r="E80" s="9">
        <v>8.7941500000000006E-3</v>
      </c>
      <c r="F80" s="9">
        <v>100.128</v>
      </c>
      <c r="G80" s="9">
        <v>2272.5</v>
      </c>
      <c r="H80" s="9">
        <v>3314</v>
      </c>
      <c r="I80" s="9" t="s">
        <v>84</v>
      </c>
      <c r="J80" s="9">
        <v>1182.8</v>
      </c>
      <c r="K80" s="9">
        <v>1255.3599999999999</v>
      </c>
      <c r="L80" s="10">
        <f t="shared" si="28"/>
        <v>134422.79999999999</v>
      </c>
      <c r="M80" s="10">
        <f t="shared" si="29"/>
        <v>175883</v>
      </c>
      <c r="N80" s="14">
        <f t="shared" si="30"/>
        <v>59140</v>
      </c>
      <c r="O80" s="14">
        <f t="shared" si="31"/>
        <v>12553.599999999999</v>
      </c>
      <c r="P80" s="27">
        <f t="shared" si="32"/>
        <v>2</v>
      </c>
      <c r="Q80" s="27">
        <f t="shared" si="33"/>
        <v>14</v>
      </c>
      <c r="R80" s="15">
        <f t="shared" si="34"/>
        <v>268791300</v>
      </c>
      <c r="S80" s="15">
        <f t="shared" si="35"/>
        <v>582436825.5999999</v>
      </c>
      <c r="T80" s="17"/>
    </row>
    <row r="81" spans="1:20" x14ac:dyDescent="0.3">
      <c r="A81" s="11">
        <v>42750</v>
      </c>
      <c r="B81" s="12">
        <v>2274.64</v>
      </c>
      <c r="C81" s="13">
        <v>3324.34</v>
      </c>
      <c r="D81" s="9">
        <v>6.7161199999999999E-3</v>
      </c>
      <c r="E81" s="9">
        <v>8.7900500000000006E-3</v>
      </c>
      <c r="F81" s="9">
        <v>100.148</v>
      </c>
      <c r="G81" s="9">
        <v>2272.5</v>
      </c>
      <c r="H81" s="9">
        <v>3314</v>
      </c>
      <c r="I81" s="9" t="s">
        <v>85</v>
      </c>
      <c r="J81" s="9">
        <v>1182.8</v>
      </c>
      <c r="K81" s="9">
        <v>1255.3599999999999</v>
      </c>
      <c r="L81" s="10">
        <f t="shared" si="28"/>
        <v>134322.4</v>
      </c>
      <c r="M81" s="10">
        <f t="shared" si="29"/>
        <v>175801</v>
      </c>
      <c r="N81" s="14">
        <f t="shared" si="30"/>
        <v>59140</v>
      </c>
      <c r="O81" s="14">
        <f t="shared" si="31"/>
        <v>12553.599999999999</v>
      </c>
      <c r="P81" s="27">
        <f t="shared" si="32"/>
        <v>2</v>
      </c>
      <c r="Q81" s="27">
        <f t="shared" si="33"/>
        <v>14</v>
      </c>
      <c r="R81" s="15">
        <f t="shared" si="34"/>
        <v>268791300</v>
      </c>
      <c r="S81" s="15">
        <f t="shared" si="35"/>
        <v>582436825.5999999</v>
      </c>
      <c r="T81" s="17"/>
    </row>
    <row r="82" spans="1:20" x14ac:dyDescent="0.3">
      <c r="A82" s="11">
        <v>42751</v>
      </c>
      <c r="B82" s="12">
        <v>2274.64</v>
      </c>
      <c r="C82" s="13">
        <v>3294.53</v>
      </c>
      <c r="D82" s="9">
        <v>6.5747000000000002E-3</v>
      </c>
      <c r="E82" s="9">
        <v>8.7859500000000007E-3</v>
      </c>
      <c r="F82" s="9">
        <v>99.9054</v>
      </c>
      <c r="G82" s="16">
        <v>2272.5</v>
      </c>
      <c r="H82" s="9">
        <v>3289</v>
      </c>
      <c r="I82" s="9" t="s">
        <v>86</v>
      </c>
      <c r="J82" s="9">
        <v>1177.7</v>
      </c>
      <c r="K82" s="9">
        <v>1252.31</v>
      </c>
      <c r="L82" s="10">
        <f t="shared" si="28"/>
        <v>131494</v>
      </c>
      <c r="M82" s="10">
        <f t="shared" si="29"/>
        <v>175719</v>
      </c>
      <c r="N82" s="14">
        <f t="shared" si="30"/>
        <v>58885</v>
      </c>
      <c r="O82" s="14">
        <f t="shared" si="31"/>
        <v>12523.099999999999</v>
      </c>
      <c r="P82" s="27">
        <f t="shared" si="32"/>
        <v>2</v>
      </c>
      <c r="Q82" s="27">
        <f t="shared" si="33"/>
        <v>14</v>
      </c>
      <c r="R82" s="15">
        <f t="shared" si="34"/>
        <v>267632325</v>
      </c>
      <c r="S82" s="15">
        <f t="shared" si="35"/>
        <v>576638662.60000002</v>
      </c>
      <c r="T82" s="17"/>
    </row>
    <row r="83" spans="1:20" x14ac:dyDescent="0.3">
      <c r="A83" s="11">
        <v>42752</v>
      </c>
      <c r="B83" s="12">
        <v>2267.89</v>
      </c>
      <c r="C83" s="13">
        <v>3285.04</v>
      </c>
      <c r="D83" s="9">
        <v>6.5263400000000003E-3</v>
      </c>
      <c r="E83" s="9">
        <v>8.7509700000000003E-3</v>
      </c>
      <c r="F83" s="9">
        <v>99.797499999999999</v>
      </c>
      <c r="G83" s="9">
        <v>2262.75</v>
      </c>
      <c r="H83" s="9">
        <v>3281</v>
      </c>
      <c r="I83" s="9" t="s">
        <v>87</v>
      </c>
      <c r="J83" s="9">
        <v>1180.5</v>
      </c>
      <c r="K83" s="9">
        <v>1251.51</v>
      </c>
      <c r="L83" s="10">
        <f t="shared" si="28"/>
        <v>130526.8</v>
      </c>
      <c r="M83" s="10">
        <f t="shared" si="29"/>
        <v>175019.4</v>
      </c>
      <c r="N83" s="14">
        <f t="shared" si="30"/>
        <v>59025</v>
      </c>
      <c r="O83" s="14">
        <f t="shared" si="31"/>
        <v>12515.1</v>
      </c>
      <c r="P83" s="27">
        <f t="shared" si="32"/>
        <v>2</v>
      </c>
      <c r="Q83" s="27">
        <f t="shared" si="33"/>
        <v>14</v>
      </c>
      <c r="R83" s="15">
        <f t="shared" si="34"/>
        <v>267117637.5</v>
      </c>
      <c r="S83" s="15">
        <f t="shared" si="35"/>
        <v>574868603.39999998</v>
      </c>
      <c r="T83" s="17"/>
    </row>
    <row r="84" spans="1:20" x14ac:dyDescent="0.3">
      <c r="A84" s="11">
        <v>42753</v>
      </c>
      <c r="B84" s="12">
        <v>2271.89</v>
      </c>
      <c r="C84" s="13">
        <v>3294</v>
      </c>
      <c r="D84" s="9">
        <v>6.5623399999999998E-3</v>
      </c>
      <c r="E84" s="9">
        <v>8.7651399999999994E-3</v>
      </c>
      <c r="F84" s="9">
        <v>99.921800000000005</v>
      </c>
      <c r="G84" s="9">
        <v>2266.5</v>
      </c>
      <c r="H84" s="9">
        <v>3286</v>
      </c>
      <c r="I84" s="9" t="s">
        <v>88</v>
      </c>
      <c r="J84" s="9">
        <v>1180.9000000000001</v>
      </c>
      <c r="K84" s="9">
        <v>1264.92</v>
      </c>
      <c r="L84" s="10">
        <f t="shared" si="28"/>
        <v>131246.79999999999</v>
      </c>
      <c r="M84" s="10">
        <f t="shared" si="29"/>
        <v>175302.8</v>
      </c>
      <c r="N84" s="14">
        <f t="shared" si="30"/>
        <v>59045.000000000007</v>
      </c>
      <c r="O84" s="14">
        <f t="shared" si="31"/>
        <v>12649.2</v>
      </c>
      <c r="P84" s="27">
        <f t="shared" si="32"/>
        <v>2</v>
      </c>
      <c r="Q84" s="27">
        <f t="shared" si="33"/>
        <v>14</v>
      </c>
      <c r="R84" s="15">
        <f t="shared" si="34"/>
        <v>267650985.00000003</v>
      </c>
      <c r="S84" s="15">
        <f t="shared" si="35"/>
        <v>581913796.80000007</v>
      </c>
      <c r="T84" s="17"/>
    </row>
    <row r="85" spans="1:20" x14ac:dyDescent="0.3">
      <c r="A85" s="11">
        <v>42754</v>
      </c>
      <c r="B85" s="12">
        <v>2263.69</v>
      </c>
      <c r="C85" s="13">
        <v>3290.33</v>
      </c>
      <c r="D85" s="9">
        <v>6.5405999999999997E-3</v>
      </c>
      <c r="E85" s="9">
        <v>8.7235500000000001E-3</v>
      </c>
      <c r="F85" s="9">
        <v>99.855599999999995</v>
      </c>
      <c r="G85" s="9">
        <v>2261.5</v>
      </c>
      <c r="H85" s="9">
        <v>3279</v>
      </c>
      <c r="I85" s="9" t="s">
        <v>89</v>
      </c>
      <c r="J85" s="9">
        <v>1165.5999999999999</v>
      </c>
      <c r="K85" s="9">
        <v>1239.67</v>
      </c>
      <c r="L85" s="10">
        <f t="shared" si="28"/>
        <v>130812</v>
      </c>
      <c r="M85" s="10">
        <f t="shared" si="29"/>
        <v>174471</v>
      </c>
      <c r="N85" s="14">
        <f t="shared" si="30"/>
        <v>58279.999999999993</v>
      </c>
      <c r="O85" s="14">
        <f t="shared" si="31"/>
        <v>12396.7</v>
      </c>
      <c r="P85" s="27">
        <f t="shared" si="32"/>
        <v>2</v>
      </c>
      <c r="Q85" s="27">
        <f t="shared" si="33"/>
        <v>14</v>
      </c>
      <c r="R85" s="15">
        <f t="shared" si="34"/>
        <v>263600439.99999997</v>
      </c>
      <c r="S85" s="15">
        <f t="shared" si="35"/>
        <v>569082910.20000005</v>
      </c>
      <c r="T85" s="17"/>
    </row>
    <row r="86" spans="1:20" x14ac:dyDescent="0.3">
      <c r="A86" s="11">
        <v>42755</v>
      </c>
      <c r="B86" s="12">
        <v>2271.31</v>
      </c>
      <c r="C86" s="13">
        <v>3299.44</v>
      </c>
      <c r="D86" s="9">
        <v>6.57721E-3</v>
      </c>
      <c r="E86" s="9">
        <v>8.7542100000000001E-3</v>
      </c>
      <c r="F86" s="9">
        <v>100.005</v>
      </c>
      <c r="G86" s="9">
        <v>2266</v>
      </c>
      <c r="H86" s="9">
        <v>3288</v>
      </c>
      <c r="I86" s="9" t="s">
        <v>90</v>
      </c>
      <c r="J86" s="9">
        <v>1177.0999999999999</v>
      </c>
      <c r="K86" s="9">
        <v>1254.79</v>
      </c>
      <c r="L86" s="10">
        <f t="shared" si="28"/>
        <v>131544.20000000001</v>
      </c>
      <c r="M86" s="10">
        <f t="shared" si="29"/>
        <v>175084.2</v>
      </c>
      <c r="N86" s="14">
        <f t="shared" si="30"/>
        <v>58854.999999999993</v>
      </c>
      <c r="O86" s="14">
        <f t="shared" si="31"/>
        <v>12547.9</v>
      </c>
      <c r="P86" s="27">
        <f t="shared" si="32"/>
        <v>2</v>
      </c>
      <c r="Q86" s="27">
        <f t="shared" si="33"/>
        <v>14</v>
      </c>
      <c r="R86" s="15">
        <f t="shared" si="34"/>
        <v>266730859.99999997</v>
      </c>
      <c r="S86" s="15">
        <f t="shared" si="35"/>
        <v>577604932.79999995</v>
      </c>
      <c r="T86" s="17"/>
    </row>
    <row r="87" spans="1:20" x14ac:dyDescent="0.3">
      <c r="A87" s="11">
        <v>42756</v>
      </c>
      <c r="B87" s="12">
        <v>2271.31</v>
      </c>
      <c r="C87" s="13">
        <v>3299.44</v>
      </c>
      <c r="D87" s="9">
        <v>6.5721900000000003E-3</v>
      </c>
      <c r="E87" s="9">
        <v>8.7500600000000005E-3</v>
      </c>
      <c r="F87" s="9">
        <v>100.024</v>
      </c>
      <c r="G87" s="9">
        <v>2266</v>
      </c>
      <c r="H87" s="9">
        <v>3288</v>
      </c>
      <c r="I87" s="9" t="s">
        <v>91</v>
      </c>
      <c r="J87" s="9">
        <v>1177.0999999999999</v>
      </c>
      <c r="K87" s="9">
        <v>1254.79</v>
      </c>
      <c r="L87" s="10">
        <f t="shared" si="28"/>
        <v>131443.80000000002</v>
      </c>
      <c r="M87" s="10">
        <f t="shared" si="29"/>
        <v>175001.2</v>
      </c>
      <c r="N87" s="14">
        <f t="shared" si="30"/>
        <v>58854.999999999993</v>
      </c>
      <c r="O87" s="14">
        <f t="shared" si="31"/>
        <v>12547.9</v>
      </c>
      <c r="P87" s="27">
        <f t="shared" si="32"/>
        <v>2</v>
      </c>
      <c r="Q87" s="27">
        <f t="shared" si="33"/>
        <v>14</v>
      </c>
      <c r="R87" s="15">
        <f t="shared" si="34"/>
        <v>266730859.99999997</v>
      </c>
      <c r="S87" s="15">
        <f t="shared" si="35"/>
        <v>577604932.79999995</v>
      </c>
      <c r="T87" s="17"/>
    </row>
    <row r="88" spans="1:20" x14ac:dyDescent="0.3">
      <c r="A88" s="11">
        <v>42757</v>
      </c>
      <c r="B88" s="12">
        <v>2271.31</v>
      </c>
      <c r="C88" s="13">
        <v>3299.44</v>
      </c>
      <c r="D88" s="9">
        <v>6.5671699999999998E-3</v>
      </c>
      <c r="E88" s="9">
        <v>8.7458899999999992E-3</v>
      </c>
      <c r="F88" s="9">
        <v>100.044</v>
      </c>
      <c r="G88" s="9">
        <v>2266</v>
      </c>
      <c r="H88" s="9">
        <v>3288</v>
      </c>
      <c r="I88" s="9" t="s">
        <v>92</v>
      </c>
      <c r="J88" s="9">
        <v>1177.0999999999999</v>
      </c>
      <c r="K88" s="9">
        <v>1254.79</v>
      </c>
      <c r="L88" s="10">
        <f t="shared" si="28"/>
        <v>131343.4</v>
      </c>
      <c r="M88" s="10">
        <f t="shared" si="29"/>
        <v>174917.8</v>
      </c>
      <c r="N88" s="14">
        <f t="shared" si="30"/>
        <v>58854.999999999993</v>
      </c>
      <c r="O88" s="14">
        <f t="shared" si="31"/>
        <v>12547.9</v>
      </c>
      <c r="P88" s="27">
        <f t="shared" si="32"/>
        <v>2</v>
      </c>
      <c r="Q88" s="27">
        <f t="shared" si="33"/>
        <v>14</v>
      </c>
      <c r="R88" s="15">
        <f t="shared" si="34"/>
        <v>266730859.99999997</v>
      </c>
      <c r="S88" s="15">
        <f t="shared" si="35"/>
        <v>577604932.79999995</v>
      </c>
      <c r="T88" s="17"/>
    </row>
    <row r="89" spans="1:20" x14ac:dyDescent="0.3">
      <c r="A89" s="11">
        <v>42758</v>
      </c>
      <c r="B89" s="12">
        <v>2265.1999999999998</v>
      </c>
      <c r="C89" s="13">
        <v>3273.04</v>
      </c>
      <c r="D89" s="9">
        <v>6.44183E-3</v>
      </c>
      <c r="E89" s="9">
        <v>8.7138700000000003E-3</v>
      </c>
      <c r="F89" s="9">
        <v>99.793300000000002</v>
      </c>
      <c r="G89" s="9">
        <v>2262</v>
      </c>
      <c r="H89" s="9">
        <v>3263</v>
      </c>
      <c r="I89" s="9" t="s">
        <v>93</v>
      </c>
      <c r="J89" s="9">
        <v>1172.5</v>
      </c>
      <c r="K89" s="9">
        <v>1255.57</v>
      </c>
      <c r="L89" s="10">
        <f t="shared" si="28"/>
        <v>128836.6</v>
      </c>
      <c r="M89" s="10">
        <f t="shared" si="29"/>
        <v>174277.4</v>
      </c>
      <c r="N89" s="14">
        <f t="shared" si="30"/>
        <v>58625</v>
      </c>
      <c r="O89" s="14">
        <f t="shared" si="31"/>
        <v>12555.699999999999</v>
      </c>
      <c r="P89" s="27">
        <f t="shared" si="32"/>
        <v>2</v>
      </c>
      <c r="Q89" s="27">
        <f t="shared" si="33"/>
        <v>14</v>
      </c>
      <c r="R89" s="15">
        <f t="shared" si="34"/>
        <v>265219500</v>
      </c>
      <c r="S89" s="15">
        <f t="shared" si="35"/>
        <v>573569487.39999998</v>
      </c>
      <c r="T89" s="17"/>
    </row>
    <row r="90" spans="1:20" x14ac:dyDescent="0.3">
      <c r="A90" s="11">
        <v>42759</v>
      </c>
      <c r="B90" s="12">
        <v>2280.0700000000002</v>
      </c>
      <c r="C90" s="13">
        <v>3281.53</v>
      </c>
      <c r="D90" s="9">
        <v>6.4755200000000002E-3</v>
      </c>
      <c r="E90" s="9">
        <v>8.7774199999999993E-3</v>
      </c>
      <c r="F90" s="9">
        <v>99.9833</v>
      </c>
      <c r="G90" s="9">
        <v>2274.5</v>
      </c>
      <c r="H90" s="9">
        <v>3273</v>
      </c>
      <c r="I90" s="9" t="s">
        <v>94</v>
      </c>
      <c r="J90" s="9">
        <v>1166.7</v>
      </c>
      <c r="K90" s="9">
        <v>1256.6500000000001</v>
      </c>
      <c r="L90" s="10">
        <f t="shared" si="28"/>
        <v>129510.40000000001</v>
      </c>
      <c r="M90" s="10">
        <f t="shared" si="29"/>
        <v>175548.4</v>
      </c>
      <c r="N90" s="14">
        <f t="shared" si="30"/>
        <v>58335</v>
      </c>
      <c r="O90" s="14">
        <f t="shared" si="31"/>
        <v>12566.5</v>
      </c>
      <c r="P90" s="27">
        <f t="shared" si="32"/>
        <v>2</v>
      </c>
      <c r="Q90" s="27">
        <f t="shared" si="33"/>
        <v>14</v>
      </c>
      <c r="R90" s="15">
        <f t="shared" si="34"/>
        <v>265365915</v>
      </c>
      <c r="S90" s="15">
        <f t="shared" si="35"/>
        <v>575822163</v>
      </c>
      <c r="T90" s="17"/>
    </row>
    <row r="91" spans="1:20" x14ac:dyDescent="0.3">
      <c r="A91" s="11">
        <v>42760</v>
      </c>
      <c r="B91" s="12">
        <v>2298.37</v>
      </c>
      <c r="C91" s="13">
        <v>3326.15</v>
      </c>
      <c r="D91" s="9">
        <v>5.7978400000000003E-3</v>
      </c>
      <c r="E91" s="9">
        <v>8.0463199999999992E-3</v>
      </c>
      <c r="F91" s="9">
        <v>100.514</v>
      </c>
      <c r="G91" s="9">
        <v>2294</v>
      </c>
      <c r="H91" s="9">
        <v>3324</v>
      </c>
      <c r="I91" s="9" t="s">
        <v>95</v>
      </c>
      <c r="J91" s="9">
        <v>1163.5999999999999</v>
      </c>
      <c r="K91" s="9">
        <v>1248.5999999999999</v>
      </c>
      <c r="L91" s="10">
        <f t="shared" si="28"/>
        <v>115956.8</v>
      </c>
      <c r="M91" s="10">
        <f t="shared" si="29"/>
        <v>160926.39999999999</v>
      </c>
      <c r="N91" s="14">
        <f t="shared" si="30"/>
        <v>58179.999999999993</v>
      </c>
      <c r="O91" s="14">
        <f t="shared" si="31"/>
        <v>12486</v>
      </c>
      <c r="P91" s="27">
        <f t="shared" si="32"/>
        <v>2</v>
      </c>
      <c r="Q91" s="27">
        <f t="shared" si="33"/>
        <v>13</v>
      </c>
      <c r="R91" s="15">
        <f t="shared" si="34"/>
        <v>266929839.99999997</v>
      </c>
      <c r="S91" s="15">
        <f t="shared" si="35"/>
        <v>539545032</v>
      </c>
      <c r="T91" s="17"/>
    </row>
    <row r="92" spans="1:20" x14ac:dyDescent="0.3">
      <c r="A92" s="11">
        <v>42761</v>
      </c>
      <c r="B92" s="12">
        <v>2296.6799999999998</v>
      </c>
      <c r="C92" s="13">
        <v>3319.13</v>
      </c>
      <c r="D92" s="9">
        <v>5.7638999999999998E-3</v>
      </c>
      <c r="E92" s="9">
        <v>8.8444600000000002E-3</v>
      </c>
      <c r="F92" s="9">
        <v>100.462</v>
      </c>
      <c r="G92" s="9">
        <v>2294</v>
      </c>
      <c r="H92" s="9">
        <v>3308</v>
      </c>
      <c r="I92" s="9" t="s">
        <v>96</v>
      </c>
      <c r="J92" s="9">
        <v>1166.2</v>
      </c>
      <c r="K92" s="9">
        <v>1253.49</v>
      </c>
      <c r="L92" s="10">
        <f t="shared" si="28"/>
        <v>115278</v>
      </c>
      <c r="M92" s="10">
        <f t="shared" si="29"/>
        <v>176889.2</v>
      </c>
      <c r="N92" s="14">
        <f t="shared" si="30"/>
        <v>58310</v>
      </c>
      <c r="O92" s="14">
        <f t="shared" si="31"/>
        <v>12534.9</v>
      </c>
      <c r="P92" s="27">
        <f t="shared" si="32"/>
        <v>2</v>
      </c>
      <c r="Q92" s="27">
        <f t="shared" si="33"/>
        <v>14</v>
      </c>
      <c r="R92" s="15">
        <f t="shared" si="34"/>
        <v>267526280</v>
      </c>
      <c r="S92" s="15">
        <f t="shared" si="35"/>
        <v>580516288.79999995</v>
      </c>
      <c r="T92" s="17"/>
    </row>
    <row r="93" spans="1:20" x14ac:dyDescent="0.3">
      <c r="A93" s="11">
        <v>42762</v>
      </c>
      <c r="B93" s="12">
        <v>2294.69</v>
      </c>
      <c r="C93" s="13">
        <v>3303.33</v>
      </c>
      <c r="D93" s="9">
        <v>6.5595999999999996E-3</v>
      </c>
      <c r="E93" s="9">
        <v>8.8311799999999992E-3</v>
      </c>
      <c r="F93" s="9">
        <v>100.32899999999999</v>
      </c>
      <c r="G93" s="9">
        <v>2289</v>
      </c>
      <c r="H93" s="9">
        <v>3295</v>
      </c>
      <c r="I93" s="9" t="s">
        <v>97</v>
      </c>
      <c r="J93" s="9">
        <v>1166.2</v>
      </c>
      <c r="K93" s="9">
        <v>1253.49</v>
      </c>
      <c r="L93" s="10">
        <f t="shared" si="28"/>
        <v>131192</v>
      </c>
      <c r="M93" s="10">
        <f t="shared" si="29"/>
        <v>176623.59999999998</v>
      </c>
      <c r="N93" s="14">
        <f t="shared" si="30"/>
        <v>58310</v>
      </c>
      <c r="O93" s="14">
        <f t="shared" si="31"/>
        <v>12534.9</v>
      </c>
      <c r="P93" s="27">
        <f t="shared" si="32"/>
        <v>2</v>
      </c>
      <c r="Q93" s="27">
        <f t="shared" si="33"/>
        <v>14</v>
      </c>
      <c r="R93" s="15">
        <f t="shared" si="34"/>
        <v>266943180</v>
      </c>
      <c r="S93" s="15">
        <f t="shared" si="35"/>
        <v>578234937</v>
      </c>
      <c r="T93" s="17"/>
    </row>
    <row r="94" spans="1:20" x14ac:dyDescent="0.3">
      <c r="A94" s="11">
        <v>42763</v>
      </c>
      <c r="B94" s="12">
        <v>2294.69</v>
      </c>
      <c r="C94" s="13">
        <v>3303.33</v>
      </c>
      <c r="D94" s="9">
        <v>6.5545000000000004E-3</v>
      </c>
      <c r="E94" s="9">
        <v>8.8268800000000005E-3</v>
      </c>
      <c r="F94" s="9">
        <v>100.349</v>
      </c>
      <c r="G94" s="9">
        <v>2289</v>
      </c>
      <c r="H94" s="9">
        <v>3295</v>
      </c>
      <c r="I94" s="9" t="s">
        <v>98</v>
      </c>
      <c r="J94" s="9">
        <v>1166.2</v>
      </c>
      <c r="K94" s="9">
        <v>1253.49</v>
      </c>
      <c r="L94" s="10">
        <f t="shared" si="28"/>
        <v>131090</v>
      </c>
      <c r="M94" s="10">
        <f t="shared" si="29"/>
        <v>176537.60000000001</v>
      </c>
      <c r="N94" s="14">
        <f t="shared" si="30"/>
        <v>58310</v>
      </c>
      <c r="O94" s="14">
        <f t="shared" si="31"/>
        <v>12534.9</v>
      </c>
      <c r="P94" s="27">
        <f t="shared" si="32"/>
        <v>2</v>
      </c>
      <c r="Q94" s="27">
        <f t="shared" si="33"/>
        <v>14</v>
      </c>
      <c r="R94" s="15">
        <f t="shared" si="34"/>
        <v>266943180</v>
      </c>
      <c r="S94" s="15">
        <f t="shared" si="35"/>
        <v>578234937</v>
      </c>
      <c r="T94" s="17"/>
    </row>
    <row r="95" spans="1:20" x14ac:dyDescent="0.3">
      <c r="A95" s="11">
        <v>42764</v>
      </c>
      <c r="B95" s="12">
        <v>2294.69</v>
      </c>
      <c r="C95" s="13">
        <v>3303.33</v>
      </c>
      <c r="D95" s="9">
        <v>6.5494000000000004E-3</v>
      </c>
      <c r="E95" s="9">
        <v>8.8225700000000001E-3</v>
      </c>
      <c r="F95" s="9">
        <v>100.36799999999999</v>
      </c>
      <c r="G95" s="9">
        <v>2289</v>
      </c>
      <c r="H95" s="9">
        <v>3295</v>
      </c>
      <c r="I95" s="9" t="s">
        <v>99</v>
      </c>
      <c r="J95" s="9">
        <v>1166.2</v>
      </c>
      <c r="K95" s="9">
        <v>1253.49</v>
      </c>
      <c r="L95" s="10">
        <f t="shared" si="28"/>
        <v>130988</v>
      </c>
      <c r="M95" s="10">
        <f t="shared" si="29"/>
        <v>176451.4</v>
      </c>
      <c r="N95" s="14">
        <f t="shared" si="30"/>
        <v>58310</v>
      </c>
      <c r="O95" s="14">
        <f t="shared" si="31"/>
        <v>12534.9</v>
      </c>
      <c r="P95" s="27">
        <f t="shared" si="32"/>
        <v>2</v>
      </c>
      <c r="Q95" s="27">
        <f t="shared" si="33"/>
        <v>14</v>
      </c>
      <c r="R95" s="15">
        <f t="shared" si="34"/>
        <v>266943180</v>
      </c>
      <c r="S95" s="15">
        <f t="shared" si="35"/>
        <v>578234937</v>
      </c>
      <c r="T95" s="17"/>
    </row>
    <row r="96" spans="1:20" x14ac:dyDescent="0.3">
      <c r="A96" s="11">
        <v>42765</v>
      </c>
      <c r="B96" s="12">
        <v>2280.9</v>
      </c>
      <c r="C96" s="13">
        <v>3262.72</v>
      </c>
      <c r="D96" s="9">
        <v>6.3597799999999998E-3</v>
      </c>
      <c r="E96" s="9">
        <v>9.6359099999999993E-3</v>
      </c>
      <c r="F96" s="9">
        <v>99.940600000000003</v>
      </c>
      <c r="G96" s="9">
        <v>2276</v>
      </c>
      <c r="H96" s="9">
        <v>3252</v>
      </c>
      <c r="I96" s="9" t="s">
        <v>100</v>
      </c>
      <c r="J96" s="9">
        <v>1166.2</v>
      </c>
      <c r="K96" s="9">
        <v>1253.49</v>
      </c>
      <c r="L96" s="10">
        <f t="shared" si="28"/>
        <v>127195.59999999999</v>
      </c>
      <c r="M96" s="10">
        <f t="shared" si="29"/>
        <v>192718.19999999998</v>
      </c>
      <c r="N96" s="14">
        <f t="shared" si="30"/>
        <v>58310</v>
      </c>
      <c r="O96" s="14">
        <f t="shared" si="31"/>
        <v>12534.9</v>
      </c>
      <c r="P96" s="27">
        <f t="shared" si="32"/>
        <v>2</v>
      </c>
      <c r="Q96" s="27">
        <f t="shared" si="33"/>
        <v>15</v>
      </c>
      <c r="R96" s="15">
        <f t="shared" si="34"/>
        <v>265427120</v>
      </c>
      <c r="S96" s="15">
        <f t="shared" si="35"/>
        <v>611452422</v>
      </c>
      <c r="T96" s="17"/>
    </row>
    <row r="97" spans="1:20" x14ac:dyDescent="0.3">
      <c r="A97" s="11">
        <v>42766</v>
      </c>
      <c r="B97" s="12">
        <v>2278.87</v>
      </c>
      <c r="C97" s="13">
        <v>3230.68</v>
      </c>
      <c r="D97" s="9">
        <v>6.2045299999999998E-3</v>
      </c>
      <c r="E97" s="9">
        <v>9.6222600000000005E-3</v>
      </c>
      <c r="F97" s="9">
        <v>99.639099999999999</v>
      </c>
      <c r="G97" s="9">
        <v>2274.5</v>
      </c>
      <c r="H97" s="9">
        <v>3234</v>
      </c>
      <c r="I97" s="9" t="s">
        <v>101</v>
      </c>
      <c r="J97" s="9">
        <v>1157.8</v>
      </c>
      <c r="K97" s="9">
        <v>1239.48</v>
      </c>
      <c r="L97" s="10">
        <f t="shared" si="28"/>
        <v>124090.59999999999</v>
      </c>
      <c r="M97" s="10">
        <f t="shared" si="29"/>
        <v>192445.2</v>
      </c>
      <c r="N97" s="14">
        <f t="shared" si="30"/>
        <v>57890</v>
      </c>
      <c r="O97" s="14">
        <f t="shared" si="31"/>
        <v>12394.8</v>
      </c>
      <c r="P97" s="27">
        <f t="shared" si="32"/>
        <v>2</v>
      </c>
      <c r="Q97" s="27">
        <f t="shared" si="33"/>
        <v>16</v>
      </c>
      <c r="R97" s="15">
        <f t="shared" si="34"/>
        <v>263341610</v>
      </c>
      <c r="S97" s="15">
        <f t="shared" si="35"/>
        <v>641356531.20000005</v>
      </c>
      <c r="T97" s="17"/>
    </row>
    <row r="98" spans="1:20" x14ac:dyDescent="0.3">
      <c r="A98" s="11">
        <v>42767</v>
      </c>
      <c r="B98" s="12">
        <v>2279.5500000000002</v>
      </c>
      <c r="C98" s="13">
        <v>3258.92</v>
      </c>
      <c r="D98" s="9">
        <v>6.3319400000000003E-3</v>
      </c>
      <c r="E98" s="9">
        <v>9.6213099999999992E-3</v>
      </c>
      <c r="F98" s="9">
        <v>99.934899999999999</v>
      </c>
      <c r="G98" s="9">
        <v>2274.5</v>
      </c>
      <c r="H98" s="9">
        <v>3249</v>
      </c>
      <c r="I98" s="9" t="s">
        <v>102</v>
      </c>
      <c r="J98" s="9">
        <v>1165.5</v>
      </c>
      <c r="K98" s="9">
        <v>1259.21</v>
      </c>
      <c r="L98" s="10">
        <f t="shared" ref="L98:L129" si="36">D98*$W$2</f>
        <v>126638.8</v>
      </c>
      <c r="M98" s="10">
        <f t="shared" ref="M98:M129" si="37">E98*$W$2</f>
        <v>192426.19999999998</v>
      </c>
      <c r="N98" s="14">
        <f t="shared" si="30"/>
        <v>58275</v>
      </c>
      <c r="O98" s="14">
        <f t="shared" si="31"/>
        <v>12592.1</v>
      </c>
      <c r="P98" s="27">
        <f t="shared" si="32"/>
        <v>2</v>
      </c>
      <c r="Q98" s="27">
        <f t="shared" si="33"/>
        <v>15</v>
      </c>
      <c r="R98" s="15">
        <f t="shared" si="34"/>
        <v>265092975</v>
      </c>
      <c r="S98" s="15">
        <f t="shared" si="35"/>
        <v>613675993.5</v>
      </c>
      <c r="T98" s="17"/>
    </row>
    <row r="99" spans="1:20" x14ac:dyDescent="0.3">
      <c r="A99" s="11">
        <v>42768</v>
      </c>
      <c r="B99" s="12">
        <v>2280.85</v>
      </c>
      <c r="C99" s="13">
        <v>3253.61</v>
      </c>
      <c r="D99" s="9">
        <v>6.30205E-3</v>
      </c>
      <c r="E99" s="9">
        <v>9.6232399999999999E-3</v>
      </c>
      <c r="F99" s="9">
        <v>99.911799999999999</v>
      </c>
      <c r="G99" s="9">
        <v>2275.5</v>
      </c>
      <c r="H99" s="9">
        <v>3254</v>
      </c>
      <c r="I99" s="9" t="s">
        <v>103</v>
      </c>
      <c r="J99" s="9">
        <v>1155.2</v>
      </c>
      <c r="K99" s="9">
        <v>1243.75</v>
      </c>
      <c r="L99" s="10">
        <f t="shared" si="36"/>
        <v>126041</v>
      </c>
      <c r="M99" s="10">
        <f t="shared" si="37"/>
        <v>192464.8</v>
      </c>
      <c r="N99" s="14">
        <f t="shared" si="30"/>
        <v>57760</v>
      </c>
      <c r="O99" s="14">
        <f t="shared" si="31"/>
        <v>12437.5</v>
      </c>
      <c r="P99" s="27">
        <f t="shared" si="32"/>
        <v>2</v>
      </c>
      <c r="Q99" s="27">
        <f t="shared" si="33"/>
        <v>15</v>
      </c>
      <c r="R99" s="15">
        <f t="shared" si="34"/>
        <v>262865760</v>
      </c>
      <c r="S99" s="15">
        <f t="shared" si="35"/>
        <v>607074375</v>
      </c>
      <c r="T99" s="17"/>
    </row>
    <row r="100" spans="1:20" x14ac:dyDescent="0.3">
      <c r="A100" s="11">
        <v>42769</v>
      </c>
      <c r="B100" s="12">
        <v>2297.42</v>
      </c>
      <c r="C100" s="13">
        <v>3273.11</v>
      </c>
      <c r="D100" s="9">
        <v>5.5345500000000001E-3</v>
      </c>
      <c r="E100" s="9">
        <v>8.8128100000000008E-3</v>
      </c>
      <c r="F100" s="9">
        <v>100.21599999999999</v>
      </c>
      <c r="G100" s="9">
        <v>2291</v>
      </c>
      <c r="H100" s="9">
        <v>3276</v>
      </c>
      <c r="I100" s="9" t="s">
        <v>104</v>
      </c>
      <c r="J100" s="9">
        <v>1149.2</v>
      </c>
      <c r="K100" s="9">
        <v>1236.71</v>
      </c>
      <c r="L100" s="10">
        <f t="shared" si="36"/>
        <v>110691</v>
      </c>
      <c r="M100" s="10">
        <f t="shared" si="37"/>
        <v>176256.2</v>
      </c>
      <c r="N100" s="14">
        <f t="shared" si="30"/>
        <v>57460</v>
      </c>
      <c r="O100" s="14">
        <f t="shared" si="31"/>
        <v>12367.1</v>
      </c>
      <c r="P100" s="27">
        <f t="shared" si="32"/>
        <v>2</v>
      </c>
      <c r="Q100" s="27">
        <f t="shared" si="33"/>
        <v>14</v>
      </c>
      <c r="R100" s="15">
        <f t="shared" si="34"/>
        <v>263281720</v>
      </c>
      <c r="S100" s="15">
        <f t="shared" si="35"/>
        <v>567204674.39999998</v>
      </c>
      <c r="T100" s="17"/>
    </row>
    <row r="101" spans="1:20" x14ac:dyDescent="0.3">
      <c r="A101" s="11">
        <v>42770</v>
      </c>
      <c r="B101" s="12">
        <v>2297.42</v>
      </c>
      <c r="C101" s="13">
        <v>3273.11</v>
      </c>
      <c r="D101" s="9">
        <v>5.5296599999999996E-3</v>
      </c>
      <c r="E101" s="9">
        <v>8.8084200000000008E-3</v>
      </c>
      <c r="F101" s="9">
        <v>100.236</v>
      </c>
      <c r="G101" s="9">
        <v>2291</v>
      </c>
      <c r="H101" s="9">
        <v>3276</v>
      </c>
      <c r="I101" s="9" t="s">
        <v>105</v>
      </c>
      <c r="J101" s="9">
        <v>1149.2</v>
      </c>
      <c r="K101" s="9">
        <v>1236.71</v>
      </c>
      <c r="L101" s="10">
        <f t="shared" si="36"/>
        <v>110593.2</v>
      </c>
      <c r="M101" s="10">
        <f t="shared" si="37"/>
        <v>176168.40000000002</v>
      </c>
      <c r="N101" s="14">
        <f t="shared" si="30"/>
        <v>57460</v>
      </c>
      <c r="O101" s="14">
        <f t="shared" si="31"/>
        <v>12367.1</v>
      </c>
      <c r="P101" s="27">
        <f t="shared" si="32"/>
        <v>2</v>
      </c>
      <c r="Q101" s="27">
        <f t="shared" si="33"/>
        <v>14</v>
      </c>
      <c r="R101" s="15">
        <f t="shared" si="34"/>
        <v>263281720</v>
      </c>
      <c r="S101" s="15">
        <f t="shared" si="35"/>
        <v>567204674.39999998</v>
      </c>
      <c r="T101" s="17"/>
    </row>
    <row r="102" spans="1:20" x14ac:dyDescent="0.3">
      <c r="A102" s="11">
        <v>42771</v>
      </c>
      <c r="B102" s="12">
        <v>2297.42</v>
      </c>
      <c r="C102" s="13">
        <v>3273.11</v>
      </c>
      <c r="D102" s="9">
        <v>5.52477E-3</v>
      </c>
      <c r="E102" s="9">
        <v>8.8040099999999993E-3</v>
      </c>
      <c r="F102" s="9">
        <v>100.255</v>
      </c>
      <c r="G102" s="9">
        <v>2291</v>
      </c>
      <c r="H102" s="9">
        <v>3276</v>
      </c>
      <c r="I102" s="9" t="s">
        <v>106</v>
      </c>
      <c r="J102" s="9">
        <v>1149.2</v>
      </c>
      <c r="K102" s="9">
        <v>1236.71</v>
      </c>
      <c r="L102" s="10">
        <f t="shared" si="36"/>
        <v>110495.4</v>
      </c>
      <c r="M102" s="10">
        <f t="shared" si="37"/>
        <v>176080.19999999998</v>
      </c>
      <c r="N102" s="14">
        <f t="shared" si="30"/>
        <v>57460</v>
      </c>
      <c r="O102" s="14">
        <f t="shared" si="31"/>
        <v>12367.1</v>
      </c>
      <c r="P102" s="27">
        <f t="shared" si="32"/>
        <v>2</v>
      </c>
      <c r="Q102" s="27">
        <f t="shared" si="33"/>
        <v>14</v>
      </c>
      <c r="R102" s="15">
        <f t="shared" si="34"/>
        <v>263281720</v>
      </c>
      <c r="S102" s="15">
        <f t="shared" si="35"/>
        <v>567204674.39999998</v>
      </c>
      <c r="T102" s="17"/>
    </row>
    <row r="103" spans="1:20" x14ac:dyDescent="0.3">
      <c r="A103" s="11">
        <v>42772</v>
      </c>
      <c r="B103" s="12">
        <v>2292.56</v>
      </c>
      <c r="C103" s="13">
        <v>3238.31</v>
      </c>
      <c r="D103" s="9">
        <v>6.2104300000000003E-3</v>
      </c>
      <c r="E103" s="9">
        <v>9.6612099999999999E-3</v>
      </c>
      <c r="F103" s="9">
        <v>99.916700000000006</v>
      </c>
      <c r="G103" s="9">
        <v>2286.5</v>
      </c>
      <c r="H103" s="9">
        <v>3239</v>
      </c>
      <c r="I103" s="9" t="s">
        <v>107</v>
      </c>
      <c r="J103" s="9">
        <v>1146.8</v>
      </c>
      <c r="K103" s="9">
        <v>1236.77</v>
      </c>
      <c r="L103" s="10">
        <f t="shared" si="36"/>
        <v>124208.6</v>
      </c>
      <c r="M103" s="10">
        <f t="shared" si="37"/>
        <v>193224.2</v>
      </c>
      <c r="N103" s="14">
        <f t="shared" si="30"/>
        <v>57340</v>
      </c>
      <c r="O103" s="14">
        <f t="shared" si="31"/>
        <v>12367.7</v>
      </c>
      <c r="P103" s="27">
        <f t="shared" si="32"/>
        <v>2</v>
      </c>
      <c r="Q103" s="27">
        <f t="shared" si="33"/>
        <v>16</v>
      </c>
      <c r="R103" s="15">
        <f t="shared" si="34"/>
        <v>262215820</v>
      </c>
      <c r="S103" s="15">
        <f t="shared" si="35"/>
        <v>640943684.79999995</v>
      </c>
      <c r="T103" s="17"/>
    </row>
    <row r="104" spans="1:20" x14ac:dyDescent="0.3">
      <c r="A104" s="11">
        <v>42773</v>
      </c>
      <c r="B104" s="12">
        <v>2293.08</v>
      </c>
      <c r="C104" s="13">
        <v>3235.71</v>
      </c>
      <c r="D104" s="9">
        <v>6.1932799999999998E-3</v>
      </c>
      <c r="E104" s="9">
        <v>9.6593900000000003E-3</v>
      </c>
      <c r="F104" s="9">
        <v>99.914699999999996</v>
      </c>
      <c r="G104" s="9">
        <v>2288.5</v>
      </c>
      <c r="H104" s="9">
        <v>3231</v>
      </c>
      <c r="I104" s="9" t="s">
        <v>108</v>
      </c>
      <c r="J104" s="9">
        <v>1137.7</v>
      </c>
      <c r="K104" s="9">
        <v>1222.74</v>
      </c>
      <c r="L104" s="10">
        <f t="shared" si="36"/>
        <v>123865.59999999999</v>
      </c>
      <c r="M104" s="10">
        <f t="shared" si="37"/>
        <v>193187.80000000002</v>
      </c>
      <c r="N104" s="14">
        <f t="shared" si="30"/>
        <v>56885</v>
      </c>
      <c r="O104" s="14">
        <f t="shared" si="31"/>
        <v>12227.4</v>
      </c>
      <c r="P104" s="27">
        <f t="shared" si="32"/>
        <v>2</v>
      </c>
      <c r="Q104" s="27">
        <f t="shared" si="33"/>
        <v>16</v>
      </c>
      <c r="R104" s="15">
        <f t="shared" si="34"/>
        <v>260362645</v>
      </c>
      <c r="S104" s="15">
        <f t="shared" si="35"/>
        <v>632107670.39999998</v>
      </c>
      <c r="T104" s="17"/>
    </row>
    <row r="105" spans="1:20" x14ac:dyDescent="0.3">
      <c r="A105" s="11">
        <v>42774</v>
      </c>
      <c r="B105" s="12">
        <v>2294.67</v>
      </c>
      <c r="C105" s="13">
        <v>3238.04</v>
      </c>
      <c r="D105" s="9">
        <v>6.1991399999999997E-3</v>
      </c>
      <c r="E105" s="9">
        <v>9.6625400000000007E-3</v>
      </c>
      <c r="F105" s="9">
        <v>99.966899999999995</v>
      </c>
      <c r="G105" s="9">
        <v>2290.25</v>
      </c>
      <c r="H105" s="9">
        <v>3235</v>
      </c>
      <c r="I105" s="9" t="s">
        <v>109</v>
      </c>
      <c r="J105" s="9">
        <v>1142.0999999999999</v>
      </c>
      <c r="K105" s="9">
        <v>1219.71</v>
      </c>
      <c r="L105" s="10">
        <f t="shared" si="36"/>
        <v>123982.79999999999</v>
      </c>
      <c r="M105" s="10">
        <f t="shared" si="37"/>
        <v>193250.80000000002</v>
      </c>
      <c r="N105" s="14">
        <f t="shared" si="30"/>
        <v>57104.999999999993</v>
      </c>
      <c r="O105" s="14">
        <f t="shared" si="31"/>
        <v>12197.1</v>
      </c>
      <c r="P105" s="27">
        <f t="shared" si="32"/>
        <v>2</v>
      </c>
      <c r="Q105" s="27">
        <f t="shared" si="33"/>
        <v>16</v>
      </c>
      <c r="R105" s="15">
        <f t="shared" si="34"/>
        <v>261569452.49999997</v>
      </c>
      <c r="S105" s="15">
        <f t="shared" si="35"/>
        <v>631321896</v>
      </c>
      <c r="T105" s="17"/>
    </row>
    <row r="106" spans="1:20" x14ac:dyDescent="0.3">
      <c r="A106" s="11">
        <v>42775</v>
      </c>
      <c r="B106" s="12">
        <v>2307.87</v>
      </c>
      <c r="C106" s="13">
        <v>3277.79</v>
      </c>
      <c r="D106" s="9">
        <v>5.5243000000000002E-3</v>
      </c>
      <c r="E106" s="9">
        <v>8.8291299999999993E-3</v>
      </c>
      <c r="F106" s="9">
        <v>100.43300000000001</v>
      </c>
      <c r="G106" s="9">
        <v>2304.25</v>
      </c>
      <c r="H106" s="9">
        <v>3279</v>
      </c>
      <c r="I106" s="9" t="s">
        <v>110</v>
      </c>
      <c r="J106" s="9">
        <v>1145.4000000000001</v>
      </c>
      <c r="K106" s="9">
        <v>1224.95</v>
      </c>
      <c r="L106" s="10">
        <f t="shared" si="36"/>
        <v>110486</v>
      </c>
      <c r="M106" s="10">
        <f t="shared" si="37"/>
        <v>176582.59999999998</v>
      </c>
      <c r="N106" s="14">
        <f t="shared" si="30"/>
        <v>57270.000000000007</v>
      </c>
      <c r="O106" s="14">
        <f t="shared" si="31"/>
        <v>12249.5</v>
      </c>
      <c r="P106" s="27">
        <f t="shared" si="32"/>
        <v>2</v>
      </c>
      <c r="Q106" s="27">
        <f t="shared" si="33"/>
        <v>14</v>
      </c>
      <c r="R106" s="15">
        <f t="shared" si="34"/>
        <v>263928795.00000003</v>
      </c>
      <c r="S106" s="15">
        <f t="shared" si="35"/>
        <v>562325547</v>
      </c>
      <c r="T106" s="17"/>
    </row>
    <row r="107" spans="1:20" x14ac:dyDescent="0.3">
      <c r="A107" s="11">
        <v>42776</v>
      </c>
      <c r="B107" s="12">
        <v>2316.1</v>
      </c>
      <c r="C107" s="13">
        <v>3270.83</v>
      </c>
      <c r="D107" s="9">
        <v>5.4908200000000004E-3</v>
      </c>
      <c r="E107" s="9">
        <v>8.8583700000000008E-3</v>
      </c>
      <c r="F107" s="9">
        <v>100.43600000000001</v>
      </c>
      <c r="G107" s="9">
        <v>2312.75</v>
      </c>
      <c r="H107" s="9">
        <v>3270</v>
      </c>
      <c r="I107" s="9" t="s">
        <v>111</v>
      </c>
      <c r="J107" s="9">
        <v>1145.7</v>
      </c>
      <c r="K107" s="9">
        <v>1220.8</v>
      </c>
      <c r="L107" s="10">
        <f t="shared" si="36"/>
        <v>109816.40000000001</v>
      </c>
      <c r="M107" s="10">
        <f t="shared" si="37"/>
        <v>177167.40000000002</v>
      </c>
      <c r="N107" s="14">
        <f t="shared" si="30"/>
        <v>57285</v>
      </c>
      <c r="O107" s="14">
        <f t="shared" si="31"/>
        <v>12208</v>
      </c>
      <c r="P107" s="27">
        <f t="shared" si="32"/>
        <v>2</v>
      </c>
      <c r="Q107" s="27">
        <f t="shared" si="33"/>
        <v>15</v>
      </c>
      <c r="R107" s="15">
        <f t="shared" si="34"/>
        <v>264971767.5</v>
      </c>
      <c r="S107" s="15">
        <f t="shared" si="35"/>
        <v>598802400</v>
      </c>
      <c r="T107" s="17"/>
    </row>
    <row r="108" spans="1:20" x14ac:dyDescent="0.3">
      <c r="A108" s="11">
        <v>42777</v>
      </c>
      <c r="B108" s="12">
        <v>2316.1</v>
      </c>
      <c r="C108" s="13">
        <v>3270.83</v>
      </c>
      <c r="D108" s="9">
        <v>5.4858800000000003E-3</v>
      </c>
      <c r="E108" s="9">
        <v>8.85383E-3</v>
      </c>
      <c r="F108" s="9">
        <v>100.456</v>
      </c>
      <c r="G108" s="9">
        <v>2312.75</v>
      </c>
      <c r="H108" s="9">
        <v>3270</v>
      </c>
      <c r="I108" s="9" t="s">
        <v>112</v>
      </c>
      <c r="J108" s="9">
        <v>1145.7</v>
      </c>
      <c r="K108" s="9">
        <v>1220.8</v>
      </c>
      <c r="L108" s="10">
        <f t="shared" si="36"/>
        <v>109717.6</v>
      </c>
      <c r="M108" s="10">
        <f t="shared" si="37"/>
        <v>177076.6</v>
      </c>
      <c r="N108" s="14">
        <f t="shared" si="30"/>
        <v>57285</v>
      </c>
      <c r="O108" s="14">
        <f t="shared" si="31"/>
        <v>12208</v>
      </c>
      <c r="P108" s="27">
        <f t="shared" si="32"/>
        <v>2</v>
      </c>
      <c r="Q108" s="27">
        <f t="shared" si="33"/>
        <v>15</v>
      </c>
      <c r="R108" s="15">
        <f t="shared" si="34"/>
        <v>264971767.5</v>
      </c>
      <c r="S108" s="15">
        <f t="shared" si="35"/>
        <v>598802400</v>
      </c>
      <c r="T108" s="17"/>
    </row>
    <row r="109" spans="1:20" x14ac:dyDescent="0.3">
      <c r="A109" s="11">
        <v>42778</v>
      </c>
      <c r="B109" s="12">
        <v>2316.1</v>
      </c>
      <c r="C109" s="13">
        <v>3270.83</v>
      </c>
      <c r="D109" s="9">
        <v>5.4809300000000002E-3</v>
      </c>
      <c r="E109" s="9">
        <v>8.8492899999999992E-3</v>
      </c>
      <c r="F109" s="9">
        <v>100.47499999999999</v>
      </c>
      <c r="G109" s="9">
        <v>2312.75</v>
      </c>
      <c r="H109" s="9">
        <v>3270</v>
      </c>
      <c r="I109" s="9" t="s">
        <v>113</v>
      </c>
      <c r="J109" s="9">
        <v>1145.7</v>
      </c>
      <c r="K109" s="9">
        <v>1220.8</v>
      </c>
      <c r="L109" s="10">
        <f t="shared" si="36"/>
        <v>109618.6</v>
      </c>
      <c r="M109" s="10">
        <f t="shared" si="37"/>
        <v>176985.8</v>
      </c>
      <c r="N109" s="14">
        <f t="shared" si="30"/>
        <v>57285</v>
      </c>
      <c r="O109" s="14">
        <f t="shared" si="31"/>
        <v>12208</v>
      </c>
      <c r="P109" s="27">
        <f t="shared" si="32"/>
        <v>2</v>
      </c>
      <c r="Q109" s="27">
        <f t="shared" si="33"/>
        <v>14</v>
      </c>
      <c r="R109" s="15">
        <f t="shared" si="34"/>
        <v>264971767.5</v>
      </c>
      <c r="S109" s="15">
        <f t="shared" si="35"/>
        <v>558882240</v>
      </c>
      <c r="T109" s="17"/>
    </row>
    <row r="110" spans="1:20" x14ac:dyDescent="0.3">
      <c r="A110" s="11">
        <v>42779</v>
      </c>
      <c r="B110" s="12">
        <v>2328.25</v>
      </c>
      <c r="C110" s="13">
        <v>3305.23</v>
      </c>
      <c r="D110" s="9">
        <v>5.6167099999999996E-3</v>
      </c>
      <c r="E110" s="9">
        <v>8.89443E-3</v>
      </c>
      <c r="F110" s="9">
        <v>100.86799999999999</v>
      </c>
      <c r="G110" s="9">
        <v>2326.25</v>
      </c>
      <c r="H110" s="9">
        <v>3308</v>
      </c>
      <c r="I110" s="9" t="s">
        <v>114</v>
      </c>
      <c r="J110" s="9">
        <v>1151.4000000000001</v>
      </c>
      <c r="K110" s="9">
        <v>1223.71</v>
      </c>
      <c r="L110" s="10">
        <f t="shared" si="36"/>
        <v>112334.2</v>
      </c>
      <c r="M110" s="10">
        <f t="shared" si="37"/>
        <v>177888.6</v>
      </c>
      <c r="N110" s="14">
        <f t="shared" si="30"/>
        <v>57570.000000000007</v>
      </c>
      <c r="O110" s="14">
        <f t="shared" si="31"/>
        <v>12237.1</v>
      </c>
      <c r="P110" s="27">
        <f t="shared" si="32"/>
        <v>2</v>
      </c>
      <c r="Q110" s="27">
        <f t="shared" si="33"/>
        <v>15</v>
      </c>
      <c r="R110" s="15">
        <f t="shared" si="34"/>
        <v>267844425.00000003</v>
      </c>
      <c r="S110" s="15">
        <f t="shared" si="35"/>
        <v>607204902</v>
      </c>
      <c r="T110" s="17"/>
    </row>
    <row r="111" spans="1:20" x14ac:dyDescent="0.3">
      <c r="A111" s="11">
        <v>42780</v>
      </c>
      <c r="B111" s="12">
        <v>2337.58</v>
      </c>
      <c r="C111" s="13">
        <v>3308.89</v>
      </c>
      <c r="D111" s="9">
        <v>5.6266099999999998E-3</v>
      </c>
      <c r="E111" s="9">
        <v>8.9279700000000004E-3</v>
      </c>
      <c r="F111" s="9">
        <v>100.97199999999999</v>
      </c>
      <c r="G111" s="9">
        <v>2337</v>
      </c>
      <c r="H111" s="9">
        <v>3308</v>
      </c>
      <c r="I111" s="9" t="s">
        <v>115</v>
      </c>
      <c r="J111" s="9">
        <v>1151.9000000000001</v>
      </c>
      <c r="K111" s="9">
        <v>1220.27</v>
      </c>
      <c r="L111" s="10">
        <f t="shared" si="36"/>
        <v>112532.2</v>
      </c>
      <c r="M111" s="10">
        <f t="shared" si="37"/>
        <v>178559.4</v>
      </c>
      <c r="N111" s="14">
        <f t="shared" si="30"/>
        <v>57595.000000000007</v>
      </c>
      <c r="O111" s="14">
        <f t="shared" si="31"/>
        <v>12202.7</v>
      </c>
      <c r="P111" s="27">
        <f t="shared" si="32"/>
        <v>2</v>
      </c>
      <c r="Q111" s="27">
        <f t="shared" si="33"/>
        <v>15</v>
      </c>
      <c r="R111" s="15">
        <f t="shared" si="34"/>
        <v>269199030</v>
      </c>
      <c r="S111" s="15">
        <f t="shared" si="35"/>
        <v>605497974</v>
      </c>
      <c r="T111" s="17"/>
    </row>
    <row r="112" spans="1:20" x14ac:dyDescent="0.3">
      <c r="A112" s="11">
        <v>42781</v>
      </c>
      <c r="B112" s="12">
        <v>2349.25</v>
      </c>
      <c r="C112" s="13">
        <v>3323.71</v>
      </c>
      <c r="D112" s="9">
        <v>4.9201699999999998E-3</v>
      </c>
      <c r="E112" s="9">
        <v>8.9670900000000005E-3</v>
      </c>
      <c r="F112" s="9">
        <v>101.182</v>
      </c>
      <c r="G112" s="9">
        <v>2350.5</v>
      </c>
      <c r="H112" s="9">
        <v>3326</v>
      </c>
      <c r="I112" s="9" t="s">
        <v>116</v>
      </c>
      <c r="J112" s="9">
        <v>1144.5</v>
      </c>
      <c r="K112" s="9">
        <v>1210.5899999999999</v>
      </c>
      <c r="L112" s="10">
        <f t="shared" si="36"/>
        <v>98403.4</v>
      </c>
      <c r="M112" s="10">
        <f t="shared" si="37"/>
        <v>179341.80000000002</v>
      </c>
      <c r="N112" s="14">
        <f t="shared" si="30"/>
        <v>57225</v>
      </c>
      <c r="O112" s="14">
        <f t="shared" si="31"/>
        <v>12105.9</v>
      </c>
      <c r="P112" s="27">
        <f t="shared" si="32"/>
        <v>2</v>
      </c>
      <c r="Q112" s="27">
        <f t="shared" si="33"/>
        <v>15</v>
      </c>
      <c r="R112" s="15">
        <f t="shared" si="34"/>
        <v>269014725</v>
      </c>
      <c r="S112" s="15">
        <f t="shared" si="35"/>
        <v>603963351</v>
      </c>
      <c r="T112" s="17"/>
    </row>
    <row r="113" spans="1:20" x14ac:dyDescent="0.3">
      <c r="A113" s="11">
        <v>42782</v>
      </c>
      <c r="B113" s="12">
        <v>2347.2199999999998</v>
      </c>
      <c r="C113" s="13">
        <v>3311.04</v>
      </c>
      <c r="D113" s="9">
        <v>4.86842E-3</v>
      </c>
      <c r="E113" s="9">
        <v>8.9548900000000001E-3</v>
      </c>
      <c r="F113" s="9">
        <v>101.078</v>
      </c>
      <c r="G113" s="9">
        <v>2345.5</v>
      </c>
      <c r="H113" s="9">
        <v>3308</v>
      </c>
      <c r="I113" s="9" t="s">
        <v>117</v>
      </c>
      <c r="J113" s="9">
        <v>1141.5999999999999</v>
      </c>
      <c r="K113" s="9">
        <v>1209.81</v>
      </c>
      <c r="L113" s="10">
        <f t="shared" si="36"/>
        <v>97368.4</v>
      </c>
      <c r="M113" s="10">
        <f t="shared" si="37"/>
        <v>179097.8</v>
      </c>
      <c r="N113" s="14">
        <f t="shared" si="30"/>
        <v>57079.999999999993</v>
      </c>
      <c r="O113" s="14">
        <f t="shared" si="31"/>
        <v>12098.099999999999</v>
      </c>
      <c r="P113" s="27">
        <f t="shared" si="32"/>
        <v>2</v>
      </c>
      <c r="Q113" s="27">
        <f t="shared" si="33"/>
        <v>15</v>
      </c>
      <c r="R113" s="15">
        <f t="shared" si="34"/>
        <v>267762279.99999997</v>
      </c>
      <c r="S113" s="15">
        <f t="shared" si="35"/>
        <v>600307722</v>
      </c>
      <c r="T113" s="17"/>
    </row>
    <row r="114" spans="1:20" x14ac:dyDescent="0.3">
      <c r="A114" s="11">
        <v>42783</v>
      </c>
      <c r="B114" s="12">
        <v>2351.16</v>
      </c>
      <c r="C114" s="13">
        <v>3308.81</v>
      </c>
      <c r="D114" s="9">
        <v>4.8553199999999998E-3</v>
      </c>
      <c r="E114" s="9">
        <v>8.9647500000000005E-3</v>
      </c>
      <c r="F114" s="9">
        <v>101.096</v>
      </c>
      <c r="G114" s="9">
        <v>2348</v>
      </c>
      <c r="H114" s="9">
        <v>3301</v>
      </c>
      <c r="I114" s="9" t="s">
        <v>118</v>
      </c>
      <c r="J114" s="9">
        <v>1138.9000000000001</v>
      </c>
      <c r="K114" s="9">
        <v>1215.55</v>
      </c>
      <c r="L114" s="10">
        <f t="shared" si="36"/>
        <v>97106.4</v>
      </c>
      <c r="M114" s="10">
        <f t="shared" si="37"/>
        <v>179295</v>
      </c>
      <c r="N114" s="14">
        <f t="shared" si="30"/>
        <v>56945.000000000007</v>
      </c>
      <c r="O114" s="14">
        <f t="shared" si="31"/>
        <v>12155.5</v>
      </c>
      <c r="P114" s="27">
        <f t="shared" si="32"/>
        <v>2</v>
      </c>
      <c r="Q114" s="27">
        <f t="shared" si="33"/>
        <v>15</v>
      </c>
      <c r="R114" s="15">
        <f t="shared" si="34"/>
        <v>267413720.00000003</v>
      </c>
      <c r="S114" s="15">
        <f t="shared" si="35"/>
        <v>601879582.5</v>
      </c>
      <c r="T114" s="17"/>
    </row>
    <row r="115" spans="1:20" x14ac:dyDescent="0.3">
      <c r="A115" s="11">
        <v>42784</v>
      </c>
      <c r="B115" s="12">
        <v>2351.16</v>
      </c>
      <c r="C115" s="13">
        <v>3308.81</v>
      </c>
      <c r="D115" s="9">
        <v>4.85046E-3</v>
      </c>
      <c r="E115" s="9">
        <v>8.9600300000000008E-3</v>
      </c>
      <c r="F115" s="9">
        <v>101.116</v>
      </c>
      <c r="G115" s="9">
        <v>2348</v>
      </c>
      <c r="H115" s="9">
        <v>3301</v>
      </c>
      <c r="I115" s="9" t="s">
        <v>119</v>
      </c>
      <c r="J115" s="9">
        <v>1138.9000000000001</v>
      </c>
      <c r="K115" s="9">
        <v>1215.55</v>
      </c>
      <c r="L115" s="10">
        <f t="shared" si="36"/>
        <v>97009.2</v>
      </c>
      <c r="M115" s="10">
        <f t="shared" si="37"/>
        <v>179200.6</v>
      </c>
      <c r="N115" s="14">
        <f t="shared" si="30"/>
        <v>56945.000000000007</v>
      </c>
      <c r="O115" s="14">
        <f t="shared" si="31"/>
        <v>12155.5</v>
      </c>
      <c r="P115" s="27">
        <f t="shared" si="32"/>
        <v>2</v>
      </c>
      <c r="Q115" s="27">
        <f t="shared" si="33"/>
        <v>15</v>
      </c>
      <c r="R115" s="15">
        <f t="shared" si="34"/>
        <v>267413720.00000003</v>
      </c>
      <c r="S115" s="15">
        <f t="shared" si="35"/>
        <v>601879582.5</v>
      </c>
      <c r="T115" s="17"/>
    </row>
    <row r="116" spans="1:20" x14ac:dyDescent="0.3">
      <c r="A116" s="11">
        <v>42785</v>
      </c>
      <c r="B116" s="12">
        <v>2351.16</v>
      </c>
      <c r="C116" s="13">
        <v>3308.81</v>
      </c>
      <c r="D116" s="9">
        <v>4.8455900000000003E-3</v>
      </c>
      <c r="E116" s="9">
        <v>8.9552899999999994E-3</v>
      </c>
      <c r="F116" s="9">
        <v>101.13500000000001</v>
      </c>
      <c r="G116" s="9">
        <v>2348</v>
      </c>
      <c r="H116" s="9">
        <v>3301</v>
      </c>
      <c r="I116" s="9" t="s">
        <v>120</v>
      </c>
      <c r="J116" s="9">
        <v>1138.9000000000001</v>
      </c>
      <c r="K116" s="9">
        <v>1215.55</v>
      </c>
      <c r="L116" s="10">
        <f t="shared" si="36"/>
        <v>96911.8</v>
      </c>
      <c r="M116" s="10">
        <f t="shared" si="37"/>
        <v>179105.8</v>
      </c>
      <c r="N116" s="14">
        <f t="shared" si="30"/>
        <v>56945.000000000007</v>
      </c>
      <c r="O116" s="14">
        <f t="shared" si="31"/>
        <v>12155.5</v>
      </c>
      <c r="P116" s="27">
        <f t="shared" si="32"/>
        <v>2</v>
      </c>
      <c r="Q116" s="27">
        <f t="shared" si="33"/>
        <v>15</v>
      </c>
      <c r="R116" s="15">
        <f t="shared" si="34"/>
        <v>267413720.00000003</v>
      </c>
      <c r="S116" s="15">
        <f t="shared" si="35"/>
        <v>601879582.5</v>
      </c>
      <c r="T116" s="17"/>
    </row>
    <row r="117" spans="1:20" x14ac:dyDescent="0.3">
      <c r="A117" s="11">
        <v>42786</v>
      </c>
      <c r="B117" s="12">
        <v>2351.16</v>
      </c>
      <c r="C117" s="13">
        <v>3312.39</v>
      </c>
      <c r="D117" s="9">
        <v>4.8539200000000003E-3</v>
      </c>
      <c r="E117" s="9">
        <v>8.9505399999999999E-3</v>
      </c>
      <c r="F117" s="9">
        <v>101.18600000000001</v>
      </c>
      <c r="G117" s="16">
        <v>2348</v>
      </c>
      <c r="H117" s="9">
        <v>3314</v>
      </c>
      <c r="I117" s="9" t="s">
        <v>121</v>
      </c>
      <c r="J117" s="9">
        <v>1145.3</v>
      </c>
      <c r="K117" s="9">
        <v>1216.25</v>
      </c>
      <c r="L117" s="10">
        <f t="shared" si="36"/>
        <v>97078.400000000009</v>
      </c>
      <c r="M117" s="10">
        <f t="shared" si="37"/>
        <v>179010.8</v>
      </c>
      <c r="N117" s="14">
        <f t="shared" si="30"/>
        <v>57265</v>
      </c>
      <c r="O117" s="14">
        <f t="shared" si="31"/>
        <v>12162.5</v>
      </c>
      <c r="P117" s="27">
        <f t="shared" si="32"/>
        <v>2</v>
      </c>
      <c r="Q117" s="27">
        <f t="shared" si="33"/>
        <v>15</v>
      </c>
      <c r="R117" s="15">
        <f t="shared" si="34"/>
        <v>268916440</v>
      </c>
      <c r="S117" s="15">
        <f t="shared" si="35"/>
        <v>604597875</v>
      </c>
      <c r="T117" s="17"/>
    </row>
    <row r="118" spans="1:20" x14ac:dyDescent="0.3">
      <c r="A118" s="11">
        <v>42787</v>
      </c>
      <c r="B118" s="12">
        <v>2365.38</v>
      </c>
      <c r="C118" s="13">
        <v>3339.33</v>
      </c>
      <c r="D118" s="9">
        <v>4.9467699999999996E-3</v>
      </c>
      <c r="E118" s="9">
        <v>8.1775400000000005E-3</v>
      </c>
      <c r="F118" s="9">
        <v>101.505</v>
      </c>
      <c r="G118" s="9">
        <v>2360</v>
      </c>
      <c r="H118" s="9">
        <v>3337</v>
      </c>
      <c r="I118" s="9" t="s">
        <v>122</v>
      </c>
      <c r="J118" s="9">
        <v>1147.5999999999999</v>
      </c>
      <c r="K118" s="9">
        <v>1218.01</v>
      </c>
      <c r="L118" s="10">
        <f t="shared" si="36"/>
        <v>98935.4</v>
      </c>
      <c r="M118" s="10">
        <f t="shared" si="37"/>
        <v>163550.80000000002</v>
      </c>
      <c r="N118" s="14">
        <f t="shared" si="30"/>
        <v>57379.999999999993</v>
      </c>
      <c r="O118" s="14">
        <f t="shared" si="31"/>
        <v>12180.1</v>
      </c>
      <c r="P118" s="27">
        <f t="shared" si="32"/>
        <v>2</v>
      </c>
      <c r="Q118" s="27">
        <f t="shared" si="33"/>
        <v>13</v>
      </c>
      <c r="R118" s="15">
        <f t="shared" si="34"/>
        <v>270833600</v>
      </c>
      <c r="S118" s="15">
        <f t="shared" si="35"/>
        <v>528384918.10000002</v>
      </c>
      <c r="T118" s="17"/>
    </row>
    <row r="119" spans="1:20" x14ac:dyDescent="0.3">
      <c r="A119" s="11">
        <v>42788</v>
      </c>
      <c r="B119" s="12">
        <v>2362.8200000000002</v>
      </c>
      <c r="C119" s="13">
        <v>3339.27</v>
      </c>
      <c r="D119" s="9">
        <v>4.9415800000000001E-3</v>
      </c>
      <c r="E119" s="9">
        <v>8.1634900000000007E-3</v>
      </c>
      <c r="F119" s="9">
        <v>101.511</v>
      </c>
      <c r="G119" s="9">
        <v>2361</v>
      </c>
      <c r="H119" s="9">
        <v>3338</v>
      </c>
      <c r="I119" s="9" t="s">
        <v>123</v>
      </c>
      <c r="J119" s="9">
        <v>1146.8</v>
      </c>
      <c r="K119" s="9">
        <v>1208.27</v>
      </c>
      <c r="L119" s="10">
        <f t="shared" si="36"/>
        <v>98831.6</v>
      </c>
      <c r="M119" s="10">
        <f t="shared" si="37"/>
        <v>163269.80000000002</v>
      </c>
      <c r="N119" s="14">
        <f t="shared" si="30"/>
        <v>57340</v>
      </c>
      <c r="O119" s="14">
        <f t="shared" si="31"/>
        <v>12082.7</v>
      </c>
      <c r="P119" s="27">
        <f t="shared" si="32"/>
        <v>2</v>
      </c>
      <c r="Q119" s="27">
        <f t="shared" si="33"/>
        <v>14</v>
      </c>
      <c r="R119" s="15">
        <f t="shared" si="34"/>
        <v>270759480</v>
      </c>
      <c r="S119" s="15">
        <f t="shared" si="35"/>
        <v>564648736.39999998</v>
      </c>
      <c r="T119" s="17"/>
    </row>
    <row r="120" spans="1:20" x14ac:dyDescent="0.3">
      <c r="A120" s="11">
        <v>42789</v>
      </c>
      <c r="B120" s="12">
        <v>2363.81</v>
      </c>
      <c r="C120" s="13">
        <v>3333.96</v>
      </c>
      <c r="D120" s="9">
        <v>4.9176599999999999E-3</v>
      </c>
      <c r="E120" s="9">
        <v>8.1621100000000002E-3</v>
      </c>
      <c r="F120" s="9">
        <v>101.492</v>
      </c>
      <c r="G120" s="9">
        <v>2362.75</v>
      </c>
      <c r="H120" s="9">
        <v>3330</v>
      </c>
      <c r="I120" s="9" t="s">
        <v>124</v>
      </c>
      <c r="J120" s="9">
        <v>1140.9000000000001</v>
      </c>
      <c r="K120" s="9">
        <v>1204.22</v>
      </c>
      <c r="L120" s="10">
        <f t="shared" si="36"/>
        <v>98353.2</v>
      </c>
      <c r="M120" s="10">
        <f t="shared" si="37"/>
        <v>163242.20000000001</v>
      </c>
      <c r="N120" s="14">
        <f t="shared" si="30"/>
        <v>57045.000000000007</v>
      </c>
      <c r="O120" s="14">
        <f t="shared" si="31"/>
        <v>12042.2</v>
      </c>
      <c r="P120" s="27">
        <f t="shared" si="32"/>
        <v>2</v>
      </c>
      <c r="Q120" s="27">
        <f t="shared" si="33"/>
        <v>14</v>
      </c>
      <c r="R120" s="15">
        <f t="shared" si="34"/>
        <v>269566147.5</v>
      </c>
      <c r="S120" s="15">
        <f t="shared" si="35"/>
        <v>561407364</v>
      </c>
      <c r="T120" s="17"/>
    </row>
    <row r="121" spans="1:20" x14ac:dyDescent="0.3">
      <c r="A121" s="11">
        <v>42790</v>
      </c>
      <c r="B121" s="12">
        <v>2367.34</v>
      </c>
      <c r="C121" s="13">
        <v>3304.09</v>
      </c>
      <c r="D121" s="9">
        <v>4.8038000000000004E-3</v>
      </c>
      <c r="E121" s="9">
        <v>8.9908899999999996E-3</v>
      </c>
      <c r="F121" s="9">
        <v>101.267</v>
      </c>
      <c r="G121" s="9">
        <v>2365</v>
      </c>
      <c r="H121" s="9">
        <v>3307</v>
      </c>
      <c r="I121" s="9" t="s">
        <v>125</v>
      </c>
      <c r="J121" s="9">
        <v>1138.8</v>
      </c>
      <c r="K121" s="9">
        <v>1205.1400000000001</v>
      </c>
      <c r="L121" s="10">
        <f t="shared" si="36"/>
        <v>96076.000000000015</v>
      </c>
      <c r="M121" s="10">
        <f t="shared" si="37"/>
        <v>179817.8</v>
      </c>
      <c r="N121" s="14">
        <f t="shared" si="30"/>
        <v>56940</v>
      </c>
      <c r="O121" s="14">
        <f t="shared" si="31"/>
        <v>12051.400000000001</v>
      </c>
      <c r="P121" s="27">
        <f t="shared" si="32"/>
        <v>2</v>
      </c>
      <c r="Q121" s="27">
        <f t="shared" si="33"/>
        <v>15</v>
      </c>
      <c r="R121" s="15">
        <f t="shared" si="34"/>
        <v>269326200</v>
      </c>
      <c r="S121" s="15">
        <f t="shared" si="35"/>
        <v>597809697</v>
      </c>
      <c r="T121" s="17"/>
    </row>
    <row r="122" spans="1:20" x14ac:dyDescent="0.3">
      <c r="A122" s="11">
        <v>42791</v>
      </c>
      <c r="B122" s="12">
        <v>2367.34</v>
      </c>
      <c r="C122" s="13">
        <v>3304.09</v>
      </c>
      <c r="D122" s="9">
        <v>4.79891E-3</v>
      </c>
      <c r="E122" s="9">
        <v>8.9860300000000008E-3</v>
      </c>
      <c r="F122" s="9">
        <v>101.286</v>
      </c>
      <c r="G122" s="9">
        <v>2365</v>
      </c>
      <c r="H122" s="9">
        <v>3307</v>
      </c>
      <c r="I122" s="9" t="s">
        <v>126</v>
      </c>
      <c r="J122" s="9">
        <v>1138.8</v>
      </c>
      <c r="K122" s="9">
        <v>1205.1400000000001</v>
      </c>
      <c r="L122" s="10">
        <f t="shared" si="36"/>
        <v>95978.2</v>
      </c>
      <c r="M122" s="10">
        <f t="shared" si="37"/>
        <v>179720.6</v>
      </c>
      <c r="N122" s="14">
        <f t="shared" si="30"/>
        <v>56940</v>
      </c>
      <c r="O122" s="14">
        <f t="shared" si="31"/>
        <v>12051.400000000001</v>
      </c>
      <c r="P122" s="27">
        <f t="shared" si="32"/>
        <v>2</v>
      </c>
      <c r="Q122" s="27">
        <f t="shared" si="33"/>
        <v>15</v>
      </c>
      <c r="R122" s="15">
        <f t="shared" si="34"/>
        <v>269326200</v>
      </c>
      <c r="S122" s="15">
        <f t="shared" si="35"/>
        <v>597809697</v>
      </c>
      <c r="T122" s="17"/>
    </row>
    <row r="123" spans="1:20" x14ac:dyDescent="0.3">
      <c r="A123" s="11">
        <v>42792</v>
      </c>
      <c r="B123" s="12">
        <v>2367.34</v>
      </c>
      <c r="C123" s="13">
        <v>3304.09</v>
      </c>
      <c r="D123" s="9">
        <v>4.7939999999999997E-3</v>
      </c>
      <c r="E123" s="9">
        <v>8.9811500000000002E-3</v>
      </c>
      <c r="F123" s="9">
        <v>101.30500000000001</v>
      </c>
      <c r="G123" s="9">
        <v>2365</v>
      </c>
      <c r="H123" s="9">
        <v>3307</v>
      </c>
      <c r="I123" s="9" t="s">
        <v>127</v>
      </c>
      <c r="J123" s="9">
        <v>1138.8</v>
      </c>
      <c r="K123" s="9">
        <v>1205.1400000000001</v>
      </c>
      <c r="L123" s="10">
        <f t="shared" si="36"/>
        <v>95880</v>
      </c>
      <c r="M123" s="10">
        <f t="shared" si="37"/>
        <v>179623</v>
      </c>
      <c r="N123" s="14">
        <f t="shared" si="30"/>
        <v>56940</v>
      </c>
      <c r="O123" s="14">
        <f t="shared" si="31"/>
        <v>12051.400000000001</v>
      </c>
      <c r="P123" s="27">
        <f t="shared" si="32"/>
        <v>2</v>
      </c>
      <c r="Q123" s="27">
        <f t="shared" si="33"/>
        <v>15</v>
      </c>
      <c r="R123" s="15">
        <f t="shared" si="34"/>
        <v>269326200</v>
      </c>
      <c r="S123" s="15">
        <f t="shared" si="35"/>
        <v>597809697</v>
      </c>
      <c r="T123" s="17"/>
    </row>
    <row r="124" spans="1:20" x14ac:dyDescent="0.3">
      <c r="A124" s="11">
        <v>42793</v>
      </c>
      <c r="B124" s="12">
        <v>2369.75</v>
      </c>
      <c r="C124" s="13">
        <v>3309.3</v>
      </c>
      <c r="D124" s="9">
        <v>4.8082000000000003E-3</v>
      </c>
      <c r="E124" s="9">
        <v>8.9850999999999993E-3</v>
      </c>
      <c r="F124" s="9">
        <v>101.383</v>
      </c>
      <c r="G124" s="9">
        <v>2368.25</v>
      </c>
      <c r="H124" s="9">
        <v>3311</v>
      </c>
      <c r="I124" s="9" t="s">
        <v>128</v>
      </c>
      <c r="J124" s="9">
        <v>1131</v>
      </c>
      <c r="K124" s="9">
        <v>1194.28</v>
      </c>
      <c r="L124" s="10">
        <f t="shared" si="36"/>
        <v>96164</v>
      </c>
      <c r="M124" s="10">
        <f t="shared" si="37"/>
        <v>179702</v>
      </c>
      <c r="N124" s="14">
        <f t="shared" si="30"/>
        <v>56550</v>
      </c>
      <c r="O124" s="14">
        <f t="shared" si="31"/>
        <v>11942.8</v>
      </c>
      <c r="P124" s="27">
        <f t="shared" si="32"/>
        <v>2</v>
      </c>
      <c r="Q124" s="27">
        <f t="shared" si="33"/>
        <v>15</v>
      </c>
      <c r="R124" s="15">
        <f t="shared" si="34"/>
        <v>267849075</v>
      </c>
      <c r="S124" s="15">
        <f t="shared" si="35"/>
        <v>593139162</v>
      </c>
      <c r="T124" s="17"/>
    </row>
    <row r="125" spans="1:20" x14ac:dyDescent="0.3">
      <c r="A125" s="11">
        <v>42794</v>
      </c>
      <c r="B125" s="12">
        <v>2363.64</v>
      </c>
      <c r="C125" s="13">
        <v>3319.61</v>
      </c>
      <c r="D125" s="9">
        <v>4.8410500000000004E-3</v>
      </c>
      <c r="E125" s="9">
        <v>8.9577900000000002E-3</v>
      </c>
      <c r="F125" s="9">
        <v>101.465</v>
      </c>
      <c r="G125" s="9">
        <v>2362.75</v>
      </c>
      <c r="H125" s="9">
        <v>3324</v>
      </c>
      <c r="I125" s="9" t="s">
        <v>129</v>
      </c>
      <c r="J125" s="9">
        <v>1132.0999999999999</v>
      </c>
      <c r="K125" s="9">
        <v>1198.55</v>
      </c>
      <c r="L125" s="10">
        <f t="shared" si="36"/>
        <v>96821.000000000015</v>
      </c>
      <c r="M125" s="10">
        <f t="shared" si="37"/>
        <v>179155.80000000002</v>
      </c>
      <c r="N125" s="14">
        <f t="shared" si="30"/>
        <v>56604.999999999993</v>
      </c>
      <c r="O125" s="14">
        <f t="shared" si="31"/>
        <v>11985.5</v>
      </c>
      <c r="P125" s="27">
        <f t="shared" si="32"/>
        <v>2</v>
      </c>
      <c r="Q125" s="27">
        <f t="shared" si="33"/>
        <v>15</v>
      </c>
      <c r="R125" s="15">
        <f t="shared" si="34"/>
        <v>267486927.49999997</v>
      </c>
      <c r="S125" s="15">
        <f t="shared" si="35"/>
        <v>597597030</v>
      </c>
      <c r="T125" s="17"/>
    </row>
    <row r="126" spans="1:20" x14ac:dyDescent="0.3">
      <c r="A126" s="11">
        <v>42795</v>
      </c>
      <c r="B126" s="12">
        <v>2395.96</v>
      </c>
      <c r="C126" s="13">
        <v>3390.2</v>
      </c>
      <c r="D126" s="9">
        <v>4.4032699999999999E-3</v>
      </c>
      <c r="E126" s="9">
        <v>7.4860700000000001E-3</v>
      </c>
      <c r="F126" s="9">
        <v>102.21599999999999</v>
      </c>
      <c r="G126" s="9">
        <v>2393.5</v>
      </c>
      <c r="H126" s="9">
        <v>3387</v>
      </c>
      <c r="I126" s="9" t="s">
        <v>130</v>
      </c>
      <c r="J126" s="9">
        <v>1132.0999999999999</v>
      </c>
      <c r="K126" s="9">
        <v>1198.55</v>
      </c>
      <c r="L126" s="10">
        <f t="shared" si="36"/>
        <v>88065.4</v>
      </c>
      <c r="M126" s="10">
        <f t="shared" si="37"/>
        <v>149721.4</v>
      </c>
      <c r="N126" s="14">
        <f t="shared" si="30"/>
        <v>56604.999999999993</v>
      </c>
      <c r="O126" s="14">
        <f t="shared" si="31"/>
        <v>11985.5</v>
      </c>
      <c r="P126" s="27">
        <f t="shared" si="32"/>
        <v>2</v>
      </c>
      <c r="Q126" s="27">
        <f t="shared" si="33"/>
        <v>12</v>
      </c>
      <c r="R126" s="15">
        <f t="shared" si="34"/>
        <v>270968135</v>
      </c>
      <c r="S126" s="15">
        <f t="shared" si="35"/>
        <v>487138662</v>
      </c>
      <c r="T126" s="17"/>
    </row>
    <row r="127" spans="1:20" x14ac:dyDescent="0.3">
      <c r="A127" s="11">
        <v>42796</v>
      </c>
      <c r="B127" s="12">
        <v>2381.92</v>
      </c>
      <c r="C127" s="13">
        <v>3384.71</v>
      </c>
      <c r="D127" s="9">
        <v>4.3810400000000001E-3</v>
      </c>
      <c r="E127" s="9">
        <v>8.1914699999999993E-3</v>
      </c>
      <c r="F127" s="9">
        <v>102.13</v>
      </c>
      <c r="G127" s="9">
        <v>2382</v>
      </c>
      <c r="H127" s="9">
        <v>3386</v>
      </c>
      <c r="I127" s="9" t="s">
        <v>131</v>
      </c>
      <c r="J127" s="9">
        <v>1132.3</v>
      </c>
      <c r="K127" s="9">
        <v>1193.73</v>
      </c>
      <c r="L127" s="10">
        <f t="shared" si="36"/>
        <v>87620.800000000003</v>
      </c>
      <c r="M127" s="10">
        <f t="shared" si="37"/>
        <v>163829.4</v>
      </c>
      <c r="N127" s="14">
        <f t="shared" si="30"/>
        <v>56615</v>
      </c>
      <c r="O127" s="14">
        <f t="shared" si="31"/>
        <v>11937.3</v>
      </c>
      <c r="P127" s="27">
        <f t="shared" si="32"/>
        <v>2</v>
      </c>
      <c r="Q127" s="27">
        <f t="shared" si="33"/>
        <v>14</v>
      </c>
      <c r="R127" s="15">
        <f t="shared" si="34"/>
        <v>269713860</v>
      </c>
      <c r="S127" s="15">
        <f t="shared" si="35"/>
        <v>565875769.20000005</v>
      </c>
      <c r="T127" s="17"/>
    </row>
    <row r="128" spans="1:20" x14ac:dyDescent="0.3">
      <c r="A128" s="11">
        <v>42797</v>
      </c>
      <c r="B128" s="12">
        <v>2383.12</v>
      </c>
      <c r="C128" s="13">
        <v>3403.39</v>
      </c>
      <c r="D128" s="9">
        <v>4.43452E-3</v>
      </c>
      <c r="E128" s="9">
        <v>7.4358599999999999E-3</v>
      </c>
      <c r="F128" s="9">
        <v>102.295</v>
      </c>
      <c r="G128" s="9">
        <v>2381.25</v>
      </c>
      <c r="H128" s="9">
        <v>3404</v>
      </c>
      <c r="I128" s="9" t="s">
        <v>132</v>
      </c>
      <c r="J128" s="9">
        <v>1142</v>
      </c>
      <c r="K128" s="9">
        <v>1199.8399999999999</v>
      </c>
      <c r="L128" s="10">
        <f t="shared" si="36"/>
        <v>88690.4</v>
      </c>
      <c r="M128" s="10">
        <f t="shared" si="37"/>
        <v>148717.20000000001</v>
      </c>
      <c r="N128" s="14">
        <f t="shared" si="30"/>
        <v>57100</v>
      </c>
      <c r="O128" s="14">
        <f t="shared" si="31"/>
        <v>11998.4</v>
      </c>
      <c r="P128" s="27">
        <f t="shared" si="32"/>
        <v>2</v>
      </c>
      <c r="Q128" s="27">
        <f t="shared" si="33"/>
        <v>12</v>
      </c>
      <c r="R128" s="15">
        <f t="shared" si="34"/>
        <v>271938750</v>
      </c>
      <c r="S128" s="15">
        <f t="shared" si="35"/>
        <v>490110643.19999999</v>
      </c>
      <c r="T128" s="17"/>
    </row>
    <row r="129" spans="1:20" x14ac:dyDescent="0.3">
      <c r="A129" s="11">
        <v>42798</v>
      </c>
      <c r="B129" s="12">
        <v>2383.12</v>
      </c>
      <c r="C129" s="13">
        <v>3403.39</v>
      </c>
      <c r="D129" s="9">
        <v>4.4295799999999998E-3</v>
      </c>
      <c r="E129" s="9">
        <v>7.4307399999999999E-3</v>
      </c>
      <c r="F129" s="9">
        <v>102.313</v>
      </c>
      <c r="G129" s="9">
        <v>2381.25</v>
      </c>
      <c r="H129" s="9">
        <v>3404</v>
      </c>
      <c r="I129" s="9" t="s">
        <v>133</v>
      </c>
      <c r="J129" s="9">
        <v>1142</v>
      </c>
      <c r="K129" s="9">
        <v>1199.8399999999999</v>
      </c>
      <c r="L129" s="10">
        <f t="shared" si="36"/>
        <v>88591.599999999991</v>
      </c>
      <c r="M129" s="10">
        <f t="shared" si="37"/>
        <v>148614.79999999999</v>
      </c>
      <c r="N129" s="14">
        <f t="shared" si="30"/>
        <v>57100</v>
      </c>
      <c r="O129" s="14">
        <f t="shared" si="31"/>
        <v>11998.4</v>
      </c>
      <c r="P129" s="27">
        <f t="shared" si="32"/>
        <v>2</v>
      </c>
      <c r="Q129" s="27">
        <f t="shared" si="33"/>
        <v>12</v>
      </c>
      <c r="R129" s="15">
        <f t="shared" si="34"/>
        <v>271938750</v>
      </c>
      <c r="S129" s="15">
        <f t="shared" si="35"/>
        <v>490110643.19999999</v>
      </c>
      <c r="T129" s="17"/>
    </row>
    <row r="130" spans="1:20" x14ac:dyDescent="0.3">
      <c r="A130" s="11">
        <v>42799</v>
      </c>
      <c r="B130" s="12">
        <v>2383.12</v>
      </c>
      <c r="C130" s="13">
        <v>3403.39</v>
      </c>
      <c r="D130" s="9">
        <v>4.4246299999999997E-3</v>
      </c>
      <c r="E130" s="9">
        <v>7.42561E-3</v>
      </c>
      <c r="F130" s="9">
        <v>102.33199999999999</v>
      </c>
      <c r="G130" s="9">
        <v>2381.25</v>
      </c>
      <c r="H130" s="9">
        <v>3404</v>
      </c>
      <c r="I130" s="9" t="s">
        <v>134</v>
      </c>
      <c r="J130" s="9">
        <v>1142</v>
      </c>
      <c r="K130" s="9">
        <v>1199.8399999999999</v>
      </c>
      <c r="L130" s="10">
        <f t="shared" ref="L130:L161" si="38">D130*$W$2</f>
        <v>88492.599999999991</v>
      </c>
      <c r="M130" s="10">
        <f t="shared" ref="M130:M161" si="39">E130*$W$2</f>
        <v>148512.20000000001</v>
      </c>
      <c r="N130" s="14">
        <f t="shared" si="30"/>
        <v>57100</v>
      </c>
      <c r="O130" s="14">
        <f t="shared" si="31"/>
        <v>11998.4</v>
      </c>
      <c r="P130" s="27">
        <f t="shared" si="32"/>
        <v>2</v>
      </c>
      <c r="Q130" s="27">
        <f t="shared" si="33"/>
        <v>12</v>
      </c>
      <c r="R130" s="15">
        <f t="shared" si="34"/>
        <v>271938750</v>
      </c>
      <c r="S130" s="15">
        <f t="shared" si="35"/>
        <v>490110643.19999999</v>
      </c>
      <c r="T130" s="17"/>
    </row>
    <row r="131" spans="1:20" x14ac:dyDescent="0.3">
      <c r="A131" s="11">
        <v>42800</v>
      </c>
      <c r="B131" s="12">
        <v>2375.31</v>
      </c>
      <c r="C131" s="13">
        <v>3387.46</v>
      </c>
      <c r="D131" s="9">
        <v>5.0516800000000002E-3</v>
      </c>
      <c r="E131" s="9">
        <v>7.3942699999999997E-3</v>
      </c>
      <c r="F131" s="9">
        <v>102.194</v>
      </c>
      <c r="G131" s="9">
        <v>2375.5</v>
      </c>
      <c r="H131" s="9">
        <v>3388</v>
      </c>
      <c r="I131" s="9" t="s">
        <v>135</v>
      </c>
      <c r="J131" s="9">
        <v>1152.7</v>
      </c>
      <c r="K131" s="9">
        <v>1224.05</v>
      </c>
      <c r="L131" s="10">
        <f t="shared" si="38"/>
        <v>101033.60000000001</v>
      </c>
      <c r="M131" s="10">
        <f t="shared" si="39"/>
        <v>147885.4</v>
      </c>
      <c r="N131" s="14">
        <f t="shared" si="30"/>
        <v>57635</v>
      </c>
      <c r="O131" s="14">
        <f t="shared" si="31"/>
        <v>12240.5</v>
      </c>
      <c r="P131" s="27">
        <f t="shared" si="32"/>
        <v>2</v>
      </c>
      <c r="Q131" s="27">
        <f t="shared" si="33"/>
        <v>12</v>
      </c>
      <c r="R131" s="15">
        <f t="shared" si="34"/>
        <v>273823885</v>
      </c>
      <c r="S131" s="15">
        <f t="shared" si="35"/>
        <v>497649768</v>
      </c>
      <c r="T131" s="17"/>
    </row>
    <row r="132" spans="1:20" x14ac:dyDescent="0.3">
      <c r="A132" s="11">
        <v>42801</v>
      </c>
      <c r="B132" s="12">
        <v>2368.39</v>
      </c>
      <c r="C132" s="13">
        <v>3385.12</v>
      </c>
      <c r="D132" s="9">
        <v>5.0382300000000003E-3</v>
      </c>
      <c r="E132" s="9">
        <v>8.1182900000000002E-3</v>
      </c>
      <c r="F132" s="9">
        <v>102.15900000000001</v>
      </c>
      <c r="G132" s="9">
        <v>2366.5</v>
      </c>
      <c r="H132" s="9">
        <v>3380</v>
      </c>
      <c r="I132" s="9" t="s">
        <v>136</v>
      </c>
      <c r="J132" s="9">
        <v>1156.0999999999999</v>
      </c>
      <c r="K132" s="9">
        <v>1223.0999999999999</v>
      </c>
      <c r="L132" s="10">
        <f t="shared" si="38"/>
        <v>100764.6</v>
      </c>
      <c r="M132" s="10">
        <f t="shared" si="39"/>
        <v>162365.80000000002</v>
      </c>
      <c r="N132" s="14">
        <f t="shared" si="30"/>
        <v>57804.999999999993</v>
      </c>
      <c r="O132" s="14">
        <f t="shared" si="31"/>
        <v>12231</v>
      </c>
      <c r="P132" s="27">
        <f t="shared" si="32"/>
        <v>2</v>
      </c>
      <c r="Q132" s="27">
        <f t="shared" si="33"/>
        <v>13</v>
      </c>
      <c r="R132" s="15">
        <f t="shared" si="34"/>
        <v>273591065</v>
      </c>
      <c r="S132" s="15">
        <f t="shared" si="35"/>
        <v>537430140</v>
      </c>
      <c r="T132" s="17"/>
    </row>
    <row r="133" spans="1:20" x14ac:dyDescent="0.3">
      <c r="A133" s="11">
        <v>42802</v>
      </c>
      <c r="B133" s="12">
        <v>2362.98</v>
      </c>
      <c r="C133" s="13">
        <v>3389.62</v>
      </c>
      <c r="D133" s="9">
        <v>5.0486100000000003E-3</v>
      </c>
      <c r="E133" s="9">
        <v>7.34193E-3</v>
      </c>
      <c r="F133" s="9">
        <v>102.18600000000001</v>
      </c>
      <c r="G133" s="9">
        <v>2364</v>
      </c>
      <c r="H133" s="9">
        <v>3394</v>
      </c>
      <c r="I133" s="9" t="s">
        <v>137</v>
      </c>
      <c r="J133" s="9">
        <v>1151.2</v>
      </c>
      <c r="K133" s="9">
        <v>1216.3</v>
      </c>
      <c r="L133" s="10">
        <f t="shared" si="38"/>
        <v>100972.20000000001</v>
      </c>
      <c r="M133" s="10">
        <f t="shared" si="39"/>
        <v>146838.6</v>
      </c>
      <c r="N133" s="14">
        <f t="shared" si="30"/>
        <v>57560</v>
      </c>
      <c r="O133" s="14">
        <f t="shared" si="31"/>
        <v>12163</v>
      </c>
      <c r="P133" s="27">
        <f t="shared" si="32"/>
        <v>2</v>
      </c>
      <c r="Q133" s="27">
        <f t="shared" si="33"/>
        <v>12</v>
      </c>
      <c r="R133" s="15">
        <f t="shared" si="34"/>
        <v>272143680</v>
      </c>
      <c r="S133" s="15">
        <f t="shared" si="35"/>
        <v>495374664</v>
      </c>
      <c r="T133" s="17"/>
    </row>
    <row r="134" spans="1:20" x14ac:dyDescent="0.3">
      <c r="A134" s="11">
        <v>42803</v>
      </c>
      <c r="B134" s="12">
        <v>2364.87</v>
      </c>
      <c r="C134" s="13">
        <v>3409.89</v>
      </c>
      <c r="D134" s="9">
        <v>5.1124600000000001E-3</v>
      </c>
      <c r="E134" s="9">
        <v>7.3432599999999999E-3</v>
      </c>
      <c r="F134" s="9">
        <v>102.363</v>
      </c>
      <c r="G134" s="9">
        <v>2366.25</v>
      </c>
      <c r="H134" s="9">
        <v>3410</v>
      </c>
      <c r="I134" s="9" t="s">
        <v>138</v>
      </c>
      <c r="J134" s="9">
        <v>1146.5999999999999</v>
      </c>
      <c r="K134" s="9">
        <v>1208.92</v>
      </c>
      <c r="L134" s="10">
        <f t="shared" si="38"/>
        <v>102249.2</v>
      </c>
      <c r="M134" s="10">
        <f t="shared" si="39"/>
        <v>146865.20000000001</v>
      </c>
      <c r="N134" s="14">
        <f t="shared" si="30"/>
        <v>57329.999999999993</v>
      </c>
      <c r="O134" s="14">
        <f t="shared" si="31"/>
        <v>12089.2</v>
      </c>
      <c r="P134" s="27">
        <f t="shared" si="32"/>
        <v>2</v>
      </c>
      <c r="Q134" s="27">
        <f t="shared" si="33"/>
        <v>12</v>
      </c>
      <c r="R134" s="15">
        <f t="shared" si="34"/>
        <v>271314225</v>
      </c>
      <c r="S134" s="15">
        <f t="shared" si="35"/>
        <v>494690064</v>
      </c>
      <c r="T134" s="17"/>
    </row>
    <row r="135" spans="1:20" x14ac:dyDescent="0.3">
      <c r="A135" s="11">
        <v>42804</v>
      </c>
      <c r="B135" s="12">
        <v>2372.6</v>
      </c>
      <c r="C135" s="13">
        <v>3416.27</v>
      </c>
      <c r="D135" s="9">
        <v>5.1288799999999997E-3</v>
      </c>
      <c r="E135" s="9">
        <v>7.3644399999999999E-3</v>
      </c>
      <c r="F135" s="9">
        <v>102.468</v>
      </c>
      <c r="G135" s="9">
        <v>2371.75</v>
      </c>
      <c r="H135" s="9">
        <v>3421</v>
      </c>
      <c r="I135" s="9" t="s">
        <v>139</v>
      </c>
      <c r="J135" s="9">
        <v>1156.0999999999999</v>
      </c>
      <c r="K135" s="9">
        <v>1222.3399999999999</v>
      </c>
      <c r="L135" s="10">
        <f t="shared" si="38"/>
        <v>102577.59999999999</v>
      </c>
      <c r="M135" s="10">
        <f t="shared" si="39"/>
        <v>147288.79999999999</v>
      </c>
      <c r="N135" s="14">
        <f t="shared" si="30"/>
        <v>57804.999999999993</v>
      </c>
      <c r="O135" s="14">
        <f t="shared" si="31"/>
        <v>12223.4</v>
      </c>
      <c r="P135" s="27">
        <f t="shared" si="32"/>
        <v>2</v>
      </c>
      <c r="Q135" s="27">
        <f t="shared" si="33"/>
        <v>12</v>
      </c>
      <c r="R135" s="15">
        <f t="shared" si="34"/>
        <v>274198017.5</v>
      </c>
      <c r="S135" s="15">
        <f t="shared" si="35"/>
        <v>501795016.79999995</v>
      </c>
      <c r="T135" s="17"/>
    </row>
    <row r="136" spans="1:20" x14ac:dyDescent="0.3">
      <c r="A136" s="11">
        <v>42805</v>
      </c>
      <c r="B136" s="12">
        <v>2372.6</v>
      </c>
      <c r="C136" s="13">
        <v>3416.27</v>
      </c>
      <c r="D136" s="9">
        <v>5.1235500000000002E-3</v>
      </c>
      <c r="E136" s="9">
        <v>7.3592700000000002E-3</v>
      </c>
      <c r="F136" s="9">
        <v>102.48699999999999</v>
      </c>
      <c r="G136" s="9">
        <v>2371.75</v>
      </c>
      <c r="H136" s="9">
        <v>3421</v>
      </c>
      <c r="I136" s="9" t="s">
        <v>140</v>
      </c>
      <c r="J136" s="9">
        <v>1156.0999999999999</v>
      </c>
      <c r="K136" s="9">
        <v>1222.3399999999999</v>
      </c>
      <c r="L136" s="10">
        <f t="shared" si="38"/>
        <v>102471</v>
      </c>
      <c r="M136" s="10">
        <f t="shared" si="39"/>
        <v>147185.4</v>
      </c>
      <c r="N136" s="14">
        <f t="shared" si="30"/>
        <v>57804.999999999993</v>
      </c>
      <c r="O136" s="14">
        <f t="shared" si="31"/>
        <v>12223.4</v>
      </c>
      <c r="P136" s="27">
        <f t="shared" si="32"/>
        <v>2</v>
      </c>
      <c r="Q136" s="27">
        <f t="shared" si="33"/>
        <v>12</v>
      </c>
      <c r="R136" s="15">
        <f t="shared" si="34"/>
        <v>274198017.5</v>
      </c>
      <c r="S136" s="15">
        <f t="shared" si="35"/>
        <v>501795016.79999995</v>
      </c>
      <c r="T136" s="17"/>
    </row>
    <row r="137" spans="1:20" x14ac:dyDescent="0.3">
      <c r="A137" s="11">
        <v>42806</v>
      </c>
      <c r="B137" s="12">
        <v>2372.6</v>
      </c>
      <c r="C137" s="13">
        <v>3416.27</v>
      </c>
      <c r="D137" s="9">
        <v>5.1182099999999998E-3</v>
      </c>
      <c r="E137" s="9">
        <v>7.3540899999999998E-3</v>
      </c>
      <c r="F137" s="9">
        <v>102.505</v>
      </c>
      <c r="G137" s="9">
        <v>2371.75</v>
      </c>
      <c r="H137" s="9">
        <v>3421</v>
      </c>
      <c r="I137" s="9" t="s">
        <v>141</v>
      </c>
      <c r="J137" s="9">
        <v>1156.0999999999999</v>
      </c>
      <c r="K137" s="9">
        <v>1222.3399999999999</v>
      </c>
      <c r="L137" s="10">
        <f t="shared" si="38"/>
        <v>102364.2</v>
      </c>
      <c r="M137" s="10">
        <f t="shared" si="39"/>
        <v>147081.79999999999</v>
      </c>
      <c r="N137" s="14">
        <f t="shared" si="30"/>
        <v>57804.999999999993</v>
      </c>
      <c r="O137" s="14">
        <f t="shared" si="31"/>
        <v>12223.4</v>
      </c>
      <c r="P137" s="27">
        <f t="shared" si="32"/>
        <v>2</v>
      </c>
      <c r="Q137" s="27">
        <f t="shared" si="33"/>
        <v>12</v>
      </c>
      <c r="R137" s="15">
        <f t="shared" si="34"/>
        <v>274198017.5</v>
      </c>
      <c r="S137" s="15">
        <f t="shared" si="35"/>
        <v>501795016.79999995</v>
      </c>
      <c r="T137" s="17"/>
    </row>
    <row r="138" spans="1:20" x14ac:dyDescent="0.3">
      <c r="A138" s="11">
        <v>42807</v>
      </c>
      <c r="B138" s="12">
        <v>2373.4699999999998</v>
      </c>
      <c r="C138" s="13">
        <v>3415.49</v>
      </c>
      <c r="D138" s="9">
        <v>5.1102099999999996E-3</v>
      </c>
      <c r="E138" s="9">
        <v>7.3518500000000001E-3</v>
      </c>
      <c r="F138" s="9">
        <v>102.523</v>
      </c>
      <c r="G138" s="9">
        <v>2375</v>
      </c>
      <c r="H138" s="9">
        <v>3418</v>
      </c>
      <c r="I138" s="9" t="s">
        <v>142</v>
      </c>
      <c r="J138" s="9">
        <v>1158.2</v>
      </c>
      <c r="K138" s="9">
        <v>1237.19</v>
      </c>
      <c r="L138" s="10">
        <f t="shared" si="38"/>
        <v>102204.2</v>
      </c>
      <c r="M138" s="10">
        <f t="shared" si="39"/>
        <v>147037</v>
      </c>
      <c r="N138" s="14">
        <f t="shared" si="30"/>
        <v>57910</v>
      </c>
      <c r="O138" s="14">
        <f t="shared" si="31"/>
        <v>12371.900000000001</v>
      </c>
      <c r="P138" s="27">
        <f t="shared" si="32"/>
        <v>2</v>
      </c>
      <c r="Q138" s="27">
        <f t="shared" si="33"/>
        <v>12</v>
      </c>
      <c r="R138" s="15">
        <f t="shared" si="34"/>
        <v>275072500</v>
      </c>
      <c r="S138" s="15">
        <f t="shared" si="35"/>
        <v>507445850.40000004</v>
      </c>
      <c r="T138" s="17"/>
    </row>
    <row r="139" spans="1:20" x14ac:dyDescent="0.3">
      <c r="A139" s="11">
        <v>42808</v>
      </c>
      <c r="B139" s="12">
        <v>2365.4499999999998</v>
      </c>
      <c r="C139" s="13">
        <v>3399.43</v>
      </c>
      <c r="D139" s="9">
        <v>5.0503500000000003E-3</v>
      </c>
      <c r="E139" s="9">
        <v>7.3194200000000001E-3</v>
      </c>
      <c r="F139" s="9">
        <v>102.383</v>
      </c>
      <c r="G139" s="9">
        <v>2366.5</v>
      </c>
      <c r="H139" s="9">
        <v>3398</v>
      </c>
      <c r="I139" s="9" t="s">
        <v>143</v>
      </c>
      <c r="J139" s="9">
        <v>1147.7</v>
      </c>
      <c r="K139" s="9">
        <v>1222.24</v>
      </c>
      <c r="L139" s="10">
        <f t="shared" si="38"/>
        <v>101007</v>
      </c>
      <c r="M139" s="10">
        <f t="shared" si="39"/>
        <v>146388.4</v>
      </c>
      <c r="N139" s="14">
        <f t="shared" ref="N139:N184" si="40">1*50*J139</f>
        <v>57385</v>
      </c>
      <c r="O139" s="14">
        <f t="shared" ref="O139:O184" si="41">1*10*K139</f>
        <v>12222.4</v>
      </c>
      <c r="P139" s="27">
        <f t="shared" ref="P139:P184" si="42">ROUND(L139/N139,0)</f>
        <v>2</v>
      </c>
      <c r="Q139" s="27">
        <f t="shared" ref="Q139:Q184" si="43">ROUND(M139/O139,0)</f>
        <v>12</v>
      </c>
      <c r="R139" s="15">
        <f t="shared" ref="R139:R184" si="44">P139*G139*50*J139</f>
        <v>271603205</v>
      </c>
      <c r="S139" s="15">
        <f t="shared" ref="S139:S184" si="45">H139*Q139*10*K139</f>
        <v>498380582.39999998</v>
      </c>
      <c r="T139" s="17"/>
    </row>
    <row r="140" spans="1:20" x14ac:dyDescent="0.3">
      <c r="A140" s="11">
        <v>42809</v>
      </c>
      <c r="B140" s="12">
        <v>2385.2600000000002</v>
      </c>
      <c r="C140" s="13">
        <v>3409.32</v>
      </c>
      <c r="D140" s="9">
        <v>4.3930200000000001E-3</v>
      </c>
      <c r="E140" s="9">
        <v>7.3802399999999997E-3</v>
      </c>
      <c r="F140" s="9">
        <v>102.572</v>
      </c>
      <c r="G140" s="9">
        <v>2383.75</v>
      </c>
      <c r="H140" s="9">
        <v>3409</v>
      </c>
      <c r="I140" s="9" t="s">
        <v>144</v>
      </c>
      <c r="J140" s="9">
        <v>1147.3</v>
      </c>
      <c r="K140" s="9">
        <v>1217.23</v>
      </c>
      <c r="L140" s="10">
        <f t="shared" si="38"/>
        <v>87860.400000000009</v>
      </c>
      <c r="M140" s="10">
        <f t="shared" si="39"/>
        <v>147604.79999999999</v>
      </c>
      <c r="N140" s="14">
        <f t="shared" si="40"/>
        <v>57365</v>
      </c>
      <c r="O140" s="14">
        <f t="shared" si="41"/>
        <v>12172.3</v>
      </c>
      <c r="P140" s="27">
        <f t="shared" si="42"/>
        <v>2</v>
      </c>
      <c r="Q140" s="27">
        <f t="shared" si="43"/>
        <v>12</v>
      </c>
      <c r="R140" s="15">
        <f t="shared" si="44"/>
        <v>273487637.5</v>
      </c>
      <c r="S140" s="15">
        <f t="shared" si="45"/>
        <v>497944448.40000004</v>
      </c>
      <c r="T140" s="17"/>
    </row>
    <row r="141" spans="1:20" x14ac:dyDescent="0.3">
      <c r="A141" s="11">
        <v>42810</v>
      </c>
      <c r="B141" s="12">
        <v>2381.38</v>
      </c>
      <c r="C141" s="13">
        <v>3439.96</v>
      </c>
      <c r="D141" s="9">
        <v>5.1770100000000001E-3</v>
      </c>
      <c r="E141" s="9">
        <v>7.3629799999999999E-3</v>
      </c>
      <c r="F141" s="9">
        <v>102.8</v>
      </c>
      <c r="G141" s="9">
        <v>2382.75</v>
      </c>
      <c r="H141" s="9">
        <v>3439</v>
      </c>
      <c r="I141" s="9" t="s">
        <v>145</v>
      </c>
      <c r="J141" s="9">
        <v>1146.3</v>
      </c>
      <c r="K141" s="9">
        <v>1230.67</v>
      </c>
      <c r="L141" s="10">
        <f t="shared" si="38"/>
        <v>103540.2</v>
      </c>
      <c r="M141" s="10">
        <f t="shared" si="39"/>
        <v>147259.6</v>
      </c>
      <c r="N141" s="14">
        <f t="shared" si="40"/>
        <v>57315</v>
      </c>
      <c r="O141" s="14">
        <f t="shared" si="41"/>
        <v>12306.7</v>
      </c>
      <c r="P141" s="27">
        <f t="shared" si="42"/>
        <v>2</v>
      </c>
      <c r="Q141" s="27">
        <f t="shared" si="43"/>
        <v>12</v>
      </c>
      <c r="R141" s="15">
        <f t="shared" si="44"/>
        <v>273134632.5</v>
      </c>
      <c r="S141" s="15">
        <f t="shared" si="45"/>
        <v>507872895.60000002</v>
      </c>
      <c r="T141" s="17"/>
    </row>
    <row r="142" spans="1:20" x14ac:dyDescent="0.3">
      <c r="A142" s="11">
        <v>42811</v>
      </c>
      <c r="B142" s="12">
        <v>2378.25</v>
      </c>
      <c r="C142" s="13">
        <v>3448.41</v>
      </c>
      <c r="D142" s="9">
        <v>5.2001599999999997E-3</v>
      </c>
      <c r="E142" s="9">
        <v>7.3471200000000004E-3</v>
      </c>
      <c r="F142" s="9">
        <v>102.864</v>
      </c>
      <c r="G142" s="9">
        <v>2385.8000000000002</v>
      </c>
      <c r="H142" s="9">
        <v>3454.95</v>
      </c>
      <c r="I142" s="9" t="s">
        <v>146</v>
      </c>
      <c r="J142" s="9">
        <v>1131.7</v>
      </c>
      <c r="K142" s="9">
        <v>1219.18</v>
      </c>
      <c r="L142" s="10">
        <f t="shared" si="38"/>
        <v>104003.2</v>
      </c>
      <c r="M142" s="10">
        <f t="shared" si="39"/>
        <v>146942.39999999999</v>
      </c>
      <c r="N142" s="14">
        <f t="shared" si="40"/>
        <v>56585</v>
      </c>
      <c r="O142" s="14">
        <f t="shared" si="41"/>
        <v>12191.800000000001</v>
      </c>
      <c r="P142" s="27">
        <f t="shared" si="42"/>
        <v>2</v>
      </c>
      <c r="Q142" s="27">
        <f t="shared" si="43"/>
        <v>12</v>
      </c>
      <c r="R142" s="15">
        <f t="shared" si="44"/>
        <v>270000986.00000006</v>
      </c>
      <c r="S142" s="15">
        <f t="shared" si="45"/>
        <v>505464712.91999996</v>
      </c>
      <c r="T142" s="17"/>
    </row>
    <row r="143" spans="1:20" x14ac:dyDescent="0.3">
      <c r="A143" s="11">
        <v>42812</v>
      </c>
      <c r="B143" s="12">
        <v>2378.25</v>
      </c>
      <c r="C143" s="13">
        <v>3448.41</v>
      </c>
      <c r="D143" s="9">
        <v>5.1946800000000001E-3</v>
      </c>
      <c r="E143" s="9">
        <v>7.3418399999999997E-3</v>
      </c>
      <c r="F143" s="9">
        <v>102.883</v>
      </c>
      <c r="G143" s="9">
        <v>2385.8000000000002</v>
      </c>
      <c r="H143" s="9">
        <v>3454.95</v>
      </c>
      <c r="I143" s="9" t="s">
        <v>147</v>
      </c>
      <c r="J143" s="9">
        <v>1131.7</v>
      </c>
      <c r="K143" s="9">
        <v>1219.18</v>
      </c>
      <c r="L143" s="10">
        <f t="shared" si="38"/>
        <v>103893.6</v>
      </c>
      <c r="M143" s="10">
        <f t="shared" si="39"/>
        <v>146836.79999999999</v>
      </c>
      <c r="N143" s="14">
        <f t="shared" si="40"/>
        <v>56585</v>
      </c>
      <c r="O143" s="14">
        <f t="shared" si="41"/>
        <v>12191.800000000001</v>
      </c>
      <c r="P143" s="27">
        <f t="shared" si="42"/>
        <v>2</v>
      </c>
      <c r="Q143" s="27">
        <f t="shared" si="43"/>
        <v>12</v>
      </c>
      <c r="R143" s="15">
        <f t="shared" si="44"/>
        <v>270000986.00000006</v>
      </c>
      <c r="S143" s="15">
        <f t="shared" si="45"/>
        <v>505464712.91999996</v>
      </c>
      <c r="T143" s="17"/>
    </row>
    <row r="144" spans="1:20" x14ac:dyDescent="0.3">
      <c r="A144" s="11">
        <v>42813</v>
      </c>
      <c r="B144" s="12">
        <v>2378.25</v>
      </c>
      <c r="C144" s="13">
        <v>3448.41</v>
      </c>
      <c r="D144" s="9">
        <v>5.1891799999999998E-3</v>
      </c>
      <c r="E144" s="9">
        <v>7.3365599999999998E-3</v>
      </c>
      <c r="F144" s="9">
        <v>102.901</v>
      </c>
      <c r="G144" s="9">
        <v>2385.8000000000002</v>
      </c>
      <c r="H144" s="9">
        <v>3454.95</v>
      </c>
      <c r="I144" s="9" t="s">
        <v>148</v>
      </c>
      <c r="J144" s="9">
        <v>1131.7</v>
      </c>
      <c r="K144" s="9">
        <v>1219.18</v>
      </c>
      <c r="L144" s="10">
        <f t="shared" si="38"/>
        <v>103783.59999999999</v>
      </c>
      <c r="M144" s="10">
        <f t="shared" si="39"/>
        <v>146731.19999999998</v>
      </c>
      <c r="N144" s="14">
        <f t="shared" si="40"/>
        <v>56585</v>
      </c>
      <c r="O144" s="14">
        <f t="shared" si="41"/>
        <v>12191.800000000001</v>
      </c>
      <c r="P144" s="27">
        <f t="shared" si="42"/>
        <v>2</v>
      </c>
      <c r="Q144" s="27">
        <f t="shared" si="43"/>
        <v>12</v>
      </c>
      <c r="R144" s="15">
        <f t="shared" si="44"/>
        <v>270000986.00000006</v>
      </c>
      <c r="S144" s="15">
        <f t="shared" si="45"/>
        <v>505464712.91999996</v>
      </c>
      <c r="T144" s="17"/>
    </row>
    <row r="145" spans="1:20" x14ac:dyDescent="0.3">
      <c r="A145" s="11">
        <v>42814</v>
      </c>
      <c r="B145" s="12">
        <v>2373.4699999999998</v>
      </c>
      <c r="C145" s="13">
        <v>3437.48</v>
      </c>
      <c r="D145" s="9">
        <v>5.1467800000000001E-3</v>
      </c>
      <c r="E145" s="9">
        <v>7.3151199999999996E-3</v>
      </c>
      <c r="F145" s="9">
        <v>102.815</v>
      </c>
      <c r="G145" s="9">
        <v>2370.25</v>
      </c>
      <c r="H145" s="9">
        <v>3365</v>
      </c>
      <c r="I145" s="9" t="s">
        <v>149</v>
      </c>
      <c r="J145" s="9">
        <v>1131.4000000000001</v>
      </c>
      <c r="K145" s="9">
        <v>1215.4100000000001</v>
      </c>
      <c r="L145" s="10">
        <f t="shared" si="38"/>
        <v>102935.6</v>
      </c>
      <c r="M145" s="10">
        <f t="shared" si="39"/>
        <v>146302.39999999999</v>
      </c>
      <c r="N145" s="14">
        <f t="shared" si="40"/>
        <v>56570.000000000007</v>
      </c>
      <c r="O145" s="14">
        <f t="shared" si="41"/>
        <v>12154.1</v>
      </c>
      <c r="P145" s="27">
        <f t="shared" si="42"/>
        <v>2</v>
      </c>
      <c r="Q145" s="27">
        <f t="shared" si="43"/>
        <v>12</v>
      </c>
      <c r="R145" s="15">
        <f t="shared" si="44"/>
        <v>268170085.00000003</v>
      </c>
      <c r="S145" s="15">
        <f t="shared" si="45"/>
        <v>490782558.00000006</v>
      </c>
      <c r="T145" s="17"/>
    </row>
    <row r="146" spans="1:20" x14ac:dyDescent="0.3">
      <c r="A146" s="11">
        <v>42815</v>
      </c>
      <c r="B146" s="12">
        <v>2344.02</v>
      </c>
      <c r="C146" s="13">
        <v>3429.62</v>
      </c>
      <c r="D146" s="9">
        <v>5.1148000000000001E-3</v>
      </c>
      <c r="E146" s="9">
        <v>7.2105099999999998E-3</v>
      </c>
      <c r="F146" s="9">
        <v>102.625</v>
      </c>
      <c r="G146" s="9">
        <v>2342.25</v>
      </c>
      <c r="H146" s="9">
        <v>3350</v>
      </c>
      <c r="I146" s="9" t="s">
        <v>150</v>
      </c>
      <c r="J146" s="9">
        <v>1124.5</v>
      </c>
      <c r="K146" s="9">
        <v>1207.04</v>
      </c>
      <c r="L146" s="10">
        <f t="shared" si="38"/>
        <v>102296</v>
      </c>
      <c r="M146" s="10">
        <f t="shared" si="39"/>
        <v>144210.19999999998</v>
      </c>
      <c r="N146" s="14">
        <f t="shared" si="40"/>
        <v>56225</v>
      </c>
      <c r="O146" s="14">
        <f t="shared" si="41"/>
        <v>12070.4</v>
      </c>
      <c r="P146" s="27">
        <f t="shared" si="42"/>
        <v>2</v>
      </c>
      <c r="Q146" s="27">
        <f t="shared" si="43"/>
        <v>12</v>
      </c>
      <c r="R146" s="15">
        <f t="shared" si="44"/>
        <v>263386012.5</v>
      </c>
      <c r="S146" s="15">
        <f t="shared" si="45"/>
        <v>485230080</v>
      </c>
      <c r="T146" s="17"/>
    </row>
    <row r="147" spans="1:20" x14ac:dyDescent="0.3">
      <c r="A147" s="11">
        <v>42816</v>
      </c>
      <c r="B147" s="12">
        <v>2348.4499999999998</v>
      </c>
      <c r="C147" s="13">
        <v>3420.7</v>
      </c>
      <c r="D147" s="9">
        <v>5.0792800000000003E-3</v>
      </c>
      <c r="E147" s="9">
        <v>7.2202100000000003E-3</v>
      </c>
      <c r="F147" s="9">
        <v>102.602</v>
      </c>
      <c r="G147" s="9">
        <v>2342.5</v>
      </c>
      <c r="H147" s="9">
        <v>3348</v>
      </c>
      <c r="I147" s="9" t="s">
        <v>151</v>
      </c>
      <c r="J147" s="9">
        <v>1117.5</v>
      </c>
      <c r="K147" s="9">
        <v>1208.3</v>
      </c>
      <c r="L147" s="10">
        <f t="shared" si="38"/>
        <v>101585.60000000001</v>
      </c>
      <c r="M147" s="10">
        <f t="shared" si="39"/>
        <v>144404.20000000001</v>
      </c>
      <c r="N147" s="14">
        <f t="shared" si="40"/>
        <v>55875</v>
      </c>
      <c r="O147" s="14">
        <f t="shared" si="41"/>
        <v>12083</v>
      </c>
      <c r="P147" s="27">
        <f t="shared" si="42"/>
        <v>2</v>
      </c>
      <c r="Q147" s="27">
        <f t="shared" si="43"/>
        <v>12</v>
      </c>
      <c r="R147" s="15">
        <f t="shared" si="44"/>
        <v>261774375</v>
      </c>
      <c r="S147" s="15">
        <f t="shared" si="45"/>
        <v>485446608</v>
      </c>
      <c r="T147" s="17"/>
    </row>
    <row r="148" spans="1:20" x14ac:dyDescent="0.3">
      <c r="A148" s="11">
        <v>42817</v>
      </c>
      <c r="B148" s="12">
        <v>2345.96</v>
      </c>
      <c r="C148" s="13">
        <v>3452.18</v>
      </c>
      <c r="D148" s="9">
        <v>5.1793799999999999E-3</v>
      </c>
      <c r="E148" s="9">
        <v>6.5215899999999999E-3</v>
      </c>
      <c r="F148" s="9">
        <v>102.833</v>
      </c>
      <c r="G148" s="9">
        <v>2340</v>
      </c>
      <c r="H148" s="9">
        <v>3376</v>
      </c>
      <c r="I148" s="9" t="s">
        <v>152</v>
      </c>
      <c r="J148" s="9">
        <v>1123.8</v>
      </c>
      <c r="K148" s="9">
        <v>1212.8599999999999</v>
      </c>
      <c r="L148" s="10">
        <f t="shared" si="38"/>
        <v>103587.59999999999</v>
      </c>
      <c r="M148" s="10">
        <f t="shared" si="39"/>
        <v>130431.8</v>
      </c>
      <c r="N148" s="14">
        <f t="shared" si="40"/>
        <v>56190</v>
      </c>
      <c r="O148" s="14">
        <f t="shared" si="41"/>
        <v>12128.599999999999</v>
      </c>
      <c r="P148" s="27">
        <f t="shared" si="42"/>
        <v>2</v>
      </c>
      <c r="Q148" s="27">
        <f t="shared" si="43"/>
        <v>11</v>
      </c>
      <c r="R148" s="15">
        <f t="shared" si="44"/>
        <v>262969200</v>
      </c>
      <c r="S148" s="15">
        <f t="shared" si="45"/>
        <v>450407689.59999996</v>
      </c>
      <c r="T148" s="17"/>
    </row>
    <row r="149" spans="1:20" x14ac:dyDescent="0.3">
      <c r="A149" s="11">
        <v>42818</v>
      </c>
      <c r="B149" s="12">
        <v>2343.98</v>
      </c>
      <c r="C149" s="13">
        <v>3444.15</v>
      </c>
      <c r="D149" s="9">
        <v>5.1472499999999999E-3</v>
      </c>
      <c r="E149" s="9">
        <v>7.1946800000000002E-3</v>
      </c>
      <c r="F149" s="9">
        <v>102.786</v>
      </c>
      <c r="G149" s="9">
        <v>2344.75</v>
      </c>
      <c r="H149" s="9">
        <v>3370</v>
      </c>
      <c r="I149" s="9" t="s">
        <v>153</v>
      </c>
      <c r="J149" s="9">
        <v>1120</v>
      </c>
      <c r="K149" s="9">
        <v>1207.53</v>
      </c>
      <c r="L149" s="10">
        <f t="shared" si="38"/>
        <v>102945</v>
      </c>
      <c r="M149" s="10">
        <f t="shared" si="39"/>
        <v>143893.6</v>
      </c>
      <c r="N149" s="14">
        <f t="shared" si="40"/>
        <v>56000</v>
      </c>
      <c r="O149" s="14">
        <f t="shared" si="41"/>
        <v>12075.3</v>
      </c>
      <c r="P149" s="27">
        <f t="shared" si="42"/>
        <v>2</v>
      </c>
      <c r="Q149" s="27">
        <f t="shared" si="43"/>
        <v>12</v>
      </c>
      <c r="R149" s="15">
        <f t="shared" si="44"/>
        <v>262612000</v>
      </c>
      <c r="S149" s="15">
        <f t="shared" si="45"/>
        <v>488325132</v>
      </c>
      <c r="T149" s="17"/>
    </row>
    <row r="150" spans="1:20" x14ac:dyDescent="0.3">
      <c r="A150" s="11">
        <v>42819</v>
      </c>
      <c r="B150" s="12">
        <v>2343.98</v>
      </c>
      <c r="C150" s="13">
        <v>3444.15</v>
      </c>
      <c r="D150" s="9">
        <v>5.1417199999999998E-3</v>
      </c>
      <c r="E150" s="9">
        <v>7.1894200000000002E-3</v>
      </c>
      <c r="F150" s="9">
        <v>102.80500000000001</v>
      </c>
      <c r="G150" s="9">
        <v>2344.75</v>
      </c>
      <c r="H150" s="9">
        <v>3370</v>
      </c>
      <c r="I150" s="9" t="s">
        <v>154</v>
      </c>
      <c r="J150" s="9">
        <v>1120</v>
      </c>
      <c r="K150" s="9">
        <v>1207.53</v>
      </c>
      <c r="L150" s="10">
        <f t="shared" si="38"/>
        <v>102834.4</v>
      </c>
      <c r="M150" s="10">
        <f t="shared" si="39"/>
        <v>143788.4</v>
      </c>
      <c r="N150" s="14">
        <f t="shared" si="40"/>
        <v>56000</v>
      </c>
      <c r="O150" s="14">
        <f t="shared" si="41"/>
        <v>12075.3</v>
      </c>
      <c r="P150" s="27">
        <f t="shared" si="42"/>
        <v>2</v>
      </c>
      <c r="Q150" s="27">
        <f t="shared" si="43"/>
        <v>12</v>
      </c>
      <c r="R150" s="15">
        <f t="shared" si="44"/>
        <v>262612000</v>
      </c>
      <c r="S150" s="15">
        <f t="shared" si="45"/>
        <v>488325132</v>
      </c>
      <c r="T150" s="17"/>
    </row>
    <row r="151" spans="1:20" x14ac:dyDescent="0.3">
      <c r="A151" s="11">
        <v>42820</v>
      </c>
      <c r="B151" s="12">
        <v>2343.98</v>
      </c>
      <c r="C151" s="13">
        <v>3444.15</v>
      </c>
      <c r="D151" s="9">
        <v>5.1361799999999997E-3</v>
      </c>
      <c r="E151" s="9">
        <v>7.1841500000000003E-3</v>
      </c>
      <c r="F151" s="9">
        <v>102.824</v>
      </c>
      <c r="G151" s="9">
        <v>2344.75</v>
      </c>
      <c r="H151" s="9">
        <v>3370</v>
      </c>
      <c r="I151" s="9" t="s">
        <v>155</v>
      </c>
      <c r="J151" s="9">
        <v>1120</v>
      </c>
      <c r="K151" s="9">
        <v>1207.53</v>
      </c>
      <c r="L151" s="10">
        <f t="shared" si="38"/>
        <v>102723.59999999999</v>
      </c>
      <c r="M151" s="10">
        <f t="shared" si="39"/>
        <v>143683</v>
      </c>
      <c r="N151" s="14">
        <f t="shared" si="40"/>
        <v>56000</v>
      </c>
      <c r="O151" s="14">
        <f t="shared" si="41"/>
        <v>12075.3</v>
      </c>
      <c r="P151" s="27">
        <f t="shared" si="42"/>
        <v>2</v>
      </c>
      <c r="Q151" s="27">
        <f t="shared" si="43"/>
        <v>12</v>
      </c>
      <c r="R151" s="15">
        <f t="shared" si="44"/>
        <v>262612000</v>
      </c>
      <c r="S151" s="15">
        <f t="shared" si="45"/>
        <v>488325132</v>
      </c>
      <c r="T151" s="17"/>
    </row>
    <row r="152" spans="1:20" x14ac:dyDescent="0.3">
      <c r="A152" s="11">
        <v>42821</v>
      </c>
      <c r="B152" s="12">
        <v>2341.59</v>
      </c>
      <c r="C152" s="13">
        <v>3437.14</v>
      </c>
      <c r="D152" s="9">
        <v>5.1071199999999997E-3</v>
      </c>
      <c r="E152" s="9">
        <v>7.1708600000000003E-3</v>
      </c>
      <c r="F152" s="9">
        <v>102.78</v>
      </c>
      <c r="G152" s="9">
        <v>2338.5</v>
      </c>
      <c r="H152" s="9">
        <v>3362</v>
      </c>
      <c r="I152" s="9" t="s">
        <v>156</v>
      </c>
      <c r="J152" s="9">
        <v>1122.7</v>
      </c>
      <c r="K152" s="9">
        <v>1217.79</v>
      </c>
      <c r="L152" s="10">
        <f t="shared" si="38"/>
        <v>102142.39999999999</v>
      </c>
      <c r="M152" s="10">
        <f t="shared" si="39"/>
        <v>143417.20000000001</v>
      </c>
      <c r="N152" s="14">
        <f t="shared" si="40"/>
        <v>56135</v>
      </c>
      <c r="O152" s="14">
        <f t="shared" si="41"/>
        <v>12177.9</v>
      </c>
      <c r="P152" s="27">
        <f t="shared" si="42"/>
        <v>2</v>
      </c>
      <c r="Q152" s="27">
        <f t="shared" si="43"/>
        <v>12</v>
      </c>
      <c r="R152" s="15">
        <f t="shared" si="44"/>
        <v>262543395</v>
      </c>
      <c r="S152" s="15">
        <f t="shared" si="45"/>
        <v>491305197.59999996</v>
      </c>
      <c r="T152" s="17"/>
    </row>
    <row r="153" spans="1:20" x14ac:dyDescent="0.3">
      <c r="A153" s="11">
        <v>42822</v>
      </c>
      <c r="B153" s="12">
        <v>2358.5700000000002</v>
      </c>
      <c r="C153" s="13">
        <v>3465.07</v>
      </c>
      <c r="D153" s="9">
        <v>5.1931399999999997E-3</v>
      </c>
      <c r="E153" s="9">
        <v>6.5361000000000004E-3</v>
      </c>
      <c r="F153" s="9">
        <v>103.07599999999999</v>
      </c>
      <c r="G153" s="9">
        <v>2351.5</v>
      </c>
      <c r="H153" s="9">
        <v>3391</v>
      </c>
      <c r="I153" s="9" t="s">
        <v>157</v>
      </c>
      <c r="J153" s="9">
        <v>1114.2</v>
      </c>
      <c r="K153" s="9">
        <v>1210.3599999999999</v>
      </c>
      <c r="L153" s="10">
        <f t="shared" si="38"/>
        <v>103862.79999999999</v>
      </c>
      <c r="M153" s="10">
        <f t="shared" si="39"/>
        <v>130722.00000000001</v>
      </c>
      <c r="N153" s="14">
        <f t="shared" si="40"/>
        <v>55710</v>
      </c>
      <c r="O153" s="14">
        <f t="shared" si="41"/>
        <v>12103.599999999999</v>
      </c>
      <c r="P153" s="27">
        <f t="shared" si="42"/>
        <v>2</v>
      </c>
      <c r="Q153" s="27">
        <f t="shared" si="43"/>
        <v>11</v>
      </c>
      <c r="R153" s="15">
        <f t="shared" si="44"/>
        <v>262004130</v>
      </c>
      <c r="S153" s="15">
        <f t="shared" si="45"/>
        <v>451476383.59999996</v>
      </c>
      <c r="T153" s="17"/>
    </row>
    <row r="154" spans="1:20" x14ac:dyDescent="0.3">
      <c r="A154" s="11">
        <v>42823</v>
      </c>
      <c r="B154" s="12">
        <v>2361.13</v>
      </c>
      <c r="C154" s="13">
        <v>3475.27</v>
      </c>
      <c r="D154" s="9">
        <v>5.2203800000000002E-3</v>
      </c>
      <c r="E154" s="9">
        <v>6.5390400000000003E-3</v>
      </c>
      <c r="F154" s="9">
        <v>103.17400000000001</v>
      </c>
      <c r="G154" s="9">
        <v>2357</v>
      </c>
      <c r="H154" s="9">
        <v>3399</v>
      </c>
      <c r="I154" s="9" t="s">
        <v>158</v>
      </c>
      <c r="J154" s="9">
        <v>1112.5</v>
      </c>
      <c r="K154" s="9">
        <v>1202.6099999999999</v>
      </c>
      <c r="L154" s="10">
        <f t="shared" si="38"/>
        <v>104407.6</v>
      </c>
      <c r="M154" s="10">
        <f t="shared" si="39"/>
        <v>130780.8</v>
      </c>
      <c r="N154" s="14">
        <f t="shared" si="40"/>
        <v>55625</v>
      </c>
      <c r="O154" s="14">
        <f t="shared" si="41"/>
        <v>12026.099999999999</v>
      </c>
      <c r="P154" s="27">
        <f t="shared" si="42"/>
        <v>2</v>
      </c>
      <c r="Q154" s="27">
        <f t="shared" si="43"/>
        <v>11</v>
      </c>
      <c r="R154" s="15">
        <f t="shared" si="44"/>
        <v>262216250</v>
      </c>
      <c r="S154" s="15">
        <f t="shared" si="45"/>
        <v>449643852.89999998</v>
      </c>
      <c r="T154" s="17"/>
    </row>
    <row r="155" spans="1:20" x14ac:dyDescent="0.3">
      <c r="A155" s="11">
        <v>42824</v>
      </c>
      <c r="B155" s="12">
        <v>2368.06</v>
      </c>
      <c r="C155" s="13">
        <v>3481.58</v>
      </c>
      <c r="D155" s="9">
        <v>5.2350299999999999E-3</v>
      </c>
      <c r="E155" s="9">
        <v>6.55603E-3</v>
      </c>
      <c r="F155" s="9">
        <v>103.27</v>
      </c>
      <c r="G155" s="9">
        <v>2364.5</v>
      </c>
      <c r="H155" s="9">
        <v>3411</v>
      </c>
      <c r="I155" s="9" t="s">
        <v>159</v>
      </c>
      <c r="J155" s="9">
        <v>1114</v>
      </c>
      <c r="K155" s="9">
        <v>1198.8900000000001</v>
      </c>
      <c r="L155" s="10">
        <f t="shared" si="38"/>
        <v>104700.59999999999</v>
      </c>
      <c r="M155" s="10">
        <f t="shared" si="39"/>
        <v>131120.6</v>
      </c>
      <c r="N155" s="14">
        <f t="shared" si="40"/>
        <v>55700</v>
      </c>
      <c r="O155" s="14">
        <f t="shared" si="41"/>
        <v>11988.900000000001</v>
      </c>
      <c r="P155" s="27">
        <f t="shared" si="42"/>
        <v>2</v>
      </c>
      <c r="Q155" s="27">
        <f t="shared" si="43"/>
        <v>11</v>
      </c>
      <c r="R155" s="15">
        <f t="shared" si="44"/>
        <v>263405300</v>
      </c>
      <c r="S155" s="15">
        <f t="shared" si="45"/>
        <v>449835516.90000004</v>
      </c>
      <c r="T155" s="17"/>
    </row>
    <row r="156" spans="1:20" x14ac:dyDescent="0.3">
      <c r="A156" s="11">
        <v>42825</v>
      </c>
      <c r="B156" s="12">
        <v>2362.7199999999998</v>
      </c>
      <c r="C156" s="13">
        <v>3500.93</v>
      </c>
      <c r="D156" s="9">
        <v>5.2915799999999997E-3</v>
      </c>
      <c r="E156" s="9">
        <v>6.5334900000000003E-3</v>
      </c>
      <c r="F156" s="9">
        <v>103.387</v>
      </c>
      <c r="G156" s="9">
        <v>2359.25</v>
      </c>
      <c r="H156" s="9">
        <v>3426</v>
      </c>
      <c r="I156" s="9" t="s">
        <v>160</v>
      </c>
      <c r="J156" s="9">
        <v>1116.0999999999999</v>
      </c>
      <c r="K156" s="9">
        <v>1192.6099999999999</v>
      </c>
      <c r="L156" s="10">
        <f t="shared" si="38"/>
        <v>105831.59999999999</v>
      </c>
      <c r="M156" s="10">
        <f t="shared" si="39"/>
        <v>130669.8</v>
      </c>
      <c r="N156" s="14">
        <f t="shared" si="40"/>
        <v>55804.999999999993</v>
      </c>
      <c r="O156" s="14">
        <f t="shared" si="41"/>
        <v>11926.099999999999</v>
      </c>
      <c r="P156" s="27">
        <f t="shared" si="42"/>
        <v>2</v>
      </c>
      <c r="Q156" s="27">
        <f t="shared" si="43"/>
        <v>11</v>
      </c>
      <c r="R156" s="15">
        <f t="shared" si="44"/>
        <v>263315892.49999997</v>
      </c>
      <c r="S156" s="15">
        <f t="shared" si="45"/>
        <v>449447004.59999996</v>
      </c>
      <c r="T156" s="17"/>
    </row>
    <row r="157" spans="1:20" x14ac:dyDescent="0.3">
      <c r="A157" s="11">
        <v>42826</v>
      </c>
      <c r="B157" s="12">
        <v>2362.7199999999998</v>
      </c>
      <c r="C157" s="13">
        <v>3500.93</v>
      </c>
      <c r="D157" s="9">
        <v>5.2858100000000002E-3</v>
      </c>
      <c r="E157" s="9">
        <v>6.52813E-3</v>
      </c>
      <c r="F157" s="9">
        <v>103.40600000000001</v>
      </c>
      <c r="G157" s="9">
        <v>2359.25</v>
      </c>
      <c r="H157" s="9">
        <v>3426</v>
      </c>
      <c r="I157" s="9" t="s">
        <v>161</v>
      </c>
      <c r="J157" s="9">
        <v>1116.0999999999999</v>
      </c>
      <c r="K157" s="9">
        <v>1192.6099999999999</v>
      </c>
      <c r="L157" s="10">
        <f t="shared" si="38"/>
        <v>105716.2</v>
      </c>
      <c r="M157" s="10">
        <f t="shared" si="39"/>
        <v>130562.6</v>
      </c>
      <c r="N157" s="14">
        <f t="shared" si="40"/>
        <v>55804.999999999993</v>
      </c>
      <c r="O157" s="14">
        <f t="shared" si="41"/>
        <v>11926.099999999999</v>
      </c>
      <c r="P157" s="27">
        <f t="shared" si="42"/>
        <v>2</v>
      </c>
      <c r="Q157" s="27">
        <f t="shared" si="43"/>
        <v>11</v>
      </c>
      <c r="R157" s="15">
        <f t="shared" si="44"/>
        <v>263315892.49999997</v>
      </c>
      <c r="S157" s="15">
        <f t="shared" si="45"/>
        <v>449447004.59999996</v>
      </c>
      <c r="T157" s="17"/>
    </row>
    <row r="158" spans="1:20" x14ac:dyDescent="0.3">
      <c r="A158" s="11">
        <v>42827</v>
      </c>
      <c r="B158" s="12">
        <v>2362.7199999999998</v>
      </c>
      <c r="C158" s="13">
        <v>3500.93</v>
      </c>
      <c r="D158" s="9">
        <v>5.2800299999999998E-3</v>
      </c>
      <c r="E158" s="9">
        <v>6.5227699999999998E-3</v>
      </c>
      <c r="F158" s="9">
        <v>103.42400000000001</v>
      </c>
      <c r="G158" s="9">
        <v>2359.25</v>
      </c>
      <c r="H158" s="9">
        <v>3426</v>
      </c>
      <c r="I158" s="9" t="s">
        <v>162</v>
      </c>
      <c r="J158" s="9">
        <v>1116.0999999999999</v>
      </c>
      <c r="K158" s="9">
        <v>1192.6099999999999</v>
      </c>
      <c r="L158" s="10">
        <f t="shared" si="38"/>
        <v>105600.59999999999</v>
      </c>
      <c r="M158" s="10">
        <f t="shared" si="39"/>
        <v>130455.4</v>
      </c>
      <c r="N158" s="14">
        <f t="shared" si="40"/>
        <v>55804.999999999993</v>
      </c>
      <c r="O158" s="14">
        <f t="shared" si="41"/>
        <v>11926.099999999999</v>
      </c>
      <c r="P158" s="27">
        <f t="shared" si="42"/>
        <v>2</v>
      </c>
      <c r="Q158" s="27">
        <f t="shared" si="43"/>
        <v>11</v>
      </c>
      <c r="R158" s="15">
        <f t="shared" si="44"/>
        <v>263315892.49999997</v>
      </c>
      <c r="S158" s="15">
        <f t="shared" si="45"/>
        <v>449447004.59999996</v>
      </c>
      <c r="T158" s="17"/>
    </row>
    <row r="159" spans="1:20" x14ac:dyDescent="0.3">
      <c r="A159" s="11">
        <v>42828</v>
      </c>
      <c r="B159" s="12">
        <v>2358.84</v>
      </c>
      <c r="C159" s="13">
        <v>3472.94</v>
      </c>
      <c r="D159" s="9">
        <v>5.1844700000000001E-3</v>
      </c>
      <c r="E159" s="9">
        <v>6.5049499999999998E-3</v>
      </c>
      <c r="F159" s="9">
        <v>103.24</v>
      </c>
      <c r="G159" s="9">
        <v>2356</v>
      </c>
      <c r="H159" s="9">
        <v>3406</v>
      </c>
      <c r="I159" s="9" t="s">
        <v>163</v>
      </c>
      <c r="J159" s="9">
        <v>1119.3</v>
      </c>
      <c r="K159" s="9">
        <v>1194.52</v>
      </c>
      <c r="L159" s="10">
        <f t="shared" si="38"/>
        <v>103689.4</v>
      </c>
      <c r="M159" s="10">
        <f t="shared" si="39"/>
        <v>130099</v>
      </c>
      <c r="N159" s="14">
        <f t="shared" si="40"/>
        <v>55965</v>
      </c>
      <c r="O159" s="14">
        <f t="shared" si="41"/>
        <v>11945.2</v>
      </c>
      <c r="P159" s="27">
        <f t="shared" si="42"/>
        <v>2</v>
      </c>
      <c r="Q159" s="27">
        <f t="shared" si="43"/>
        <v>11</v>
      </c>
      <c r="R159" s="15">
        <f t="shared" si="44"/>
        <v>263707080</v>
      </c>
      <c r="S159" s="15">
        <f t="shared" si="45"/>
        <v>447538863.19999999</v>
      </c>
      <c r="T159" s="17"/>
    </row>
    <row r="160" spans="1:20" x14ac:dyDescent="0.3">
      <c r="A160" s="11">
        <v>42829</v>
      </c>
      <c r="B160" s="12">
        <v>2360.16</v>
      </c>
      <c r="C160" s="13">
        <v>3481.66</v>
      </c>
      <c r="D160" s="9">
        <v>5.2067099999999998E-3</v>
      </c>
      <c r="E160" s="9">
        <v>6.5037999999999997E-3</v>
      </c>
      <c r="F160" s="9">
        <v>103.322</v>
      </c>
      <c r="G160" s="9">
        <v>2356.5</v>
      </c>
      <c r="H160" s="9">
        <v>3409</v>
      </c>
      <c r="I160" s="9" t="s">
        <v>164</v>
      </c>
      <c r="J160" s="9">
        <v>1113.8</v>
      </c>
      <c r="K160" s="9">
        <v>1188.26</v>
      </c>
      <c r="L160" s="10">
        <f t="shared" si="38"/>
        <v>104134.2</v>
      </c>
      <c r="M160" s="10">
        <f t="shared" si="39"/>
        <v>130076</v>
      </c>
      <c r="N160" s="14">
        <f t="shared" si="40"/>
        <v>55690</v>
      </c>
      <c r="O160" s="14">
        <f t="shared" si="41"/>
        <v>11882.6</v>
      </c>
      <c r="P160" s="27">
        <f t="shared" si="42"/>
        <v>2</v>
      </c>
      <c r="Q160" s="27">
        <f t="shared" si="43"/>
        <v>11</v>
      </c>
      <c r="R160" s="15">
        <f t="shared" si="44"/>
        <v>262466970</v>
      </c>
      <c r="S160" s="15">
        <f t="shared" si="45"/>
        <v>445585617.39999998</v>
      </c>
      <c r="T160" s="17"/>
    </row>
    <row r="161" spans="1:20" x14ac:dyDescent="0.3">
      <c r="A161" s="11">
        <v>42830</v>
      </c>
      <c r="B161" s="12">
        <v>2352.9499999999998</v>
      </c>
      <c r="C161" s="13">
        <v>3472.58</v>
      </c>
      <c r="D161" s="9">
        <v>5.1719000000000001E-3</v>
      </c>
      <c r="E161" s="9">
        <v>6.4753199999999997E-3</v>
      </c>
      <c r="F161" s="9">
        <v>103.244</v>
      </c>
      <c r="G161" s="9">
        <v>2346.5</v>
      </c>
      <c r="H161" s="9">
        <v>3401</v>
      </c>
      <c r="I161" s="9" t="s">
        <v>165</v>
      </c>
      <c r="J161" s="9">
        <v>1118.9000000000001</v>
      </c>
      <c r="K161" s="9">
        <v>1194.8699999999999</v>
      </c>
      <c r="L161" s="10">
        <f t="shared" si="38"/>
        <v>103438</v>
      </c>
      <c r="M161" s="10">
        <f t="shared" si="39"/>
        <v>129506.4</v>
      </c>
      <c r="N161" s="14">
        <f t="shared" si="40"/>
        <v>55945.000000000007</v>
      </c>
      <c r="O161" s="14">
        <f t="shared" si="41"/>
        <v>11948.699999999999</v>
      </c>
      <c r="P161" s="27">
        <f t="shared" si="42"/>
        <v>2</v>
      </c>
      <c r="Q161" s="27">
        <f t="shared" si="43"/>
        <v>11</v>
      </c>
      <c r="R161" s="15">
        <f t="shared" si="44"/>
        <v>262549885.00000003</v>
      </c>
      <c r="S161" s="15">
        <f t="shared" si="45"/>
        <v>447012815.69999999</v>
      </c>
      <c r="T161" s="17"/>
    </row>
    <row r="162" spans="1:20" x14ac:dyDescent="0.3">
      <c r="A162" s="11">
        <v>42831</v>
      </c>
      <c r="B162" s="12">
        <v>2357.4899999999998</v>
      </c>
      <c r="C162" s="13">
        <v>3489.57</v>
      </c>
      <c r="D162" s="9">
        <v>5.2205100000000003E-3</v>
      </c>
      <c r="E162" s="9">
        <v>6.4844600000000001E-3</v>
      </c>
      <c r="F162" s="9">
        <v>103.396</v>
      </c>
      <c r="G162" s="9">
        <v>2353.75</v>
      </c>
      <c r="H162" s="9">
        <v>3423</v>
      </c>
      <c r="I162" s="9" t="s">
        <v>166</v>
      </c>
      <c r="J162" s="9">
        <v>1124</v>
      </c>
      <c r="K162" s="9">
        <v>1199.6500000000001</v>
      </c>
      <c r="L162" s="10">
        <f t="shared" ref="L162:L184" si="46">D162*$W$2</f>
        <v>104410.20000000001</v>
      </c>
      <c r="M162" s="10">
        <f t="shared" ref="M162:M184" si="47">E162*$W$2</f>
        <v>129689.2</v>
      </c>
      <c r="N162" s="14">
        <f t="shared" si="40"/>
        <v>56200</v>
      </c>
      <c r="O162" s="14">
        <f t="shared" si="41"/>
        <v>11996.5</v>
      </c>
      <c r="P162" s="27">
        <f t="shared" si="42"/>
        <v>2</v>
      </c>
      <c r="Q162" s="27">
        <f t="shared" si="43"/>
        <v>11</v>
      </c>
      <c r="R162" s="15">
        <f t="shared" si="44"/>
        <v>264561500</v>
      </c>
      <c r="S162" s="15">
        <f t="shared" si="45"/>
        <v>451704214.50000006</v>
      </c>
      <c r="T162" s="17"/>
    </row>
    <row r="163" spans="1:20" x14ac:dyDescent="0.3">
      <c r="A163" s="11">
        <v>42832</v>
      </c>
      <c r="B163" s="12">
        <v>2355.54</v>
      </c>
      <c r="C163" s="13">
        <v>3495.8</v>
      </c>
      <c r="D163" s="9">
        <v>5.2346299999999997E-3</v>
      </c>
      <c r="E163" s="9">
        <v>6.4728199999999998E-3</v>
      </c>
      <c r="F163" s="9">
        <v>103.44499999999999</v>
      </c>
      <c r="G163" s="9">
        <v>2352.25</v>
      </c>
      <c r="H163" s="9">
        <v>3423</v>
      </c>
      <c r="I163" s="9" t="s">
        <v>167</v>
      </c>
      <c r="J163" s="9">
        <v>1131</v>
      </c>
      <c r="K163" s="9">
        <v>1204.01</v>
      </c>
      <c r="L163" s="10">
        <f t="shared" si="46"/>
        <v>104692.59999999999</v>
      </c>
      <c r="M163" s="10">
        <f t="shared" si="47"/>
        <v>129456.4</v>
      </c>
      <c r="N163" s="14">
        <f t="shared" si="40"/>
        <v>56550</v>
      </c>
      <c r="O163" s="14">
        <f t="shared" si="41"/>
        <v>12040.1</v>
      </c>
      <c r="P163" s="27">
        <f t="shared" si="42"/>
        <v>2</v>
      </c>
      <c r="Q163" s="27">
        <f t="shared" si="43"/>
        <v>11</v>
      </c>
      <c r="R163" s="15">
        <f t="shared" si="44"/>
        <v>266039475</v>
      </c>
      <c r="S163" s="15">
        <f t="shared" si="45"/>
        <v>453345885.30000001</v>
      </c>
      <c r="T163" s="17"/>
    </row>
    <row r="164" spans="1:20" x14ac:dyDescent="0.3">
      <c r="A164" s="11">
        <v>42833</v>
      </c>
      <c r="B164" s="12">
        <v>2355.54</v>
      </c>
      <c r="C164" s="13">
        <v>3495.8</v>
      </c>
      <c r="D164" s="9">
        <v>5.2288200000000003E-3</v>
      </c>
      <c r="E164" s="9">
        <v>6.4674099999999998E-3</v>
      </c>
      <c r="F164" s="9">
        <v>103.464</v>
      </c>
      <c r="G164" s="9">
        <v>2352.25</v>
      </c>
      <c r="H164" s="9">
        <v>3423</v>
      </c>
      <c r="I164" s="9" t="s">
        <v>168</v>
      </c>
      <c r="J164" s="9">
        <v>1131</v>
      </c>
      <c r="K164" s="9">
        <v>1204.01</v>
      </c>
      <c r="L164" s="10">
        <f t="shared" si="46"/>
        <v>104576.40000000001</v>
      </c>
      <c r="M164" s="10">
        <f t="shared" si="47"/>
        <v>129348.2</v>
      </c>
      <c r="N164" s="14">
        <f t="shared" si="40"/>
        <v>56550</v>
      </c>
      <c r="O164" s="14">
        <f t="shared" si="41"/>
        <v>12040.1</v>
      </c>
      <c r="P164" s="27">
        <f t="shared" si="42"/>
        <v>2</v>
      </c>
      <c r="Q164" s="27">
        <f t="shared" si="43"/>
        <v>11</v>
      </c>
      <c r="R164" s="15">
        <f t="shared" si="44"/>
        <v>266039475</v>
      </c>
      <c r="S164" s="15">
        <f t="shared" si="45"/>
        <v>453345885.30000001</v>
      </c>
      <c r="T164" s="17"/>
    </row>
    <row r="165" spans="1:20" x14ac:dyDescent="0.3">
      <c r="A165" s="11">
        <v>42834</v>
      </c>
      <c r="B165" s="12">
        <v>2355.54</v>
      </c>
      <c r="C165" s="13">
        <v>3495.8</v>
      </c>
      <c r="D165" s="9">
        <v>5.2230000000000002E-3</v>
      </c>
      <c r="E165" s="9">
        <v>6.4619899999999999E-3</v>
      </c>
      <c r="F165" s="9">
        <v>103.482</v>
      </c>
      <c r="G165" s="9">
        <v>2352.25</v>
      </c>
      <c r="H165" s="9">
        <v>3423</v>
      </c>
      <c r="I165" s="9" t="s">
        <v>169</v>
      </c>
      <c r="J165" s="9">
        <v>1131</v>
      </c>
      <c r="K165" s="9">
        <v>1204.01</v>
      </c>
      <c r="L165" s="10">
        <f t="shared" si="46"/>
        <v>104460</v>
      </c>
      <c r="M165" s="10">
        <f t="shared" si="47"/>
        <v>129239.8</v>
      </c>
      <c r="N165" s="14">
        <f t="shared" si="40"/>
        <v>56550</v>
      </c>
      <c r="O165" s="14">
        <f t="shared" si="41"/>
        <v>12040.1</v>
      </c>
      <c r="P165" s="27">
        <f t="shared" si="42"/>
        <v>2</v>
      </c>
      <c r="Q165" s="27">
        <f t="shared" si="43"/>
        <v>11</v>
      </c>
      <c r="R165" s="15">
        <f t="shared" si="44"/>
        <v>266039475</v>
      </c>
      <c r="S165" s="15">
        <f t="shared" si="45"/>
        <v>453345885.30000001</v>
      </c>
      <c r="T165" s="17"/>
    </row>
    <row r="166" spans="1:20" x14ac:dyDescent="0.3">
      <c r="A166" s="11">
        <v>42835</v>
      </c>
      <c r="B166" s="12">
        <v>2357.16</v>
      </c>
      <c r="C166" s="13">
        <v>3480.44</v>
      </c>
      <c r="D166" s="9">
        <v>5.1682400000000002E-3</v>
      </c>
      <c r="E166" s="9">
        <v>6.4617099999999998E-3</v>
      </c>
      <c r="F166" s="9">
        <v>103.41</v>
      </c>
      <c r="G166" s="9">
        <v>2352.5</v>
      </c>
      <c r="H166" s="9">
        <v>3416</v>
      </c>
      <c r="I166" s="9" t="s">
        <v>170</v>
      </c>
      <c r="J166" s="9">
        <v>1134.5999999999999</v>
      </c>
      <c r="K166" s="9">
        <v>1200.1199999999999</v>
      </c>
      <c r="L166" s="10">
        <f t="shared" si="46"/>
        <v>103364.8</v>
      </c>
      <c r="M166" s="10">
        <f t="shared" si="47"/>
        <v>129234.2</v>
      </c>
      <c r="N166" s="14">
        <f t="shared" si="40"/>
        <v>56729.999999999993</v>
      </c>
      <c r="O166" s="14">
        <f t="shared" si="41"/>
        <v>12001.199999999999</v>
      </c>
      <c r="P166" s="27">
        <f t="shared" si="42"/>
        <v>2</v>
      </c>
      <c r="Q166" s="27">
        <f t="shared" si="43"/>
        <v>11</v>
      </c>
      <c r="R166" s="15">
        <f t="shared" si="44"/>
        <v>266914649.99999997</v>
      </c>
      <c r="S166" s="15">
        <f t="shared" si="45"/>
        <v>450957091.19999999</v>
      </c>
      <c r="T166" s="17"/>
    </row>
    <row r="167" spans="1:20" x14ac:dyDescent="0.3">
      <c r="A167" s="11">
        <v>42836</v>
      </c>
      <c r="B167" s="12">
        <v>2353.7800000000002</v>
      </c>
      <c r="C167" s="13">
        <v>3470.04</v>
      </c>
      <c r="D167" s="9">
        <v>5.1293500000000004E-3</v>
      </c>
      <c r="E167" s="9">
        <v>6.4454999999999998E-3</v>
      </c>
      <c r="F167" s="9">
        <v>103.34399999999999</v>
      </c>
      <c r="G167" s="9">
        <v>2351</v>
      </c>
      <c r="H167" s="9">
        <v>3399</v>
      </c>
      <c r="I167" s="9" t="s">
        <v>171</v>
      </c>
      <c r="J167" s="9">
        <v>1141.5999999999999</v>
      </c>
      <c r="K167" s="9">
        <v>1209.75</v>
      </c>
      <c r="L167" s="10">
        <f t="shared" si="46"/>
        <v>102587.00000000001</v>
      </c>
      <c r="M167" s="10">
        <f t="shared" si="47"/>
        <v>128910</v>
      </c>
      <c r="N167" s="14">
        <f t="shared" si="40"/>
        <v>57079.999999999993</v>
      </c>
      <c r="O167" s="14">
        <f t="shared" si="41"/>
        <v>12097.5</v>
      </c>
      <c r="P167" s="27">
        <f t="shared" si="42"/>
        <v>2</v>
      </c>
      <c r="Q167" s="27">
        <f t="shared" si="43"/>
        <v>11</v>
      </c>
      <c r="R167" s="15">
        <f t="shared" si="44"/>
        <v>268390159.99999997</v>
      </c>
      <c r="S167" s="15">
        <f t="shared" si="45"/>
        <v>452313427.5</v>
      </c>
      <c r="T167" s="17"/>
    </row>
    <row r="168" spans="1:20" x14ac:dyDescent="0.3">
      <c r="A168" s="11">
        <v>42837</v>
      </c>
      <c r="B168" s="12">
        <v>2344.9299999999998</v>
      </c>
      <c r="C168" s="13">
        <v>3468.51</v>
      </c>
      <c r="D168" s="9">
        <v>5.1187200000000002E-3</v>
      </c>
      <c r="E168" s="9">
        <v>6.4119099999999998E-3</v>
      </c>
      <c r="F168" s="9">
        <v>103.307</v>
      </c>
      <c r="G168" s="9">
        <v>2340.75</v>
      </c>
      <c r="H168" s="9">
        <v>3401</v>
      </c>
      <c r="I168" s="9" t="s">
        <v>172</v>
      </c>
      <c r="J168" s="9">
        <v>1145.8</v>
      </c>
      <c r="K168" s="9">
        <v>1215.3499999999999</v>
      </c>
      <c r="L168" s="10">
        <f t="shared" si="46"/>
        <v>102374.40000000001</v>
      </c>
      <c r="M168" s="10">
        <f t="shared" si="47"/>
        <v>128238.2</v>
      </c>
      <c r="N168" s="14">
        <f t="shared" si="40"/>
        <v>57290</v>
      </c>
      <c r="O168" s="14">
        <f t="shared" si="41"/>
        <v>12153.5</v>
      </c>
      <c r="P168" s="27">
        <f t="shared" si="42"/>
        <v>2</v>
      </c>
      <c r="Q168" s="27">
        <f t="shared" si="43"/>
        <v>11</v>
      </c>
      <c r="R168" s="15">
        <f t="shared" si="44"/>
        <v>268203135</v>
      </c>
      <c r="S168" s="15">
        <f t="shared" si="45"/>
        <v>454674588.49999994</v>
      </c>
      <c r="T168" s="17"/>
    </row>
    <row r="169" spans="1:20" x14ac:dyDescent="0.3">
      <c r="A169" s="11">
        <v>42838</v>
      </c>
      <c r="B169" s="12">
        <v>2328.9499999999998</v>
      </c>
      <c r="C169" s="13">
        <v>3448.26</v>
      </c>
      <c r="D169" s="9">
        <v>5.8373100000000001E-3</v>
      </c>
      <c r="E169" s="9">
        <v>7.0342399999999998E-3</v>
      </c>
      <c r="F169" s="9">
        <v>103.107</v>
      </c>
      <c r="G169" s="9">
        <v>2327.5</v>
      </c>
      <c r="H169" s="9">
        <v>3377</v>
      </c>
      <c r="I169" s="9" t="s">
        <v>173</v>
      </c>
      <c r="J169" s="9">
        <v>1145.2</v>
      </c>
      <c r="K169" s="9">
        <v>1221.47</v>
      </c>
      <c r="L169" s="10">
        <f t="shared" si="46"/>
        <v>116746.2</v>
      </c>
      <c r="M169" s="10">
        <f t="shared" si="47"/>
        <v>140684.79999999999</v>
      </c>
      <c r="N169" s="14">
        <f t="shared" si="40"/>
        <v>57260</v>
      </c>
      <c r="O169" s="14">
        <f t="shared" si="41"/>
        <v>12214.7</v>
      </c>
      <c r="P169" s="27">
        <f t="shared" si="42"/>
        <v>2</v>
      </c>
      <c r="Q169" s="27">
        <f t="shared" si="43"/>
        <v>12</v>
      </c>
      <c r="R169" s="15">
        <f t="shared" si="44"/>
        <v>266545300</v>
      </c>
      <c r="S169" s="15">
        <f t="shared" si="45"/>
        <v>494988502.80000001</v>
      </c>
      <c r="T169" s="17"/>
    </row>
    <row r="170" spans="1:20" x14ac:dyDescent="0.3">
      <c r="A170" s="11">
        <v>42839</v>
      </c>
      <c r="B170" s="12">
        <v>2328.9499999999998</v>
      </c>
      <c r="C170" s="13">
        <v>3448.26</v>
      </c>
      <c r="D170" s="9">
        <v>5.8312700000000004E-3</v>
      </c>
      <c r="E170" s="9">
        <v>7.0287800000000001E-3</v>
      </c>
      <c r="F170" s="9">
        <v>103.126</v>
      </c>
      <c r="G170" s="9">
        <v>2327.5</v>
      </c>
      <c r="H170" s="9">
        <v>3377</v>
      </c>
      <c r="I170" s="9" t="s">
        <v>174</v>
      </c>
      <c r="J170" s="9">
        <v>1131.9000000000001</v>
      </c>
      <c r="K170" s="9">
        <v>1201.46</v>
      </c>
      <c r="L170" s="10">
        <f t="shared" si="46"/>
        <v>116625.40000000001</v>
      </c>
      <c r="M170" s="10">
        <f t="shared" si="47"/>
        <v>140575.6</v>
      </c>
      <c r="N170" s="14">
        <f t="shared" si="40"/>
        <v>56595.000000000007</v>
      </c>
      <c r="O170" s="14">
        <f t="shared" si="41"/>
        <v>12014.6</v>
      </c>
      <c r="P170" s="27">
        <f t="shared" si="42"/>
        <v>2</v>
      </c>
      <c r="Q170" s="27">
        <f t="shared" si="43"/>
        <v>12</v>
      </c>
      <c r="R170" s="15">
        <f t="shared" si="44"/>
        <v>263449725.00000003</v>
      </c>
      <c r="S170" s="15">
        <f t="shared" si="45"/>
        <v>486879650.40000004</v>
      </c>
      <c r="T170" s="17"/>
    </row>
    <row r="171" spans="1:20" x14ac:dyDescent="0.3">
      <c r="A171" s="11">
        <v>42840</v>
      </c>
      <c r="B171" s="12">
        <v>2328.9499999999998</v>
      </c>
      <c r="C171" s="13">
        <v>3448.26</v>
      </c>
      <c r="D171" s="9">
        <v>5.8252099999999999E-3</v>
      </c>
      <c r="E171" s="9">
        <v>7.0233099999999996E-3</v>
      </c>
      <c r="F171" s="9">
        <v>103.145</v>
      </c>
      <c r="G171" s="9">
        <v>2327.5</v>
      </c>
      <c r="H171" s="9">
        <v>3377</v>
      </c>
      <c r="I171" s="9" t="s">
        <v>175</v>
      </c>
      <c r="J171" s="9">
        <v>1131.9000000000001</v>
      </c>
      <c r="K171" s="9">
        <v>1201.46</v>
      </c>
      <c r="L171" s="10">
        <f t="shared" si="46"/>
        <v>116504.2</v>
      </c>
      <c r="M171" s="10">
        <f t="shared" si="47"/>
        <v>140466.19999999998</v>
      </c>
      <c r="N171" s="14">
        <f t="shared" si="40"/>
        <v>56595.000000000007</v>
      </c>
      <c r="O171" s="14">
        <f t="shared" si="41"/>
        <v>12014.6</v>
      </c>
      <c r="P171" s="27">
        <f t="shared" si="42"/>
        <v>2</v>
      </c>
      <c r="Q171" s="27">
        <f t="shared" si="43"/>
        <v>12</v>
      </c>
      <c r="R171" s="15">
        <f t="shared" si="44"/>
        <v>263449725.00000003</v>
      </c>
      <c r="S171" s="15">
        <f t="shared" si="45"/>
        <v>486879650.40000004</v>
      </c>
      <c r="T171" s="17"/>
    </row>
    <row r="172" spans="1:20" x14ac:dyDescent="0.3">
      <c r="A172" s="11">
        <v>42841</v>
      </c>
      <c r="B172" s="12">
        <v>2328.9499999999998</v>
      </c>
      <c r="C172" s="13">
        <v>3448.26</v>
      </c>
      <c r="D172" s="9">
        <v>5.8191400000000004E-3</v>
      </c>
      <c r="E172" s="9">
        <v>7.0178300000000001E-3</v>
      </c>
      <c r="F172" s="9">
        <v>103.164</v>
      </c>
      <c r="G172" s="9">
        <v>2327.5</v>
      </c>
      <c r="H172" s="9">
        <v>3377</v>
      </c>
      <c r="I172" s="9" t="s">
        <v>176</v>
      </c>
      <c r="J172" s="9">
        <v>1131.9000000000001</v>
      </c>
      <c r="K172" s="9">
        <v>1201.46</v>
      </c>
      <c r="L172" s="10">
        <f t="shared" si="46"/>
        <v>116382.8</v>
      </c>
      <c r="M172" s="10">
        <f t="shared" si="47"/>
        <v>140356.6</v>
      </c>
      <c r="N172" s="14">
        <f t="shared" si="40"/>
        <v>56595.000000000007</v>
      </c>
      <c r="O172" s="14">
        <f t="shared" si="41"/>
        <v>12014.6</v>
      </c>
      <c r="P172" s="27">
        <f t="shared" si="42"/>
        <v>2</v>
      </c>
      <c r="Q172" s="27">
        <f t="shared" si="43"/>
        <v>12</v>
      </c>
      <c r="R172" s="15">
        <f t="shared" si="44"/>
        <v>263449725.00000003</v>
      </c>
      <c r="S172" s="15">
        <f t="shared" si="45"/>
        <v>486879650.40000004</v>
      </c>
      <c r="T172" s="17"/>
    </row>
    <row r="173" spans="1:20" x14ac:dyDescent="0.3">
      <c r="A173" s="11">
        <v>42842</v>
      </c>
      <c r="B173" s="12">
        <v>2349.0100000000002</v>
      </c>
      <c r="C173" s="13">
        <v>3448.26</v>
      </c>
      <c r="D173" s="9">
        <v>5.0256500000000004E-3</v>
      </c>
      <c r="E173" s="9">
        <v>7.08166E-3</v>
      </c>
      <c r="F173" s="9">
        <v>103.291</v>
      </c>
      <c r="G173" s="16">
        <v>2345</v>
      </c>
      <c r="H173" s="9">
        <v>3377</v>
      </c>
      <c r="I173" s="9" t="s">
        <v>177</v>
      </c>
      <c r="J173" s="9">
        <v>1138.8</v>
      </c>
      <c r="K173" s="9">
        <v>1207.75</v>
      </c>
      <c r="L173" s="10">
        <f t="shared" si="46"/>
        <v>100513.00000000001</v>
      </c>
      <c r="M173" s="10">
        <f t="shared" si="47"/>
        <v>141633.20000000001</v>
      </c>
      <c r="N173" s="14">
        <f t="shared" si="40"/>
        <v>56940</v>
      </c>
      <c r="O173" s="14">
        <f t="shared" si="41"/>
        <v>12077.5</v>
      </c>
      <c r="P173" s="27">
        <f t="shared" si="42"/>
        <v>2</v>
      </c>
      <c r="Q173" s="27">
        <f t="shared" si="43"/>
        <v>12</v>
      </c>
      <c r="R173" s="15">
        <f t="shared" si="44"/>
        <v>267048600</v>
      </c>
      <c r="S173" s="15">
        <f t="shared" si="45"/>
        <v>489428610</v>
      </c>
      <c r="T173" s="17"/>
    </row>
    <row r="174" spans="1:20" x14ac:dyDescent="0.3">
      <c r="A174" s="11">
        <v>42843</v>
      </c>
      <c r="B174" s="12">
        <v>2342.19</v>
      </c>
      <c r="C174" s="13">
        <v>3409.78</v>
      </c>
      <c r="D174" s="9">
        <v>4.8934800000000004E-3</v>
      </c>
      <c r="E174" s="9">
        <v>7.0536799999999997E-3</v>
      </c>
      <c r="F174" s="9">
        <v>103.004</v>
      </c>
      <c r="G174" s="9">
        <v>2337.25</v>
      </c>
      <c r="H174" s="9">
        <v>3351</v>
      </c>
      <c r="I174" s="9" t="s">
        <v>178</v>
      </c>
      <c r="J174" s="9">
        <v>1136.5</v>
      </c>
      <c r="K174" s="9">
        <v>1209.18</v>
      </c>
      <c r="L174" s="10">
        <f t="shared" si="46"/>
        <v>97869.6</v>
      </c>
      <c r="M174" s="10">
        <f t="shared" si="47"/>
        <v>141073.60000000001</v>
      </c>
      <c r="N174" s="14">
        <f t="shared" si="40"/>
        <v>56825</v>
      </c>
      <c r="O174" s="14">
        <f t="shared" si="41"/>
        <v>12091.800000000001</v>
      </c>
      <c r="P174" s="27">
        <f t="shared" si="42"/>
        <v>2</v>
      </c>
      <c r="Q174" s="27">
        <f t="shared" si="43"/>
        <v>12</v>
      </c>
      <c r="R174" s="15">
        <f t="shared" si="44"/>
        <v>265628462.5</v>
      </c>
      <c r="S174" s="15">
        <f t="shared" si="45"/>
        <v>486235461.60000002</v>
      </c>
      <c r="T174" s="17"/>
    </row>
    <row r="175" spans="1:20" x14ac:dyDescent="0.3">
      <c r="A175" s="11">
        <v>42844</v>
      </c>
      <c r="B175" s="12">
        <v>2338.17</v>
      </c>
      <c r="C175" s="13">
        <v>3420.99</v>
      </c>
      <c r="D175" s="9">
        <v>5.7023200000000003E-3</v>
      </c>
      <c r="E175" s="9">
        <v>7.03463E-3</v>
      </c>
      <c r="F175" s="9">
        <v>103.08199999999999</v>
      </c>
      <c r="G175" s="9">
        <v>2333.75</v>
      </c>
      <c r="H175" s="9">
        <v>3355</v>
      </c>
      <c r="I175" s="9" t="s">
        <v>179</v>
      </c>
      <c r="J175" s="9">
        <v>1137.9000000000001</v>
      </c>
      <c r="K175" s="9">
        <v>1221.25</v>
      </c>
      <c r="L175" s="10">
        <f t="shared" si="46"/>
        <v>114046.40000000001</v>
      </c>
      <c r="M175" s="10">
        <f t="shared" si="47"/>
        <v>140692.6</v>
      </c>
      <c r="N175" s="14">
        <f t="shared" si="40"/>
        <v>56895.000000000007</v>
      </c>
      <c r="O175" s="14">
        <f t="shared" si="41"/>
        <v>12212.5</v>
      </c>
      <c r="P175" s="27">
        <f t="shared" si="42"/>
        <v>2</v>
      </c>
      <c r="Q175" s="27">
        <f t="shared" si="43"/>
        <v>12</v>
      </c>
      <c r="R175" s="15">
        <f t="shared" si="44"/>
        <v>265557412.50000003</v>
      </c>
      <c r="S175" s="15">
        <f t="shared" si="45"/>
        <v>491675250</v>
      </c>
      <c r="T175" s="17"/>
    </row>
    <row r="176" spans="1:20" x14ac:dyDescent="0.3">
      <c r="A176" s="11">
        <v>42845</v>
      </c>
      <c r="B176" s="12">
        <v>2355.84</v>
      </c>
      <c r="C176" s="13">
        <v>3440.03</v>
      </c>
      <c r="D176" s="9">
        <v>4.9813899999999996E-3</v>
      </c>
      <c r="E176" s="9">
        <v>7.0873000000000004E-3</v>
      </c>
      <c r="F176" s="9">
        <v>103.324</v>
      </c>
      <c r="G176" s="9">
        <v>2352</v>
      </c>
      <c r="H176" s="9">
        <v>3376</v>
      </c>
      <c r="I176" s="9" t="s">
        <v>180</v>
      </c>
      <c r="J176" s="9">
        <v>1139.8</v>
      </c>
      <c r="K176" s="9">
        <v>1221.1199999999999</v>
      </c>
      <c r="L176" s="10">
        <f t="shared" si="46"/>
        <v>99627.799999999988</v>
      </c>
      <c r="M176" s="10">
        <f t="shared" si="47"/>
        <v>141746</v>
      </c>
      <c r="N176" s="14">
        <f t="shared" si="40"/>
        <v>56990</v>
      </c>
      <c r="O176" s="14">
        <f t="shared" si="41"/>
        <v>12211.199999999999</v>
      </c>
      <c r="P176" s="27">
        <f t="shared" si="42"/>
        <v>2</v>
      </c>
      <c r="Q176" s="27">
        <f t="shared" si="43"/>
        <v>12</v>
      </c>
      <c r="R176" s="15">
        <f t="shared" si="44"/>
        <v>268080960</v>
      </c>
      <c r="S176" s="15">
        <f t="shared" si="45"/>
        <v>494700134.39999998</v>
      </c>
      <c r="T176" s="17"/>
    </row>
    <row r="177" spans="1:25" x14ac:dyDescent="0.3">
      <c r="A177" s="11">
        <v>42846</v>
      </c>
      <c r="B177" s="12">
        <v>2348.69</v>
      </c>
      <c r="C177" s="13">
        <v>3440.27</v>
      </c>
      <c r="D177" s="9">
        <v>4.9764299999999996E-3</v>
      </c>
      <c r="E177" s="9">
        <v>7.0582400000000003E-3</v>
      </c>
      <c r="F177" s="9">
        <v>103.30800000000001</v>
      </c>
      <c r="G177" s="9">
        <v>2347.5</v>
      </c>
      <c r="H177" s="9">
        <v>3377</v>
      </c>
      <c r="I177" s="9" t="s">
        <v>181</v>
      </c>
      <c r="J177" s="9">
        <v>1141.4000000000001</v>
      </c>
      <c r="K177" s="9">
        <v>1223.07</v>
      </c>
      <c r="L177" s="10">
        <f t="shared" si="46"/>
        <v>99528.599999999991</v>
      </c>
      <c r="M177" s="10">
        <f t="shared" si="47"/>
        <v>141164.80000000002</v>
      </c>
      <c r="N177" s="14">
        <f t="shared" si="40"/>
        <v>57070.000000000007</v>
      </c>
      <c r="O177" s="14">
        <f t="shared" si="41"/>
        <v>12230.699999999999</v>
      </c>
      <c r="P177" s="27">
        <f t="shared" si="42"/>
        <v>2</v>
      </c>
      <c r="Q177" s="27">
        <f t="shared" si="43"/>
        <v>12</v>
      </c>
      <c r="R177" s="15">
        <f t="shared" si="44"/>
        <v>267943650.00000003</v>
      </c>
      <c r="S177" s="15">
        <f t="shared" si="45"/>
        <v>495636886.79999995</v>
      </c>
      <c r="T177" s="17"/>
    </row>
    <row r="178" spans="1:25" x14ac:dyDescent="0.3">
      <c r="A178" s="11">
        <v>42847</v>
      </c>
      <c r="B178" s="12">
        <v>2348.69</v>
      </c>
      <c r="C178" s="13">
        <v>3440.27</v>
      </c>
      <c r="D178" s="9">
        <v>4.9706699999999999E-3</v>
      </c>
      <c r="E178" s="9">
        <v>7.0526199999999999E-3</v>
      </c>
      <c r="F178" s="9">
        <v>103.327</v>
      </c>
      <c r="G178" s="9">
        <v>2347.5</v>
      </c>
      <c r="H178" s="9">
        <v>3377</v>
      </c>
      <c r="I178" s="9" t="s">
        <v>182</v>
      </c>
      <c r="J178" s="9">
        <v>1141.4000000000001</v>
      </c>
      <c r="K178" s="9">
        <v>1223.07</v>
      </c>
      <c r="L178" s="10">
        <f t="shared" si="46"/>
        <v>99413.4</v>
      </c>
      <c r="M178" s="10">
        <f t="shared" si="47"/>
        <v>141052.4</v>
      </c>
      <c r="N178" s="14">
        <f t="shared" si="40"/>
        <v>57070.000000000007</v>
      </c>
      <c r="O178" s="14">
        <f t="shared" si="41"/>
        <v>12230.699999999999</v>
      </c>
      <c r="P178" s="27">
        <f t="shared" si="42"/>
        <v>2</v>
      </c>
      <c r="Q178" s="27">
        <f t="shared" si="43"/>
        <v>12</v>
      </c>
      <c r="R178" s="15">
        <f t="shared" si="44"/>
        <v>267943650.00000003</v>
      </c>
      <c r="S178" s="15">
        <f t="shared" si="45"/>
        <v>495636886.79999995</v>
      </c>
      <c r="T178" s="17"/>
    </row>
    <row r="179" spans="1:25" x14ac:dyDescent="0.3">
      <c r="A179" s="11">
        <v>42848</v>
      </c>
      <c r="B179" s="12">
        <v>2348.69</v>
      </c>
      <c r="C179" s="13">
        <v>3440.27</v>
      </c>
      <c r="D179" s="9">
        <v>4.9649100000000003E-3</v>
      </c>
      <c r="E179" s="9">
        <v>7.0469800000000004E-3</v>
      </c>
      <c r="F179" s="9">
        <v>103.346</v>
      </c>
      <c r="G179" s="9">
        <v>2347.5</v>
      </c>
      <c r="H179" s="9">
        <v>3377</v>
      </c>
      <c r="I179" s="9" t="s">
        <v>183</v>
      </c>
      <c r="J179" s="9">
        <v>1141.4000000000001</v>
      </c>
      <c r="K179" s="9">
        <v>1223.07</v>
      </c>
      <c r="L179" s="10">
        <f t="shared" si="46"/>
        <v>99298.200000000012</v>
      </c>
      <c r="M179" s="10">
        <f t="shared" si="47"/>
        <v>140939.6</v>
      </c>
      <c r="N179" s="14">
        <f t="shared" si="40"/>
        <v>57070.000000000007</v>
      </c>
      <c r="O179" s="14">
        <f t="shared" si="41"/>
        <v>12230.699999999999</v>
      </c>
      <c r="P179" s="27">
        <f t="shared" si="42"/>
        <v>2</v>
      </c>
      <c r="Q179" s="27">
        <f t="shared" si="43"/>
        <v>12</v>
      </c>
      <c r="R179" s="15">
        <f t="shared" si="44"/>
        <v>267943650.00000003</v>
      </c>
      <c r="S179" s="15">
        <f t="shared" si="45"/>
        <v>495636886.79999995</v>
      </c>
      <c r="T179" s="17"/>
    </row>
    <row r="180" spans="1:25" x14ac:dyDescent="0.3">
      <c r="A180" s="11">
        <v>42849</v>
      </c>
      <c r="B180" s="12">
        <v>2374.15</v>
      </c>
      <c r="C180" s="13">
        <v>3577.38</v>
      </c>
      <c r="D180" s="9">
        <v>5.3814600000000002E-3</v>
      </c>
      <c r="E180" s="9">
        <v>5.24421E-3</v>
      </c>
      <c r="F180" s="9">
        <v>104.33499999999999</v>
      </c>
      <c r="G180" s="9">
        <v>2370</v>
      </c>
      <c r="H180" s="9">
        <v>3510</v>
      </c>
      <c r="I180" s="9" t="s">
        <v>184</v>
      </c>
      <c r="J180" s="9">
        <v>1136.5999999999999</v>
      </c>
      <c r="K180" s="9">
        <v>1236</v>
      </c>
      <c r="L180" s="10">
        <f t="shared" si="46"/>
        <v>107629.20000000001</v>
      </c>
      <c r="M180" s="10">
        <f t="shared" si="47"/>
        <v>104884.2</v>
      </c>
      <c r="N180" s="14">
        <f t="shared" si="40"/>
        <v>56829.999999999993</v>
      </c>
      <c r="O180" s="14">
        <f t="shared" si="41"/>
        <v>12360</v>
      </c>
      <c r="P180" s="27">
        <f t="shared" si="42"/>
        <v>2</v>
      </c>
      <c r="Q180" s="27">
        <f t="shared" si="43"/>
        <v>8</v>
      </c>
      <c r="R180" s="15">
        <f t="shared" si="44"/>
        <v>269374200</v>
      </c>
      <c r="S180" s="15">
        <f t="shared" si="45"/>
        <v>347068800</v>
      </c>
      <c r="T180" s="17"/>
    </row>
    <row r="181" spans="1:25" x14ac:dyDescent="0.3">
      <c r="A181" s="11">
        <v>42850</v>
      </c>
      <c r="B181" s="12">
        <v>2388.61</v>
      </c>
      <c r="C181" s="13">
        <v>3583.16</v>
      </c>
      <c r="D181" s="9">
        <v>4.67082E-3</v>
      </c>
      <c r="E181" s="9">
        <v>5.2786300000000003E-3</v>
      </c>
      <c r="F181" s="9">
        <v>104.456</v>
      </c>
      <c r="G181" s="9">
        <v>2385</v>
      </c>
      <c r="H181" s="9">
        <v>3521</v>
      </c>
      <c r="I181" s="9" t="s">
        <v>185</v>
      </c>
      <c r="J181" s="9">
        <v>1131.7</v>
      </c>
      <c r="K181" s="9">
        <v>1229.82</v>
      </c>
      <c r="L181" s="10">
        <f t="shared" si="46"/>
        <v>93416.4</v>
      </c>
      <c r="M181" s="10">
        <f t="shared" si="47"/>
        <v>105572.6</v>
      </c>
      <c r="N181" s="14">
        <f t="shared" si="40"/>
        <v>56585</v>
      </c>
      <c r="O181" s="14">
        <f t="shared" si="41"/>
        <v>12298.199999999999</v>
      </c>
      <c r="P181" s="27">
        <f t="shared" si="42"/>
        <v>2</v>
      </c>
      <c r="Q181" s="27">
        <f t="shared" si="43"/>
        <v>9</v>
      </c>
      <c r="R181" s="15">
        <f t="shared" si="44"/>
        <v>269910450</v>
      </c>
      <c r="S181" s="15">
        <f t="shared" si="45"/>
        <v>389717659.79999995</v>
      </c>
      <c r="T181" s="17"/>
    </row>
    <row r="182" spans="1:25" x14ac:dyDescent="0.3">
      <c r="A182" s="11">
        <v>42851</v>
      </c>
      <c r="B182" s="12">
        <v>2387.4499999999998</v>
      </c>
      <c r="C182" s="13">
        <v>3578.71</v>
      </c>
      <c r="D182" s="9">
        <v>4.6532700000000001E-3</v>
      </c>
      <c r="E182" s="9">
        <v>5.2701099999999997E-3</v>
      </c>
      <c r="F182" s="9">
        <v>104.44499999999999</v>
      </c>
      <c r="G182" s="9">
        <v>2382.25</v>
      </c>
      <c r="H182" s="9">
        <v>3515</v>
      </c>
      <c r="I182" s="9" t="s">
        <v>186</v>
      </c>
      <c r="J182" s="9">
        <v>1130.5</v>
      </c>
      <c r="K182" s="9">
        <v>1235.07</v>
      </c>
      <c r="L182" s="10">
        <f t="shared" si="46"/>
        <v>93065.400000000009</v>
      </c>
      <c r="M182" s="10">
        <f t="shared" si="47"/>
        <v>105402.2</v>
      </c>
      <c r="N182" s="14">
        <f t="shared" si="40"/>
        <v>56525</v>
      </c>
      <c r="O182" s="14">
        <f t="shared" si="41"/>
        <v>12350.699999999999</v>
      </c>
      <c r="P182" s="27">
        <f t="shared" si="42"/>
        <v>2</v>
      </c>
      <c r="Q182" s="27">
        <f t="shared" si="43"/>
        <v>9</v>
      </c>
      <c r="R182" s="15">
        <f t="shared" si="44"/>
        <v>269313362.5</v>
      </c>
      <c r="S182" s="15">
        <f t="shared" si="45"/>
        <v>390714394.5</v>
      </c>
      <c r="T182" s="17"/>
    </row>
    <row r="183" spans="1:25" x14ac:dyDescent="0.3">
      <c r="A183" s="11">
        <v>42852</v>
      </c>
      <c r="B183" s="12">
        <v>2388.77</v>
      </c>
      <c r="C183" s="13">
        <v>3563.29</v>
      </c>
      <c r="D183" s="9">
        <v>4.6060299999999997E-3</v>
      </c>
      <c r="E183" s="9">
        <v>5.8377500000000001E-3</v>
      </c>
      <c r="F183" s="9">
        <v>104.38200000000001</v>
      </c>
      <c r="G183" s="9">
        <v>2386</v>
      </c>
      <c r="H183" s="9">
        <v>3501</v>
      </c>
      <c r="I183" s="9" t="s">
        <v>187</v>
      </c>
      <c r="J183" s="9">
        <v>1125.0999999999999</v>
      </c>
      <c r="K183" s="9">
        <v>1227.32</v>
      </c>
      <c r="L183" s="10">
        <f t="shared" si="46"/>
        <v>92120.599999999991</v>
      </c>
      <c r="M183" s="10">
        <f t="shared" si="47"/>
        <v>116755</v>
      </c>
      <c r="N183" s="14">
        <f t="shared" si="40"/>
        <v>56254.999999999993</v>
      </c>
      <c r="O183" s="14">
        <f t="shared" si="41"/>
        <v>12273.199999999999</v>
      </c>
      <c r="P183" s="27">
        <f t="shared" si="42"/>
        <v>2</v>
      </c>
      <c r="Q183" s="27">
        <f t="shared" si="43"/>
        <v>10</v>
      </c>
      <c r="R183" s="15">
        <f t="shared" si="44"/>
        <v>268448860</v>
      </c>
      <c r="S183" s="15">
        <f t="shared" si="45"/>
        <v>429684732</v>
      </c>
      <c r="T183" s="17"/>
    </row>
    <row r="184" spans="1:25" x14ac:dyDescent="0.3">
      <c r="A184" s="11">
        <v>42853</v>
      </c>
      <c r="B184" s="12">
        <v>2384.1999999999998</v>
      </c>
      <c r="C184" s="13">
        <v>3559.59</v>
      </c>
      <c r="D184" s="9">
        <v>0</v>
      </c>
      <c r="E184" s="9">
        <v>0</v>
      </c>
      <c r="F184" s="9">
        <v>0</v>
      </c>
      <c r="G184" s="9">
        <v>2380.5</v>
      </c>
      <c r="H184" s="9">
        <v>3508</v>
      </c>
      <c r="I184" s="9" t="s">
        <v>188</v>
      </c>
      <c r="J184" s="9">
        <v>1130.0999999999999</v>
      </c>
      <c r="K184" s="9">
        <v>1228.1400000000001</v>
      </c>
      <c r="L184" s="10">
        <f t="shared" si="46"/>
        <v>0</v>
      </c>
      <c r="M184" s="10">
        <f t="shared" si="47"/>
        <v>0</v>
      </c>
      <c r="N184" s="14">
        <f t="shared" si="40"/>
        <v>56504.999999999993</v>
      </c>
      <c r="O184" s="14">
        <f t="shared" si="41"/>
        <v>12281.400000000001</v>
      </c>
      <c r="P184" s="27">
        <f t="shared" si="42"/>
        <v>0</v>
      </c>
      <c r="Q184" s="27">
        <f t="shared" si="43"/>
        <v>0</v>
      </c>
      <c r="R184" s="15">
        <f t="shared" si="44"/>
        <v>0</v>
      </c>
      <c r="S184" s="15">
        <f t="shared" si="45"/>
        <v>0</v>
      </c>
      <c r="T184" s="17"/>
    </row>
    <row r="185" spans="1:25" x14ac:dyDescent="0.3">
      <c r="T185" s="1"/>
    </row>
    <row r="187" spans="1:25" x14ac:dyDescent="0.3">
      <c r="U187" s="1" t="e">
        <f>#REF!+#REF!</f>
        <v>#REF!</v>
      </c>
    </row>
    <row r="190" spans="1:25" s="7" customFormat="1" x14ac:dyDescent="0.3">
      <c r="L190" s="8"/>
      <c r="M190" s="8"/>
      <c r="P190" s="4"/>
      <c r="Q190" s="4"/>
      <c r="U190" s="1"/>
      <c r="V190"/>
      <c r="W190"/>
      <c r="X190" s="1"/>
      <c r="Y190" s="1"/>
    </row>
    <row r="191" spans="1:25" s="7" customFormat="1" x14ac:dyDescent="0.3">
      <c r="L191" s="8"/>
      <c r="M191" s="8"/>
      <c r="P191" s="4"/>
      <c r="Q191" s="4"/>
      <c r="U191" s="1"/>
      <c r="V191"/>
      <c r="W191"/>
      <c r="X191" s="1"/>
      <c r="Y191" s="1"/>
    </row>
    <row r="192" spans="1:25" x14ac:dyDescent="0.3">
      <c r="V192" s="7"/>
      <c r="W192" s="7"/>
    </row>
    <row r="193" spans="22:23" x14ac:dyDescent="0.3">
      <c r="V193" s="7"/>
      <c r="W193" s="7"/>
    </row>
  </sheetData>
  <autoFilter ref="A1:A184" xr:uid="{00000000-0009-0000-0000-000000000000}"/>
  <phoneticPr fontId="2" type="noConversion"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7169" r:id="rId4" name="FnBtn1">
          <controlPr locked="0" defaultSize="0" print="0" autoLine="0" autoPict="0" r:id="rId5">
            <anchor moveWithCells="1" sizeWithCells="1">
              <from>
                <xdr:col>0</xdr:col>
                <xdr:colOff>9525</xdr:colOff>
                <xdr:row>0</xdr:row>
                <xdr:rowOff>0</xdr:rowOff>
              </from>
              <to>
                <xdr:col>0</xdr:col>
                <xdr:colOff>400050</xdr:colOff>
                <xdr:row>0</xdr:row>
                <xdr:rowOff>0</xdr:rowOff>
              </to>
            </anchor>
          </controlPr>
        </control>
      </mc:Choice>
      <mc:Fallback>
        <control shapeId="7169" r:id="rId4" name="FnBt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65650-9A1F-4B35-B701-A752037A5DD0}">
  <sheetPr codeName="Sheet5"/>
  <dimension ref="A1:AE182"/>
  <sheetViews>
    <sheetView showGridLines="0" tabSelected="1" zoomScale="55" zoomScaleNormal="55" workbookViewId="0">
      <pane xSplit="1" ySplit="1" topLeftCell="R65" activePane="bottomRight" state="frozen"/>
      <selection pane="topRight" activeCell="B1" sqref="B1"/>
      <selection pane="bottomLeft" activeCell="A4" sqref="A4"/>
      <selection pane="bottomRight" activeCell="AA19" sqref="AA19"/>
    </sheetView>
  </sheetViews>
  <sheetFormatPr defaultRowHeight="16.5" x14ac:dyDescent="0.3"/>
  <cols>
    <col min="1" max="1" width="10.25" style="7" customWidth="1"/>
    <col min="2" max="2" width="9.5" style="7" customWidth="1"/>
    <col min="3" max="3" width="8.375" style="7" bestFit="1" customWidth="1"/>
    <col min="4" max="8" width="9" style="7"/>
    <col min="9" max="9" width="10.75" style="7" hidden="1" customWidth="1"/>
    <col min="10" max="11" width="0" style="7" hidden="1" customWidth="1"/>
    <col min="12" max="13" width="11.75" style="8" bestFit="1" customWidth="1"/>
    <col min="14" max="14" width="18.375" style="7" bestFit="1" customWidth="1"/>
    <col min="15" max="15" width="12.625" style="7" bestFit="1" customWidth="1"/>
    <col min="16" max="17" width="12.625" style="4" customWidth="1"/>
    <col min="18" max="18" width="17.25" style="7" customWidth="1"/>
    <col min="19" max="19" width="18.875" style="7" bestFit="1" customWidth="1"/>
    <col min="20" max="24" width="18.875" style="7" customWidth="1"/>
    <col min="25" max="25" width="14.5" style="7" customWidth="1"/>
    <col min="26" max="26" width="18.5" style="1" customWidth="1"/>
    <col min="27" max="27" width="15.375" style="7" bestFit="1" customWidth="1"/>
    <col min="28" max="28" width="16.875" style="7" bestFit="1" customWidth="1"/>
    <col min="29" max="29" width="11.625" style="1" bestFit="1" customWidth="1"/>
    <col min="30" max="30" width="12.625" style="1" bestFit="1" customWidth="1"/>
    <col min="31" max="16384" width="9" style="7"/>
  </cols>
  <sheetData>
    <row r="1" spans="1:31" s="24" customFormat="1" ht="49.5" x14ac:dyDescent="0.3">
      <c r="A1" s="39" t="s">
        <v>2</v>
      </c>
      <c r="B1" s="40" t="s">
        <v>207</v>
      </c>
      <c r="C1" s="40" t="s">
        <v>208</v>
      </c>
      <c r="D1" s="41" t="s">
        <v>222</v>
      </c>
      <c r="E1" s="41" t="s">
        <v>223</v>
      </c>
      <c r="F1" s="41" t="s">
        <v>3</v>
      </c>
      <c r="G1" s="41" t="s">
        <v>209</v>
      </c>
      <c r="H1" s="41" t="s">
        <v>210</v>
      </c>
      <c r="I1" s="41" t="s">
        <v>2</v>
      </c>
      <c r="J1" s="41" t="s">
        <v>194</v>
      </c>
      <c r="K1" s="41" t="s">
        <v>195</v>
      </c>
      <c r="L1" s="42" t="s">
        <v>197</v>
      </c>
      <c r="M1" s="42" t="s">
        <v>211</v>
      </c>
      <c r="N1" s="41" t="s">
        <v>212</v>
      </c>
      <c r="O1" s="41" t="s">
        <v>213</v>
      </c>
      <c r="P1" s="43" t="s">
        <v>214</v>
      </c>
      <c r="Q1" s="43" t="s">
        <v>215</v>
      </c>
      <c r="R1" s="37" t="s">
        <v>190</v>
      </c>
      <c r="S1" s="37" t="s">
        <v>216</v>
      </c>
      <c r="T1" s="38" t="s">
        <v>242</v>
      </c>
      <c r="U1" s="38" t="s">
        <v>243</v>
      </c>
      <c r="V1" s="37" t="s">
        <v>219</v>
      </c>
      <c r="W1" s="38" t="s">
        <v>220</v>
      </c>
      <c r="X1" s="37" t="s">
        <v>218</v>
      </c>
      <c r="Y1" s="44"/>
      <c r="Z1" s="45" t="s">
        <v>202</v>
      </c>
      <c r="AA1" s="46" t="s">
        <v>203</v>
      </c>
      <c r="AB1" s="46" t="s">
        <v>204</v>
      </c>
      <c r="AC1" s="23"/>
      <c r="AD1" s="23"/>
    </row>
    <row r="2" spans="1:31" x14ac:dyDescent="0.3">
      <c r="A2" s="28">
        <v>43144</v>
      </c>
      <c r="B2" s="30">
        <v>3340.93</v>
      </c>
      <c r="C2" s="30">
        <v>12004.51</v>
      </c>
      <c r="D2" s="7">
        <v>2.1496602616709599E-3</v>
      </c>
      <c r="E2" s="7">
        <v>1.8049199425716599E-3</v>
      </c>
      <c r="F2" s="7">
        <v>9876.0955331858695</v>
      </c>
      <c r="G2" s="7">
        <v>4477448.5</v>
      </c>
      <c r="H2" s="7">
        <v>1664849.625</v>
      </c>
      <c r="I2" s="9" t="s">
        <v>6</v>
      </c>
      <c r="J2" s="9">
        <v>1</v>
      </c>
      <c r="K2" s="9">
        <v>1</v>
      </c>
      <c r="L2" s="10">
        <f>D2*$AA$2</f>
        <v>21378629.261549097</v>
      </c>
      <c r="M2" s="10">
        <f>E2*$AA$2</f>
        <v>17950145.419268265</v>
      </c>
      <c r="N2" s="14">
        <f>G2*1*$AA$5</f>
        <v>44774485</v>
      </c>
      <c r="O2" s="14">
        <f>H2*1*$AA$5</f>
        <v>16648496.25</v>
      </c>
      <c r="P2" s="27">
        <f>ROUND(ROUND(L2/N2,0)*Sheet1!$L$8,0)</f>
        <v>0</v>
      </c>
      <c r="Q2" s="27">
        <f>ROUND(ROUND(M2/O2,0)*Sheet1!$L$9,0)</f>
        <v>1</v>
      </c>
      <c r="R2" s="33">
        <f>P2*N2</f>
        <v>0</v>
      </c>
      <c r="S2" s="33">
        <f>Q2*O2</f>
        <v>16648496.25</v>
      </c>
      <c r="T2" s="34">
        <f>L2+M2</f>
        <v>39328774.680817366</v>
      </c>
      <c r="U2" s="34">
        <f>R2+S2</f>
        <v>16648496.25</v>
      </c>
      <c r="V2" s="33"/>
      <c r="W2" s="34"/>
      <c r="X2" s="33"/>
      <c r="Y2" s="17"/>
      <c r="Z2" s="14">
        <v>10000</v>
      </c>
      <c r="AA2" s="47">
        <v>9945120000</v>
      </c>
      <c r="AB2" s="47">
        <f>AA2/Z2</f>
        <v>994512</v>
      </c>
    </row>
    <row r="3" spans="1:31" x14ac:dyDescent="0.3">
      <c r="A3" s="29">
        <v>43145</v>
      </c>
      <c r="B3" s="31">
        <v>3369.83</v>
      </c>
      <c r="C3" s="31">
        <v>12260.99</v>
      </c>
      <c r="D3" s="7">
        <v>2.0660143751121199E-3</v>
      </c>
      <c r="E3" s="7">
        <v>1.54239059963554E-3</v>
      </c>
      <c r="F3" s="7">
        <v>9916.0309319519201</v>
      </c>
      <c r="G3" s="7">
        <v>4501416.5</v>
      </c>
      <c r="H3" s="7">
        <v>1683115.5</v>
      </c>
      <c r="I3" s="9" t="s">
        <v>7</v>
      </c>
      <c r="J3" s="9">
        <v>1</v>
      </c>
      <c r="K3" s="9">
        <v>1</v>
      </c>
      <c r="L3" s="10">
        <f t="shared" ref="L3:L66" si="0">D3*$AA$2</f>
        <v>20546760.882215045</v>
      </c>
      <c r="M3" s="10">
        <f t="shared" ref="M3:M66" si="1">E3*$AA$2</f>
        <v>15339259.600247402</v>
      </c>
      <c r="N3" s="14">
        <f t="shared" ref="N3:N66" si="2">G3*1*$AA$5</f>
        <v>45014165</v>
      </c>
      <c r="O3" s="14">
        <f t="shared" ref="O3:O66" si="3">H3*1*$AA$5</f>
        <v>16831155</v>
      </c>
      <c r="P3" s="27">
        <f>ROUND(ROUND(L3/N3,0)*Sheet1!$L$8,0)</f>
        <v>0</v>
      </c>
      <c r="Q3" s="27">
        <f>ROUND(ROUND(M3/O3,0)*Sheet1!$L$9,0)</f>
        <v>1</v>
      </c>
      <c r="R3" s="33">
        <f t="shared" ref="R3:R66" si="4">P3*N3</f>
        <v>0</v>
      </c>
      <c r="S3" s="33">
        <f t="shared" ref="S3:S66" si="5">Q3*O3</f>
        <v>16831155</v>
      </c>
      <c r="T3" s="34">
        <f t="shared" ref="T3:T66" si="6">L3+M3</f>
        <v>35886020.482462451</v>
      </c>
      <c r="U3" s="34">
        <f t="shared" ref="U3:U66" si="7">R3+S3</f>
        <v>16831155</v>
      </c>
      <c r="V3" s="33">
        <f>R3-R2</f>
        <v>0</v>
      </c>
      <c r="W3" s="34">
        <f>S3-S2</f>
        <v>182658.75</v>
      </c>
      <c r="X3" s="33">
        <f t="shared" ref="X3:X34" si="8">V3+W3</f>
        <v>182658.75</v>
      </c>
      <c r="Y3" s="17"/>
      <c r="Z3" s="14"/>
      <c r="AA3" s="47"/>
      <c r="AB3" s="47"/>
    </row>
    <row r="4" spans="1:31" x14ac:dyDescent="0.3">
      <c r="A4" s="28">
        <v>43150</v>
      </c>
      <c r="B4" s="30">
        <v>3407.79</v>
      </c>
      <c r="C4" s="31">
        <v>12260.99</v>
      </c>
      <c r="D4" s="7">
        <v>3.7953951667971602E-4</v>
      </c>
      <c r="E4" s="32">
        <v>1.55691583235801E-6</v>
      </c>
      <c r="F4" s="7">
        <v>10117.0334056064</v>
      </c>
      <c r="G4" s="7">
        <v>4509077.5</v>
      </c>
      <c r="H4" s="7">
        <v>1683115.5</v>
      </c>
      <c r="I4" s="9" t="s">
        <v>8</v>
      </c>
      <c r="J4" s="9">
        <v>1</v>
      </c>
      <c r="K4" s="9">
        <v>1</v>
      </c>
      <c r="L4" s="10">
        <f t="shared" si="0"/>
        <v>3774566.0381217776</v>
      </c>
      <c r="M4" s="10">
        <f t="shared" si="1"/>
        <v>15483.714782700292</v>
      </c>
      <c r="N4" s="14">
        <f t="shared" si="2"/>
        <v>45090775</v>
      </c>
      <c r="O4" s="14">
        <f t="shared" si="3"/>
        <v>16831155</v>
      </c>
      <c r="P4" s="27">
        <f>ROUND(ROUND(L4/N4,0)*Sheet1!$L$8,0)</f>
        <v>0</v>
      </c>
      <c r="Q4" s="27">
        <f>ROUND(ROUND(M4/O4,0)*Sheet1!$L$9,0)</f>
        <v>0</v>
      </c>
      <c r="R4" s="33">
        <f t="shared" si="4"/>
        <v>0</v>
      </c>
      <c r="S4" s="33">
        <f t="shared" si="5"/>
        <v>0</v>
      </c>
      <c r="T4" s="34">
        <f t="shared" si="6"/>
        <v>3790049.752904478</v>
      </c>
      <c r="U4" s="34">
        <f t="shared" si="7"/>
        <v>0</v>
      </c>
      <c r="V4" s="33">
        <f t="shared" ref="V4:V35" si="9">R4-R3</f>
        <v>0</v>
      </c>
      <c r="W4" s="34">
        <f t="shared" ref="W4:W67" si="10">S4-S3</f>
        <v>-16831155</v>
      </c>
      <c r="X4" s="33">
        <f t="shared" si="8"/>
        <v>-16831155</v>
      </c>
      <c r="Y4" s="17"/>
      <c r="Z4" s="14"/>
      <c r="AA4" s="47"/>
      <c r="AB4" s="47"/>
      <c r="AE4" s="2"/>
    </row>
    <row r="5" spans="1:31" x14ac:dyDescent="0.3">
      <c r="A5" s="28">
        <v>43151</v>
      </c>
      <c r="B5" s="30">
        <v>3435.08</v>
      </c>
      <c r="C5" s="30">
        <v>12396.87</v>
      </c>
      <c r="D5" s="7">
        <v>1.5236495682350399E-3</v>
      </c>
      <c r="E5" s="7">
        <v>1.2843014788362799E-3</v>
      </c>
      <c r="F5" s="7">
        <v>9963.0673224987095</v>
      </c>
      <c r="G5" s="7">
        <v>4548084.5</v>
      </c>
      <c r="H5" s="7">
        <v>1699422.375</v>
      </c>
      <c r="I5" s="9" t="s">
        <v>9</v>
      </c>
      <c r="J5" s="9">
        <v>1</v>
      </c>
      <c r="K5" s="9">
        <v>1</v>
      </c>
      <c r="L5" s="10">
        <f t="shared" si="0"/>
        <v>15152877.794045661</v>
      </c>
      <c r="M5" s="10">
        <f t="shared" si="1"/>
        <v>12772532.323204264</v>
      </c>
      <c r="N5" s="14">
        <f t="shared" si="2"/>
        <v>45480845</v>
      </c>
      <c r="O5" s="14">
        <f t="shared" si="3"/>
        <v>16994223.75</v>
      </c>
      <c r="P5" s="27">
        <f>ROUND(ROUND(L5/N5,0)*Sheet1!$L$8,0)</f>
        <v>0</v>
      </c>
      <c r="Q5" s="27">
        <f>ROUND(ROUND(M5/O5,0)*Sheet1!$L$9,0)</f>
        <v>1</v>
      </c>
      <c r="R5" s="33">
        <f t="shared" si="4"/>
        <v>0</v>
      </c>
      <c r="S5" s="33">
        <f t="shared" si="5"/>
        <v>16994223.75</v>
      </c>
      <c r="T5" s="34">
        <f t="shared" si="6"/>
        <v>27925410.117249925</v>
      </c>
      <c r="U5" s="34">
        <f t="shared" si="7"/>
        <v>16994223.75</v>
      </c>
      <c r="V5" s="33">
        <f t="shared" si="9"/>
        <v>0</v>
      </c>
      <c r="W5" s="34">
        <f t="shared" si="10"/>
        <v>16994223.75</v>
      </c>
      <c r="X5" s="33">
        <f t="shared" si="8"/>
        <v>16994223.75</v>
      </c>
      <c r="Y5" s="17"/>
      <c r="Z5" s="14" t="s">
        <v>206</v>
      </c>
      <c r="AA5" s="48">
        <v>10</v>
      </c>
      <c r="AB5" s="48"/>
    </row>
    <row r="6" spans="1:31" x14ac:dyDescent="0.3">
      <c r="A6" s="28">
        <v>43152</v>
      </c>
      <c r="B6" s="30">
        <v>3430.16</v>
      </c>
      <c r="C6" s="30">
        <v>12686.88</v>
      </c>
      <c r="D6" s="7">
        <v>1.4413854109770999E-3</v>
      </c>
      <c r="E6" s="7">
        <v>1.07865609813185E-3</v>
      </c>
      <c r="F6" s="7">
        <v>9991.6063744330295</v>
      </c>
      <c r="G6" s="7">
        <v>4537833.5</v>
      </c>
      <c r="H6" s="7">
        <v>1741596.5</v>
      </c>
      <c r="I6" s="9" t="s">
        <v>10</v>
      </c>
      <c r="J6" s="9">
        <v>1</v>
      </c>
      <c r="K6" s="9">
        <v>1</v>
      </c>
      <c r="L6" s="10">
        <f t="shared" si="0"/>
        <v>14334750.878416575</v>
      </c>
      <c r="M6" s="10">
        <f t="shared" si="1"/>
        <v>10727364.334653024</v>
      </c>
      <c r="N6" s="14">
        <f t="shared" si="2"/>
        <v>45378335</v>
      </c>
      <c r="O6" s="14">
        <f t="shared" si="3"/>
        <v>17415965</v>
      </c>
      <c r="P6" s="27">
        <f>ROUND(ROUND(L6/N6,0)*Sheet1!$L$8,0)</f>
        <v>0</v>
      </c>
      <c r="Q6" s="27">
        <f>ROUND(ROUND(M6/O6,0)*Sheet1!$L$9,0)</f>
        <v>1</v>
      </c>
      <c r="R6" s="33">
        <f t="shared" si="4"/>
        <v>0</v>
      </c>
      <c r="S6" s="33">
        <f t="shared" si="5"/>
        <v>17415965</v>
      </c>
      <c r="T6" s="34">
        <f t="shared" si="6"/>
        <v>25062115.213069599</v>
      </c>
      <c r="U6" s="34">
        <f t="shared" si="7"/>
        <v>17415965</v>
      </c>
      <c r="V6" s="33">
        <f t="shared" si="9"/>
        <v>0</v>
      </c>
      <c r="W6" s="34">
        <f t="shared" si="10"/>
        <v>421741.25</v>
      </c>
      <c r="X6" s="33">
        <f t="shared" si="8"/>
        <v>421741.25</v>
      </c>
      <c r="Y6" s="17"/>
      <c r="Z6" s="14" t="s">
        <v>217</v>
      </c>
      <c r="AA6" s="48">
        <v>50</v>
      </c>
      <c r="AB6" s="14"/>
    </row>
    <row r="7" spans="1:31" x14ac:dyDescent="0.3">
      <c r="A7" s="28">
        <v>43153</v>
      </c>
      <c r="B7" s="30">
        <v>3431.99</v>
      </c>
      <c r="C7" s="30">
        <v>12528.64</v>
      </c>
      <c r="D7" s="7">
        <v>1.50823586757047E-3</v>
      </c>
      <c r="E7" s="7">
        <v>1.2739357069391801E-3</v>
      </c>
      <c r="F7" s="7">
        <v>9968.0994694594701</v>
      </c>
      <c r="G7" s="7">
        <v>4580236.5</v>
      </c>
      <c r="H7" s="7">
        <v>1729261</v>
      </c>
      <c r="I7" s="9" t="s">
        <v>11</v>
      </c>
      <c r="J7" s="9">
        <v>1</v>
      </c>
      <c r="K7" s="9">
        <v>1</v>
      </c>
      <c r="L7" s="10">
        <f t="shared" si="0"/>
        <v>14999586.691292433</v>
      </c>
      <c r="M7" s="10">
        <f t="shared" si="1"/>
        <v>12669443.477794979</v>
      </c>
      <c r="N7" s="14">
        <f t="shared" si="2"/>
        <v>45802365</v>
      </c>
      <c r="O7" s="14">
        <f t="shared" si="3"/>
        <v>17292610</v>
      </c>
      <c r="P7" s="27">
        <f>ROUND(ROUND(L7/N7,0)*Sheet1!$L$8,0)</f>
        <v>0</v>
      </c>
      <c r="Q7" s="27">
        <f>ROUND(ROUND(M7/O7,0)*Sheet1!$L$9,0)</f>
        <v>1</v>
      </c>
      <c r="R7" s="33">
        <f t="shared" si="4"/>
        <v>0</v>
      </c>
      <c r="S7" s="33">
        <f t="shared" si="5"/>
        <v>17292610</v>
      </c>
      <c r="T7" s="34">
        <f t="shared" si="6"/>
        <v>27669030.16908741</v>
      </c>
      <c r="U7" s="34">
        <f t="shared" si="7"/>
        <v>17292610</v>
      </c>
      <c r="V7" s="33">
        <f t="shared" si="9"/>
        <v>0</v>
      </c>
      <c r="W7" s="34">
        <f t="shared" si="10"/>
        <v>-123355</v>
      </c>
      <c r="X7" s="33">
        <f t="shared" si="8"/>
        <v>-123355</v>
      </c>
      <c r="Y7" s="17"/>
    </row>
    <row r="8" spans="1:31" x14ac:dyDescent="0.3">
      <c r="A8" s="29">
        <v>43154</v>
      </c>
      <c r="B8" s="31">
        <v>3441.46</v>
      </c>
      <c r="C8" s="31">
        <v>12735.06</v>
      </c>
      <c r="D8" s="7">
        <v>1.08157448116143E-3</v>
      </c>
      <c r="E8" s="7">
        <v>1.0501447173408499E-3</v>
      </c>
      <c r="F8" s="7">
        <v>10003.6655747941</v>
      </c>
      <c r="G8" s="7">
        <v>4556997.5</v>
      </c>
      <c r="H8" s="7">
        <v>1753276.375</v>
      </c>
      <c r="I8" s="9" t="s">
        <v>12</v>
      </c>
      <c r="J8" s="9">
        <v>1</v>
      </c>
      <c r="K8" s="9">
        <v>1</v>
      </c>
      <c r="L8" s="10">
        <f t="shared" si="0"/>
        <v>10756388.004088162</v>
      </c>
      <c r="M8" s="10">
        <f t="shared" si="1"/>
        <v>10443815.231320834</v>
      </c>
      <c r="N8" s="14">
        <f t="shared" si="2"/>
        <v>45569975</v>
      </c>
      <c r="O8" s="14">
        <f t="shared" si="3"/>
        <v>17532763.75</v>
      </c>
      <c r="P8" s="27">
        <f>ROUND(ROUND(L8/N8,0)*Sheet1!$L$8,0)</f>
        <v>0</v>
      </c>
      <c r="Q8" s="27">
        <f>ROUND(ROUND(M8/O8,0)*Sheet1!$L$9,0)</f>
        <v>1</v>
      </c>
      <c r="R8" s="33">
        <f t="shared" si="4"/>
        <v>0</v>
      </c>
      <c r="S8" s="33">
        <f t="shared" si="5"/>
        <v>17532763.75</v>
      </c>
      <c r="T8" s="34">
        <f t="shared" si="6"/>
        <v>21200203.235408995</v>
      </c>
      <c r="U8" s="34">
        <f t="shared" si="7"/>
        <v>17532763.75</v>
      </c>
      <c r="V8" s="33">
        <f t="shared" si="9"/>
        <v>0</v>
      </c>
      <c r="W8" s="34">
        <f t="shared" si="10"/>
        <v>240153.75</v>
      </c>
      <c r="X8" s="33">
        <f t="shared" si="8"/>
        <v>240153.75</v>
      </c>
      <c r="Y8" s="17"/>
    </row>
    <row r="9" spans="1:31" x14ac:dyDescent="0.3">
      <c r="A9" s="28">
        <v>43157</v>
      </c>
      <c r="B9" s="30">
        <v>3463.18</v>
      </c>
      <c r="C9" s="30">
        <v>12834.06</v>
      </c>
      <c r="D9" s="7">
        <v>1.0739283876209701E-3</v>
      </c>
      <c r="E9" s="7">
        <v>1.0446789712465899E-3</v>
      </c>
      <c r="F9" s="7">
        <v>10006.0059245089</v>
      </c>
      <c r="G9" s="7">
        <v>4568238</v>
      </c>
      <c r="H9" s="7">
        <v>1756714.625</v>
      </c>
      <c r="I9" s="9" t="s">
        <v>13</v>
      </c>
      <c r="J9" s="9">
        <v>1</v>
      </c>
      <c r="K9" s="9">
        <v>1</v>
      </c>
      <c r="L9" s="10">
        <f t="shared" si="0"/>
        <v>10680346.686297063</v>
      </c>
      <c r="M9" s="10">
        <f t="shared" si="1"/>
        <v>10389457.730523886</v>
      </c>
      <c r="N9" s="14">
        <f t="shared" si="2"/>
        <v>45682380</v>
      </c>
      <c r="O9" s="14">
        <f t="shared" si="3"/>
        <v>17567146.25</v>
      </c>
      <c r="P9" s="27">
        <f>ROUND(ROUND(L9/N9,0)*Sheet1!$L$8,0)</f>
        <v>0</v>
      </c>
      <c r="Q9" s="27">
        <f>ROUND(ROUND(M9/O9,0)*Sheet1!$L$9,0)</f>
        <v>1</v>
      </c>
      <c r="R9" s="33">
        <f t="shared" si="4"/>
        <v>0</v>
      </c>
      <c r="S9" s="33">
        <f t="shared" si="5"/>
        <v>17567146.25</v>
      </c>
      <c r="T9" s="34">
        <f t="shared" si="6"/>
        <v>21069804.416820951</v>
      </c>
      <c r="U9" s="34">
        <f t="shared" si="7"/>
        <v>17567146.25</v>
      </c>
      <c r="V9" s="33">
        <f t="shared" si="9"/>
        <v>0</v>
      </c>
      <c r="W9" s="34">
        <f t="shared" si="10"/>
        <v>34382.5</v>
      </c>
      <c r="X9" s="33">
        <f t="shared" si="8"/>
        <v>34382.5</v>
      </c>
      <c r="Y9" s="17"/>
      <c r="Z9" s="7" t="s">
        <v>228</v>
      </c>
      <c r="AA9" s="7">
        <f>_xlfn.STDEV.S(B2:B119)</f>
        <v>67.087810603677909</v>
      </c>
      <c r="AB9" s="2"/>
    </row>
    <row r="10" spans="1:31" x14ac:dyDescent="0.3">
      <c r="A10" s="28">
        <v>43158</v>
      </c>
      <c r="B10" s="30">
        <v>3458.03</v>
      </c>
      <c r="C10" s="30">
        <v>12646.54</v>
      </c>
      <c r="D10" s="7">
        <v>1.06624155264774E-3</v>
      </c>
      <c r="E10" s="7">
        <v>1.03916908204185E-3</v>
      </c>
      <c r="F10" s="7">
        <v>10008.346294397599</v>
      </c>
      <c r="G10" s="7">
        <v>4561980</v>
      </c>
      <c r="H10" s="7">
        <v>1743498.375</v>
      </c>
      <c r="I10" s="9" t="s">
        <v>14</v>
      </c>
      <c r="J10" s="9">
        <v>1</v>
      </c>
      <c r="K10" s="9">
        <v>1</v>
      </c>
      <c r="L10" s="10">
        <f t="shared" si="0"/>
        <v>10603900.190068092</v>
      </c>
      <c r="M10" s="10">
        <f t="shared" si="1"/>
        <v>10334661.221196044</v>
      </c>
      <c r="N10" s="14">
        <f t="shared" si="2"/>
        <v>45619800</v>
      </c>
      <c r="O10" s="14">
        <f t="shared" si="3"/>
        <v>17434983.75</v>
      </c>
      <c r="P10" s="27">
        <f>ROUND(ROUND(L10/N10,0)*Sheet1!$L$8,0)</f>
        <v>0</v>
      </c>
      <c r="Q10" s="27">
        <f>ROUND(ROUND(M10/O10,0)*Sheet1!$L$9,0)</f>
        <v>1</v>
      </c>
      <c r="R10" s="33">
        <f t="shared" si="4"/>
        <v>0</v>
      </c>
      <c r="S10" s="33">
        <f t="shared" si="5"/>
        <v>17434983.75</v>
      </c>
      <c r="T10" s="34">
        <f t="shared" si="6"/>
        <v>20938561.411264136</v>
      </c>
      <c r="U10" s="34">
        <f t="shared" si="7"/>
        <v>17434983.75</v>
      </c>
      <c r="V10" s="33">
        <f t="shared" si="9"/>
        <v>0</v>
      </c>
      <c r="W10" s="34">
        <f t="shared" si="10"/>
        <v>-132162.5</v>
      </c>
      <c r="X10" s="33">
        <f t="shared" si="8"/>
        <v>-132162.5</v>
      </c>
      <c r="Y10" s="17"/>
      <c r="Z10" s="7" t="s">
        <v>229</v>
      </c>
      <c r="AA10" s="7">
        <f>_xlfn.STDEV.S(C2:C119)</f>
        <v>666.45554739400143</v>
      </c>
    </row>
    <row r="11" spans="1:31" x14ac:dyDescent="0.3">
      <c r="A11" s="28">
        <v>43159</v>
      </c>
      <c r="B11" s="30">
        <v>3438.96</v>
      </c>
      <c r="C11" s="30">
        <v>12382.08</v>
      </c>
      <c r="D11" s="7">
        <v>1.47691764382405E-3</v>
      </c>
      <c r="E11" s="7">
        <v>1.25269474135195E-3</v>
      </c>
      <c r="F11" s="7">
        <v>9978.1795345404407</v>
      </c>
      <c r="G11" s="7">
        <v>4543030.5</v>
      </c>
      <c r="H11" s="7">
        <v>1712366.875</v>
      </c>
      <c r="I11" s="9" t="s">
        <v>15</v>
      </c>
      <c r="J11" s="9">
        <v>1</v>
      </c>
      <c r="K11" s="9">
        <v>1</v>
      </c>
      <c r="L11" s="10">
        <f t="shared" si="0"/>
        <v>14688123.197947435</v>
      </c>
      <c r="M11" s="10">
        <f t="shared" si="1"/>
        <v>12458199.526114106</v>
      </c>
      <c r="N11" s="14">
        <f t="shared" si="2"/>
        <v>45430305</v>
      </c>
      <c r="O11" s="14">
        <f t="shared" si="3"/>
        <v>17123668.75</v>
      </c>
      <c r="P11" s="27">
        <f>ROUND(ROUND(L11/N11,0)*Sheet1!$L$8,0)</f>
        <v>0</v>
      </c>
      <c r="Q11" s="27">
        <f>ROUND(ROUND(M11/O11,0)*Sheet1!$L$9,0)</f>
        <v>1</v>
      </c>
      <c r="R11" s="33">
        <f t="shared" si="4"/>
        <v>0</v>
      </c>
      <c r="S11" s="33">
        <f t="shared" si="5"/>
        <v>17123668.75</v>
      </c>
      <c r="T11" s="34">
        <f t="shared" si="6"/>
        <v>27146322.724061541</v>
      </c>
      <c r="U11" s="34">
        <f t="shared" si="7"/>
        <v>17123668.75</v>
      </c>
      <c r="V11" s="33">
        <f t="shared" si="9"/>
        <v>0</v>
      </c>
      <c r="W11" s="34">
        <f t="shared" si="10"/>
        <v>-311315</v>
      </c>
      <c r="X11" s="33">
        <f t="shared" si="8"/>
        <v>-311315</v>
      </c>
      <c r="Y11" s="17"/>
      <c r="Z11" s="7" t="s">
        <v>230</v>
      </c>
    </row>
    <row r="12" spans="1:31" x14ac:dyDescent="0.3">
      <c r="A12" s="28">
        <v>43161</v>
      </c>
      <c r="B12" s="30">
        <v>3324.75</v>
      </c>
      <c r="C12" s="30">
        <v>12203.91</v>
      </c>
      <c r="D12" s="7">
        <v>1.9996968816155401E-3</v>
      </c>
      <c r="E12" s="7">
        <v>1.49841273988314E-3</v>
      </c>
      <c r="F12" s="7">
        <v>9940.2555092314597</v>
      </c>
      <c r="G12" s="7">
        <v>4421956</v>
      </c>
      <c r="H12" s="7">
        <v>1684012.75</v>
      </c>
      <c r="I12" s="9" t="s">
        <v>16</v>
      </c>
      <c r="J12" s="9">
        <v>1</v>
      </c>
      <c r="K12" s="9">
        <v>1</v>
      </c>
      <c r="L12" s="10">
        <f t="shared" si="0"/>
        <v>19887225.45129234</v>
      </c>
      <c r="M12" s="10">
        <f t="shared" si="1"/>
        <v>14901894.507666612</v>
      </c>
      <c r="N12" s="14">
        <f t="shared" si="2"/>
        <v>44219560</v>
      </c>
      <c r="O12" s="14">
        <f t="shared" si="3"/>
        <v>16840127.5</v>
      </c>
      <c r="P12" s="27">
        <f>ROUND(ROUND(L12/N12,0)*Sheet1!$L$8,0)</f>
        <v>0</v>
      </c>
      <c r="Q12" s="27">
        <f>ROUND(ROUND(M12/O12,0)*Sheet1!$L$9,0)</f>
        <v>1</v>
      </c>
      <c r="R12" s="33">
        <f t="shared" si="4"/>
        <v>0</v>
      </c>
      <c r="S12" s="33">
        <f t="shared" si="5"/>
        <v>16840127.5</v>
      </c>
      <c r="T12" s="34">
        <f t="shared" si="6"/>
        <v>34789119.958958954</v>
      </c>
      <c r="U12" s="34">
        <f t="shared" si="7"/>
        <v>16840127.5</v>
      </c>
      <c r="V12" s="33">
        <f t="shared" si="9"/>
        <v>0</v>
      </c>
      <c r="W12" s="34">
        <f t="shared" si="10"/>
        <v>-283541.25</v>
      </c>
      <c r="X12" s="33">
        <f t="shared" si="8"/>
        <v>-283541.25</v>
      </c>
      <c r="Y12" s="17"/>
      <c r="Z12" s="7" t="s">
        <v>231</v>
      </c>
    </row>
    <row r="13" spans="1:31" x14ac:dyDescent="0.3">
      <c r="A13" s="29">
        <v>43164</v>
      </c>
      <c r="B13" s="31">
        <v>3355.32</v>
      </c>
      <c r="C13" s="31">
        <v>11991.79</v>
      </c>
      <c r="D13" s="7">
        <v>2.0752588891042802E-3</v>
      </c>
      <c r="E13" s="7">
        <v>1.7552446351581799E-3</v>
      </c>
      <c r="F13" s="7">
        <v>9906.9847998619207</v>
      </c>
      <c r="G13" s="7">
        <v>4472897</v>
      </c>
      <c r="H13" s="7">
        <v>1652819</v>
      </c>
      <c r="I13" s="9" t="s">
        <v>17</v>
      </c>
      <c r="J13" s="9">
        <v>1</v>
      </c>
      <c r="K13" s="9">
        <v>1</v>
      </c>
      <c r="L13" s="10">
        <f t="shared" si="0"/>
        <v>20638698.68320876</v>
      </c>
      <c r="M13" s="10">
        <f t="shared" si="1"/>
        <v>17456118.526004318</v>
      </c>
      <c r="N13" s="14">
        <f t="shared" si="2"/>
        <v>44728970</v>
      </c>
      <c r="O13" s="14">
        <f t="shared" si="3"/>
        <v>16528190</v>
      </c>
      <c r="P13" s="27">
        <f>ROUND(ROUND(L13/N13,0)*Sheet1!$L$8,0)</f>
        <v>0</v>
      </c>
      <c r="Q13" s="27">
        <f>ROUND(ROUND(M13/O13,0)*Sheet1!$L$9,0)</f>
        <v>1</v>
      </c>
      <c r="R13" s="33">
        <f t="shared" si="4"/>
        <v>0</v>
      </c>
      <c r="S13" s="33">
        <f t="shared" si="5"/>
        <v>16528190</v>
      </c>
      <c r="T13" s="34">
        <f t="shared" si="6"/>
        <v>38094817.209213078</v>
      </c>
      <c r="U13" s="34">
        <f t="shared" si="7"/>
        <v>16528190</v>
      </c>
      <c r="V13" s="33">
        <f t="shared" si="9"/>
        <v>0</v>
      </c>
      <c r="W13" s="34">
        <f t="shared" si="10"/>
        <v>-311937.5</v>
      </c>
      <c r="X13" s="33">
        <f t="shared" si="8"/>
        <v>-311937.5</v>
      </c>
      <c r="Y13" s="17"/>
      <c r="Z13" s="7" t="s">
        <v>224</v>
      </c>
    </row>
    <row r="14" spans="1:31" x14ac:dyDescent="0.3">
      <c r="A14" s="28">
        <v>43165</v>
      </c>
      <c r="B14" s="30">
        <v>3357.86</v>
      </c>
      <c r="C14" s="30">
        <v>12311.54</v>
      </c>
      <c r="D14" s="7">
        <v>1.9846116098795399E-3</v>
      </c>
      <c r="E14" s="7">
        <v>1.4882023730061801E-3</v>
      </c>
      <c r="F14" s="7">
        <v>9945.6676859983399</v>
      </c>
      <c r="G14" s="7">
        <v>4420558.5</v>
      </c>
      <c r="H14" s="7">
        <v>1669938.125</v>
      </c>
      <c r="I14" s="9" t="s">
        <v>18</v>
      </c>
      <c r="J14" s="9">
        <v>1</v>
      </c>
      <c r="K14" s="9">
        <v>1</v>
      </c>
      <c r="L14" s="10">
        <f t="shared" si="0"/>
        <v>19737200.613645211</v>
      </c>
      <c r="M14" s="10">
        <f t="shared" si="1"/>
        <v>14800351.183831222</v>
      </c>
      <c r="N14" s="14">
        <f t="shared" si="2"/>
        <v>44205585</v>
      </c>
      <c r="O14" s="14">
        <f t="shared" si="3"/>
        <v>16699381.25</v>
      </c>
      <c r="P14" s="27">
        <f>ROUND(ROUND(L14/N14,0)*Sheet1!$L$8,0)</f>
        <v>0</v>
      </c>
      <c r="Q14" s="27">
        <f>ROUND(ROUND(M14/O14,0)*Sheet1!$L$9,0)</f>
        <v>1</v>
      </c>
      <c r="R14" s="33">
        <f t="shared" si="4"/>
        <v>0</v>
      </c>
      <c r="S14" s="33">
        <f t="shared" si="5"/>
        <v>16699381.25</v>
      </c>
      <c r="T14" s="34">
        <f t="shared" si="6"/>
        <v>34537551.797476433</v>
      </c>
      <c r="U14" s="34">
        <f t="shared" si="7"/>
        <v>16699381.25</v>
      </c>
      <c r="V14" s="33">
        <f t="shared" si="9"/>
        <v>0</v>
      </c>
      <c r="W14" s="34">
        <f t="shared" si="10"/>
        <v>171191.25</v>
      </c>
      <c r="X14" s="33">
        <f t="shared" si="8"/>
        <v>171191.25</v>
      </c>
      <c r="Y14" s="17"/>
      <c r="Z14" s="7" t="s">
        <v>225</v>
      </c>
    </row>
    <row r="15" spans="1:31" x14ac:dyDescent="0.3">
      <c r="A15" s="28">
        <v>43166</v>
      </c>
      <c r="B15" s="30">
        <v>3377.36</v>
      </c>
      <c r="C15" s="30">
        <v>12180.29</v>
      </c>
      <c r="D15" s="7">
        <v>1.5220783043511099E-3</v>
      </c>
      <c r="E15" s="7">
        <v>1.4623856133823799E-3</v>
      </c>
      <c r="F15" s="7">
        <v>9958.5989675742403</v>
      </c>
      <c r="G15" s="7">
        <v>4483896.5</v>
      </c>
      <c r="H15" s="7">
        <v>1664297.625</v>
      </c>
      <c r="I15" s="9" t="s">
        <v>19</v>
      </c>
      <c r="J15" s="9">
        <v>1</v>
      </c>
      <c r="K15" s="9">
        <v>1</v>
      </c>
      <c r="L15" s="10">
        <f t="shared" si="0"/>
        <v>15137251.38616831</v>
      </c>
      <c r="M15" s="10">
        <f t="shared" si="1"/>
        <v>14543600.411361374</v>
      </c>
      <c r="N15" s="14">
        <f t="shared" si="2"/>
        <v>44838965</v>
      </c>
      <c r="O15" s="14">
        <f t="shared" si="3"/>
        <v>16642976.25</v>
      </c>
      <c r="P15" s="27">
        <f>ROUND(ROUND(L15/N15,0)*Sheet1!$L$8,0)</f>
        <v>0</v>
      </c>
      <c r="Q15" s="27">
        <f>ROUND(ROUND(M15/O15,0)*Sheet1!$L$9,0)</f>
        <v>1</v>
      </c>
      <c r="R15" s="33">
        <f t="shared" si="4"/>
        <v>0</v>
      </c>
      <c r="S15" s="33">
        <f t="shared" si="5"/>
        <v>16642976.25</v>
      </c>
      <c r="T15" s="34">
        <f t="shared" si="6"/>
        <v>29680851.797529683</v>
      </c>
      <c r="U15" s="34">
        <f t="shared" si="7"/>
        <v>16642976.25</v>
      </c>
      <c r="V15" s="33">
        <f t="shared" si="9"/>
        <v>0</v>
      </c>
      <c r="W15" s="34">
        <f t="shared" si="10"/>
        <v>-56405</v>
      </c>
      <c r="X15" s="33">
        <f t="shared" si="8"/>
        <v>-56405</v>
      </c>
      <c r="Y15" s="17"/>
      <c r="Z15" s="7"/>
    </row>
    <row r="16" spans="1:31" x14ac:dyDescent="0.3">
      <c r="A16" s="28">
        <v>43167</v>
      </c>
      <c r="B16" s="30">
        <v>3413.28</v>
      </c>
      <c r="C16" s="30">
        <v>12334.83</v>
      </c>
      <c r="D16" s="7">
        <v>1.5144432539628101E-3</v>
      </c>
      <c r="E16" s="7">
        <v>1.4570340525559501E-3</v>
      </c>
      <c r="F16" s="7">
        <v>9961.2613452157293</v>
      </c>
      <c r="G16" s="7">
        <v>4514760</v>
      </c>
      <c r="H16" s="7">
        <v>1688052.375</v>
      </c>
      <c r="I16" s="9" t="s">
        <v>20</v>
      </c>
      <c r="J16" s="9">
        <v>1</v>
      </c>
      <c r="K16" s="9">
        <v>1</v>
      </c>
      <c r="L16" s="10">
        <f t="shared" si="0"/>
        <v>15061319.893850621</v>
      </c>
      <c r="M16" s="10">
        <f t="shared" si="1"/>
        <v>14490378.496755231</v>
      </c>
      <c r="N16" s="14">
        <f t="shared" si="2"/>
        <v>45147600</v>
      </c>
      <c r="O16" s="14">
        <f t="shared" si="3"/>
        <v>16880523.75</v>
      </c>
      <c r="P16" s="27">
        <f>ROUND(ROUND(L16/N16,0)*Sheet1!$L$8,0)</f>
        <v>0</v>
      </c>
      <c r="Q16" s="27">
        <f>ROUND(ROUND(M16/O16,0)*Sheet1!$L$9,0)</f>
        <v>1</v>
      </c>
      <c r="R16" s="33">
        <f t="shared" si="4"/>
        <v>0</v>
      </c>
      <c r="S16" s="33">
        <f t="shared" si="5"/>
        <v>16880523.75</v>
      </c>
      <c r="T16" s="34">
        <f t="shared" si="6"/>
        <v>29551698.390605852</v>
      </c>
      <c r="U16" s="34">
        <f t="shared" si="7"/>
        <v>16880523.75</v>
      </c>
      <c r="V16" s="33">
        <f t="shared" si="9"/>
        <v>0</v>
      </c>
      <c r="W16" s="34">
        <f t="shared" si="10"/>
        <v>237547.5</v>
      </c>
      <c r="X16" s="33">
        <f t="shared" si="8"/>
        <v>237547.5</v>
      </c>
      <c r="Y16" s="17"/>
      <c r="Z16" s="7" t="s">
        <v>226</v>
      </c>
    </row>
    <row r="17" spans="1:26" x14ac:dyDescent="0.3">
      <c r="A17" s="28">
        <v>43168</v>
      </c>
      <c r="B17" s="30">
        <v>3420.54</v>
      </c>
      <c r="C17" s="30">
        <v>12431.2</v>
      </c>
      <c r="D17" s="7">
        <v>1.42858457325833E-3</v>
      </c>
      <c r="E17" s="7">
        <v>1.2194556383562699E-3</v>
      </c>
      <c r="F17" s="7">
        <v>9993.3401583680698</v>
      </c>
      <c r="G17" s="7">
        <v>4486808</v>
      </c>
      <c r="H17" s="7">
        <v>1691342.375</v>
      </c>
      <c r="I17" s="9" t="s">
        <v>21</v>
      </c>
      <c r="J17" s="9">
        <v>1</v>
      </c>
      <c r="K17" s="9">
        <v>1</v>
      </c>
      <c r="L17" s="10">
        <f t="shared" si="0"/>
        <v>14207445.011202883</v>
      </c>
      <c r="M17" s="10">
        <f t="shared" si="1"/>
        <v>12127632.658129707</v>
      </c>
      <c r="N17" s="14">
        <f t="shared" si="2"/>
        <v>44868080</v>
      </c>
      <c r="O17" s="14">
        <f t="shared" si="3"/>
        <v>16913423.75</v>
      </c>
      <c r="P17" s="27">
        <f>ROUND(ROUND(L17/N17,0)*Sheet1!$L$8,0)</f>
        <v>0</v>
      </c>
      <c r="Q17" s="27">
        <f>ROUND(ROUND(M17/O17,0)*Sheet1!$L$9,0)</f>
        <v>1</v>
      </c>
      <c r="R17" s="33">
        <f t="shared" si="4"/>
        <v>0</v>
      </c>
      <c r="S17" s="33">
        <f t="shared" si="5"/>
        <v>16913423.75</v>
      </c>
      <c r="T17" s="34">
        <f t="shared" si="6"/>
        <v>26335077.66933259</v>
      </c>
      <c r="U17" s="34">
        <f t="shared" si="7"/>
        <v>16913423.75</v>
      </c>
      <c r="V17" s="33">
        <f t="shared" si="9"/>
        <v>0</v>
      </c>
      <c r="W17" s="34">
        <f t="shared" si="10"/>
        <v>32900</v>
      </c>
      <c r="X17" s="33">
        <f t="shared" si="8"/>
        <v>32900</v>
      </c>
      <c r="Y17" s="17"/>
      <c r="Z17" s="7" t="s">
        <v>227</v>
      </c>
    </row>
    <row r="18" spans="1:26" x14ac:dyDescent="0.3">
      <c r="A18" s="29">
        <v>43171</v>
      </c>
      <c r="B18" s="31">
        <v>3429.48</v>
      </c>
      <c r="C18" s="31">
        <v>12697.31</v>
      </c>
      <c r="D18" s="7">
        <v>1.34021990541466E-3</v>
      </c>
      <c r="E18" s="7">
        <v>1.0121100552078E-3</v>
      </c>
      <c r="F18" s="7">
        <v>10020.3110714177</v>
      </c>
      <c r="G18" s="7">
        <v>4505033</v>
      </c>
      <c r="H18" s="7">
        <v>1725196</v>
      </c>
      <c r="I18" s="9" t="s">
        <v>22</v>
      </c>
      <c r="J18" s="9">
        <v>1</v>
      </c>
      <c r="K18" s="9">
        <v>1</v>
      </c>
      <c r="L18" s="10">
        <f t="shared" si="0"/>
        <v>13328647.785737444</v>
      </c>
      <c r="M18" s="10">
        <f t="shared" si="1"/>
        <v>10065555.952248195</v>
      </c>
      <c r="N18" s="14">
        <f t="shared" si="2"/>
        <v>45050330</v>
      </c>
      <c r="O18" s="14">
        <f t="shared" si="3"/>
        <v>17251960</v>
      </c>
      <c r="P18" s="27">
        <f>ROUND(ROUND(L18/N18,0)*Sheet1!$L$8,0)</f>
        <v>0</v>
      </c>
      <c r="Q18" s="27">
        <f>ROUND(ROUND(M18/O18,0)*Sheet1!$L$9,0)</f>
        <v>1</v>
      </c>
      <c r="R18" s="33">
        <f t="shared" si="4"/>
        <v>0</v>
      </c>
      <c r="S18" s="33">
        <f t="shared" si="5"/>
        <v>17251960</v>
      </c>
      <c r="T18" s="34">
        <f t="shared" si="6"/>
        <v>23394203.737985641</v>
      </c>
      <c r="U18" s="34">
        <f t="shared" si="7"/>
        <v>17251960</v>
      </c>
      <c r="V18" s="33">
        <f t="shared" si="9"/>
        <v>0</v>
      </c>
      <c r="W18" s="34">
        <f t="shared" si="10"/>
        <v>338536.25</v>
      </c>
      <c r="X18" s="33">
        <f t="shared" si="8"/>
        <v>338536.25</v>
      </c>
      <c r="Y18" s="17"/>
    </row>
    <row r="19" spans="1:26" x14ac:dyDescent="0.3">
      <c r="A19" s="28">
        <v>43172</v>
      </c>
      <c r="B19" s="30">
        <v>3397.35</v>
      </c>
      <c r="C19" s="30">
        <v>12746.78</v>
      </c>
      <c r="D19" s="7">
        <v>1.3314571623969599E-3</v>
      </c>
      <c r="E19" s="7">
        <v>1.0062458474673699E-3</v>
      </c>
      <c r="F19" s="7">
        <v>10022.704561643801</v>
      </c>
      <c r="G19" s="7">
        <v>4471022.5</v>
      </c>
      <c r="H19" s="7">
        <v>1730443.875</v>
      </c>
      <c r="I19" s="9" t="s">
        <v>23</v>
      </c>
      <c r="J19" s="9">
        <v>1</v>
      </c>
      <c r="K19" s="9">
        <v>1</v>
      </c>
      <c r="L19" s="10">
        <f t="shared" si="0"/>
        <v>13241501.254897254</v>
      </c>
      <c r="M19" s="10">
        <f t="shared" si="1"/>
        <v>10007235.70256469</v>
      </c>
      <c r="N19" s="14">
        <f t="shared" si="2"/>
        <v>44710225</v>
      </c>
      <c r="O19" s="14">
        <f t="shared" si="3"/>
        <v>17304438.75</v>
      </c>
      <c r="P19" s="27">
        <f>ROUND(ROUND(L19/N19,0)*Sheet1!$L$8,0)</f>
        <v>0</v>
      </c>
      <c r="Q19" s="27">
        <f>ROUND(ROUND(M19/O19,0)*Sheet1!$L$9,0)</f>
        <v>1</v>
      </c>
      <c r="R19" s="33">
        <f t="shared" si="4"/>
        <v>0</v>
      </c>
      <c r="S19" s="33">
        <f t="shared" si="5"/>
        <v>17304438.75</v>
      </c>
      <c r="T19" s="34">
        <f t="shared" si="6"/>
        <v>23248736.957461946</v>
      </c>
      <c r="U19" s="34">
        <f t="shared" si="7"/>
        <v>17304438.75</v>
      </c>
      <c r="V19" s="33">
        <f t="shared" si="9"/>
        <v>0</v>
      </c>
      <c r="W19" s="34">
        <f t="shared" si="10"/>
        <v>52478.75</v>
      </c>
      <c r="X19" s="33">
        <f t="shared" si="8"/>
        <v>52478.75</v>
      </c>
      <c r="Y19" s="17"/>
    </row>
    <row r="20" spans="1:26" x14ac:dyDescent="0.3">
      <c r="A20" s="28">
        <v>43173</v>
      </c>
      <c r="B20" s="30">
        <v>3390.98</v>
      </c>
      <c r="C20" s="30">
        <v>12684.52</v>
      </c>
      <c r="D20" s="7">
        <v>1.3226372901346201E-3</v>
      </c>
      <c r="E20" s="7">
        <v>1.00032786638536E-3</v>
      </c>
      <c r="F20" s="7">
        <v>10025.098201687801</v>
      </c>
      <c r="G20" s="7">
        <v>4469436.5</v>
      </c>
      <c r="H20" s="7">
        <v>1722414.625</v>
      </c>
      <c r="I20" s="9" t="s">
        <v>24</v>
      </c>
      <c r="J20" s="9">
        <v>1</v>
      </c>
      <c r="K20" s="9">
        <v>1</v>
      </c>
      <c r="L20" s="10">
        <f t="shared" si="0"/>
        <v>13153786.566863613</v>
      </c>
      <c r="M20" s="10">
        <f t="shared" si="1"/>
        <v>9948380.6705463715</v>
      </c>
      <c r="N20" s="14">
        <f t="shared" si="2"/>
        <v>44694365</v>
      </c>
      <c r="O20" s="14">
        <f t="shared" si="3"/>
        <v>17224146.25</v>
      </c>
      <c r="P20" s="27">
        <f>ROUND(ROUND(L20/N20,0)*Sheet1!$L$8,0)</f>
        <v>0</v>
      </c>
      <c r="Q20" s="27">
        <f>ROUND(ROUND(M20/O20,0)*Sheet1!$L$9,0)</f>
        <v>1</v>
      </c>
      <c r="R20" s="33">
        <f t="shared" si="4"/>
        <v>0</v>
      </c>
      <c r="S20" s="33">
        <f t="shared" si="5"/>
        <v>17224146.25</v>
      </c>
      <c r="T20" s="34">
        <f t="shared" si="6"/>
        <v>23102167.237409987</v>
      </c>
      <c r="U20" s="34">
        <f t="shared" si="7"/>
        <v>17224146.25</v>
      </c>
      <c r="V20" s="33">
        <f t="shared" si="9"/>
        <v>0</v>
      </c>
      <c r="W20" s="34">
        <f t="shared" si="10"/>
        <v>-80292.5</v>
      </c>
      <c r="X20" s="33">
        <f t="shared" si="8"/>
        <v>-80292.5</v>
      </c>
      <c r="Y20" s="17"/>
    </row>
    <row r="21" spans="1:26" x14ac:dyDescent="0.3">
      <c r="A21" s="28">
        <v>43174</v>
      </c>
      <c r="B21" s="30">
        <v>3414.13</v>
      </c>
      <c r="C21" s="30">
        <v>12719.84</v>
      </c>
      <c r="D21" s="7">
        <v>1.3137588242369701E-3</v>
      </c>
      <c r="E21" s="7">
        <v>9.9435497492615307E-4</v>
      </c>
      <c r="F21" s="7">
        <v>10027.4919728975</v>
      </c>
      <c r="G21" s="7">
        <v>4507616</v>
      </c>
      <c r="H21" s="7">
        <v>1733680.125</v>
      </c>
      <c r="I21" s="9" t="s">
        <v>25</v>
      </c>
      <c r="J21" s="9">
        <v>1</v>
      </c>
      <c r="K21" s="9">
        <v>1</v>
      </c>
      <c r="L21" s="10">
        <f t="shared" si="0"/>
        <v>13065489.158095576</v>
      </c>
      <c r="M21" s="10">
        <f t="shared" si="1"/>
        <v>9888979.5482375827</v>
      </c>
      <c r="N21" s="14">
        <f t="shared" si="2"/>
        <v>45076160</v>
      </c>
      <c r="O21" s="14">
        <f t="shared" si="3"/>
        <v>17336801.25</v>
      </c>
      <c r="P21" s="27">
        <f>ROUND(ROUND(L21/N21,0)*Sheet1!$L$8,0)</f>
        <v>0</v>
      </c>
      <c r="Q21" s="27">
        <f>ROUND(ROUND(M21/O21,0)*Sheet1!$L$9,0)</f>
        <v>1</v>
      </c>
      <c r="R21" s="33">
        <f t="shared" si="4"/>
        <v>0</v>
      </c>
      <c r="S21" s="33">
        <f t="shared" si="5"/>
        <v>17336801.25</v>
      </c>
      <c r="T21" s="34">
        <f t="shared" si="6"/>
        <v>22954468.70633316</v>
      </c>
      <c r="U21" s="34">
        <f t="shared" si="7"/>
        <v>17336801.25</v>
      </c>
      <c r="V21" s="33">
        <f t="shared" si="9"/>
        <v>0</v>
      </c>
      <c r="W21" s="34">
        <f t="shared" si="10"/>
        <v>112655</v>
      </c>
      <c r="X21" s="33">
        <f t="shared" si="8"/>
        <v>112655</v>
      </c>
      <c r="Y21" s="17"/>
    </row>
    <row r="22" spans="1:26" x14ac:dyDescent="0.3">
      <c r="A22" s="28">
        <v>43175</v>
      </c>
      <c r="B22" s="30">
        <v>3437.4</v>
      </c>
      <c r="C22" s="30">
        <v>12673.07</v>
      </c>
      <c r="D22" s="7">
        <v>1.3048202468034201E-3</v>
      </c>
      <c r="E22" s="7">
        <v>9.8832599979755699E-4</v>
      </c>
      <c r="F22" s="7">
        <v>10029.8858554782</v>
      </c>
      <c r="G22" s="7">
        <v>4513679</v>
      </c>
      <c r="H22" s="7">
        <v>1730380.5</v>
      </c>
      <c r="I22" s="9" t="s">
        <v>26</v>
      </c>
      <c r="J22" s="9">
        <v>1</v>
      </c>
      <c r="K22" s="9">
        <v>1</v>
      </c>
      <c r="L22" s="10">
        <f t="shared" si="0"/>
        <v>12976593.932889629</v>
      </c>
      <c r="M22" s="10">
        <f t="shared" si="1"/>
        <v>9829020.6671066806</v>
      </c>
      <c r="N22" s="14">
        <f t="shared" si="2"/>
        <v>45136790</v>
      </c>
      <c r="O22" s="14">
        <f t="shared" si="3"/>
        <v>17303805</v>
      </c>
      <c r="P22" s="27">
        <f>ROUND(ROUND(L22/N22,0)*Sheet1!$L$8,0)</f>
        <v>0</v>
      </c>
      <c r="Q22" s="27">
        <f>ROUND(ROUND(M22/O22,0)*Sheet1!$L$9,0)</f>
        <v>1</v>
      </c>
      <c r="R22" s="33">
        <f t="shared" si="4"/>
        <v>0</v>
      </c>
      <c r="S22" s="33">
        <f t="shared" si="5"/>
        <v>17303805</v>
      </c>
      <c r="T22" s="34">
        <f t="shared" si="6"/>
        <v>22805614.59999631</v>
      </c>
      <c r="U22" s="34">
        <f t="shared" si="7"/>
        <v>17303805</v>
      </c>
      <c r="V22" s="33">
        <f t="shared" si="9"/>
        <v>0</v>
      </c>
      <c r="W22" s="34">
        <f t="shared" si="10"/>
        <v>-32996.25</v>
      </c>
      <c r="X22" s="33">
        <f t="shared" si="8"/>
        <v>-32996.25</v>
      </c>
      <c r="Y22" s="17"/>
    </row>
    <row r="23" spans="1:26" x14ac:dyDescent="0.3">
      <c r="A23" s="29">
        <v>43178</v>
      </c>
      <c r="B23" s="31">
        <v>3394.79</v>
      </c>
      <c r="C23" s="31">
        <v>12660.46</v>
      </c>
      <c r="D23" s="7">
        <v>1.2958199841892201E-3</v>
      </c>
      <c r="E23" s="7">
        <v>9.8223973004283997E-4</v>
      </c>
      <c r="F23" s="7">
        <v>10032.27982842</v>
      </c>
      <c r="G23" s="7">
        <v>4376033.5</v>
      </c>
      <c r="H23" s="7">
        <v>1732001.375</v>
      </c>
      <c r="I23" s="9" t="s">
        <v>27</v>
      </c>
      <c r="J23" s="9">
        <v>1</v>
      </c>
      <c r="K23" s="9">
        <v>1</v>
      </c>
      <c r="L23" s="10">
        <f t="shared" si="0"/>
        <v>12887085.241159895</v>
      </c>
      <c r="M23" s="10">
        <f t="shared" si="1"/>
        <v>9768491.9840436485</v>
      </c>
      <c r="N23" s="14">
        <f t="shared" si="2"/>
        <v>43760335</v>
      </c>
      <c r="O23" s="14">
        <f t="shared" si="3"/>
        <v>17320013.75</v>
      </c>
      <c r="P23" s="27">
        <f>ROUND(ROUND(L23/N23,0)*Sheet1!$L$8,0)</f>
        <v>0</v>
      </c>
      <c r="Q23" s="27">
        <f>ROUND(ROUND(M23/O23,0)*Sheet1!$L$9,0)</f>
        <v>1</v>
      </c>
      <c r="R23" s="33">
        <f t="shared" si="4"/>
        <v>0</v>
      </c>
      <c r="S23" s="33">
        <f t="shared" si="5"/>
        <v>17320013.75</v>
      </c>
      <c r="T23" s="34">
        <f t="shared" si="6"/>
        <v>22655577.225203544</v>
      </c>
      <c r="U23" s="34">
        <f t="shared" si="7"/>
        <v>17320013.75</v>
      </c>
      <c r="V23" s="33">
        <f t="shared" si="9"/>
        <v>0</v>
      </c>
      <c r="W23" s="34">
        <f t="shared" si="10"/>
        <v>16208.75</v>
      </c>
      <c r="X23" s="33">
        <f t="shared" si="8"/>
        <v>16208.75</v>
      </c>
      <c r="Y23" s="17"/>
    </row>
    <row r="24" spans="1:26" x14ac:dyDescent="0.3">
      <c r="A24" s="28">
        <v>43179</v>
      </c>
      <c r="B24" s="30">
        <v>3412.08</v>
      </c>
      <c r="C24" s="30">
        <v>12597.42</v>
      </c>
      <c r="D24" s="7">
        <v>1.36980868004109E-3</v>
      </c>
      <c r="E24" s="7">
        <v>1.1783261667259199E-3</v>
      </c>
      <c r="F24" s="7">
        <v>10011.0912560955</v>
      </c>
      <c r="G24" s="7">
        <v>4368841.5</v>
      </c>
      <c r="H24" s="7">
        <v>1720257.75</v>
      </c>
      <c r="I24" s="9" t="s">
        <v>28</v>
      </c>
      <c r="J24" s="9">
        <v>1</v>
      </c>
      <c r="K24" s="9">
        <v>1</v>
      </c>
      <c r="L24" s="10">
        <f t="shared" si="0"/>
        <v>13622911.700050244</v>
      </c>
      <c r="M24" s="10">
        <f t="shared" si="1"/>
        <v>11718595.127229281</v>
      </c>
      <c r="N24" s="14">
        <f t="shared" si="2"/>
        <v>43688415</v>
      </c>
      <c r="O24" s="14">
        <f t="shared" si="3"/>
        <v>17202577.5</v>
      </c>
      <c r="P24" s="27">
        <f>ROUND(ROUND(L24/N24,0)*Sheet1!$L$8,0)</f>
        <v>0</v>
      </c>
      <c r="Q24" s="27">
        <f>ROUND(ROUND(M24/O24,0)*Sheet1!$L$9,0)</f>
        <v>1</v>
      </c>
      <c r="R24" s="33">
        <f t="shared" si="4"/>
        <v>0</v>
      </c>
      <c r="S24" s="33">
        <f t="shared" si="5"/>
        <v>17202577.5</v>
      </c>
      <c r="T24" s="34">
        <f t="shared" si="6"/>
        <v>25341506.827279523</v>
      </c>
      <c r="U24" s="34">
        <f t="shared" si="7"/>
        <v>17202577.5</v>
      </c>
      <c r="V24" s="33">
        <f t="shared" si="9"/>
        <v>0</v>
      </c>
      <c r="W24" s="34">
        <f t="shared" si="10"/>
        <v>-117436.25</v>
      </c>
      <c r="X24" s="33">
        <f t="shared" si="8"/>
        <v>-117436.25</v>
      </c>
      <c r="Y24" s="17"/>
    </row>
    <row r="25" spans="1:26" x14ac:dyDescent="0.3">
      <c r="A25" s="28">
        <v>43180</v>
      </c>
      <c r="B25" s="30">
        <v>3401.04</v>
      </c>
      <c r="C25" s="30">
        <v>12521.55</v>
      </c>
      <c r="D25" s="7">
        <v>1.36117380975082E-3</v>
      </c>
      <c r="E25" s="7">
        <v>1.1722219573482701E-3</v>
      </c>
      <c r="F25" s="7">
        <v>10013.632872443201</v>
      </c>
      <c r="G25" s="7">
        <v>4355807</v>
      </c>
      <c r="H25" s="7">
        <v>1709725.625</v>
      </c>
      <c r="I25" s="9" t="s">
        <v>29</v>
      </c>
      <c r="J25" s="9">
        <v>1</v>
      </c>
      <c r="K25" s="9">
        <v>1</v>
      </c>
      <c r="L25" s="10">
        <f t="shared" si="0"/>
        <v>13537036.878829075</v>
      </c>
      <c r="M25" s="10">
        <f t="shared" si="1"/>
        <v>11657888.032463428</v>
      </c>
      <c r="N25" s="14">
        <f t="shared" si="2"/>
        <v>43558070</v>
      </c>
      <c r="O25" s="14">
        <f t="shared" si="3"/>
        <v>17097256.25</v>
      </c>
      <c r="P25" s="27">
        <f>ROUND(ROUND(L25/N25,0)*Sheet1!$L$8,0)</f>
        <v>0</v>
      </c>
      <c r="Q25" s="27">
        <f>ROUND(ROUND(M25/O25,0)*Sheet1!$L$9,0)</f>
        <v>1</v>
      </c>
      <c r="R25" s="33">
        <f t="shared" si="4"/>
        <v>0</v>
      </c>
      <c r="S25" s="33">
        <f t="shared" si="5"/>
        <v>17097256.25</v>
      </c>
      <c r="T25" s="34">
        <f t="shared" si="6"/>
        <v>25194924.911292501</v>
      </c>
      <c r="U25" s="34">
        <f t="shared" si="7"/>
        <v>17097256.25</v>
      </c>
      <c r="V25" s="33">
        <f t="shared" si="9"/>
        <v>0</v>
      </c>
      <c r="W25" s="34">
        <f t="shared" si="10"/>
        <v>-105321.25</v>
      </c>
      <c r="X25" s="33">
        <f t="shared" si="8"/>
        <v>-105321.25</v>
      </c>
      <c r="Y25" s="17"/>
    </row>
    <row r="26" spans="1:26" x14ac:dyDescent="0.3">
      <c r="A26" s="28">
        <v>43181</v>
      </c>
      <c r="B26" s="30">
        <v>3348.19</v>
      </c>
      <c r="C26" s="30">
        <v>12427.55</v>
      </c>
      <c r="D26" s="7">
        <v>1.79401663083209E-3</v>
      </c>
      <c r="E26" s="7">
        <v>1.18909643451753E-3</v>
      </c>
      <c r="F26" s="7">
        <v>10007.0807717754</v>
      </c>
      <c r="G26" s="7">
        <v>4316216</v>
      </c>
      <c r="H26" s="7">
        <v>1707812.25</v>
      </c>
      <c r="I26" s="9" t="s">
        <v>30</v>
      </c>
      <c r="J26" s="9">
        <v>1</v>
      </c>
      <c r="K26" s="9">
        <v>1</v>
      </c>
      <c r="L26" s="10">
        <f t="shared" si="0"/>
        <v>17841710.675620835</v>
      </c>
      <c r="M26" s="10">
        <f t="shared" si="1"/>
        <v>11825706.732848978</v>
      </c>
      <c r="N26" s="14">
        <f t="shared" si="2"/>
        <v>43162160</v>
      </c>
      <c r="O26" s="14">
        <f t="shared" si="3"/>
        <v>17078122.5</v>
      </c>
      <c r="P26" s="27">
        <f>ROUND(ROUND(L26/N26,0)*Sheet1!$L$8,0)</f>
        <v>0</v>
      </c>
      <c r="Q26" s="27">
        <f>ROUND(ROUND(M26/O26,0)*Sheet1!$L$9,0)</f>
        <v>1</v>
      </c>
      <c r="R26" s="33">
        <f t="shared" si="4"/>
        <v>0</v>
      </c>
      <c r="S26" s="33">
        <f t="shared" si="5"/>
        <v>17078122.5</v>
      </c>
      <c r="T26" s="34">
        <f t="shared" si="6"/>
        <v>29667417.408469811</v>
      </c>
      <c r="U26" s="34">
        <f t="shared" si="7"/>
        <v>17078122.5</v>
      </c>
      <c r="V26" s="33">
        <f t="shared" si="9"/>
        <v>0</v>
      </c>
      <c r="W26" s="34">
        <f t="shared" si="10"/>
        <v>-19133.75</v>
      </c>
      <c r="X26" s="33">
        <f t="shared" si="8"/>
        <v>-19133.75</v>
      </c>
      <c r="Y26" s="17"/>
    </row>
    <row r="27" spans="1:26" x14ac:dyDescent="0.3">
      <c r="A27" s="28">
        <v>43182</v>
      </c>
      <c r="B27" s="30">
        <v>3298.07</v>
      </c>
      <c r="C27" s="30">
        <v>12128.27</v>
      </c>
      <c r="D27" s="7">
        <v>2.4492935816414199E-3</v>
      </c>
      <c r="E27" s="7">
        <v>1.4430898048147899E-3</v>
      </c>
      <c r="F27" s="7">
        <v>9968.5003960037993</v>
      </c>
      <c r="G27" s="7">
        <v>4288853</v>
      </c>
      <c r="H27" s="7">
        <v>1668725</v>
      </c>
      <c r="I27" s="9" t="s">
        <v>31</v>
      </c>
      <c r="J27" s="9">
        <v>1</v>
      </c>
      <c r="K27" s="9">
        <v>1</v>
      </c>
      <c r="L27" s="10">
        <f t="shared" si="0"/>
        <v>24358518.584653717</v>
      </c>
      <c r="M27" s="10">
        <f t="shared" si="1"/>
        <v>14351701.279659664</v>
      </c>
      <c r="N27" s="14">
        <f t="shared" si="2"/>
        <v>42888530</v>
      </c>
      <c r="O27" s="14">
        <f t="shared" si="3"/>
        <v>16687250</v>
      </c>
      <c r="P27" s="27">
        <f>ROUND(ROUND(L27/N27,0)*Sheet1!$L$8,0)</f>
        <v>1</v>
      </c>
      <c r="Q27" s="27">
        <f>ROUND(ROUND(M27/O27,0)*Sheet1!$L$9,0)</f>
        <v>1</v>
      </c>
      <c r="R27" s="33">
        <f t="shared" si="4"/>
        <v>42888530</v>
      </c>
      <c r="S27" s="33">
        <f t="shared" si="5"/>
        <v>16687250</v>
      </c>
      <c r="T27" s="34">
        <f t="shared" si="6"/>
        <v>38710219.864313379</v>
      </c>
      <c r="U27" s="34">
        <f t="shared" si="7"/>
        <v>59575780</v>
      </c>
      <c r="V27" s="33">
        <f t="shared" si="9"/>
        <v>42888530</v>
      </c>
      <c r="W27" s="34">
        <f t="shared" si="10"/>
        <v>-390872.5</v>
      </c>
      <c r="X27" s="33">
        <f t="shared" si="8"/>
        <v>42497657.5</v>
      </c>
      <c r="Y27" s="17"/>
    </row>
    <row r="28" spans="1:26" x14ac:dyDescent="0.3">
      <c r="A28" s="29">
        <v>43185</v>
      </c>
      <c r="B28" s="31">
        <v>3278.72</v>
      </c>
      <c r="C28" s="31">
        <v>12197.7</v>
      </c>
      <c r="D28" s="7">
        <v>2.4417303218328599E-3</v>
      </c>
      <c r="E28" s="7">
        <v>1.43747252672283E-3</v>
      </c>
      <c r="F28" s="7">
        <v>9971.3052089912198</v>
      </c>
      <c r="G28" s="7">
        <v>4266068</v>
      </c>
      <c r="H28" s="7">
        <v>1673880.125</v>
      </c>
      <c r="I28" s="9" t="s">
        <v>32</v>
      </c>
      <c r="J28" s="9">
        <v>1</v>
      </c>
      <c r="K28" s="9">
        <v>1</v>
      </c>
      <c r="L28" s="10">
        <f t="shared" si="0"/>
        <v>24283301.058266412</v>
      </c>
      <c r="M28" s="10">
        <f t="shared" si="1"/>
        <v>14295836.774961751</v>
      </c>
      <c r="N28" s="14">
        <f t="shared" si="2"/>
        <v>42660680</v>
      </c>
      <c r="O28" s="14">
        <f t="shared" si="3"/>
        <v>16738801.25</v>
      </c>
      <c r="P28" s="27">
        <f>ROUND(ROUND(L28/N28,0)*Sheet1!$L$8,0)</f>
        <v>1</v>
      </c>
      <c r="Q28" s="27">
        <f>ROUND(ROUND(M28/O28,0)*Sheet1!$L$9,0)</f>
        <v>1</v>
      </c>
      <c r="R28" s="33">
        <f t="shared" si="4"/>
        <v>42660680</v>
      </c>
      <c r="S28" s="33">
        <f t="shared" si="5"/>
        <v>16738801.25</v>
      </c>
      <c r="T28" s="34">
        <f t="shared" si="6"/>
        <v>38579137.833228163</v>
      </c>
      <c r="U28" s="34">
        <f t="shared" si="7"/>
        <v>59399481.25</v>
      </c>
      <c r="V28" s="33">
        <f t="shared" si="9"/>
        <v>-227850</v>
      </c>
      <c r="W28" s="34">
        <f t="shared" si="10"/>
        <v>51551.25</v>
      </c>
      <c r="X28" s="33">
        <f t="shared" si="8"/>
        <v>-176298.75</v>
      </c>
      <c r="Y28" s="17"/>
    </row>
    <row r="29" spans="1:26" x14ac:dyDescent="0.3">
      <c r="A29" s="28">
        <v>43186</v>
      </c>
      <c r="B29" s="30">
        <v>3316.95</v>
      </c>
      <c r="C29" s="30">
        <v>12301.55</v>
      </c>
      <c r="D29" s="7">
        <v>1.8662753216409E-3</v>
      </c>
      <c r="E29" s="7">
        <v>1.4055349617183399E-3</v>
      </c>
      <c r="F29" s="7">
        <v>9986.6389874666002</v>
      </c>
      <c r="G29" s="7">
        <v>4298133.5</v>
      </c>
      <c r="H29" s="7">
        <v>1680977.25</v>
      </c>
      <c r="I29" s="9" t="s">
        <v>33</v>
      </c>
      <c r="J29" s="9">
        <v>1</v>
      </c>
      <c r="K29" s="9">
        <v>1</v>
      </c>
      <c r="L29" s="10">
        <f t="shared" si="0"/>
        <v>18560332.026757348</v>
      </c>
      <c r="M29" s="10">
        <f t="shared" si="1"/>
        <v>13978213.858484296</v>
      </c>
      <c r="N29" s="14">
        <f t="shared" si="2"/>
        <v>42981335</v>
      </c>
      <c r="O29" s="14">
        <f t="shared" si="3"/>
        <v>16809772.5</v>
      </c>
      <c r="P29" s="27">
        <f>ROUND(ROUND(L29/N29,0)*Sheet1!$L$8,0)</f>
        <v>0</v>
      </c>
      <c r="Q29" s="27">
        <f>ROUND(ROUND(M29/O29,0)*Sheet1!$L$9,0)</f>
        <v>1</v>
      </c>
      <c r="R29" s="33">
        <f t="shared" si="4"/>
        <v>0</v>
      </c>
      <c r="S29" s="33">
        <f t="shared" si="5"/>
        <v>16809772.5</v>
      </c>
      <c r="T29" s="34">
        <f t="shared" si="6"/>
        <v>32538545.885241643</v>
      </c>
      <c r="U29" s="34">
        <f t="shared" si="7"/>
        <v>16809772.5</v>
      </c>
      <c r="V29" s="33">
        <f t="shared" si="9"/>
        <v>-42660680</v>
      </c>
      <c r="W29" s="34">
        <f t="shared" si="10"/>
        <v>70971.25</v>
      </c>
      <c r="X29" s="33">
        <f t="shared" si="8"/>
        <v>-42589708.75</v>
      </c>
      <c r="Y29" s="17"/>
    </row>
    <row r="30" spans="1:26" x14ac:dyDescent="0.3">
      <c r="A30" s="28">
        <v>43187</v>
      </c>
      <c r="B30" s="30">
        <v>3331.25</v>
      </c>
      <c r="C30" s="30">
        <v>12001.16</v>
      </c>
      <c r="D30" s="7">
        <v>1.9531382827810201E-3</v>
      </c>
      <c r="E30" s="7">
        <v>1.66955201071885E-3</v>
      </c>
      <c r="F30" s="7">
        <v>9955.6509942160192</v>
      </c>
      <c r="G30" s="7">
        <v>4249462.5</v>
      </c>
      <c r="H30" s="7">
        <v>1627162.375</v>
      </c>
      <c r="I30" s="9" t="s">
        <v>34</v>
      </c>
      <c r="J30" s="9">
        <v>1</v>
      </c>
      <c r="K30" s="9">
        <v>1</v>
      </c>
      <c r="L30" s="10">
        <f t="shared" si="0"/>
        <v>19424194.598851178</v>
      </c>
      <c r="M30" s="10">
        <f t="shared" si="1"/>
        <v>16603895.092840249</v>
      </c>
      <c r="N30" s="14">
        <f t="shared" si="2"/>
        <v>42494625</v>
      </c>
      <c r="O30" s="14">
        <f t="shared" si="3"/>
        <v>16271623.75</v>
      </c>
      <c r="P30" s="27">
        <f>ROUND(ROUND(L30/N30,0)*Sheet1!$L$8,0)</f>
        <v>0</v>
      </c>
      <c r="Q30" s="27">
        <f>ROUND(ROUND(M30/O30,0)*Sheet1!$L$9,0)</f>
        <v>1</v>
      </c>
      <c r="R30" s="33">
        <f t="shared" si="4"/>
        <v>0</v>
      </c>
      <c r="S30" s="33">
        <f t="shared" si="5"/>
        <v>16271623.75</v>
      </c>
      <c r="T30" s="34">
        <f t="shared" si="6"/>
        <v>36028089.691691428</v>
      </c>
      <c r="U30" s="34">
        <f t="shared" si="7"/>
        <v>16271623.75</v>
      </c>
      <c r="V30" s="33">
        <f t="shared" si="9"/>
        <v>0</v>
      </c>
      <c r="W30" s="34">
        <f t="shared" si="10"/>
        <v>-538148.75</v>
      </c>
      <c r="X30" s="33">
        <f t="shared" si="8"/>
        <v>-538148.75</v>
      </c>
      <c r="Y30" s="17"/>
    </row>
    <row r="31" spans="1:26" x14ac:dyDescent="0.3">
      <c r="A31" s="28">
        <v>43188</v>
      </c>
      <c r="B31" s="30">
        <v>3361.5</v>
      </c>
      <c r="C31" s="30">
        <v>11998.34</v>
      </c>
      <c r="D31" s="7">
        <v>1.9455830692435901E-3</v>
      </c>
      <c r="E31" s="7">
        <v>1.66409948979935E-3</v>
      </c>
      <c r="F31" s="7">
        <v>9958.5549207706499</v>
      </c>
      <c r="G31" s="7">
        <v>4282138.5</v>
      </c>
      <c r="H31" s="7">
        <v>1623311.125</v>
      </c>
      <c r="I31" s="9" t="s">
        <v>35</v>
      </c>
      <c r="J31" s="9">
        <v>1</v>
      </c>
      <c r="K31" s="9">
        <v>1</v>
      </c>
      <c r="L31" s="10">
        <f t="shared" si="0"/>
        <v>19349057.093595814</v>
      </c>
      <c r="M31" s="10">
        <f t="shared" si="1"/>
        <v>16549669.117993312</v>
      </c>
      <c r="N31" s="14">
        <f t="shared" si="2"/>
        <v>42821385</v>
      </c>
      <c r="O31" s="14">
        <f t="shared" si="3"/>
        <v>16233111.25</v>
      </c>
      <c r="P31" s="27">
        <f>ROUND(ROUND(L31/N31,0)*Sheet1!$L$8,0)</f>
        <v>0</v>
      </c>
      <c r="Q31" s="27">
        <f>ROUND(ROUND(M31/O31,0)*Sheet1!$L$9,0)</f>
        <v>1</v>
      </c>
      <c r="R31" s="33">
        <f t="shared" si="4"/>
        <v>0</v>
      </c>
      <c r="S31" s="33">
        <f t="shared" si="5"/>
        <v>16233111.25</v>
      </c>
      <c r="T31" s="34">
        <f t="shared" si="6"/>
        <v>35898726.211589128</v>
      </c>
      <c r="U31" s="34">
        <f t="shared" si="7"/>
        <v>16233111.25</v>
      </c>
      <c r="V31" s="33">
        <f t="shared" si="9"/>
        <v>0</v>
      </c>
      <c r="W31" s="34">
        <f t="shared" si="10"/>
        <v>-38512.5</v>
      </c>
      <c r="X31" s="33">
        <f t="shared" si="8"/>
        <v>-38512.5</v>
      </c>
      <c r="Y31" s="17"/>
    </row>
    <row r="32" spans="1:26" x14ac:dyDescent="0.3">
      <c r="A32" s="28">
        <v>43189</v>
      </c>
      <c r="B32" s="30">
        <v>3361.5</v>
      </c>
      <c r="C32" s="30">
        <v>11998.34</v>
      </c>
      <c r="D32" s="32">
        <v>-4.0834200436985803E-15</v>
      </c>
      <c r="E32" s="32">
        <v>2.9729985349507197E-10</v>
      </c>
      <c r="F32" s="7">
        <v>10146.4245482058</v>
      </c>
      <c r="G32" s="7">
        <v>4282138.5</v>
      </c>
      <c r="H32" s="7">
        <v>1623311.125</v>
      </c>
      <c r="I32" s="9" t="s">
        <v>36</v>
      </c>
      <c r="J32" s="9">
        <v>1</v>
      </c>
      <c r="K32" s="9">
        <v>1</v>
      </c>
      <c r="L32" s="10">
        <f t="shared" si="0"/>
        <v>-4.0610102344987627E-5</v>
      </c>
      <c r="M32" s="10">
        <f t="shared" si="1"/>
        <v>2.9566827189909102</v>
      </c>
      <c r="N32" s="14">
        <f t="shared" si="2"/>
        <v>42821385</v>
      </c>
      <c r="O32" s="14">
        <f t="shared" si="3"/>
        <v>16233111.25</v>
      </c>
      <c r="P32" s="27">
        <f>ROUND(ROUND(L32/N32,0)*Sheet1!$L$8,0)</f>
        <v>0</v>
      </c>
      <c r="Q32" s="27">
        <f>ROUND(ROUND(M32/O32,0)*Sheet1!$L$9,0)</f>
        <v>0</v>
      </c>
      <c r="R32" s="33">
        <f t="shared" si="4"/>
        <v>0</v>
      </c>
      <c r="S32" s="33">
        <f t="shared" si="5"/>
        <v>0</v>
      </c>
      <c r="T32" s="34">
        <f t="shared" si="6"/>
        <v>2.9566421088885653</v>
      </c>
      <c r="U32" s="34">
        <f t="shared" si="7"/>
        <v>0</v>
      </c>
      <c r="V32" s="33">
        <f t="shared" si="9"/>
        <v>0</v>
      </c>
      <c r="W32" s="34">
        <f t="shared" si="10"/>
        <v>-16233111.25</v>
      </c>
      <c r="X32" s="33">
        <f t="shared" si="8"/>
        <v>-16233111.25</v>
      </c>
      <c r="Y32" s="17"/>
    </row>
    <row r="33" spans="1:25" x14ac:dyDescent="0.3">
      <c r="A33" s="29">
        <v>43192</v>
      </c>
      <c r="B33" s="30">
        <v>3361.5</v>
      </c>
      <c r="C33" s="30">
        <v>11998.34</v>
      </c>
      <c r="D33" s="32">
        <v>-3.2667360349588698E-15</v>
      </c>
      <c r="E33" s="32">
        <v>2.57691541858972E-10</v>
      </c>
      <c r="F33" s="7">
        <v>10147.3704222326</v>
      </c>
      <c r="G33" s="7">
        <v>4282138.5</v>
      </c>
      <c r="H33" s="7">
        <v>1623311.125</v>
      </c>
      <c r="I33" s="9" t="s">
        <v>37</v>
      </c>
      <c r="J33" s="9">
        <v>1</v>
      </c>
      <c r="K33" s="9">
        <v>1</v>
      </c>
      <c r="L33" s="10">
        <f t="shared" si="0"/>
        <v>-3.2488081875990157E-5</v>
      </c>
      <c r="M33" s="10">
        <f t="shared" si="1"/>
        <v>2.5627733067724998</v>
      </c>
      <c r="N33" s="14">
        <f t="shared" si="2"/>
        <v>42821385</v>
      </c>
      <c r="O33" s="14">
        <f t="shared" si="3"/>
        <v>16233111.25</v>
      </c>
      <c r="P33" s="27">
        <f>ROUND(ROUND(L33/N33,0)*Sheet1!$L$8,0)</f>
        <v>0</v>
      </c>
      <c r="Q33" s="27">
        <f>ROUND(ROUND(M33/O33,0)*Sheet1!$L$9,0)</f>
        <v>0</v>
      </c>
      <c r="R33" s="33">
        <f t="shared" si="4"/>
        <v>0</v>
      </c>
      <c r="S33" s="33">
        <f t="shared" si="5"/>
        <v>0</v>
      </c>
      <c r="T33" s="34">
        <f t="shared" si="6"/>
        <v>2.562740818690624</v>
      </c>
      <c r="U33" s="34">
        <f t="shared" si="7"/>
        <v>0</v>
      </c>
      <c r="V33" s="33">
        <f t="shared" si="9"/>
        <v>0</v>
      </c>
      <c r="W33" s="34">
        <f t="shared" si="10"/>
        <v>0</v>
      </c>
      <c r="X33" s="33">
        <f t="shared" si="8"/>
        <v>0</v>
      </c>
      <c r="Y33" s="17"/>
    </row>
    <row r="34" spans="1:25" x14ac:dyDescent="0.3">
      <c r="A34" s="28">
        <v>43193</v>
      </c>
      <c r="B34" s="30">
        <v>3346.93</v>
      </c>
      <c r="C34" s="30">
        <v>12136.67</v>
      </c>
      <c r="D34" s="7">
        <v>1.824236092605E-3</v>
      </c>
      <c r="E34" s="7">
        <v>1.37514284442096E-3</v>
      </c>
      <c r="F34" s="7">
        <v>10000.462791899001</v>
      </c>
      <c r="G34" s="7">
        <v>4228090</v>
      </c>
      <c r="H34" s="7">
        <v>1632829.75</v>
      </c>
      <c r="I34" s="9" t="s">
        <v>38</v>
      </c>
      <c r="J34" s="9">
        <v>1</v>
      </c>
      <c r="K34" s="9">
        <v>1</v>
      </c>
      <c r="L34" s="10">
        <f t="shared" si="0"/>
        <v>18142246.849287838</v>
      </c>
      <c r="M34" s="10">
        <f t="shared" si="1"/>
        <v>13675960.604907777</v>
      </c>
      <c r="N34" s="14">
        <f t="shared" si="2"/>
        <v>42280900</v>
      </c>
      <c r="O34" s="14">
        <f t="shared" si="3"/>
        <v>16328297.5</v>
      </c>
      <c r="P34" s="27">
        <f>ROUND(ROUND(L34/N34,0)*Sheet1!$L$8,0)</f>
        <v>0</v>
      </c>
      <c r="Q34" s="27">
        <f>ROUND(ROUND(M34/O34,0)*Sheet1!$L$9,0)</f>
        <v>1</v>
      </c>
      <c r="R34" s="33">
        <f t="shared" si="4"/>
        <v>0</v>
      </c>
      <c r="S34" s="33">
        <f t="shared" si="5"/>
        <v>16328297.5</v>
      </c>
      <c r="T34" s="34">
        <f t="shared" si="6"/>
        <v>31818207.454195615</v>
      </c>
      <c r="U34" s="34">
        <f t="shared" si="7"/>
        <v>16328297.5</v>
      </c>
      <c r="V34" s="33">
        <f t="shared" si="9"/>
        <v>0</v>
      </c>
      <c r="W34" s="34">
        <f t="shared" si="10"/>
        <v>16328297.5</v>
      </c>
      <c r="X34" s="33">
        <f t="shared" si="8"/>
        <v>16328297.5</v>
      </c>
      <c r="Y34" s="17"/>
    </row>
    <row r="35" spans="1:25" x14ac:dyDescent="0.3">
      <c r="A35" s="28">
        <v>43194</v>
      </c>
      <c r="B35" s="30">
        <v>3340.35</v>
      </c>
      <c r="C35" s="30">
        <v>11857.41</v>
      </c>
      <c r="D35" s="7">
        <v>2.0066492713179001E-3</v>
      </c>
      <c r="E35" s="7">
        <v>1.9519857310961899E-3</v>
      </c>
      <c r="F35" s="7">
        <v>9930.6699581030407</v>
      </c>
      <c r="G35" s="7">
        <v>4244591.5</v>
      </c>
      <c r="H35" s="7">
        <v>1603371.375</v>
      </c>
      <c r="I35" s="9" t="s">
        <v>39</v>
      </c>
      <c r="J35" s="9">
        <v>1</v>
      </c>
      <c r="K35" s="9">
        <v>1</v>
      </c>
      <c r="L35" s="10">
        <f t="shared" si="0"/>
        <v>19956367.801169075</v>
      </c>
      <c r="M35" s="10">
        <f t="shared" si="1"/>
        <v>19412732.334039342</v>
      </c>
      <c r="N35" s="14">
        <f t="shared" si="2"/>
        <v>42445915</v>
      </c>
      <c r="O35" s="14">
        <f t="shared" si="3"/>
        <v>16033713.75</v>
      </c>
      <c r="P35" s="27">
        <f>ROUND(ROUND(L35/N35,0)*Sheet1!$L$8,0)</f>
        <v>0</v>
      </c>
      <c r="Q35" s="27">
        <f>ROUND(ROUND(M35/O35,0)*Sheet1!$L$9,0)</f>
        <v>1</v>
      </c>
      <c r="R35" s="33">
        <f t="shared" si="4"/>
        <v>0</v>
      </c>
      <c r="S35" s="33">
        <f t="shared" si="5"/>
        <v>16033713.75</v>
      </c>
      <c r="T35" s="34">
        <f t="shared" si="6"/>
        <v>39369100.135208413</v>
      </c>
      <c r="U35" s="34">
        <f t="shared" si="7"/>
        <v>16033713.75</v>
      </c>
      <c r="V35" s="33">
        <f t="shared" si="9"/>
        <v>0</v>
      </c>
      <c r="W35" s="34">
        <f t="shared" si="10"/>
        <v>-294583.75</v>
      </c>
      <c r="X35" s="33">
        <f t="shared" ref="X35:X66" si="11">V35+W35</f>
        <v>-294583.75</v>
      </c>
      <c r="Y35" s="17"/>
    </row>
    <row r="36" spans="1:25" x14ac:dyDescent="0.3">
      <c r="A36" s="28">
        <v>43195</v>
      </c>
      <c r="B36" s="30">
        <v>3429.95</v>
      </c>
      <c r="C36" s="30">
        <v>11857.41</v>
      </c>
      <c r="D36" s="7">
        <v>1.12932520649077E-4</v>
      </c>
      <c r="E36" s="32">
        <v>7.7081943152849897E-7</v>
      </c>
      <c r="F36" s="7">
        <v>10150.755349384601</v>
      </c>
      <c r="G36" s="7">
        <v>4350725.5</v>
      </c>
      <c r="H36" s="7">
        <v>1603371.375</v>
      </c>
      <c r="I36" s="9" t="s">
        <v>40</v>
      </c>
      <c r="J36" s="9">
        <v>1</v>
      </c>
      <c r="K36" s="9">
        <v>1</v>
      </c>
      <c r="L36" s="10">
        <f t="shared" si="0"/>
        <v>1123127.4697575488</v>
      </c>
      <c r="M36" s="10">
        <f t="shared" si="1"/>
        <v>7665.891744882706</v>
      </c>
      <c r="N36" s="14">
        <f t="shared" si="2"/>
        <v>43507255</v>
      </c>
      <c r="O36" s="14">
        <f t="shared" si="3"/>
        <v>16033713.75</v>
      </c>
      <c r="P36" s="27">
        <f>ROUND(ROUND(L36/N36,0)*Sheet1!$L$8,0)</f>
        <v>0</v>
      </c>
      <c r="Q36" s="27">
        <f>ROUND(ROUND(M36/O36,0)*Sheet1!$L$9,0)</f>
        <v>0</v>
      </c>
      <c r="R36" s="33">
        <f t="shared" si="4"/>
        <v>0</v>
      </c>
      <c r="S36" s="33">
        <f t="shared" si="5"/>
        <v>0</v>
      </c>
      <c r="T36" s="34">
        <f t="shared" si="6"/>
        <v>1130793.3615024316</v>
      </c>
      <c r="U36" s="34">
        <f t="shared" si="7"/>
        <v>0</v>
      </c>
      <c r="V36" s="33">
        <f t="shared" ref="V36:V67" si="12">R36-R35</f>
        <v>0</v>
      </c>
      <c r="W36" s="34">
        <f t="shared" si="10"/>
        <v>-16033713.75</v>
      </c>
      <c r="X36" s="33">
        <f t="shared" si="11"/>
        <v>-16033713.75</v>
      </c>
      <c r="Y36" s="17"/>
    </row>
    <row r="37" spans="1:25" x14ac:dyDescent="0.3">
      <c r="A37" s="28">
        <v>43196</v>
      </c>
      <c r="B37" s="30">
        <v>3408.1</v>
      </c>
      <c r="C37" s="30">
        <v>11967.66</v>
      </c>
      <c r="D37" s="7">
        <v>1.4266434427450401E-3</v>
      </c>
      <c r="E37" s="7">
        <v>1.6076105374871401E-3</v>
      </c>
      <c r="F37" s="7">
        <v>9985.6785950600497</v>
      </c>
      <c r="G37" s="7">
        <v>4362901</v>
      </c>
      <c r="H37" s="7">
        <v>1631349.25</v>
      </c>
      <c r="I37" s="9" t="s">
        <v>41</v>
      </c>
      <c r="J37" s="9">
        <v>1</v>
      </c>
      <c r="K37" s="9">
        <v>1</v>
      </c>
      <c r="L37" s="10">
        <f t="shared" si="0"/>
        <v>14188140.235312553</v>
      </c>
      <c r="M37" s="10">
        <f t="shared" si="1"/>
        <v>15987879.708574107</v>
      </c>
      <c r="N37" s="14">
        <f t="shared" si="2"/>
        <v>43629010</v>
      </c>
      <c r="O37" s="14">
        <f t="shared" si="3"/>
        <v>16313492.5</v>
      </c>
      <c r="P37" s="27">
        <f>ROUND(ROUND(L37/N37,0)*Sheet1!$L$8,0)</f>
        <v>0</v>
      </c>
      <c r="Q37" s="27">
        <f>ROUND(ROUND(M37/O37,0)*Sheet1!$L$9,0)</f>
        <v>1</v>
      </c>
      <c r="R37" s="33">
        <f t="shared" si="4"/>
        <v>0</v>
      </c>
      <c r="S37" s="33">
        <f t="shared" si="5"/>
        <v>16313492.5</v>
      </c>
      <c r="T37" s="34">
        <f t="shared" si="6"/>
        <v>30176019.94388666</v>
      </c>
      <c r="U37" s="34">
        <f t="shared" si="7"/>
        <v>16313492.5</v>
      </c>
      <c r="V37" s="33">
        <f t="shared" si="12"/>
        <v>0</v>
      </c>
      <c r="W37" s="34">
        <f t="shared" si="10"/>
        <v>16313492.5</v>
      </c>
      <c r="X37" s="33">
        <f t="shared" si="11"/>
        <v>16313492.5</v>
      </c>
      <c r="Y37" s="17"/>
    </row>
    <row r="38" spans="1:25" x14ac:dyDescent="0.3">
      <c r="A38" s="29">
        <v>43199</v>
      </c>
      <c r="B38" s="31">
        <v>3414.85</v>
      </c>
      <c r="C38" s="31">
        <v>12073</v>
      </c>
      <c r="D38" s="7">
        <v>1.4181285068138199E-3</v>
      </c>
      <c r="E38" s="7">
        <v>1.6015939627307501E-3</v>
      </c>
      <c r="F38" s="7">
        <v>9988.5642749501003</v>
      </c>
      <c r="G38" s="7">
        <v>4394294.5</v>
      </c>
      <c r="H38" s="7">
        <v>1646300</v>
      </c>
      <c r="I38" s="9" t="s">
        <v>42</v>
      </c>
      <c r="J38" s="9">
        <v>1</v>
      </c>
      <c r="K38" s="9">
        <v>1</v>
      </c>
      <c r="L38" s="10">
        <f t="shared" si="0"/>
        <v>14103458.175684256</v>
      </c>
      <c r="M38" s="10">
        <f t="shared" si="1"/>
        <v>15928044.150632838</v>
      </c>
      <c r="N38" s="14">
        <f t="shared" si="2"/>
        <v>43942945</v>
      </c>
      <c r="O38" s="14">
        <f t="shared" si="3"/>
        <v>16463000</v>
      </c>
      <c r="P38" s="27">
        <f>ROUND(ROUND(L38/N38,0)*Sheet1!$L$8,0)</f>
        <v>0</v>
      </c>
      <c r="Q38" s="27">
        <f>ROUND(ROUND(M38/O38,0)*Sheet1!$L$9,0)</f>
        <v>1</v>
      </c>
      <c r="R38" s="33">
        <f t="shared" si="4"/>
        <v>0</v>
      </c>
      <c r="S38" s="33">
        <f t="shared" si="5"/>
        <v>16463000</v>
      </c>
      <c r="T38" s="34">
        <f t="shared" si="6"/>
        <v>30031502.326317094</v>
      </c>
      <c r="U38" s="34">
        <f t="shared" si="7"/>
        <v>16463000</v>
      </c>
      <c r="V38" s="33">
        <f t="shared" si="12"/>
        <v>0</v>
      </c>
      <c r="W38" s="34">
        <f t="shared" si="10"/>
        <v>149507.5</v>
      </c>
      <c r="X38" s="33">
        <f t="shared" si="11"/>
        <v>149507.5</v>
      </c>
      <c r="Y38" s="17"/>
    </row>
    <row r="39" spans="1:25" x14ac:dyDescent="0.3">
      <c r="A39" s="28">
        <v>43200</v>
      </c>
      <c r="B39" s="30">
        <v>3438.78</v>
      </c>
      <c r="C39" s="30">
        <v>12324.02</v>
      </c>
      <c r="D39" s="7">
        <v>1.32233750893074E-3</v>
      </c>
      <c r="E39" s="7">
        <v>1.3187367634646999E-3</v>
      </c>
      <c r="F39" s="7">
        <v>10023.2787418181</v>
      </c>
      <c r="G39" s="7">
        <v>4419518.5</v>
      </c>
      <c r="H39" s="7">
        <v>1673498.75</v>
      </c>
      <c r="I39" s="9" t="s">
        <v>43</v>
      </c>
      <c r="J39" s="9">
        <v>1</v>
      </c>
      <c r="K39" s="9">
        <v>1</v>
      </c>
      <c r="L39" s="10">
        <f t="shared" si="0"/>
        <v>13150805.206817281</v>
      </c>
      <c r="M39" s="10">
        <f t="shared" si="1"/>
        <v>13114995.361068057</v>
      </c>
      <c r="N39" s="14">
        <f t="shared" si="2"/>
        <v>44195185</v>
      </c>
      <c r="O39" s="14">
        <f t="shared" si="3"/>
        <v>16734987.5</v>
      </c>
      <c r="P39" s="27">
        <f>ROUND(ROUND(L39/N39,0)*Sheet1!$L$8,0)</f>
        <v>0</v>
      </c>
      <c r="Q39" s="27">
        <f>ROUND(ROUND(M39/O39,0)*Sheet1!$L$9,0)</f>
        <v>1</v>
      </c>
      <c r="R39" s="33">
        <f t="shared" si="4"/>
        <v>0</v>
      </c>
      <c r="S39" s="33">
        <f t="shared" si="5"/>
        <v>16734987.5</v>
      </c>
      <c r="T39" s="34">
        <f t="shared" si="6"/>
        <v>26265800.567885339</v>
      </c>
      <c r="U39" s="34">
        <f t="shared" si="7"/>
        <v>16734987.5</v>
      </c>
      <c r="V39" s="33">
        <f t="shared" si="12"/>
        <v>0</v>
      </c>
      <c r="W39" s="34">
        <f t="shared" si="10"/>
        <v>271987.5</v>
      </c>
      <c r="X39" s="33">
        <f t="shared" si="11"/>
        <v>271987.5</v>
      </c>
      <c r="Y39" s="17"/>
    </row>
    <row r="40" spans="1:25" x14ac:dyDescent="0.3">
      <c r="A40" s="28">
        <v>43201</v>
      </c>
      <c r="B40" s="30">
        <v>3419.71</v>
      </c>
      <c r="C40" s="30">
        <v>12324.68</v>
      </c>
      <c r="D40" s="7">
        <v>1.3130432160476399E-3</v>
      </c>
      <c r="E40" s="7">
        <v>1.31191100736574E-3</v>
      </c>
      <c r="F40" s="7">
        <v>10026.013179510201</v>
      </c>
      <c r="G40" s="7">
        <v>4412575</v>
      </c>
      <c r="H40" s="7">
        <v>1676167.75</v>
      </c>
      <c r="I40" s="9" t="s">
        <v>44</v>
      </c>
      <c r="J40" s="9">
        <v>1</v>
      </c>
      <c r="K40" s="9">
        <v>1</v>
      </c>
      <c r="L40" s="10">
        <f t="shared" si="0"/>
        <v>13058372.348779704</v>
      </c>
      <c r="M40" s="10">
        <f t="shared" si="1"/>
        <v>13047112.397573167</v>
      </c>
      <c r="N40" s="14">
        <f t="shared" si="2"/>
        <v>44125750</v>
      </c>
      <c r="O40" s="14">
        <f t="shared" si="3"/>
        <v>16761677.5</v>
      </c>
      <c r="P40" s="27">
        <f>ROUND(ROUND(L40/N40,0)*Sheet1!$L$8,0)</f>
        <v>0</v>
      </c>
      <c r="Q40" s="27">
        <f>ROUND(ROUND(M40/O40,0)*Sheet1!$L$9,0)</f>
        <v>1</v>
      </c>
      <c r="R40" s="33">
        <f t="shared" si="4"/>
        <v>0</v>
      </c>
      <c r="S40" s="33">
        <f t="shared" si="5"/>
        <v>16761677.5</v>
      </c>
      <c r="T40" s="34">
        <f t="shared" si="6"/>
        <v>26105484.746352874</v>
      </c>
      <c r="U40" s="34">
        <f t="shared" si="7"/>
        <v>16761677.5</v>
      </c>
      <c r="V40" s="33">
        <f t="shared" si="12"/>
        <v>0</v>
      </c>
      <c r="W40" s="34">
        <f t="shared" si="10"/>
        <v>26690</v>
      </c>
      <c r="X40" s="33">
        <f t="shared" si="11"/>
        <v>26690</v>
      </c>
      <c r="Y40" s="17"/>
    </row>
    <row r="41" spans="1:25" x14ac:dyDescent="0.3">
      <c r="A41" s="28">
        <v>43202</v>
      </c>
      <c r="B41" s="30">
        <v>3443.97</v>
      </c>
      <c r="C41" s="30">
        <v>12288.86</v>
      </c>
      <c r="D41" s="7">
        <v>9.49209209862809E-4</v>
      </c>
      <c r="E41" s="7">
        <v>1.2846248739290401E-3</v>
      </c>
      <c r="F41" s="7">
        <v>10035.1539733809</v>
      </c>
      <c r="G41" s="7">
        <v>4443989.5</v>
      </c>
      <c r="H41" s="7">
        <v>1676221.875</v>
      </c>
      <c r="I41" s="9" t="s">
        <v>45</v>
      </c>
      <c r="J41" s="9">
        <v>1</v>
      </c>
      <c r="K41" s="9">
        <v>1</v>
      </c>
      <c r="L41" s="10">
        <f t="shared" si="0"/>
        <v>9439999.4971908182</v>
      </c>
      <c r="M41" s="10">
        <f t="shared" si="1"/>
        <v>12775748.526209176</v>
      </c>
      <c r="N41" s="14">
        <f t="shared" si="2"/>
        <v>44439895</v>
      </c>
      <c r="O41" s="14">
        <f t="shared" si="3"/>
        <v>16762218.75</v>
      </c>
      <c r="P41" s="27">
        <f>ROUND(ROUND(L41/N41,0)*Sheet1!$L$8,0)</f>
        <v>0</v>
      </c>
      <c r="Q41" s="27">
        <f>ROUND(ROUND(M41/O41,0)*Sheet1!$L$9,0)</f>
        <v>1</v>
      </c>
      <c r="R41" s="33">
        <f t="shared" si="4"/>
        <v>0</v>
      </c>
      <c r="S41" s="33">
        <f t="shared" si="5"/>
        <v>16762218.75</v>
      </c>
      <c r="T41" s="34">
        <f t="shared" si="6"/>
        <v>22215748.023399994</v>
      </c>
      <c r="U41" s="34">
        <f t="shared" si="7"/>
        <v>16762218.75</v>
      </c>
      <c r="V41" s="33">
        <f t="shared" si="12"/>
        <v>0</v>
      </c>
      <c r="W41" s="34">
        <f t="shared" si="10"/>
        <v>541.25</v>
      </c>
      <c r="X41" s="33">
        <f t="shared" si="11"/>
        <v>541.25</v>
      </c>
      <c r="Y41" s="17"/>
    </row>
    <row r="42" spans="1:25" x14ac:dyDescent="0.3">
      <c r="A42" s="28">
        <v>43203</v>
      </c>
      <c r="B42" s="30">
        <v>3448</v>
      </c>
      <c r="C42" s="30">
        <v>12261.23</v>
      </c>
      <c r="D42" s="7">
        <v>9.4007961237668595E-4</v>
      </c>
      <c r="E42" s="7">
        <v>1.2775309916126399E-3</v>
      </c>
      <c r="F42" s="7">
        <v>10037.835170701501</v>
      </c>
      <c r="G42" s="7">
        <v>4454071</v>
      </c>
      <c r="H42" s="7">
        <v>1673150.25</v>
      </c>
      <c r="I42" s="9" t="s">
        <v>46</v>
      </c>
      <c r="J42" s="9">
        <v>1</v>
      </c>
      <c r="K42" s="9">
        <v>1</v>
      </c>
      <c r="L42" s="10">
        <f t="shared" si="0"/>
        <v>9349204.5546396263</v>
      </c>
      <c r="M42" s="10">
        <f t="shared" si="1"/>
        <v>12705199.015306698</v>
      </c>
      <c r="N42" s="14">
        <f t="shared" si="2"/>
        <v>44540710</v>
      </c>
      <c r="O42" s="14">
        <f t="shared" si="3"/>
        <v>16731502.5</v>
      </c>
      <c r="P42" s="27">
        <f>ROUND(ROUND(L42/N42,0)*Sheet1!$L$8,0)</f>
        <v>0</v>
      </c>
      <c r="Q42" s="27">
        <f>ROUND(ROUND(M42/O42,0)*Sheet1!$L$9,0)</f>
        <v>1</v>
      </c>
      <c r="R42" s="33">
        <f t="shared" si="4"/>
        <v>0</v>
      </c>
      <c r="S42" s="33">
        <f t="shared" si="5"/>
        <v>16731502.5</v>
      </c>
      <c r="T42" s="34">
        <f t="shared" si="6"/>
        <v>22054403.569946326</v>
      </c>
      <c r="U42" s="34">
        <f t="shared" si="7"/>
        <v>16731502.5</v>
      </c>
      <c r="V42" s="33">
        <f t="shared" si="12"/>
        <v>0</v>
      </c>
      <c r="W42" s="34">
        <f t="shared" si="10"/>
        <v>-30716.25</v>
      </c>
      <c r="X42" s="33">
        <f t="shared" si="11"/>
        <v>-30716.25</v>
      </c>
      <c r="Y42" s="17"/>
    </row>
    <row r="43" spans="1:25" x14ac:dyDescent="0.3">
      <c r="A43" s="29">
        <v>43206</v>
      </c>
      <c r="B43" s="31">
        <v>3441.04</v>
      </c>
      <c r="C43" s="31">
        <v>12008.13</v>
      </c>
      <c r="D43" s="7">
        <v>1.3740937452139999E-3</v>
      </c>
      <c r="E43" s="7">
        <v>1.5704909158467399E-3</v>
      </c>
      <c r="F43" s="7">
        <v>10003.0740253567</v>
      </c>
      <c r="G43" s="7">
        <v>4464942.5</v>
      </c>
      <c r="H43" s="7">
        <v>1639606.875</v>
      </c>
      <c r="I43" s="9" t="s">
        <v>47</v>
      </c>
      <c r="J43" s="9">
        <v>1</v>
      </c>
      <c r="K43" s="9">
        <v>1</v>
      </c>
      <c r="L43" s="10">
        <f t="shared" si="0"/>
        <v>13665527.187402654</v>
      </c>
      <c r="M43" s="10">
        <f t="shared" si="1"/>
        <v>15618720.61700573</v>
      </c>
      <c r="N43" s="14">
        <f t="shared" si="2"/>
        <v>44649425</v>
      </c>
      <c r="O43" s="14">
        <f t="shared" si="3"/>
        <v>16396068.75</v>
      </c>
      <c r="P43" s="27">
        <f>ROUND(ROUND(L43/N43,0)*Sheet1!$L$8,0)</f>
        <v>0</v>
      </c>
      <c r="Q43" s="27">
        <f>ROUND(ROUND(M43/O43,0)*Sheet1!$L$9,0)</f>
        <v>1</v>
      </c>
      <c r="R43" s="33">
        <f t="shared" si="4"/>
        <v>0</v>
      </c>
      <c r="S43" s="33">
        <f t="shared" si="5"/>
        <v>16396068.75</v>
      </c>
      <c r="T43" s="34">
        <f t="shared" si="6"/>
        <v>29284247.804408386</v>
      </c>
      <c r="U43" s="34">
        <f t="shared" si="7"/>
        <v>16396068.75</v>
      </c>
      <c r="V43" s="33">
        <f t="shared" si="12"/>
        <v>0</v>
      </c>
      <c r="W43" s="34">
        <f t="shared" si="10"/>
        <v>-335433.75</v>
      </c>
      <c r="X43" s="33">
        <f t="shared" si="11"/>
        <v>-335433.75</v>
      </c>
      <c r="Y43" s="17"/>
    </row>
    <row r="44" spans="1:25" x14ac:dyDescent="0.3">
      <c r="A44" s="28">
        <v>43207</v>
      </c>
      <c r="B44" s="30">
        <v>3477.91</v>
      </c>
      <c r="C44" s="30">
        <v>11900.48</v>
      </c>
      <c r="D44" s="7">
        <v>9.9577084890046792E-4</v>
      </c>
      <c r="E44" s="7">
        <v>1.5440091770588301E-3</v>
      </c>
      <c r="F44" s="7">
        <v>10012.7066484224</v>
      </c>
      <c r="G44" s="7">
        <v>4491922</v>
      </c>
      <c r="H44" s="7">
        <v>1617773.375</v>
      </c>
      <c r="I44" s="9" t="s">
        <v>48</v>
      </c>
      <c r="J44" s="9">
        <v>1</v>
      </c>
      <c r="K44" s="9">
        <v>1</v>
      </c>
      <c r="L44" s="10">
        <f t="shared" si="0"/>
        <v>9903060.5848170221</v>
      </c>
      <c r="M44" s="10">
        <f t="shared" si="1"/>
        <v>15355356.546951313</v>
      </c>
      <c r="N44" s="14">
        <f t="shared" si="2"/>
        <v>44919220</v>
      </c>
      <c r="O44" s="14">
        <f t="shared" si="3"/>
        <v>16177733.75</v>
      </c>
      <c r="P44" s="27">
        <f>ROUND(ROUND(L44/N44,0)*Sheet1!$L$8,0)</f>
        <v>0</v>
      </c>
      <c r="Q44" s="27">
        <f>ROUND(ROUND(M44/O44,0)*Sheet1!$L$9,0)</f>
        <v>1</v>
      </c>
      <c r="R44" s="33">
        <f t="shared" si="4"/>
        <v>0</v>
      </c>
      <c r="S44" s="33">
        <f t="shared" si="5"/>
        <v>16177733.75</v>
      </c>
      <c r="T44" s="34">
        <f t="shared" si="6"/>
        <v>25258417.131768335</v>
      </c>
      <c r="U44" s="34">
        <f t="shared" si="7"/>
        <v>16177733.75</v>
      </c>
      <c r="V44" s="33">
        <f t="shared" si="12"/>
        <v>0</v>
      </c>
      <c r="W44" s="34">
        <f t="shared" si="10"/>
        <v>-218335</v>
      </c>
      <c r="X44" s="33">
        <f t="shared" si="11"/>
        <v>-218335</v>
      </c>
      <c r="Y44" s="17"/>
    </row>
    <row r="45" spans="1:25" x14ac:dyDescent="0.3">
      <c r="A45" s="28">
        <v>43208</v>
      </c>
      <c r="B45" s="30">
        <v>3490.89</v>
      </c>
      <c r="C45" s="30">
        <v>11986.07</v>
      </c>
      <c r="D45" s="7">
        <v>9.8666844395785508E-4</v>
      </c>
      <c r="E45" s="7">
        <v>1.5373797584704301E-3</v>
      </c>
      <c r="F45" s="7">
        <v>10015.571434719301</v>
      </c>
      <c r="G45" s="7">
        <v>4507841.5</v>
      </c>
      <c r="H45" s="7">
        <v>1625316.5</v>
      </c>
      <c r="I45" s="9" t="s">
        <v>49</v>
      </c>
      <c r="J45" s="9">
        <v>1</v>
      </c>
      <c r="K45" s="9">
        <v>1</v>
      </c>
      <c r="L45" s="10">
        <f t="shared" si="0"/>
        <v>9812536.0753741432</v>
      </c>
      <c r="M45" s="10">
        <f t="shared" si="1"/>
        <v>15289426.183559444</v>
      </c>
      <c r="N45" s="14">
        <f t="shared" si="2"/>
        <v>45078415</v>
      </c>
      <c r="O45" s="14">
        <f t="shared" si="3"/>
        <v>16253165</v>
      </c>
      <c r="P45" s="27">
        <f>ROUND(ROUND(L45/N45,0)*Sheet1!$L$8,0)</f>
        <v>0</v>
      </c>
      <c r="Q45" s="27">
        <f>ROUND(ROUND(M45/O45,0)*Sheet1!$L$9,0)</f>
        <v>1</v>
      </c>
      <c r="R45" s="33">
        <f t="shared" si="4"/>
        <v>0</v>
      </c>
      <c r="S45" s="33">
        <f t="shared" si="5"/>
        <v>16253165</v>
      </c>
      <c r="T45" s="34">
        <f t="shared" si="6"/>
        <v>25101962.258933589</v>
      </c>
      <c r="U45" s="34">
        <f t="shared" si="7"/>
        <v>16253165</v>
      </c>
      <c r="V45" s="33">
        <f t="shared" si="12"/>
        <v>0</v>
      </c>
      <c r="W45" s="34">
        <f t="shared" si="10"/>
        <v>75431.25</v>
      </c>
      <c r="X45" s="33">
        <f t="shared" si="11"/>
        <v>75431.25</v>
      </c>
      <c r="Y45" s="17"/>
    </row>
    <row r="46" spans="1:25" x14ac:dyDescent="0.3">
      <c r="A46" s="28">
        <v>43209</v>
      </c>
      <c r="B46" s="30">
        <v>3486.6</v>
      </c>
      <c r="C46" s="30">
        <v>12239.84</v>
      </c>
      <c r="D46" s="7">
        <v>9.0251083599657202E-4</v>
      </c>
      <c r="E46" s="7">
        <v>1.2482418124883099E-3</v>
      </c>
      <c r="F46" s="7">
        <v>10048.5897992967</v>
      </c>
      <c r="G46" s="7">
        <v>4494831</v>
      </c>
      <c r="H46" s="7">
        <v>1664230.25</v>
      </c>
      <c r="I46" s="9" t="s">
        <v>50</v>
      </c>
      <c r="J46" s="9">
        <v>1</v>
      </c>
      <c r="K46" s="9">
        <v>1</v>
      </c>
      <c r="L46" s="10">
        <f t="shared" si="0"/>
        <v>8975578.5652862284</v>
      </c>
      <c r="M46" s="10">
        <f t="shared" si="1"/>
        <v>12413914.61421374</v>
      </c>
      <c r="N46" s="14">
        <f t="shared" si="2"/>
        <v>44948310</v>
      </c>
      <c r="O46" s="14">
        <f t="shared" si="3"/>
        <v>16642302.5</v>
      </c>
      <c r="P46" s="27">
        <f>ROUND(ROUND(L46/N46,0)*Sheet1!$L$8,0)</f>
        <v>0</v>
      </c>
      <c r="Q46" s="27">
        <f>ROUND(ROUND(M46/O46,0)*Sheet1!$L$9,0)</f>
        <v>1</v>
      </c>
      <c r="R46" s="33">
        <f t="shared" si="4"/>
        <v>0</v>
      </c>
      <c r="S46" s="33">
        <f t="shared" si="5"/>
        <v>16642302.5</v>
      </c>
      <c r="T46" s="34">
        <f t="shared" si="6"/>
        <v>21389493.179499969</v>
      </c>
      <c r="U46" s="34">
        <f t="shared" si="7"/>
        <v>16642302.5</v>
      </c>
      <c r="V46" s="33">
        <f t="shared" si="12"/>
        <v>0</v>
      </c>
      <c r="W46" s="34">
        <f t="shared" si="10"/>
        <v>389137.5</v>
      </c>
      <c r="X46" s="33">
        <f t="shared" si="11"/>
        <v>389137.5</v>
      </c>
      <c r="Y46" s="17"/>
    </row>
    <row r="47" spans="1:25" x14ac:dyDescent="0.3">
      <c r="A47" s="28">
        <v>43210</v>
      </c>
      <c r="B47" s="30">
        <v>3494.2</v>
      </c>
      <c r="C47" s="30">
        <v>12054.23</v>
      </c>
      <c r="D47" s="7">
        <v>9.6811400290316302E-4</v>
      </c>
      <c r="E47" s="7">
        <v>1.52387567268302E-3</v>
      </c>
      <c r="F47" s="7">
        <v>10021.316964383001</v>
      </c>
      <c r="G47" s="7">
        <v>4506931</v>
      </c>
      <c r="H47" s="7">
        <v>1647281.875</v>
      </c>
      <c r="I47" s="9" t="s">
        <v>51</v>
      </c>
      <c r="J47" s="9">
        <v>1</v>
      </c>
      <c r="K47" s="9">
        <v>1</v>
      </c>
      <c r="L47" s="10">
        <f t="shared" si="0"/>
        <v>9628009.9325523041</v>
      </c>
      <c r="M47" s="10">
        <f t="shared" si="1"/>
        <v>15155126.429913357</v>
      </c>
      <c r="N47" s="14">
        <f t="shared" si="2"/>
        <v>45069310</v>
      </c>
      <c r="O47" s="14">
        <f t="shared" si="3"/>
        <v>16472818.75</v>
      </c>
      <c r="P47" s="27">
        <f>ROUND(ROUND(L47/N47,0)*Sheet1!$L$8,0)</f>
        <v>0</v>
      </c>
      <c r="Q47" s="27">
        <f>ROUND(ROUND(M47/O47,0)*Sheet1!$L$9,0)</f>
        <v>1</v>
      </c>
      <c r="R47" s="33">
        <f t="shared" si="4"/>
        <v>0</v>
      </c>
      <c r="S47" s="33">
        <f t="shared" si="5"/>
        <v>16472818.75</v>
      </c>
      <c r="T47" s="34">
        <f t="shared" si="6"/>
        <v>24783136.362465661</v>
      </c>
      <c r="U47" s="34">
        <f t="shared" si="7"/>
        <v>16472818.75</v>
      </c>
      <c r="V47" s="33">
        <f t="shared" si="12"/>
        <v>0</v>
      </c>
      <c r="W47" s="34">
        <f t="shared" si="10"/>
        <v>-169483.75</v>
      </c>
      <c r="X47" s="33">
        <f t="shared" si="11"/>
        <v>-169483.75</v>
      </c>
      <c r="Y47" s="17"/>
    </row>
    <row r="48" spans="1:25" x14ac:dyDescent="0.3">
      <c r="A48" s="29">
        <v>43213</v>
      </c>
      <c r="B48" s="31">
        <v>3513.06</v>
      </c>
      <c r="C48" s="31">
        <v>12000.16</v>
      </c>
      <c r="D48" s="7">
        <v>6.8355837943070996E-4</v>
      </c>
      <c r="E48" s="7">
        <v>1.50013211134279E-3</v>
      </c>
      <c r="F48" s="7">
        <v>10028.8228147187</v>
      </c>
      <c r="G48" s="7">
        <v>4539525.5</v>
      </c>
      <c r="H48" s="7">
        <v>1652558</v>
      </c>
      <c r="I48" s="9" t="s">
        <v>52</v>
      </c>
      <c r="J48" s="9">
        <v>1</v>
      </c>
      <c r="K48" s="9">
        <v>1</v>
      </c>
      <c r="L48" s="10">
        <f t="shared" si="0"/>
        <v>6798070.1104439422</v>
      </c>
      <c r="M48" s="10">
        <f t="shared" si="1"/>
        <v>14918993.863157406</v>
      </c>
      <c r="N48" s="14">
        <f t="shared" si="2"/>
        <v>45395255</v>
      </c>
      <c r="O48" s="14">
        <f t="shared" si="3"/>
        <v>16525580</v>
      </c>
      <c r="P48" s="27">
        <f>ROUND(ROUND(L48/N48,0)*Sheet1!$L$8,0)</f>
        <v>0</v>
      </c>
      <c r="Q48" s="27">
        <f>ROUND(ROUND(M48/O48,0)*Sheet1!$L$9,0)</f>
        <v>1</v>
      </c>
      <c r="R48" s="33">
        <f t="shared" si="4"/>
        <v>0</v>
      </c>
      <c r="S48" s="33">
        <f t="shared" si="5"/>
        <v>16525580</v>
      </c>
      <c r="T48" s="34">
        <f t="shared" si="6"/>
        <v>21717063.973601349</v>
      </c>
      <c r="U48" s="34">
        <f t="shared" si="7"/>
        <v>16525580</v>
      </c>
      <c r="V48" s="33">
        <f t="shared" si="12"/>
        <v>0</v>
      </c>
      <c r="W48" s="34">
        <f t="shared" si="10"/>
        <v>52761.25</v>
      </c>
      <c r="X48" s="33">
        <f t="shared" si="11"/>
        <v>52761.25</v>
      </c>
      <c r="Y48" s="17"/>
    </row>
    <row r="49" spans="1:25" x14ac:dyDescent="0.3">
      <c r="A49" s="28">
        <v>43214</v>
      </c>
      <c r="B49" s="30">
        <v>3510.88</v>
      </c>
      <c r="C49" s="30">
        <v>12244.88</v>
      </c>
      <c r="D49" s="7">
        <v>6.14036148597458E-4</v>
      </c>
      <c r="E49" s="7">
        <v>1.2083052647380199E-3</v>
      </c>
      <c r="F49" s="7">
        <v>10060.8495670919</v>
      </c>
      <c r="G49" s="7">
        <v>4525692.5</v>
      </c>
      <c r="H49" s="7">
        <v>1679397.75</v>
      </c>
      <c r="I49" s="9" t="s">
        <v>53</v>
      </c>
      <c r="J49" s="9">
        <v>1</v>
      </c>
      <c r="K49" s="9">
        <v>1</v>
      </c>
      <c r="L49" s="10">
        <f t="shared" si="0"/>
        <v>6106663.1821395513</v>
      </c>
      <c r="M49" s="10">
        <f t="shared" si="1"/>
        <v>12016740.854451377</v>
      </c>
      <c r="N49" s="14">
        <f t="shared" si="2"/>
        <v>45256925</v>
      </c>
      <c r="O49" s="14">
        <f t="shared" si="3"/>
        <v>16793977.5</v>
      </c>
      <c r="P49" s="27">
        <f>ROUND(ROUND(L49/N49,0)*Sheet1!$L$8,0)</f>
        <v>0</v>
      </c>
      <c r="Q49" s="27">
        <f>ROUND(ROUND(M49/O49,0)*Sheet1!$L$9,0)</f>
        <v>1</v>
      </c>
      <c r="R49" s="33">
        <f t="shared" si="4"/>
        <v>0</v>
      </c>
      <c r="S49" s="33">
        <f t="shared" si="5"/>
        <v>16793977.5</v>
      </c>
      <c r="T49" s="34">
        <f t="shared" si="6"/>
        <v>18123404.036590926</v>
      </c>
      <c r="U49" s="34">
        <f t="shared" si="7"/>
        <v>16793977.5</v>
      </c>
      <c r="V49" s="33">
        <f t="shared" si="12"/>
        <v>0</v>
      </c>
      <c r="W49" s="34">
        <f t="shared" si="10"/>
        <v>268397.5</v>
      </c>
      <c r="X49" s="33">
        <f t="shared" si="11"/>
        <v>268397.5</v>
      </c>
      <c r="Y49" s="17"/>
    </row>
    <row r="50" spans="1:25" x14ac:dyDescent="0.3">
      <c r="A50" s="28">
        <v>43215</v>
      </c>
      <c r="B50" s="30">
        <v>3485.83</v>
      </c>
      <c r="C50" s="30">
        <v>12094.32</v>
      </c>
      <c r="D50" s="7">
        <v>9.3934585443034295E-4</v>
      </c>
      <c r="E50" s="7">
        <v>1.5029650635895199E-3</v>
      </c>
      <c r="F50" s="7">
        <v>10029.976544769899</v>
      </c>
      <c r="G50" s="7">
        <v>4512692</v>
      </c>
      <c r="H50" s="7">
        <v>1670486.5</v>
      </c>
      <c r="I50" s="9" t="s">
        <v>54</v>
      </c>
      <c r="J50" s="9">
        <v>1</v>
      </c>
      <c r="K50" s="9">
        <v>1</v>
      </c>
      <c r="L50" s="10">
        <f t="shared" si="0"/>
        <v>9341907.2438122928</v>
      </c>
      <c r="M50" s="10">
        <f t="shared" si="1"/>
        <v>14947167.913205406</v>
      </c>
      <c r="N50" s="14">
        <f t="shared" si="2"/>
        <v>45126920</v>
      </c>
      <c r="O50" s="14">
        <f t="shared" si="3"/>
        <v>16704865</v>
      </c>
      <c r="P50" s="27">
        <f>ROUND(ROUND(L50/N50,0)*Sheet1!$L$8,0)</f>
        <v>0</v>
      </c>
      <c r="Q50" s="27">
        <f>ROUND(ROUND(M50/O50,0)*Sheet1!$L$9,0)</f>
        <v>1</v>
      </c>
      <c r="R50" s="33">
        <f t="shared" si="4"/>
        <v>0</v>
      </c>
      <c r="S50" s="33">
        <f t="shared" si="5"/>
        <v>16704865</v>
      </c>
      <c r="T50" s="34">
        <f t="shared" si="6"/>
        <v>24289075.1570177</v>
      </c>
      <c r="U50" s="34">
        <f t="shared" si="7"/>
        <v>16704865</v>
      </c>
      <c r="V50" s="33">
        <f t="shared" si="12"/>
        <v>0</v>
      </c>
      <c r="W50" s="34">
        <f t="shared" si="10"/>
        <v>-89112.5</v>
      </c>
      <c r="X50" s="33">
        <f t="shared" si="11"/>
        <v>-89112.5</v>
      </c>
      <c r="Y50" s="17"/>
    </row>
    <row r="51" spans="1:25" x14ac:dyDescent="0.3">
      <c r="A51" s="28">
        <v>43216</v>
      </c>
      <c r="B51" s="30">
        <v>3506.03</v>
      </c>
      <c r="C51" s="30">
        <v>11949.38</v>
      </c>
      <c r="D51" s="7">
        <v>9.29488987446702E-4</v>
      </c>
      <c r="E51" s="7">
        <v>1.4958082469694899E-3</v>
      </c>
      <c r="F51" s="7">
        <v>10032.874465052901</v>
      </c>
      <c r="G51" s="7">
        <v>4503455</v>
      </c>
      <c r="H51" s="7">
        <v>1643207.25</v>
      </c>
      <c r="I51" s="9" t="s">
        <v>55</v>
      </c>
      <c r="J51" s="9">
        <v>1</v>
      </c>
      <c r="K51" s="9">
        <v>1</v>
      </c>
      <c r="L51" s="10">
        <f t="shared" si="0"/>
        <v>9243879.5188359451</v>
      </c>
      <c r="M51" s="10">
        <f t="shared" si="1"/>
        <v>14875992.513101215</v>
      </c>
      <c r="N51" s="14">
        <f t="shared" si="2"/>
        <v>45034550</v>
      </c>
      <c r="O51" s="14">
        <f t="shared" si="3"/>
        <v>16432072.5</v>
      </c>
      <c r="P51" s="27">
        <f>ROUND(ROUND(L51/N51,0)*Sheet1!$L$8,0)</f>
        <v>0</v>
      </c>
      <c r="Q51" s="27">
        <f>ROUND(ROUND(M51/O51,0)*Sheet1!$L$9,0)</f>
        <v>1</v>
      </c>
      <c r="R51" s="33">
        <f t="shared" si="4"/>
        <v>0</v>
      </c>
      <c r="S51" s="33">
        <f t="shared" si="5"/>
        <v>16432072.5</v>
      </c>
      <c r="T51" s="34">
        <f t="shared" si="6"/>
        <v>24119872.03193716</v>
      </c>
      <c r="U51" s="34">
        <f t="shared" si="7"/>
        <v>16432072.5</v>
      </c>
      <c r="V51" s="33">
        <f t="shared" si="12"/>
        <v>0</v>
      </c>
      <c r="W51" s="34">
        <f t="shared" si="10"/>
        <v>-272792.5</v>
      </c>
      <c r="X51" s="33">
        <f t="shared" si="11"/>
        <v>-272792.5</v>
      </c>
      <c r="Y51" s="17"/>
    </row>
    <row r="52" spans="1:25" x14ac:dyDescent="0.3">
      <c r="A52" s="28">
        <v>43217</v>
      </c>
      <c r="B52" s="30">
        <v>3518.78</v>
      </c>
      <c r="C52" s="30">
        <v>12066.58</v>
      </c>
      <c r="D52" s="7">
        <v>6.4815939113955004E-4</v>
      </c>
      <c r="E52" s="7">
        <v>1.4714468394012999E-3</v>
      </c>
      <c r="F52" s="7">
        <v>10040.169313296899</v>
      </c>
      <c r="G52" s="7">
        <v>4470351</v>
      </c>
      <c r="H52" s="7">
        <v>1642647.125</v>
      </c>
      <c r="I52" s="9" t="s">
        <v>56</v>
      </c>
      <c r="J52" s="9">
        <v>1</v>
      </c>
      <c r="K52" s="9">
        <v>1</v>
      </c>
      <c r="L52" s="10">
        <f t="shared" si="0"/>
        <v>6446022.9240097618</v>
      </c>
      <c r="M52" s="10">
        <f t="shared" si="1"/>
        <v>14633715.391466657</v>
      </c>
      <c r="N52" s="14">
        <f t="shared" si="2"/>
        <v>44703510</v>
      </c>
      <c r="O52" s="14">
        <f t="shared" si="3"/>
        <v>16426471.25</v>
      </c>
      <c r="P52" s="27">
        <f>ROUND(ROUND(L52/N52,0)*Sheet1!$L$8,0)</f>
        <v>0</v>
      </c>
      <c r="Q52" s="27">
        <f>ROUND(ROUND(M52/O52,0)*Sheet1!$L$9,0)</f>
        <v>1</v>
      </c>
      <c r="R52" s="33">
        <f t="shared" si="4"/>
        <v>0</v>
      </c>
      <c r="S52" s="33">
        <f t="shared" si="5"/>
        <v>16426471.25</v>
      </c>
      <c r="T52" s="34">
        <f t="shared" si="6"/>
        <v>21079738.315476418</v>
      </c>
      <c r="U52" s="34">
        <f t="shared" si="7"/>
        <v>16426471.25</v>
      </c>
      <c r="V52" s="33">
        <f t="shared" si="12"/>
        <v>0</v>
      </c>
      <c r="W52" s="34">
        <f t="shared" si="10"/>
        <v>-5601.25</v>
      </c>
      <c r="X52" s="33">
        <f t="shared" si="11"/>
        <v>-5601.25</v>
      </c>
      <c r="Y52" s="17"/>
    </row>
    <row r="53" spans="1:25" x14ac:dyDescent="0.3">
      <c r="A53" s="29">
        <v>43220</v>
      </c>
      <c r="B53" s="31">
        <v>3536.52</v>
      </c>
      <c r="C53" s="31">
        <v>12331.39</v>
      </c>
      <c r="D53" s="7">
        <v>5.7781200262084997E-4</v>
      </c>
      <c r="E53" s="7">
        <v>1.1759459989712101E-3</v>
      </c>
      <c r="F53" s="7">
        <v>10071.450653075401</v>
      </c>
      <c r="G53" s="7">
        <v>4497655</v>
      </c>
      <c r="H53" s="7">
        <v>1680971.875</v>
      </c>
      <c r="I53" s="9" t="s">
        <v>57</v>
      </c>
      <c r="J53" s="9">
        <v>1</v>
      </c>
      <c r="K53" s="9">
        <v>1</v>
      </c>
      <c r="L53" s="10">
        <f t="shared" si="0"/>
        <v>5746409.7035046676</v>
      </c>
      <c r="M53" s="10">
        <f t="shared" si="1"/>
        <v>11694924.07328856</v>
      </c>
      <c r="N53" s="14">
        <f t="shared" si="2"/>
        <v>44976550</v>
      </c>
      <c r="O53" s="14">
        <f t="shared" si="3"/>
        <v>16809718.75</v>
      </c>
      <c r="P53" s="27">
        <f>ROUND(ROUND(L53/N53,0)*Sheet1!$L$8,0)</f>
        <v>0</v>
      </c>
      <c r="Q53" s="27">
        <f>ROUND(ROUND(M53/O53,0)*Sheet1!$L$9,0)</f>
        <v>1</v>
      </c>
      <c r="R53" s="33">
        <f t="shared" si="4"/>
        <v>0</v>
      </c>
      <c r="S53" s="33">
        <f t="shared" si="5"/>
        <v>16809718.75</v>
      </c>
      <c r="T53" s="34">
        <f t="shared" si="6"/>
        <v>17441333.776793227</v>
      </c>
      <c r="U53" s="34">
        <f t="shared" si="7"/>
        <v>16809718.75</v>
      </c>
      <c r="V53" s="33">
        <f t="shared" si="12"/>
        <v>0</v>
      </c>
      <c r="W53" s="34">
        <f t="shared" si="10"/>
        <v>383247.5</v>
      </c>
      <c r="X53" s="33">
        <f t="shared" si="11"/>
        <v>383247.5</v>
      </c>
      <c r="Y53" s="17"/>
    </row>
    <row r="54" spans="1:25" x14ac:dyDescent="0.3">
      <c r="A54" s="28">
        <v>43222</v>
      </c>
      <c r="B54" s="30">
        <v>3553.79</v>
      </c>
      <c r="C54" s="30">
        <v>12193.59</v>
      </c>
      <c r="D54" s="7">
        <v>5.6851446565544205E-4</v>
      </c>
      <c r="E54" s="7">
        <v>1.16755706655391E-3</v>
      </c>
      <c r="F54" s="7">
        <v>10074.107160055901</v>
      </c>
      <c r="G54" s="7">
        <v>4515422</v>
      </c>
      <c r="H54" s="7">
        <v>1676063.25</v>
      </c>
      <c r="I54" s="9" t="s">
        <v>58</v>
      </c>
      <c r="J54" s="9">
        <v>1</v>
      </c>
      <c r="K54" s="9">
        <v>1</v>
      </c>
      <c r="L54" s="10">
        <f t="shared" si="0"/>
        <v>5653944.5826792493</v>
      </c>
      <c r="M54" s="10">
        <f t="shared" si="1"/>
        <v>11611495.133726621</v>
      </c>
      <c r="N54" s="14">
        <f t="shared" si="2"/>
        <v>45154220</v>
      </c>
      <c r="O54" s="14">
        <f t="shared" si="3"/>
        <v>16760632.5</v>
      </c>
      <c r="P54" s="27">
        <f>ROUND(ROUND(L54/N54,0)*Sheet1!$L$8,0)</f>
        <v>0</v>
      </c>
      <c r="Q54" s="27">
        <f>ROUND(ROUND(M54/O54,0)*Sheet1!$L$9,0)</f>
        <v>1</v>
      </c>
      <c r="R54" s="33">
        <f t="shared" si="4"/>
        <v>0</v>
      </c>
      <c r="S54" s="33">
        <f t="shared" si="5"/>
        <v>16760632.5</v>
      </c>
      <c r="T54" s="34">
        <f t="shared" si="6"/>
        <v>17265439.716405869</v>
      </c>
      <c r="U54" s="34">
        <f t="shared" si="7"/>
        <v>16760632.5</v>
      </c>
      <c r="V54" s="33">
        <f t="shared" si="12"/>
        <v>0</v>
      </c>
      <c r="W54" s="34">
        <f t="shared" si="10"/>
        <v>-49086.25</v>
      </c>
      <c r="X54" s="33">
        <f t="shared" si="11"/>
        <v>-49086.25</v>
      </c>
      <c r="Y54" s="17"/>
    </row>
    <row r="55" spans="1:25" x14ac:dyDescent="0.3">
      <c r="A55" s="28">
        <v>43223</v>
      </c>
      <c r="B55" s="30">
        <v>3529.12</v>
      </c>
      <c r="C55" s="30">
        <v>12018.86</v>
      </c>
      <c r="D55" s="7">
        <v>6.2050383738026301E-4</v>
      </c>
      <c r="E55" s="7">
        <v>1.4488806777411499E-3</v>
      </c>
      <c r="F55" s="7">
        <v>10048.734240386</v>
      </c>
      <c r="G55" s="7">
        <v>4484140.5</v>
      </c>
      <c r="H55" s="7">
        <v>1649624.625</v>
      </c>
      <c r="I55" s="9" t="s">
        <v>59</v>
      </c>
      <c r="J55" s="9">
        <v>1</v>
      </c>
      <c r="K55" s="9">
        <v>1</v>
      </c>
      <c r="L55" s="10">
        <f t="shared" si="0"/>
        <v>6170985.1232072012</v>
      </c>
      <c r="M55" s="10">
        <f t="shared" si="1"/>
        <v>14409292.205817064</v>
      </c>
      <c r="N55" s="14">
        <f t="shared" si="2"/>
        <v>44841405</v>
      </c>
      <c r="O55" s="14">
        <f t="shared" si="3"/>
        <v>16496246.25</v>
      </c>
      <c r="P55" s="27">
        <f>ROUND(ROUND(L55/N55,0)*Sheet1!$L$8,0)</f>
        <v>0</v>
      </c>
      <c r="Q55" s="27">
        <f>ROUND(ROUND(M55/O55,0)*Sheet1!$L$9,0)</f>
        <v>1</v>
      </c>
      <c r="R55" s="33">
        <f t="shared" si="4"/>
        <v>0</v>
      </c>
      <c r="S55" s="33">
        <f t="shared" si="5"/>
        <v>16496246.25</v>
      </c>
      <c r="T55" s="34">
        <f t="shared" si="6"/>
        <v>20580277.329024266</v>
      </c>
      <c r="U55" s="34">
        <f t="shared" si="7"/>
        <v>16496246.25</v>
      </c>
      <c r="V55" s="33">
        <f t="shared" si="12"/>
        <v>0</v>
      </c>
      <c r="W55" s="34">
        <f t="shared" si="10"/>
        <v>-264386.25</v>
      </c>
      <c r="X55" s="33">
        <f t="shared" si="11"/>
        <v>-264386.25</v>
      </c>
      <c r="Y55" s="17"/>
    </row>
    <row r="56" spans="1:25" x14ac:dyDescent="0.3">
      <c r="A56" s="28">
        <v>43224</v>
      </c>
      <c r="B56" s="30">
        <v>3550.59</v>
      </c>
      <c r="C56" s="30">
        <v>11890.62</v>
      </c>
      <c r="D56" s="7">
        <v>6.1106142006137E-4</v>
      </c>
      <c r="E56" s="7">
        <v>1.4411381061710301E-3</v>
      </c>
      <c r="F56" s="7">
        <v>10051.600166219499</v>
      </c>
      <c r="G56" s="7">
        <v>4498517.5</v>
      </c>
      <c r="H56" s="7">
        <v>1628906.625</v>
      </c>
      <c r="I56" s="9" t="s">
        <v>60</v>
      </c>
      <c r="J56" s="9">
        <v>1</v>
      </c>
      <c r="K56" s="9">
        <v>1</v>
      </c>
      <c r="L56" s="10">
        <f t="shared" si="0"/>
        <v>6077079.1498807324</v>
      </c>
      <c r="M56" s="10">
        <f t="shared" si="1"/>
        <v>14332291.402443634</v>
      </c>
      <c r="N56" s="14">
        <f t="shared" si="2"/>
        <v>44985175</v>
      </c>
      <c r="O56" s="14">
        <f t="shared" si="3"/>
        <v>16289066.25</v>
      </c>
      <c r="P56" s="27">
        <f>ROUND(ROUND(L56/N56,0)*Sheet1!$L$8,0)</f>
        <v>0</v>
      </c>
      <c r="Q56" s="27">
        <f>ROUND(ROUND(M56/O56,0)*Sheet1!$L$9,0)</f>
        <v>1</v>
      </c>
      <c r="R56" s="33">
        <f t="shared" si="4"/>
        <v>0</v>
      </c>
      <c r="S56" s="33">
        <f t="shared" si="5"/>
        <v>16289066.25</v>
      </c>
      <c r="T56" s="34">
        <f t="shared" si="6"/>
        <v>20409370.552324366</v>
      </c>
      <c r="U56" s="34">
        <f t="shared" si="7"/>
        <v>16289066.25</v>
      </c>
      <c r="V56" s="33">
        <f t="shared" si="12"/>
        <v>0</v>
      </c>
      <c r="W56" s="34">
        <f t="shared" si="10"/>
        <v>-207180</v>
      </c>
      <c r="X56" s="33">
        <f t="shared" si="11"/>
        <v>-207180</v>
      </c>
      <c r="Y56" s="17"/>
    </row>
    <row r="57" spans="1:25" x14ac:dyDescent="0.3">
      <c r="A57" s="28">
        <v>43228</v>
      </c>
      <c r="B57" s="30">
        <v>3557.88</v>
      </c>
      <c r="C57" s="30">
        <v>12144.79</v>
      </c>
      <c r="D57" s="7">
        <v>5.40012828808267E-4</v>
      </c>
      <c r="E57" s="7">
        <v>1.1416026268411799E-3</v>
      </c>
      <c r="F57" s="7">
        <v>10082.091457414501</v>
      </c>
      <c r="G57" s="7">
        <v>4494200.5</v>
      </c>
      <c r="H57" s="7">
        <v>1667067.625</v>
      </c>
      <c r="I57" s="9" t="s">
        <v>61</v>
      </c>
      <c r="J57" s="9">
        <v>1</v>
      </c>
      <c r="K57" s="9">
        <v>1</v>
      </c>
      <c r="L57" s="10">
        <f t="shared" si="0"/>
        <v>5370492.3840376725</v>
      </c>
      <c r="M57" s="10">
        <f t="shared" si="1"/>
        <v>11353375.116250755</v>
      </c>
      <c r="N57" s="14">
        <f t="shared" si="2"/>
        <v>44942005</v>
      </c>
      <c r="O57" s="14">
        <f t="shared" si="3"/>
        <v>16670676.25</v>
      </c>
      <c r="P57" s="27">
        <f>ROUND(ROUND(L57/N57,0)*Sheet1!$L$8,0)</f>
        <v>0</v>
      </c>
      <c r="Q57" s="27">
        <f>ROUND(ROUND(M57/O57,0)*Sheet1!$L$9,0)</f>
        <v>1</v>
      </c>
      <c r="R57" s="33">
        <f t="shared" si="4"/>
        <v>0</v>
      </c>
      <c r="S57" s="33">
        <f t="shared" si="5"/>
        <v>16670676.25</v>
      </c>
      <c r="T57" s="34">
        <f t="shared" si="6"/>
        <v>16723867.500288427</v>
      </c>
      <c r="U57" s="34">
        <f t="shared" si="7"/>
        <v>16670676.25</v>
      </c>
      <c r="V57" s="33">
        <f t="shared" si="12"/>
        <v>0</v>
      </c>
      <c r="W57" s="34">
        <f t="shared" si="10"/>
        <v>381610</v>
      </c>
      <c r="X57" s="33">
        <f t="shared" si="11"/>
        <v>381610</v>
      </c>
      <c r="Y57" s="17"/>
    </row>
    <row r="58" spans="1:25" x14ac:dyDescent="0.3">
      <c r="A58" s="29">
        <v>43229</v>
      </c>
      <c r="B58" s="31">
        <v>3569.74</v>
      </c>
      <c r="C58" s="31">
        <v>12185.44</v>
      </c>
      <c r="D58" s="7">
        <v>5.3030350989684305E-4</v>
      </c>
      <c r="E58" s="7">
        <v>1.13267228529896E-3</v>
      </c>
      <c r="F58" s="7">
        <v>10084.757746434299</v>
      </c>
      <c r="G58" s="7">
        <v>4513547.5</v>
      </c>
      <c r="H58" s="7">
        <v>1677094.875</v>
      </c>
      <c r="I58" s="9" t="s">
        <v>62</v>
      </c>
      <c r="J58" s="9">
        <v>1</v>
      </c>
      <c r="K58" s="9">
        <v>1</v>
      </c>
      <c r="L58" s="10">
        <f t="shared" si="0"/>
        <v>5273932.0423452919</v>
      </c>
      <c r="M58" s="10">
        <f t="shared" si="1"/>
        <v>11264561.797972392</v>
      </c>
      <c r="N58" s="14">
        <f t="shared" si="2"/>
        <v>45135475</v>
      </c>
      <c r="O58" s="14">
        <f t="shared" si="3"/>
        <v>16770948.75</v>
      </c>
      <c r="P58" s="27">
        <f>ROUND(ROUND(L58/N58,0)*Sheet1!$L$8,0)</f>
        <v>0</v>
      </c>
      <c r="Q58" s="27">
        <f>ROUND(ROUND(M58/O58,0)*Sheet1!$L$9,0)</f>
        <v>1</v>
      </c>
      <c r="R58" s="33">
        <f t="shared" si="4"/>
        <v>0</v>
      </c>
      <c r="S58" s="33">
        <f t="shared" si="5"/>
        <v>16770948.75</v>
      </c>
      <c r="T58" s="34">
        <f t="shared" si="6"/>
        <v>16538493.840317685</v>
      </c>
      <c r="U58" s="34">
        <f t="shared" si="7"/>
        <v>16770948.75</v>
      </c>
      <c r="V58" s="33">
        <f t="shared" si="12"/>
        <v>0</v>
      </c>
      <c r="W58" s="34">
        <f t="shared" si="10"/>
        <v>100272.5</v>
      </c>
      <c r="X58" s="33">
        <f t="shared" si="11"/>
        <v>100272.5</v>
      </c>
      <c r="Y58" s="17"/>
    </row>
    <row r="59" spans="1:25" x14ac:dyDescent="0.3">
      <c r="A59" s="28">
        <v>43230</v>
      </c>
      <c r="B59" s="30">
        <v>3569.71</v>
      </c>
      <c r="C59" s="30">
        <v>12233.96</v>
      </c>
      <c r="D59" s="7">
        <v>5.2048711083630599E-4</v>
      </c>
      <c r="E59" s="7">
        <v>1.1235936815710899E-3</v>
      </c>
      <c r="F59" s="7">
        <v>10087.426417349199</v>
      </c>
      <c r="G59" s="7">
        <v>4480176.5</v>
      </c>
      <c r="H59" s="7">
        <v>1661622.25</v>
      </c>
      <c r="I59" s="9" t="s">
        <v>63</v>
      </c>
      <c r="J59" s="9">
        <v>1</v>
      </c>
      <c r="K59" s="9">
        <v>1</v>
      </c>
      <c r="L59" s="10">
        <f t="shared" si="0"/>
        <v>5176306.7757203635</v>
      </c>
      <c r="M59" s="10">
        <f t="shared" si="1"/>
        <v>11174273.994466279</v>
      </c>
      <c r="N59" s="14">
        <f t="shared" si="2"/>
        <v>44801765</v>
      </c>
      <c r="O59" s="14">
        <f t="shared" si="3"/>
        <v>16616222.5</v>
      </c>
      <c r="P59" s="27">
        <f>ROUND(ROUND(L59/N59,0)*Sheet1!$L$8,0)</f>
        <v>0</v>
      </c>
      <c r="Q59" s="27">
        <f>ROUND(ROUND(M59/O59,0)*Sheet1!$L$9,0)</f>
        <v>1</v>
      </c>
      <c r="R59" s="33">
        <f t="shared" si="4"/>
        <v>0</v>
      </c>
      <c r="S59" s="33">
        <f t="shared" si="5"/>
        <v>16616222.5</v>
      </c>
      <c r="T59" s="34">
        <f t="shared" si="6"/>
        <v>16350580.770186642</v>
      </c>
      <c r="U59" s="34">
        <f t="shared" si="7"/>
        <v>16616222.5</v>
      </c>
      <c r="V59" s="33">
        <f t="shared" si="12"/>
        <v>0</v>
      </c>
      <c r="W59" s="34">
        <f t="shared" si="10"/>
        <v>-154726.25</v>
      </c>
      <c r="X59" s="33">
        <f t="shared" si="11"/>
        <v>-154726.25</v>
      </c>
      <c r="Y59" s="17"/>
    </row>
    <row r="60" spans="1:25" x14ac:dyDescent="0.3">
      <c r="A60" s="28">
        <v>43231</v>
      </c>
      <c r="B60" s="30">
        <v>3565.52</v>
      </c>
      <c r="C60" s="30">
        <v>12345.3</v>
      </c>
      <c r="D60" s="7">
        <v>5.1056216334613696E-4</v>
      </c>
      <c r="E60" s="7">
        <v>1.11436107330345E-3</v>
      </c>
      <c r="F60" s="7">
        <v>10090.0974341328</v>
      </c>
      <c r="G60" s="7">
        <v>4506694</v>
      </c>
      <c r="H60" s="7">
        <v>1679045.125</v>
      </c>
      <c r="I60" s="9" t="s">
        <v>64</v>
      </c>
      <c r="J60" s="9">
        <v>1</v>
      </c>
      <c r="K60" s="9">
        <v>1</v>
      </c>
      <c r="L60" s="10">
        <f t="shared" si="0"/>
        <v>5077601.9819369335</v>
      </c>
      <c r="M60" s="10">
        <f t="shared" si="1"/>
        <v>11082454.597331608</v>
      </c>
      <c r="N60" s="14">
        <f t="shared" si="2"/>
        <v>45066940</v>
      </c>
      <c r="O60" s="14">
        <f t="shared" si="3"/>
        <v>16790451.25</v>
      </c>
      <c r="P60" s="27">
        <f>ROUND(ROUND(L60/N60,0)*Sheet1!$L$8,0)</f>
        <v>0</v>
      </c>
      <c r="Q60" s="27">
        <f>ROUND(ROUND(M60/O60,0)*Sheet1!$L$9,0)</f>
        <v>1</v>
      </c>
      <c r="R60" s="33">
        <f t="shared" si="4"/>
        <v>0</v>
      </c>
      <c r="S60" s="33">
        <f t="shared" si="5"/>
        <v>16790451.25</v>
      </c>
      <c r="T60" s="34">
        <f t="shared" si="6"/>
        <v>16160056.579268541</v>
      </c>
      <c r="U60" s="34">
        <f t="shared" si="7"/>
        <v>16790451.25</v>
      </c>
      <c r="V60" s="33">
        <f t="shared" si="12"/>
        <v>0</v>
      </c>
      <c r="W60" s="34">
        <f t="shared" si="10"/>
        <v>174228.75</v>
      </c>
      <c r="X60" s="33">
        <f t="shared" si="11"/>
        <v>174228.75</v>
      </c>
      <c r="Y60" s="17"/>
    </row>
    <row r="61" spans="1:25" x14ac:dyDescent="0.3">
      <c r="A61" s="28">
        <v>43234</v>
      </c>
      <c r="B61" s="30">
        <v>3565.74</v>
      </c>
      <c r="C61" s="30">
        <v>12544.55</v>
      </c>
      <c r="D61" s="7">
        <v>4.4166711775073399E-4</v>
      </c>
      <c r="E61" s="7">
        <v>8.5735054574778496E-4</v>
      </c>
      <c r="F61" s="7">
        <v>10113.589884659499</v>
      </c>
      <c r="G61" s="7">
        <v>4524047</v>
      </c>
      <c r="H61" s="7">
        <v>1710248.5</v>
      </c>
      <c r="I61" s="9" t="s">
        <v>65</v>
      </c>
      <c r="J61" s="9">
        <v>1</v>
      </c>
      <c r="K61" s="9">
        <v>1</v>
      </c>
      <c r="L61" s="10">
        <f t="shared" si="0"/>
        <v>4392432.4860851793</v>
      </c>
      <c r="M61" s="10">
        <f t="shared" si="1"/>
        <v>8526454.0595272109</v>
      </c>
      <c r="N61" s="14">
        <f t="shared" si="2"/>
        <v>45240470</v>
      </c>
      <c r="O61" s="14">
        <f t="shared" si="3"/>
        <v>17102485</v>
      </c>
      <c r="P61" s="27">
        <f>ROUND(ROUND(L61/N61,0)*Sheet1!$L$8,0)</f>
        <v>0</v>
      </c>
      <c r="Q61" s="27">
        <f>ROUND(ROUND(M61/O61,0)*Sheet1!$L$9,0)</f>
        <v>0</v>
      </c>
      <c r="R61" s="33">
        <f t="shared" si="4"/>
        <v>0</v>
      </c>
      <c r="S61" s="33">
        <f t="shared" si="5"/>
        <v>0</v>
      </c>
      <c r="T61" s="34">
        <f t="shared" si="6"/>
        <v>12918886.545612391</v>
      </c>
      <c r="U61" s="34">
        <f t="shared" si="7"/>
        <v>0</v>
      </c>
      <c r="V61" s="33">
        <f t="shared" si="12"/>
        <v>0</v>
      </c>
      <c r="W61" s="34">
        <f t="shared" si="10"/>
        <v>-16790451.25</v>
      </c>
      <c r="X61" s="33">
        <f t="shared" si="11"/>
        <v>-16790451.25</v>
      </c>
      <c r="Y61" s="17"/>
    </row>
    <row r="62" spans="1:25" x14ac:dyDescent="0.3">
      <c r="A62" s="28">
        <v>43235</v>
      </c>
      <c r="B62" s="30">
        <v>3564.29</v>
      </c>
      <c r="C62" s="30">
        <v>12440.75</v>
      </c>
      <c r="D62" s="7">
        <v>4.3171142142379998E-4</v>
      </c>
      <c r="E62" s="7">
        <v>8.4739934981919898E-4</v>
      </c>
      <c r="F62" s="7">
        <v>10116.030475754</v>
      </c>
      <c r="G62" s="7">
        <v>4504087.5</v>
      </c>
      <c r="H62" s="7">
        <v>1704642.125</v>
      </c>
      <c r="I62" s="9" t="s">
        <v>66</v>
      </c>
      <c r="J62" s="9">
        <v>1</v>
      </c>
      <c r="K62" s="9">
        <v>1</v>
      </c>
      <c r="L62" s="10">
        <f t="shared" si="0"/>
        <v>4293421.8914302615</v>
      </c>
      <c r="M62" s="10">
        <f t="shared" si="1"/>
        <v>8427488.221873913</v>
      </c>
      <c r="N62" s="14">
        <f t="shared" si="2"/>
        <v>45040875</v>
      </c>
      <c r="O62" s="14">
        <f t="shared" si="3"/>
        <v>17046421.25</v>
      </c>
      <c r="P62" s="27">
        <f>ROUND(ROUND(L62/N62,0)*Sheet1!$L$8,0)</f>
        <v>0</v>
      </c>
      <c r="Q62" s="27">
        <f>ROUND(ROUND(M62/O62,0)*Sheet1!$L$9,0)</f>
        <v>0</v>
      </c>
      <c r="R62" s="33">
        <f t="shared" si="4"/>
        <v>0</v>
      </c>
      <c r="S62" s="33">
        <f t="shared" si="5"/>
        <v>0</v>
      </c>
      <c r="T62" s="34">
        <f t="shared" si="6"/>
        <v>12720910.113304175</v>
      </c>
      <c r="U62" s="34">
        <f t="shared" si="7"/>
        <v>0</v>
      </c>
      <c r="V62" s="33">
        <f t="shared" si="12"/>
        <v>0</v>
      </c>
      <c r="W62" s="34">
        <f t="shared" si="10"/>
        <v>0</v>
      </c>
      <c r="X62" s="33">
        <f t="shared" si="11"/>
        <v>0</v>
      </c>
      <c r="Y62" s="17"/>
    </row>
    <row r="63" spans="1:25" x14ac:dyDescent="0.3">
      <c r="A63" s="29">
        <v>43236</v>
      </c>
      <c r="B63" s="31">
        <v>3562.85</v>
      </c>
      <c r="C63" s="31">
        <v>12440.12</v>
      </c>
      <c r="D63" s="7">
        <v>4.2166718156824999E-4</v>
      </c>
      <c r="E63" s="7">
        <v>8.3727853322517799E-4</v>
      </c>
      <c r="F63" s="7">
        <v>10118.469329867399</v>
      </c>
      <c r="G63" s="7">
        <v>4486741.5</v>
      </c>
      <c r="H63" s="7">
        <v>1706071.375</v>
      </c>
      <c r="I63" s="9" t="s">
        <v>67</v>
      </c>
      <c r="J63" s="9">
        <v>1</v>
      </c>
      <c r="K63" s="9">
        <v>1</v>
      </c>
      <c r="L63" s="10">
        <f>D63*$AA$2</f>
        <v>4193530.7207580344</v>
      </c>
      <c r="M63" s="10">
        <f t="shared" si="1"/>
        <v>8326835.4863483822</v>
      </c>
      <c r="N63" s="14">
        <f t="shared" si="2"/>
        <v>44867415</v>
      </c>
      <c r="O63" s="14">
        <f t="shared" si="3"/>
        <v>17060713.75</v>
      </c>
      <c r="P63" s="27">
        <f>ROUND(ROUND(L63/N63,0)*Sheet1!$L$8,0)</f>
        <v>0</v>
      </c>
      <c r="Q63" s="27">
        <f>ROUND(ROUND(M63/O63,0)*Sheet1!$L$9,0)</f>
        <v>0</v>
      </c>
      <c r="R63" s="33">
        <f t="shared" si="4"/>
        <v>0</v>
      </c>
      <c r="S63" s="33">
        <f t="shared" si="5"/>
        <v>0</v>
      </c>
      <c r="T63" s="34">
        <f t="shared" si="6"/>
        <v>12520366.207106417</v>
      </c>
      <c r="U63" s="34">
        <f t="shared" si="7"/>
        <v>0</v>
      </c>
      <c r="V63" s="33">
        <f t="shared" si="12"/>
        <v>0</v>
      </c>
      <c r="W63" s="34">
        <f t="shared" si="10"/>
        <v>0</v>
      </c>
      <c r="X63" s="33">
        <f t="shared" si="11"/>
        <v>0</v>
      </c>
      <c r="Y63" s="17"/>
    </row>
    <row r="64" spans="1:25" x14ac:dyDescent="0.3">
      <c r="A64" s="28">
        <v>43237</v>
      </c>
      <c r="B64" s="30">
        <v>3592.18</v>
      </c>
      <c r="C64" s="30">
        <v>12278.43</v>
      </c>
      <c r="D64" s="7">
        <v>3.1028691765936999E-4</v>
      </c>
      <c r="E64" s="7">
        <v>1.06271097669817E-3</v>
      </c>
      <c r="F64" s="7">
        <v>10102.931941156499</v>
      </c>
      <c r="G64" s="7">
        <v>4530683.5</v>
      </c>
      <c r="H64" s="7">
        <v>1690065.25</v>
      </c>
      <c r="I64" s="9" t="s">
        <v>68</v>
      </c>
      <c r="J64" s="9">
        <v>1</v>
      </c>
      <c r="K64" s="9">
        <v>1</v>
      </c>
      <c r="L64" s="10">
        <f t="shared" si="0"/>
        <v>3085840.6305525536</v>
      </c>
      <c r="M64" s="10">
        <f t="shared" si="1"/>
        <v>10568788.188580504</v>
      </c>
      <c r="N64" s="14">
        <f t="shared" si="2"/>
        <v>45306835</v>
      </c>
      <c r="O64" s="14">
        <f t="shared" si="3"/>
        <v>16900652.5</v>
      </c>
      <c r="P64" s="27">
        <f>ROUND(ROUND(L64/N64,0)*Sheet1!$L$8,0)</f>
        <v>0</v>
      </c>
      <c r="Q64" s="27">
        <f>ROUND(ROUND(M64/O64,0)*Sheet1!$L$9,0)</f>
        <v>1</v>
      </c>
      <c r="R64" s="33">
        <f t="shared" si="4"/>
        <v>0</v>
      </c>
      <c r="S64" s="33">
        <f t="shared" si="5"/>
        <v>16900652.5</v>
      </c>
      <c r="T64" s="34">
        <f t="shared" si="6"/>
        <v>13654628.819133058</v>
      </c>
      <c r="U64" s="34">
        <f t="shared" si="7"/>
        <v>16900652.5</v>
      </c>
      <c r="V64" s="33">
        <f t="shared" si="12"/>
        <v>0</v>
      </c>
      <c r="W64" s="34">
        <f t="shared" si="10"/>
        <v>16900652.5</v>
      </c>
      <c r="X64" s="33">
        <f t="shared" si="11"/>
        <v>16900652.5</v>
      </c>
      <c r="Y64" s="17"/>
    </row>
    <row r="65" spans="1:25" x14ac:dyDescent="0.3">
      <c r="A65" s="28">
        <v>43238</v>
      </c>
      <c r="B65" s="30">
        <v>3573.76</v>
      </c>
      <c r="C65" s="30">
        <v>12355.13</v>
      </c>
      <c r="D65" s="7">
        <v>4.5926787370380399E-4</v>
      </c>
      <c r="E65" s="7">
        <v>1.06566294789102E-3</v>
      </c>
      <c r="F65" s="7">
        <v>10103.485970859199</v>
      </c>
      <c r="G65" s="7">
        <v>4515444.5</v>
      </c>
      <c r="H65" s="7">
        <v>1701777.625</v>
      </c>
      <c r="I65" s="9" t="s">
        <v>69</v>
      </c>
      <c r="J65" s="9">
        <v>1</v>
      </c>
      <c r="K65" s="9">
        <v>1</v>
      </c>
      <c r="L65" s="10">
        <f t="shared" si="0"/>
        <v>4567474.1161291748</v>
      </c>
      <c r="M65" s="10">
        <f t="shared" si="1"/>
        <v>10598145.896329941</v>
      </c>
      <c r="N65" s="14">
        <f t="shared" si="2"/>
        <v>45154445</v>
      </c>
      <c r="O65" s="14">
        <f t="shared" si="3"/>
        <v>17017776.25</v>
      </c>
      <c r="P65" s="27">
        <f>ROUND(ROUND(L65/N65,0)*Sheet1!$L$8,0)</f>
        <v>0</v>
      </c>
      <c r="Q65" s="27">
        <f>ROUND(ROUND(M65/O65,0)*Sheet1!$L$9,0)</f>
        <v>1</v>
      </c>
      <c r="R65" s="33">
        <f t="shared" si="4"/>
        <v>0</v>
      </c>
      <c r="S65" s="33">
        <f t="shared" si="5"/>
        <v>17017776.25</v>
      </c>
      <c r="T65" s="34">
        <f t="shared" si="6"/>
        <v>15165620.012459116</v>
      </c>
      <c r="U65" s="34">
        <f t="shared" si="7"/>
        <v>17017776.25</v>
      </c>
      <c r="V65" s="33">
        <f t="shared" si="12"/>
        <v>0</v>
      </c>
      <c r="W65" s="34">
        <f t="shared" si="10"/>
        <v>117123.75</v>
      </c>
      <c r="X65" s="33">
        <f t="shared" si="11"/>
        <v>117123.75</v>
      </c>
      <c r="Y65" s="17"/>
    </row>
    <row r="66" spans="1:25" x14ac:dyDescent="0.3">
      <c r="A66" s="28">
        <v>43241</v>
      </c>
      <c r="B66" s="30">
        <v>3572.57</v>
      </c>
      <c r="C66" s="30">
        <v>12349.61</v>
      </c>
      <c r="D66" s="7">
        <v>4.4866949359964099E-4</v>
      </c>
      <c r="E66" s="7">
        <v>1.05536585910774E-3</v>
      </c>
      <c r="F66" s="7">
        <v>10106.169908575899</v>
      </c>
      <c r="G66" s="7">
        <v>4520529.5</v>
      </c>
      <c r="H66" s="7">
        <v>1699711.625</v>
      </c>
      <c r="I66" s="9" t="s">
        <v>70</v>
      </c>
      <c r="J66" s="9">
        <v>1</v>
      </c>
      <c r="K66" s="9">
        <v>1</v>
      </c>
      <c r="L66" s="10">
        <f t="shared" si="0"/>
        <v>4462071.9541876614</v>
      </c>
      <c r="M66" s="10">
        <f t="shared" si="1"/>
        <v>10495740.112729566</v>
      </c>
      <c r="N66" s="14">
        <f t="shared" si="2"/>
        <v>45205295</v>
      </c>
      <c r="O66" s="14">
        <f t="shared" si="3"/>
        <v>16997116.25</v>
      </c>
      <c r="P66" s="27">
        <f>ROUND(ROUND(L66/N66,0)*Sheet1!$L$8,0)</f>
        <v>0</v>
      </c>
      <c r="Q66" s="27">
        <f>ROUND(ROUND(M66/O66,0)*Sheet1!$L$9,0)</f>
        <v>1</v>
      </c>
      <c r="R66" s="33">
        <f t="shared" si="4"/>
        <v>0</v>
      </c>
      <c r="S66" s="33">
        <f t="shared" si="5"/>
        <v>16997116.25</v>
      </c>
      <c r="T66" s="34">
        <f t="shared" si="6"/>
        <v>14957812.066917228</v>
      </c>
      <c r="U66" s="34">
        <f t="shared" si="7"/>
        <v>16997116.25</v>
      </c>
      <c r="V66" s="33">
        <f t="shared" si="12"/>
        <v>0</v>
      </c>
      <c r="W66" s="34">
        <f t="shared" si="10"/>
        <v>-20660</v>
      </c>
      <c r="X66" s="33">
        <f t="shared" si="11"/>
        <v>-20660</v>
      </c>
      <c r="Y66" s="17"/>
    </row>
    <row r="67" spans="1:25" x14ac:dyDescent="0.3">
      <c r="A67" s="28">
        <v>43243</v>
      </c>
      <c r="B67" s="30">
        <v>3541.82</v>
      </c>
      <c r="C67" s="30">
        <v>12090.79</v>
      </c>
      <c r="D67" s="7">
        <v>4.9903768487382098E-4</v>
      </c>
      <c r="E67" s="7">
        <v>1.3470320204988799E-3</v>
      </c>
      <c r="F67" s="7">
        <v>10083.5174247573</v>
      </c>
      <c r="G67" s="7">
        <v>4447186.5</v>
      </c>
      <c r="H67" s="7">
        <v>1664249.125</v>
      </c>
      <c r="I67" s="9" t="s">
        <v>71</v>
      </c>
      <c r="J67" s="9">
        <v>1</v>
      </c>
      <c r="K67" s="9">
        <v>1</v>
      </c>
      <c r="L67" s="10">
        <f t="shared" ref="L67:L119" si="13">D67*$AA$2</f>
        <v>4962989.6605923343</v>
      </c>
      <c r="M67" s="10">
        <f t="shared" ref="M67:M119" si="14">E67*$AA$2</f>
        <v>13396395.08770382</v>
      </c>
      <c r="N67" s="14">
        <f t="shared" ref="N67:N119" si="15">G67*1*$AA$5</f>
        <v>44471865</v>
      </c>
      <c r="O67" s="14">
        <f t="shared" ref="O67:O119" si="16">H67*1*$AA$5</f>
        <v>16642491.25</v>
      </c>
      <c r="P67" s="27">
        <f>ROUND(ROUND(L67/N67,0)*Sheet1!$L$8,0)</f>
        <v>0</v>
      </c>
      <c r="Q67" s="27">
        <f>ROUND(ROUND(M67/O67,0)*Sheet1!$L$9,0)</f>
        <v>1</v>
      </c>
      <c r="R67" s="33">
        <f t="shared" ref="R67:R119" si="17">P67*N67</f>
        <v>0</v>
      </c>
      <c r="S67" s="33">
        <f t="shared" ref="S67:S119" si="18">Q67*O67</f>
        <v>16642491.25</v>
      </c>
      <c r="T67" s="34">
        <f t="shared" ref="T67:T119" si="19">L67+M67</f>
        <v>18359384.748296157</v>
      </c>
      <c r="U67" s="34">
        <f t="shared" ref="U67:U119" si="20">R67+S67</f>
        <v>16642491.25</v>
      </c>
      <c r="V67" s="33">
        <f t="shared" si="12"/>
        <v>0</v>
      </c>
      <c r="W67" s="34">
        <f t="shared" si="10"/>
        <v>-354625</v>
      </c>
      <c r="X67" s="33">
        <f t="shared" ref="X67:X98" si="21">V67+W67</f>
        <v>-354625</v>
      </c>
      <c r="Y67" s="17"/>
    </row>
    <row r="68" spans="1:25" x14ac:dyDescent="0.3">
      <c r="A68" s="29">
        <v>43244</v>
      </c>
      <c r="B68" s="31">
        <v>3521.76</v>
      </c>
      <c r="C68" s="31">
        <v>12152.62</v>
      </c>
      <c r="D68" s="7">
        <v>4.2713131461847599E-4</v>
      </c>
      <c r="E68" s="7">
        <v>1.0341485148133601E-3</v>
      </c>
      <c r="F68" s="7">
        <v>10111.5433115791</v>
      </c>
      <c r="G68" s="7">
        <v>4444876</v>
      </c>
      <c r="H68" s="7">
        <v>1675760.5</v>
      </c>
      <c r="I68" s="9" t="s">
        <v>72</v>
      </c>
      <c r="J68" s="9">
        <v>1</v>
      </c>
      <c r="K68" s="9">
        <v>1</v>
      </c>
      <c r="L68" s="10">
        <f t="shared" si="13"/>
        <v>4247872.1796384975</v>
      </c>
      <c r="M68" s="10">
        <f t="shared" si="14"/>
        <v>10284731.077640643</v>
      </c>
      <c r="N68" s="14">
        <f t="shared" si="15"/>
        <v>44448760</v>
      </c>
      <c r="O68" s="14">
        <f t="shared" si="16"/>
        <v>16757605</v>
      </c>
      <c r="P68" s="27">
        <f>ROUND(ROUND(L68/N68,0)*Sheet1!$L$8,0)</f>
        <v>0</v>
      </c>
      <c r="Q68" s="27">
        <f>ROUND(ROUND(M68/O68,0)*Sheet1!$L$9,0)</f>
        <v>1</v>
      </c>
      <c r="R68" s="33">
        <f t="shared" si="17"/>
        <v>0</v>
      </c>
      <c r="S68" s="33">
        <f t="shared" si="18"/>
        <v>16757605</v>
      </c>
      <c r="T68" s="34">
        <f t="shared" si="19"/>
        <v>14532603.257279141</v>
      </c>
      <c r="U68" s="34">
        <f t="shared" si="20"/>
        <v>16757605</v>
      </c>
      <c r="V68" s="33">
        <f t="shared" ref="V68:V99" si="22">R68-R67</f>
        <v>0</v>
      </c>
      <c r="W68" s="34">
        <f t="shared" ref="W68:W119" si="23">S68-S67</f>
        <v>115113.75</v>
      </c>
      <c r="X68" s="33">
        <f t="shared" si="21"/>
        <v>115113.75</v>
      </c>
      <c r="Y68" s="17"/>
    </row>
    <row r="69" spans="1:25" x14ac:dyDescent="0.3">
      <c r="A69" s="28">
        <v>43245</v>
      </c>
      <c r="B69" s="30">
        <v>3515.36</v>
      </c>
      <c r="C69" s="30">
        <v>12047.75</v>
      </c>
      <c r="D69" s="7">
        <v>4.7694727869039902E-4</v>
      </c>
      <c r="E69" s="7">
        <v>1.32776062025835E-3</v>
      </c>
      <c r="F69" s="7">
        <v>10089.403655128501</v>
      </c>
      <c r="G69" s="7">
        <v>4387759.5</v>
      </c>
      <c r="H69" s="7">
        <v>1654137.5</v>
      </c>
      <c r="I69" s="9" t="s">
        <v>73</v>
      </c>
      <c r="J69" s="9">
        <v>1</v>
      </c>
      <c r="K69" s="9">
        <v>1</v>
      </c>
      <c r="L69" s="10">
        <f t="shared" si="13"/>
        <v>4743297.9202494612</v>
      </c>
      <c r="M69" s="10">
        <f t="shared" si="14"/>
        <v>13204738.699743722</v>
      </c>
      <c r="N69" s="14">
        <f t="shared" si="15"/>
        <v>43877595</v>
      </c>
      <c r="O69" s="14">
        <f t="shared" si="16"/>
        <v>16541375</v>
      </c>
      <c r="P69" s="27">
        <f>ROUND(ROUND(L69/N69,0)*Sheet1!$L$8,0)</f>
        <v>0</v>
      </c>
      <c r="Q69" s="27">
        <f>ROUND(ROUND(M69/O69,0)*Sheet1!$L$9,0)</f>
        <v>1</v>
      </c>
      <c r="R69" s="33">
        <f t="shared" si="17"/>
        <v>0</v>
      </c>
      <c r="S69" s="33">
        <f t="shared" si="18"/>
        <v>16541375</v>
      </c>
      <c r="T69" s="34">
        <f t="shared" si="19"/>
        <v>17948036.619993184</v>
      </c>
      <c r="U69" s="34">
        <f t="shared" si="20"/>
        <v>16541375</v>
      </c>
      <c r="V69" s="33">
        <f t="shared" si="22"/>
        <v>0</v>
      </c>
      <c r="W69" s="34">
        <f t="shared" si="23"/>
        <v>-216230</v>
      </c>
      <c r="X69" s="33">
        <f t="shared" si="21"/>
        <v>-216230</v>
      </c>
      <c r="Y69" s="17"/>
    </row>
    <row r="70" spans="1:25" x14ac:dyDescent="0.3">
      <c r="A70" s="28">
        <v>43248</v>
      </c>
      <c r="B70" s="30">
        <v>3482.64</v>
      </c>
      <c r="C70" s="30">
        <v>12115.17</v>
      </c>
      <c r="D70" s="7">
        <v>7.0877066206061299E-4</v>
      </c>
      <c r="E70" s="7">
        <v>1.3356440603991501E-3</v>
      </c>
      <c r="F70" s="7">
        <v>10089.1701433127</v>
      </c>
      <c r="G70" s="7">
        <v>4334036.5</v>
      </c>
      <c r="H70" s="7">
        <v>1659468.125</v>
      </c>
      <c r="I70" s="9" t="s">
        <v>74</v>
      </c>
      <c r="J70" s="9">
        <v>1</v>
      </c>
      <c r="K70" s="9">
        <v>1</v>
      </c>
      <c r="L70" s="10">
        <f t="shared" si="13"/>
        <v>7048809.2866722438</v>
      </c>
      <c r="M70" s="10">
        <f t="shared" si="14"/>
        <v>13283140.457956795</v>
      </c>
      <c r="N70" s="14">
        <f t="shared" si="15"/>
        <v>43340365</v>
      </c>
      <c r="O70" s="14">
        <f t="shared" si="16"/>
        <v>16594681.25</v>
      </c>
      <c r="P70" s="27">
        <f>ROUND(ROUND(L70/N70,0)*Sheet1!$L$8,0)</f>
        <v>0</v>
      </c>
      <c r="Q70" s="27">
        <f>ROUND(ROUND(M70/O70,0)*Sheet1!$L$9,0)</f>
        <v>1</v>
      </c>
      <c r="R70" s="33">
        <f t="shared" si="17"/>
        <v>0</v>
      </c>
      <c r="S70" s="33">
        <f t="shared" si="18"/>
        <v>16594681.25</v>
      </c>
      <c r="T70" s="34">
        <f t="shared" si="19"/>
        <v>20331949.74462904</v>
      </c>
      <c r="U70" s="34">
        <f t="shared" si="20"/>
        <v>16594681.25</v>
      </c>
      <c r="V70" s="33">
        <f t="shared" si="22"/>
        <v>0</v>
      </c>
      <c r="W70" s="34">
        <f t="shared" si="23"/>
        <v>53306.25</v>
      </c>
      <c r="X70" s="33">
        <f t="shared" si="21"/>
        <v>53306.25</v>
      </c>
      <c r="Y70" s="17"/>
    </row>
    <row r="71" spans="1:25" x14ac:dyDescent="0.3">
      <c r="A71" s="28">
        <v>43249</v>
      </c>
      <c r="B71" s="30">
        <v>3428.14</v>
      </c>
      <c r="C71" s="30">
        <v>11959.08</v>
      </c>
      <c r="D71" s="7">
        <v>1.0510445488714399E-3</v>
      </c>
      <c r="E71" s="7">
        <v>1.3483015073326801E-3</v>
      </c>
      <c r="F71" s="7">
        <v>10087.469777022499</v>
      </c>
      <c r="G71" s="7">
        <v>4271594.5</v>
      </c>
      <c r="H71" s="7">
        <v>1652824</v>
      </c>
      <c r="I71" s="9" t="s">
        <v>75</v>
      </c>
      <c r="J71" s="9">
        <v>1</v>
      </c>
      <c r="K71" s="9">
        <v>1</v>
      </c>
      <c r="L71" s="10">
        <f t="shared" si="13"/>
        <v>10452764.163872335</v>
      </c>
      <c r="M71" s="10">
        <f t="shared" si="14"/>
        <v>13409020.286604384</v>
      </c>
      <c r="N71" s="14">
        <f t="shared" si="15"/>
        <v>42715945</v>
      </c>
      <c r="O71" s="14">
        <f t="shared" si="16"/>
        <v>16528240</v>
      </c>
      <c r="P71" s="27">
        <f>ROUND(ROUND(L71/N71,0)*Sheet1!$L$8,0)</f>
        <v>0</v>
      </c>
      <c r="Q71" s="27">
        <f>ROUND(ROUND(M71/O71,0)*Sheet1!$L$9,0)</f>
        <v>1</v>
      </c>
      <c r="R71" s="33">
        <f t="shared" si="17"/>
        <v>0</v>
      </c>
      <c r="S71" s="33">
        <f t="shared" si="18"/>
        <v>16528240</v>
      </c>
      <c r="T71" s="34">
        <f t="shared" si="19"/>
        <v>23861784.450476721</v>
      </c>
      <c r="U71" s="34">
        <f t="shared" si="20"/>
        <v>16528240</v>
      </c>
      <c r="V71" s="33">
        <f t="shared" si="22"/>
        <v>0</v>
      </c>
      <c r="W71" s="34">
        <f t="shared" si="23"/>
        <v>-66441.25</v>
      </c>
      <c r="X71" s="33">
        <f t="shared" si="21"/>
        <v>-66441.25</v>
      </c>
      <c r="Y71" s="17"/>
    </row>
    <row r="72" spans="1:25" x14ac:dyDescent="0.3">
      <c r="A72" s="28">
        <v>43250</v>
      </c>
      <c r="B72" s="30">
        <v>3441.19</v>
      </c>
      <c r="C72" s="30">
        <v>11769.16</v>
      </c>
      <c r="D72" s="7">
        <v>7.6306177555628997E-4</v>
      </c>
      <c r="E72" s="7">
        <v>1.6816796499194799E-3</v>
      </c>
      <c r="F72" s="7">
        <v>10063.4255198096</v>
      </c>
      <c r="G72" s="7">
        <v>4302512</v>
      </c>
      <c r="H72" s="7">
        <v>1616561.125</v>
      </c>
      <c r="I72" s="9" t="s">
        <v>76</v>
      </c>
      <c r="J72" s="9">
        <v>1</v>
      </c>
      <c r="K72" s="9">
        <v>1</v>
      </c>
      <c r="L72" s="10">
        <f t="shared" si="13"/>
        <v>7588740.9253203701</v>
      </c>
      <c r="M72" s="10">
        <f t="shared" si="14"/>
        <v>16724505.920007218</v>
      </c>
      <c r="N72" s="14">
        <f t="shared" si="15"/>
        <v>43025120</v>
      </c>
      <c r="O72" s="14">
        <f t="shared" si="16"/>
        <v>16165611.25</v>
      </c>
      <c r="P72" s="27">
        <f>ROUND(ROUND(L72/N72,0)*Sheet1!$L$8,0)</f>
        <v>0</v>
      </c>
      <c r="Q72" s="27">
        <f>ROUND(ROUND(M72/O72,0)*Sheet1!$L$9,0)</f>
        <v>1</v>
      </c>
      <c r="R72" s="33">
        <f t="shared" si="17"/>
        <v>0</v>
      </c>
      <c r="S72" s="33">
        <f t="shared" si="18"/>
        <v>16165611.25</v>
      </c>
      <c r="T72" s="34">
        <f t="shared" si="19"/>
        <v>24313246.845327586</v>
      </c>
      <c r="U72" s="34">
        <f t="shared" si="20"/>
        <v>16165611.25</v>
      </c>
      <c r="V72" s="33">
        <f t="shared" si="22"/>
        <v>0</v>
      </c>
      <c r="W72" s="34">
        <f t="shared" si="23"/>
        <v>-362628.75</v>
      </c>
      <c r="X72" s="33">
        <f t="shared" si="21"/>
        <v>-362628.75</v>
      </c>
      <c r="Y72" s="17"/>
    </row>
    <row r="73" spans="1:25" x14ac:dyDescent="0.3">
      <c r="A73" s="29">
        <v>43251</v>
      </c>
      <c r="B73" s="31">
        <v>3406.65</v>
      </c>
      <c r="C73" s="31">
        <v>11978.3</v>
      </c>
      <c r="D73" s="7">
        <v>1.0196466313294099E-3</v>
      </c>
      <c r="E73" s="7">
        <v>1.3274004497478499E-3</v>
      </c>
      <c r="F73" s="7">
        <v>10093.751516734699</v>
      </c>
      <c r="G73" s="7">
        <v>4301929.5</v>
      </c>
      <c r="H73" s="7">
        <v>1652074.5</v>
      </c>
      <c r="I73" s="9" t="s">
        <v>77</v>
      </c>
      <c r="J73" s="9">
        <v>1</v>
      </c>
      <c r="K73" s="9">
        <v>1</v>
      </c>
      <c r="L73" s="10">
        <f t="shared" si="13"/>
        <v>10140508.106166741</v>
      </c>
      <c r="M73" s="10">
        <f t="shared" si="14"/>
        <v>13201156.760796336</v>
      </c>
      <c r="N73" s="14">
        <f t="shared" si="15"/>
        <v>43019295</v>
      </c>
      <c r="O73" s="14">
        <f t="shared" si="16"/>
        <v>16520745</v>
      </c>
      <c r="P73" s="27">
        <f>ROUND(ROUND(L73/N73,0)*Sheet1!$L$8,0)</f>
        <v>0</v>
      </c>
      <c r="Q73" s="27">
        <f>ROUND(ROUND(M73/O73,0)*Sheet1!$L$9,0)</f>
        <v>1</v>
      </c>
      <c r="R73" s="33">
        <f t="shared" si="17"/>
        <v>0</v>
      </c>
      <c r="S73" s="33">
        <f t="shared" si="18"/>
        <v>16520745</v>
      </c>
      <c r="T73" s="34">
        <f t="shared" si="19"/>
        <v>23341664.866963077</v>
      </c>
      <c r="U73" s="34">
        <f t="shared" si="20"/>
        <v>16520745</v>
      </c>
      <c r="V73" s="33">
        <f t="shared" si="22"/>
        <v>0</v>
      </c>
      <c r="W73" s="34">
        <f t="shared" si="23"/>
        <v>355133.75</v>
      </c>
      <c r="X73" s="33">
        <f t="shared" si="21"/>
        <v>355133.75</v>
      </c>
      <c r="Y73" s="17"/>
    </row>
    <row r="74" spans="1:25" x14ac:dyDescent="0.3">
      <c r="A74" s="28">
        <v>43252</v>
      </c>
      <c r="B74" s="30">
        <v>3453.54</v>
      </c>
      <c r="C74" s="30">
        <v>12020.09</v>
      </c>
      <c r="D74" s="7">
        <v>6.51801521234215E-4</v>
      </c>
      <c r="E74" s="7">
        <v>1.2935456055246E-3</v>
      </c>
      <c r="F74" s="7">
        <v>10101.3605378107</v>
      </c>
      <c r="G74" s="7">
        <v>4309085</v>
      </c>
      <c r="H74" s="7">
        <v>1643721.5</v>
      </c>
      <c r="I74" s="9" t="s">
        <v>78</v>
      </c>
      <c r="J74" s="9">
        <v>1</v>
      </c>
      <c r="K74" s="9">
        <v>1</v>
      </c>
      <c r="L74" s="10">
        <f t="shared" si="13"/>
        <v>6482244.3448568163</v>
      </c>
      <c r="M74" s="10">
        <f t="shared" si="14"/>
        <v>12864466.272414809</v>
      </c>
      <c r="N74" s="14">
        <f t="shared" si="15"/>
        <v>43090850</v>
      </c>
      <c r="O74" s="14">
        <f t="shared" si="16"/>
        <v>16437215</v>
      </c>
      <c r="P74" s="27">
        <f>ROUND(ROUND(L74/N74,0)*Sheet1!$L$8,0)</f>
        <v>0</v>
      </c>
      <c r="Q74" s="27">
        <f>ROUND(ROUND(M74/O74,0)*Sheet1!$L$9,0)</f>
        <v>1</v>
      </c>
      <c r="R74" s="33">
        <f t="shared" si="17"/>
        <v>0</v>
      </c>
      <c r="S74" s="33">
        <f t="shared" si="18"/>
        <v>16437215</v>
      </c>
      <c r="T74" s="34">
        <f t="shared" si="19"/>
        <v>19346710.617271625</v>
      </c>
      <c r="U74" s="34">
        <f t="shared" si="20"/>
        <v>16437215</v>
      </c>
      <c r="V74" s="33">
        <f t="shared" si="22"/>
        <v>0</v>
      </c>
      <c r="W74" s="34">
        <f t="shared" si="23"/>
        <v>-83530</v>
      </c>
      <c r="X74" s="33">
        <f t="shared" si="21"/>
        <v>-83530</v>
      </c>
      <c r="Y74" s="17"/>
    </row>
    <row r="75" spans="1:25" x14ac:dyDescent="0.3">
      <c r="A75" s="28">
        <v>43255</v>
      </c>
      <c r="B75" s="30">
        <v>3469.57</v>
      </c>
      <c r="C75" s="30">
        <v>12249.58</v>
      </c>
      <c r="D75" s="7">
        <v>5.56918553140665E-4</v>
      </c>
      <c r="E75" s="7">
        <v>9.6870522684456E-4</v>
      </c>
      <c r="F75" s="7">
        <v>10127.989137751199</v>
      </c>
      <c r="G75" s="7">
        <v>4335275</v>
      </c>
      <c r="H75" s="7">
        <v>1671660.5</v>
      </c>
      <c r="I75" s="9" t="s">
        <v>79</v>
      </c>
      <c r="J75" s="9">
        <v>1</v>
      </c>
      <c r="K75" s="9">
        <v>1</v>
      </c>
      <c r="L75" s="10">
        <f t="shared" si="13"/>
        <v>5538621.8412102899</v>
      </c>
      <c r="M75" s="10">
        <f t="shared" si="14"/>
        <v>9633889.7255963702</v>
      </c>
      <c r="N75" s="14">
        <f t="shared" si="15"/>
        <v>43352750</v>
      </c>
      <c r="O75" s="14">
        <f t="shared" si="16"/>
        <v>16716605</v>
      </c>
      <c r="P75" s="27">
        <f>ROUND(ROUND(L75/N75,0)*Sheet1!$L$8,0)</f>
        <v>0</v>
      </c>
      <c r="Q75" s="27">
        <f>ROUND(ROUND(M75/O75,0)*Sheet1!$L$9,0)</f>
        <v>1</v>
      </c>
      <c r="R75" s="33">
        <f t="shared" si="17"/>
        <v>0</v>
      </c>
      <c r="S75" s="33">
        <f t="shared" si="18"/>
        <v>16716605</v>
      </c>
      <c r="T75" s="34">
        <f t="shared" si="19"/>
        <v>15172511.566806659</v>
      </c>
      <c r="U75" s="34">
        <f t="shared" si="20"/>
        <v>16716605</v>
      </c>
      <c r="V75" s="33">
        <f t="shared" si="22"/>
        <v>0</v>
      </c>
      <c r="W75" s="34">
        <f t="shared" si="23"/>
        <v>279390</v>
      </c>
      <c r="X75" s="33">
        <f t="shared" si="21"/>
        <v>279390</v>
      </c>
      <c r="Y75" s="17"/>
    </row>
    <row r="76" spans="1:25" x14ac:dyDescent="0.3">
      <c r="A76" s="28">
        <v>43256</v>
      </c>
      <c r="B76" s="30">
        <v>3456.79</v>
      </c>
      <c r="C76" s="30">
        <v>12259.32</v>
      </c>
      <c r="D76" s="7">
        <v>5.4187700346672101E-4</v>
      </c>
      <c r="E76" s="7">
        <v>9.5576425121632097E-4</v>
      </c>
      <c r="F76" s="7">
        <v>10130.7623656653</v>
      </c>
      <c r="G76" s="7">
        <v>4337133.5</v>
      </c>
      <c r="H76" s="7">
        <v>1673990.625</v>
      </c>
      <c r="I76" s="9" t="s">
        <v>80</v>
      </c>
      <c r="J76" s="9">
        <v>1</v>
      </c>
      <c r="K76" s="9">
        <v>1</v>
      </c>
      <c r="L76" s="10">
        <f t="shared" si="13"/>
        <v>5389031.8247169564</v>
      </c>
      <c r="M76" s="10">
        <f t="shared" si="14"/>
        <v>9505190.1700564586</v>
      </c>
      <c r="N76" s="14">
        <f t="shared" si="15"/>
        <v>43371335</v>
      </c>
      <c r="O76" s="14">
        <f t="shared" si="16"/>
        <v>16739906.25</v>
      </c>
      <c r="P76" s="27">
        <f>ROUND(ROUND(L76/N76,0)*Sheet1!$L$8,0)</f>
        <v>0</v>
      </c>
      <c r="Q76" s="27">
        <f>ROUND(ROUND(M76/O76,0)*Sheet1!$L$9,0)</f>
        <v>1</v>
      </c>
      <c r="R76" s="33">
        <f t="shared" si="17"/>
        <v>0</v>
      </c>
      <c r="S76" s="33">
        <f t="shared" si="18"/>
        <v>16739906.25</v>
      </c>
      <c r="T76" s="34">
        <f t="shared" si="19"/>
        <v>14894221.994773414</v>
      </c>
      <c r="U76" s="34">
        <f t="shared" si="20"/>
        <v>16739906.25</v>
      </c>
      <c r="V76" s="33">
        <f t="shared" si="22"/>
        <v>0</v>
      </c>
      <c r="W76" s="34">
        <f t="shared" si="23"/>
        <v>23301.25</v>
      </c>
      <c r="X76" s="33">
        <f t="shared" si="21"/>
        <v>23301.25</v>
      </c>
      <c r="Y76" s="17"/>
    </row>
    <row r="77" spans="1:25" x14ac:dyDescent="0.3">
      <c r="A77" s="28">
        <v>43258</v>
      </c>
      <c r="B77" s="30">
        <v>3459.77</v>
      </c>
      <c r="C77" s="30">
        <v>12407.8</v>
      </c>
      <c r="D77" s="7">
        <v>4.5224617151130701E-4</v>
      </c>
      <c r="E77" s="7">
        <v>6.8838713673333597E-4</v>
      </c>
      <c r="F77" s="7">
        <v>10150.3869020495</v>
      </c>
      <c r="G77" s="7">
        <v>4378708</v>
      </c>
      <c r="H77" s="7">
        <v>1695713.125</v>
      </c>
      <c r="I77" s="9" t="s">
        <v>81</v>
      </c>
      <c r="J77" s="9">
        <v>1</v>
      </c>
      <c r="K77" s="9">
        <v>1</v>
      </c>
      <c r="L77" s="10">
        <f t="shared" si="13"/>
        <v>4497642.4452205291</v>
      </c>
      <c r="M77" s="10">
        <f t="shared" si="14"/>
        <v>6846092.6812694343</v>
      </c>
      <c r="N77" s="14">
        <f t="shared" si="15"/>
        <v>43787080</v>
      </c>
      <c r="O77" s="14">
        <f t="shared" si="16"/>
        <v>16957131.25</v>
      </c>
      <c r="P77" s="27">
        <f>ROUND(ROUND(L77/N77,0)*Sheet1!$L$8,0)</f>
        <v>0</v>
      </c>
      <c r="Q77" s="27">
        <f>ROUND(ROUND(M77/O77,0)*Sheet1!$L$9,0)</f>
        <v>0</v>
      </c>
      <c r="R77" s="33">
        <f t="shared" si="17"/>
        <v>0</v>
      </c>
      <c r="S77" s="33">
        <f t="shared" si="18"/>
        <v>0</v>
      </c>
      <c r="T77" s="34">
        <f t="shared" si="19"/>
        <v>11343735.126489963</v>
      </c>
      <c r="U77" s="34">
        <f t="shared" si="20"/>
        <v>0</v>
      </c>
      <c r="V77" s="33">
        <f t="shared" si="22"/>
        <v>0</v>
      </c>
      <c r="W77" s="34">
        <f t="shared" si="23"/>
        <v>-16739906.25</v>
      </c>
      <c r="X77" s="33">
        <f t="shared" si="21"/>
        <v>-16739906.25</v>
      </c>
      <c r="Y77" s="17"/>
    </row>
    <row r="78" spans="1:25" x14ac:dyDescent="0.3">
      <c r="A78" s="29">
        <v>43259</v>
      </c>
      <c r="B78" s="31">
        <v>3447.3</v>
      </c>
      <c r="C78" s="31">
        <v>12165.79</v>
      </c>
      <c r="D78" s="7">
        <v>5.1103704397858704E-4</v>
      </c>
      <c r="E78" s="7">
        <v>9.2885112076124103E-4</v>
      </c>
      <c r="F78" s="7">
        <v>10136.310244063099</v>
      </c>
      <c r="G78" s="7">
        <v>4356369</v>
      </c>
      <c r="H78" s="7">
        <v>1668010.375</v>
      </c>
      <c r="I78" s="9" t="s">
        <v>82</v>
      </c>
      <c r="J78" s="9">
        <v>1</v>
      </c>
      <c r="K78" s="9">
        <v>1</v>
      </c>
      <c r="L78" s="10">
        <f t="shared" si="13"/>
        <v>5082324.7268123254</v>
      </c>
      <c r="M78" s="10">
        <f t="shared" si="14"/>
        <v>9237535.8581050336</v>
      </c>
      <c r="N78" s="14">
        <f t="shared" si="15"/>
        <v>43563690</v>
      </c>
      <c r="O78" s="14">
        <f t="shared" si="16"/>
        <v>16680103.75</v>
      </c>
      <c r="P78" s="27">
        <f>ROUND(ROUND(L78/N78,0)*Sheet1!$L$8,0)</f>
        <v>0</v>
      </c>
      <c r="Q78" s="27">
        <f>ROUND(ROUND(M78/O78,0)*Sheet1!$L$9,0)</f>
        <v>1</v>
      </c>
      <c r="R78" s="33">
        <f t="shared" si="17"/>
        <v>0</v>
      </c>
      <c r="S78" s="33">
        <f t="shared" si="18"/>
        <v>16680103.75</v>
      </c>
      <c r="T78" s="34">
        <f t="shared" si="19"/>
        <v>14319860.584917359</v>
      </c>
      <c r="U78" s="34">
        <f t="shared" si="20"/>
        <v>16680103.75</v>
      </c>
      <c r="V78" s="33">
        <f t="shared" si="22"/>
        <v>0</v>
      </c>
      <c r="W78" s="34">
        <f t="shared" si="23"/>
        <v>16680103.75</v>
      </c>
      <c r="X78" s="33">
        <f t="shared" si="21"/>
        <v>16680103.75</v>
      </c>
      <c r="Y78" s="17"/>
    </row>
    <row r="79" spans="1:25" x14ac:dyDescent="0.3">
      <c r="A79" s="28">
        <v>43262</v>
      </c>
      <c r="B79" s="30">
        <v>3480.22</v>
      </c>
      <c r="C79" s="30">
        <v>12172.03</v>
      </c>
      <c r="D79" s="7">
        <v>4.95238203557138E-4</v>
      </c>
      <c r="E79" s="7">
        <v>9.1484234324617499E-4</v>
      </c>
      <c r="F79" s="7">
        <v>10139.0841072288</v>
      </c>
      <c r="G79" s="7">
        <v>4419769</v>
      </c>
      <c r="H79" s="7">
        <v>1669867.125</v>
      </c>
      <c r="I79" s="9" t="s">
        <v>83</v>
      </c>
      <c r="J79" s="9">
        <v>1</v>
      </c>
      <c r="K79" s="9">
        <v>1</v>
      </c>
      <c r="L79" s="10">
        <f t="shared" si="13"/>
        <v>4925203.3629601644</v>
      </c>
      <c r="M79" s="10">
        <f t="shared" si="14"/>
        <v>9098216.8846643995</v>
      </c>
      <c r="N79" s="14">
        <f t="shared" si="15"/>
        <v>44197690</v>
      </c>
      <c r="O79" s="14">
        <f t="shared" si="16"/>
        <v>16698671.25</v>
      </c>
      <c r="P79" s="27">
        <f>ROUND(ROUND(L79/N79,0)*Sheet1!$L$8,0)</f>
        <v>0</v>
      </c>
      <c r="Q79" s="27">
        <f>ROUND(ROUND(M79/O79,0)*Sheet1!$L$9,0)</f>
        <v>1</v>
      </c>
      <c r="R79" s="33">
        <f t="shared" si="17"/>
        <v>0</v>
      </c>
      <c r="S79" s="33">
        <f t="shared" si="18"/>
        <v>16698671.25</v>
      </c>
      <c r="T79" s="34">
        <f t="shared" si="19"/>
        <v>14023420.247624565</v>
      </c>
      <c r="U79" s="34">
        <f t="shared" si="20"/>
        <v>16698671.25</v>
      </c>
      <c r="V79" s="33">
        <f t="shared" si="22"/>
        <v>0</v>
      </c>
      <c r="W79" s="34">
        <f t="shared" si="23"/>
        <v>18567.5</v>
      </c>
      <c r="X79" s="33">
        <f t="shared" si="21"/>
        <v>18567.5</v>
      </c>
      <c r="Y79" s="17"/>
    </row>
    <row r="80" spans="1:25" x14ac:dyDescent="0.3">
      <c r="A80" s="28">
        <v>43263</v>
      </c>
      <c r="B80" s="30">
        <v>3475.58</v>
      </c>
      <c r="C80" s="30">
        <v>12206.57</v>
      </c>
      <c r="D80" s="7">
        <v>4.7918854315680699E-4</v>
      </c>
      <c r="E80" s="7">
        <v>9.0043894358166499E-4</v>
      </c>
      <c r="F80" s="7">
        <v>10141.857315220899</v>
      </c>
      <c r="G80" s="7">
        <v>4414072</v>
      </c>
      <c r="H80" s="7">
        <v>1679257</v>
      </c>
      <c r="I80" s="9" t="s">
        <v>84</v>
      </c>
      <c r="J80" s="9">
        <v>1</v>
      </c>
      <c r="K80" s="9">
        <v>1</v>
      </c>
      <c r="L80" s="10">
        <f t="shared" si="13"/>
        <v>4765587.5643196246</v>
      </c>
      <c r="M80" s="10">
        <f t="shared" si="14"/>
        <v>8954973.3465928882</v>
      </c>
      <c r="N80" s="14">
        <f t="shared" si="15"/>
        <v>44140720</v>
      </c>
      <c r="O80" s="14">
        <f t="shared" si="16"/>
        <v>16792570</v>
      </c>
      <c r="P80" s="27">
        <f>ROUND(ROUND(L80/N80,0)*Sheet1!$L$8,0)</f>
        <v>0</v>
      </c>
      <c r="Q80" s="27">
        <f>ROUND(ROUND(M80/O80,0)*Sheet1!$L$9,0)</f>
        <v>1</v>
      </c>
      <c r="R80" s="33">
        <f t="shared" si="17"/>
        <v>0</v>
      </c>
      <c r="S80" s="33">
        <f t="shared" si="18"/>
        <v>16792570</v>
      </c>
      <c r="T80" s="34">
        <f t="shared" si="19"/>
        <v>13720560.910912514</v>
      </c>
      <c r="U80" s="34">
        <f t="shared" si="20"/>
        <v>16792570</v>
      </c>
      <c r="V80" s="33">
        <f t="shared" si="22"/>
        <v>0</v>
      </c>
      <c r="W80" s="34">
        <f t="shared" si="23"/>
        <v>93898.75</v>
      </c>
      <c r="X80" s="33">
        <f t="shared" si="21"/>
        <v>93898.75</v>
      </c>
      <c r="Y80" s="17"/>
    </row>
    <row r="81" spans="1:25" x14ac:dyDescent="0.3">
      <c r="A81" s="28">
        <v>43265</v>
      </c>
      <c r="B81" s="30">
        <v>3527.11</v>
      </c>
      <c r="C81" s="30">
        <v>11950.7</v>
      </c>
      <c r="D81" s="7">
        <v>3.3321822681780399E-4</v>
      </c>
      <c r="E81" s="7">
        <v>1.1907099554777699E-3</v>
      </c>
      <c r="F81" s="7">
        <v>10125.321641860901</v>
      </c>
      <c r="G81" s="7">
        <v>4462719.5</v>
      </c>
      <c r="H81" s="7">
        <v>1653635.875</v>
      </c>
      <c r="I81" s="9" t="s">
        <v>85</v>
      </c>
      <c r="J81" s="9">
        <v>1</v>
      </c>
      <c r="K81" s="9">
        <v>1</v>
      </c>
      <c r="L81" s="10">
        <f t="shared" si="13"/>
        <v>3313895.2518902789</v>
      </c>
      <c r="M81" s="10">
        <f t="shared" si="14"/>
        <v>11841753.39242108</v>
      </c>
      <c r="N81" s="14">
        <f t="shared" si="15"/>
        <v>44627195</v>
      </c>
      <c r="O81" s="14">
        <f t="shared" si="16"/>
        <v>16536358.75</v>
      </c>
      <c r="P81" s="27">
        <f>ROUND(ROUND(L81/N81,0)*Sheet1!$L$8,0)</f>
        <v>0</v>
      </c>
      <c r="Q81" s="27">
        <f>ROUND(ROUND(M81/O81,0)*Sheet1!$L$9,0)</f>
        <v>1</v>
      </c>
      <c r="R81" s="33">
        <f t="shared" si="17"/>
        <v>0</v>
      </c>
      <c r="S81" s="33">
        <f t="shared" si="18"/>
        <v>16536358.75</v>
      </c>
      <c r="T81" s="34">
        <f t="shared" si="19"/>
        <v>15155648.644311359</v>
      </c>
      <c r="U81" s="34">
        <f t="shared" si="20"/>
        <v>16536358.75</v>
      </c>
      <c r="V81" s="33">
        <f t="shared" si="22"/>
        <v>0</v>
      </c>
      <c r="W81" s="34">
        <f t="shared" si="23"/>
        <v>-256211.25</v>
      </c>
      <c r="X81" s="33">
        <f t="shared" si="21"/>
        <v>-256211.25</v>
      </c>
      <c r="Y81" s="17"/>
    </row>
    <row r="82" spans="1:25" x14ac:dyDescent="0.3">
      <c r="A82" s="28">
        <v>43266</v>
      </c>
      <c r="B82" s="30">
        <v>3505.02</v>
      </c>
      <c r="C82" s="30">
        <v>11870.18</v>
      </c>
      <c r="D82" s="7">
        <v>6.0689687396358E-4</v>
      </c>
      <c r="E82" s="7">
        <v>1.5900706901052499E-3</v>
      </c>
      <c r="F82" s="7">
        <v>10097.1268679279</v>
      </c>
      <c r="G82" s="7">
        <v>4522400</v>
      </c>
      <c r="H82" s="7">
        <v>1667943.625</v>
      </c>
      <c r="I82" s="9" t="s">
        <v>86</v>
      </c>
      <c r="J82" s="9">
        <v>1</v>
      </c>
      <c r="K82" s="9">
        <v>1</v>
      </c>
      <c r="L82" s="10">
        <f t="shared" si="13"/>
        <v>6035662.2391926786</v>
      </c>
      <c r="M82" s="10">
        <f t="shared" si="14"/>
        <v>15813443.821579523</v>
      </c>
      <c r="N82" s="14">
        <f t="shared" si="15"/>
        <v>45224000</v>
      </c>
      <c r="O82" s="14">
        <f t="shared" si="16"/>
        <v>16679436.25</v>
      </c>
      <c r="P82" s="27">
        <f>ROUND(ROUND(L82/N82,0)*Sheet1!$L$8,0)</f>
        <v>0</v>
      </c>
      <c r="Q82" s="27">
        <f>ROUND(ROUND(M82/O82,0)*Sheet1!$L$9,0)</f>
        <v>1</v>
      </c>
      <c r="R82" s="33">
        <f t="shared" si="17"/>
        <v>0</v>
      </c>
      <c r="S82" s="33">
        <f t="shared" si="18"/>
        <v>16679436.25</v>
      </c>
      <c r="T82" s="34">
        <f t="shared" si="19"/>
        <v>21849106.060772203</v>
      </c>
      <c r="U82" s="34">
        <f t="shared" si="20"/>
        <v>16679436.25</v>
      </c>
      <c r="V82" s="33">
        <f t="shared" si="22"/>
        <v>0</v>
      </c>
      <c r="W82" s="34">
        <f t="shared" si="23"/>
        <v>143077.5</v>
      </c>
      <c r="X82" s="33">
        <f t="shared" si="21"/>
        <v>143077.5</v>
      </c>
      <c r="Y82" s="17"/>
    </row>
    <row r="83" spans="1:25" x14ac:dyDescent="0.3">
      <c r="A83" s="29">
        <v>43269</v>
      </c>
      <c r="B83" s="31">
        <v>3466.65</v>
      </c>
      <c r="C83" s="30">
        <v>11870.18</v>
      </c>
      <c r="D83" s="32">
        <v>-8.9717952948704995E-5</v>
      </c>
      <c r="E83" s="32">
        <v>5.7705395543979702E-8</v>
      </c>
      <c r="F83" s="7">
        <v>10195.4922150926</v>
      </c>
      <c r="G83" s="7">
        <v>4442240.5</v>
      </c>
      <c r="H83" s="7">
        <v>1667943.625</v>
      </c>
      <c r="I83" s="9" t="s">
        <v>87</v>
      </c>
      <c r="J83" s="9">
        <v>1</v>
      </c>
      <c r="K83" s="9">
        <v>1</v>
      </c>
      <c r="L83" s="10">
        <f t="shared" si="13"/>
        <v>-892255.80822922499</v>
      </c>
      <c r="M83" s="10">
        <f t="shared" si="14"/>
        <v>573.88708333234342</v>
      </c>
      <c r="N83" s="14">
        <f t="shared" si="15"/>
        <v>44422405</v>
      </c>
      <c r="O83" s="14">
        <f t="shared" si="16"/>
        <v>16679436.25</v>
      </c>
      <c r="P83" s="27">
        <f>ROUND(ROUND(L83/N83,0)*Sheet1!$L$8,0)</f>
        <v>0</v>
      </c>
      <c r="Q83" s="27">
        <f>ROUND(ROUND(M83/O83,0)*Sheet1!$L$9,0)</f>
        <v>0</v>
      </c>
      <c r="R83" s="33">
        <f t="shared" si="17"/>
        <v>0</v>
      </c>
      <c r="S83" s="33">
        <f t="shared" si="18"/>
        <v>0</v>
      </c>
      <c r="T83" s="34">
        <f t="shared" si="19"/>
        <v>-891681.9211458927</v>
      </c>
      <c r="U83" s="34">
        <f t="shared" si="20"/>
        <v>0</v>
      </c>
      <c r="V83" s="33">
        <f t="shared" si="22"/>
        <v>0</v>
      </c>
      <c r="W83" s="34">
        <f t="shared" si="23"/>
        <v>-16679436.25</v>
      </c>
      <c r="X83" s="33">
        <f t="shared" si="21"/>
        <v>-16679436.25</v>
      </c>
      <c r="Y83" s="17"/>
    </row>
    <row r="84" spans="1:25" x14ac:dyDescent="0.3">
      <c r="A84" s="28">
        <v>43270</v>
      </c>
      <c r="B84" s="30">
        <v>3435.3</v>
      </c>
      <c r="C84" s="30">
        <v>11492.77</v>
      </c>
      <c r="D84" s="7">
        <v>1.03167704031782E-3</v>
      </c>
      <c r="E84" s="7">
        <v>2.0645116604574801E-3</v>
      </c>
      <c r="F84" s="7">
        <v>10061.6266809802</v>
      </c>
      <c r="G84" s="7">
        <v>4414238.5</v>
      </c>
      <c r="H84" s="7">
        <v>1630075.125</v>
      </c>
      <c r="I84" s="9" t="s">
        <v>88</v>
      </c>
      <c r="J84" s="9">
        <v>1</v>
      </c>
      <c r="K84" s="9">
        <v>1</v>
      </c>
      <c r="L84" s="10">
        <f t="shared" si="13"/>
        <v>10260151.967205558</v>
      </c>
      <c r="M84" s="10">
        <f t="shared" si="14"/>
        <v>20531816.204648893</v>
      </c>
      <c r="N84" s="14">
        <f t="shared" si="15"/>
        <v>44142385</v>
      </c>
      <c r="O84" s="14">
        <f t="shared" si="16"/>
        <v>16300751.25</v>
      </c>
      <c r="P84" s="27">
        <f>ROUND(ROUND(L84/N84,0)*Sheet1!$L$8,0)</f>
        <v>0</v>
      </c>
      <c r="Q84" s="27">
        <f>ROUND(ROUND(M84/O84,0)*Sheet1!$L$9,0)</f>
        <v>1</v>
      </c>
      <c r="R84" s="33">
        <f t="shared" si="17"/>
        <v>0</v>
      </c>
      <c r="S84" s="33">
        <f t="shared" si="18"/>
        <v>16300751.25</v>
      </c>
      <c r="T84" s="34">
        <f t="shared" si="19"/>
        <v>30791968.171854451</v>
      </c>
      <c r="U84" s="34">
        <f t="shared" si="20"/>
        <v>16300751.25</v>
      </c>
      <c r="V84" s="33">
        <f t="shared" si="22"/>
        <v>0</v>
      </c>
      <c r="W84" s="34">
        <f t="shared" si="23"/>
        <v>16300751.25</v>
      </c>
      <c r="X84" s="33">
        <f t="shared" si="21"/>
        <v>16300751.25</v>
      </c>
      <c r="Y84" s="17"/>
    </row>
    <row r="85" spans="1:25" x14ac:dyDescent="0.3">
      <c r="A85" s="28">
        <v>43271</v>
      </c>
      <c r="B85" s="30">
        <v>3439.6</v>
      </c>
      <c r="C85" s="30">
        <v>11505.74</v>
      </c>
      <c r="D85" s="7">
        <v>1.0102795147455101E-3</v>
      </c>
      <c r="E85" s="7">
        <v>2.05914522997965E-3</v>
      </c>
      <c r="F85" s="7">
        <v>10065.5098238637</v>
      </c>
      <c r="G85" s="7">
        <v>4418217.5</v>
      </c>
      <c r="H85" s="7">
        <v>1626440</v>
      </c>
      <c r="I85" s="9" t="s">
        <v>89</v>
      </c>
      <c r="J85" s="9">
        <v>1</v>
      </c>
      <c r="K85" s="9">
        <v>1</v>
      </c>
      <c r="L85" s="10">
        <f t="shared" si="13"/>
        <v>10047351.007685868</v>
      </c>
      <c r="M85" s="10">
        <f t="shared" si="14"/>
        <v>20478446.409575216</v>
      </c>
      <c r="N85" s="14">
        <f t="shared" si="15"/>
        <v>44182175</v>
      </c>
      <c r="O85" s="14">
        <f t="shared" si="16"/>
        <v>16264400</v>
      </c>
      <c r="P85" s="27">
        <f>ROUND(ROUND(L85/N85,0)*Sheet1!$L$8,0)</f>
        <v>0</v>
      </c>
      <c r="Q85" s="27">
        <f>ROUND(ROUND(M85/O85,0)*Sheet1!$L$9,0)</f>
        <v>1</v>
      </c>
      <c r="R85" s="33">
        <f t="shared" si="17"/>
        <v>0</v>
      </c>
      <c r="S85" s="33">
        <f t="shared" si="18"/>
        <v>16264400</v>
      </c>
      <c r="T85" s="34">
        <f t="shared" si="19"/>
        <v>30525797.417261086</v>
      </c>
      <c r="U85" s="34">
        <f t="shared" si="20"/>
        <v>16264400</v>
      </c>
      <c r="V85" s="33">
        <f t="shared" si="22"/>
        <v>0</v>
      </c>
      <c r="W85" s="34">
        <f t="shared" si="23"/>
        <v>-36351.25</v>
      </c>
      <c r="X85" s="33">
        <f t="shared" si="21"/>
        <v>-36351.25</v>
      </c>
      <c r="Y85" s="17"/>
    </row>
    <row r="86" spans="1:25" x14ac:dyDescent="0.3">
      <c r="A86" s="28">
        <v>43272</v>
      </c>
      <c r="B86" s="30">
        <v>3403.51</v>
      </c>
      <c r="C86" s="30">
        <v>11364.66</v>
      </c>
      <c r="D86" s="7">
        <v>1.0968795156163899E-3</v>
      </c>
      <c r="E86" s="7">
        <v>2.5892188069040999E-3</v>
      </c>
      <c r="F86" s="7">
        <v>10019.9873426536</v>
      </c>
      <c r="G86" s="7">
        <v>4377331</v>
      </c>
      <c r="H86" s="7">
        <v>1610037</v>
      </c>
      <c r="I86" s="9" t="s">
        <v>90</v>
      </c>
      <c r="J86" s="9">
        <v>1</v>
      </c>
      <c r="K86" s="9">
        <v>1</v>
      </c>
      <c r="L86" s="10">
        <f t="shared" si="13"/>
        <v>10908598.408346871</v>
      </c>
      <c r="M86" s="10">
        <f t="shared" si="14"/>
        <v>25750091.7409181</v>
      </c>
      <c r="N86" s="14">
        <f t="shared" si="15"/>
        <v>43773310</v>
      </c>
      <c r="O86" s="14">
        <f t="shared" si="16"/>
        <v>16100370</v>
      </c>
      <c r="P86" s="27">
        <f>ROUND(ROUND(L86/N86,0)*Sheet1!$L$8,0)</f>
        <v>0</v>
      </c>
      <c r="Q86" s="27">
        <f>ROUND(ROUND(M86/O86,0)*Sheet1!$L$9,0)</f>
        <v>2</v>
      </c>
      <c r="R86" s="33">
        <f t="shared" si="17"/>
        <v>0</v>
      </c>
      <c r="S86" s="33">
        <f t="shared" si="18"/>
        <v>32200740</v>
      </c>
      <c r="T86" s="34">
        <f t="shared" si="19"/>
        <v>36658690.149264969</v>
      </c>
      <c r="U86" s="34">
        <f t="shared" si="20"/>
        <v>32200740</v>
      </c>
      <c r="V86" s="33">
        <f t="shared" si="22"/>
        <v>0</v>
      </c>
      <c r="W86" s="34">
        <f t="shared" si="23"/>
        <v>15936340</v>
      </c>
      <c r="X86" s="33">
        <f t="shared" si="21"/>
        <v>15936340</v>
      </c>
      <c r="Y86" s="17"/>
    </row>
    <row r="87" spans="1:25" x14ac:dyDescent="0.3">
      <c r="A87" s="28">
        <v>43273</v>
      </c>
      <c r="B87" s="30">
        <v>3441.6</v>
      </c>
      <c r="C87" s="30">
        <v>11339.87</v>
      </c>
      <c r="D87" s="7">
        <v>7.0055280261086699E-4</v>
      </c>
      <c r="E87" s="7">
        <v>2.5641696164008698E-3</v>
      </c>
      <c r="F87" s="7">
        <v>10028.8648723797</v>
      </c>
      <c r="G87" s="7">
        <v>4440285</v>
      </c>
      <c r="H87" s="7">
        <v>1607516.125</v>
      </c>
      <c r="I87" s="9" t="s">
        <v>91</v>
      </c>
      <c r="J87" s="9">
        <v>1</v>
      </c>
      <c r="K87" s="9">
        <v>1</v>
      </c>
      <c r="L87" s="10">
        <f t="shared" si="13"/>
        <v>6967081.6883013854</v>
      </c>
      <c r="M87" s="10">
        <f t="shared" si="14"/>
        <v>25500974.535460617</v>
      </c>
      <c r="N87" s="14">
        <f t="shared" si="15"/>
        <v>44402850</v>
      </c>
      <c r="O87" s="14">
        <f t="shared" si="16"/>
        <v>16075161.25</v>
      </c>
      <c r="P87" s="27">
        <f>ROUND(ROUND(L87/N87,0)*Sheet1!$L$8,0)</f>
        <v>0</v>
      </c>
      <c r="Q87" s="27">
        <f>ROUND(ROUND(M87/O87,0)*Sheet1!$L$9,0)</f>
        <v>2</v>
      </c>
      <c r="R87" s="33">
        <f t="shared" si="17"/>
        <v>0</v>
      </c>
      <c r="S87" s="33">
        <f t="shared" si="18"/>
        <v>32150322.5</v>
      </c>
      <c r="T87" s="34">
        <f t="shared" si="19"/>
        <v>32468056.223762002</v>
      </c>
      <c r="U87" s="34">
        <f t="shared" si="20"/>
        <v>32150322.5</v>
      </c>
      <c r="V87" s="33">
        <f t="shared" si="22"/>
        <v>0</v>
      </c>
      <c r="W87" s="34">
        <f t="shared" si="23"/>
        <v>-50417.5</v>
      </c>
      <c r="X87" s="33">
        <f t="shared" si="21"/>
        <v>-50417.5</v>
      </c>
      <c r="Y87" s="17"/>
    </row>
    <row r="88" spans="1:25" x14ac:dyDescent="0.3">
      <c r="A88" s="29">
        <v>43276</v>
      </c>
      <c r="B88" s="31">
        <v>3369.21</v>
      </c>
      <c r="C88" s="31">
        <v>11208.9</v>
      </c>
      <c r="D88" s="7">
        <v>1.6334933607873E-3</v>
      </c>
      <c r="E88" s="7">
        <v>2.62302227058506E-3</v>
      </c>
      <c r="F88" s="7">
        <v>10021.000548661999</v>
      </c>
      <c r="G88" s="7">
        <v>4390343.5</v>
      </c>
      <c r="H88" s="7">
        <v>1594417.125</v>
      </c>
      <c r="I88" s="9" t="s">
        <v>92</v>
      </c>
      <c r="J88" s="9">
        <v>1</v>
      </c>
      <c r="K88" s="9">
        <v>1</v>
      </c>
      <c r="L88" s="10">
        <f t="shared" si="13"/>
        <v>16245287.492232993</v>
      </c>
      <c r="M88" s="10">
        <f t="shared" si="14"/>
        <v>26086271.243640892</v>
      </c>
      <c r="N88" s="14">
        <f t="shared" si="15"/>
        <v>43903435</v>
      </c>
      <c r="O88" s="14">
        <f t="shared" si="16"/>
        <v>15944171.25</v>
      </c>
      <c r="P88" s="27">
        <f>ROUND(ROUND(L88/N88,0)*Sheet1!$L$8,0)</f>
        <v>0</v>
      </c>
      <c r="Q88" s="27">
        <f>ROUND(ROUND(M88/O88,0)*Sheet1!$L$9,0)</f>
        <v>2</v>
      </c>
      <c r="R88" s="33">
        <f t="shared" si="17"/>
        <v>0</v>
      </c>
      <c r="S88" s="33">
        <f t="shared" si="18"/>
        <v>31888342.5</v>
      </c>
      <c r="T88" s="34">
        <f t="shared" si="19"/>
        <v>42331558.735873885</v>
      </c>
      <c r="U88" s="34">
        <f t="shared" si="20"/>
        <v>31888342.5</v>
      </c>
      <c r="V88" s="33">
        <f t="shared" si="22"/>
        <v>0</v>
      </c>
      <c r="W88" s="34">
        <f t="shared" si="23"/>
        <v>-261980</v>
      </c>
      <c r="X88" s="33">
        <f t="shared" si="21"/>
        <v>-261980</v>
      </c>
      <c r="Y88" s="17"/>
    </row>
    <row r="89" spans="1:25" x14ac:dyDescent="0.3">
      <c r="A89" s="28">
        <v>43277</v>
      </c>
      <c r="B89" s="30">
        <v>3368.72</v>
      </c>
      <c r="C89" s="30">
        <v>11118.89</v>
      </c>
      <c r="D89" s="7">
        <v>1.7153149614119599E-3</v>
      </c>
      <c r="E89" s="7">
        <v>3.20481221007328E-3</v>
      </c>
      <c r="F89" s="7">
        <v>9962.3317549980493</v>
      </c>
      <c r="G89" s="7">
        <v>4386008</v>
      </c>
      <c r="H89" s="7">
        <v>1584296.625</v>
      </c>
      <c r="I89" s="9" t="s">
        <v>93</v>
      </c>
      <c r="J89" s="9">
        <v>1</v>
      </c>
      <c r="K89" s="9">
        <v>1</v>
      </c>
      <c r="L89" s="10">
        <f t="shared" si="13"/>
        <v>17059013.129037309</v>
      </c>
      <c r="M89" s="10">
        <f t="shared" si="14"/>
        <v>31872242.006643977</v>
      </c>
      <c r="N89" s="14">
        <f t="shared" si="15"/>
        <v>43860080</v>
      </c>
      <c r="O89" s="14">
        <f t="shared" si="16"/>
        <v>15842966.25</v>
      </c>
      <c r="P89" s="27">
        <f>ROUND(ROUND(L89/N89,0)*Sheet1!$L$8,0)</f>
        <v>0</v>
      </c>
      <c r="Q89" s="27">
        <f>ROUND(ROUND(M89/O89,0)*Sheet1!$L$9,0)</f>
        <v>2</v>
      </c>
      <c r="R89" s="33">
        <f t="shared" si="17"/>
        <v>0</v>
      </c>
      <c r="S89" s="33">
        <f t="shared" si="18"/>
        <v>31685932.5</v>
      </c>
      <c r="T89" s="34">
        <f t="shared" si="19"/>
        <v>48931255.135681286</v>
      </c>
      <c r="U89" s="34">
        <f t="shared" si="20"/>
        <v>31685932.5</v>
      </c>
      <c r="V89" s="33">
        <f t="shared" si="22"/>
        <v>0</v>
      </c>
      <c r="W89" s="34">
        <f t="shared" si="23"/>
        <v>-202410</v>
      </c>
      <c r="X89" s="33">
        <f t="shared" si="21"/>
        <v>-202410</v>
      </c>
      <c r="Y89" s="17"/>
    </row>
    <row r="90" spans="1:25" x14ac:dyDescent="0.3">
      <c r="A90" s="28">
        <v>43278</v>
      </c>
      <c r="B90" s="30">
        <v>3397.13</v>
      </c>
      <c r="C90" s="30">
        <v>10879.17</v>
      </c>
      <c r="D90" s="7">
        <v>1.22174445691571E-3</v>
      </c>
      <c r="E90" s="7">
        <v>3.7621725293898898E-3</v>
      </c>
      <c r="F90" s="7">
        <v>9897.9409936263892</v>
      </c>
      <c r="G90" s="7">
        <v>4403776</v>
      </c>
      <c r="H90" s="7">
        <v>1557036.75</v>
      </c>
      <c r="I90" s="9" t="s">
        <v>94</v>
      </c>
      <c r="J90" s="9">
        <v>1</v>
      </c>
      <c r="K90" s="9">
        <v>1</v>
      </c>
      <c r="L90" s="10">
        <f t="shared" si="13"/>
        <v>12150395.233361566</v>
      </c>
      <c r="M90" s="10">
        <f t="shared" si="14"/>
        <v>37415257.26548598</v>
      </c>
      <c r="N90" s="14">
        <f t="shared" si="15"/>
        <v>44037760</v>
      </c>
      <c r="O90" s="14">
        <f t="shared" si="16"/>
        <v>15570367.5</v>
      </c>
      <c r="P90" s="27">
        <f>ROUND(ROUND(L90/N90,0)*Sheet1!$L$8,0)</f>
        <v>0</v>
      </c>
      <c r="Q90" s="27">
        <f>ROUND(ROUND(M90/O90,0)*Sheet1!$L$9,0)</f>
        <v>2</v>
      </c>
      <c r="R90" s="33">
        <f t="shared" si="17"/>
        <v>0</v>
      </c>
      <c r="S90" s="33">
        <f t="shared" si="18"/>
        <v>31140735</v>
      </c>
      <c r="T90" s="34">
        <f t="shared" si="19"/>
        <v>49565652.498847544</v>
      </c>
      <c r="U90" s="34">
        <f t="shared" si="20"/>
        <v>31140735</v>
      </c>
      <c r="V90" s="33">
        <f t="shared" si="22"/>
        <v>0</v>
      </c>
      <c r="W90" s="34">
        <f t="shared" si="23"/>
        <v>-545197.5</v>
      </c>
      <c r="X90" s="33">
        <f t="shared" si="21"/>
        <v>-545197.5</v>
      </c>
      <c r="Y90" s="17"/>
    </row>
    <row r="91" spans="1:25" x14ac:dyDescent="0.3">
      <c r="A91" s="28">
        <v>43279</v>
      </c>
      <c r="B91" s="30">
        <v>3365.52</v>
      </c>
      <c r="C91" s="30">
        <v>10868.45</v>
      </c>
      <c r="D91" s="7">
        <v>1.7576493408535899E-3</v>
      </c>
      <c r="E91" s="7">
        <v>3.8031199162301501E-3</v>
      </c>
      <c r="F91" s="7">
        <v>9893.6962706131508</v>
      </c>
      <c r="G91" s="7">
        <v>4356865</v>
      </c>
      <c r="H91" s="7">
        <v>1554467.625</v>
      </c>
      <c r="I91" s="9" t="s">
        <v>95</v>
      </c>
      <c r="J91" s="9">
        <v>1</v>
      </c>
      <c r="K91" s="9">
        <v>1</v>
      </c>
      <c r="L91" s="10">
        <f t="shared" si="13"/>
        <v>17480033.612709854</v>
      </c>
      <c r="M91" s="10">
        <f t="shared" si="14"/>
        <v>37822483.94129879</v>
      </c>
      <c r="N91" s="14">
        <f t="shared" si="15"/>
        <v>43568650</v>
      </c>
      <c r="O91" s="14">
        <f t="shared" si="16"/>
        <v>15544676.25</v>
      </c>
      <c r="P91" s="27">
        <f>ROUND(ROUND(L91/N91,0)*Sheet1!$L$8,0)</f>
        <v>0</v>
      </c>
      <c r="Q91" s="27">
        <f>ROUND(ROUND(M91/O91,0)*Sheet1!$L$9,0)</f>
        <v>2</v>
      </c>
      <c r="R91" s="33">
        <f t="shared" si="17"/>
        <v>0</v>
      </c>
      <c r="S91" s="33">
        <f t="shared" si="18"/>
        <v>31089352.5</v>
      </c>
      <c r="T91" s="34">
        <f t="shared" si="19"/>
        <v>55302517.554008648</v>
      </c>
      <c r="U91" s="34">
        <f t="shared" si="20"/>
        <v>31089352.5</v>
      </c>
      <c r="V91" s="33">
        <f t="shared" si="22"/>
        <v>0</v>
      </c>
      <c r="W91" s="34">
        <f t="shared" si="23"/>
        <v>-51382.5</v>
      </c>
      <c r="X91" s="33">
        <f t="shared" si="21"/>
        <v>-51382.5</v>
      </c>
      <c r="Y91" s="17"/>
    </row>
    <row r="92" spans="1:25" x14ac:dyDescent="0.3">
      <c r="A92" s="28">
        <v>43280</v>
      </c>
      <c r="B92" s="30">
        <v>3395.6</v>
      </c>
      <c r="C92" s="30">
        <v>11073</v>
      </c>
      <c r="D92" s="7">
        <v>1.0753783378604799E-3</v>
      </c>
      <c r="E92" s="7">
        <v>3.2122301115723498E-3</v>
      </c>
      <c r="F92" s="7">
        <v>9982.6102481631806</v>
      </c>
      <c r="G92" s="7">
        <v>4408460</v>
      </c>
      <c r="H92" s="7">
        <v>1571208.25</v>
      </c>
      <c r="I92" s="9" t="s">
        <v>96</v>
      </c>
      <c r="J92" s="9">
        <v>1</v>
      </c>
      <c r="K92" s="9">
        <v>1</v>
      </c>
      <c r="L92" s="10">
        <f t="shared" si="13"/>
        <v>10694766.615423016</v>
      </c>
      <c r="M92" s="10">
        <f t="shared" si="14"/>
        <v>31946013.927200407</v>
      </c>
      <c r="N92" s="14">
        <f t="shared" si="15"/>
        <v>44084600</v>
      </c>
      <c r="O92" s="14">
        <f t="shared" si="16"/>
        <v>15712082.5</v>
      </c>
      <c r="P92" s="27">
        <f>ROUND(ROUND(L92/N92,0)*Sheet1!$L$8,0)</f>
        <v>0</v>
      </c>
      <c r="Q92" s="27">
        <f>ROUND(ROUND(M92/O92,0)*Sheet1!$L$9,0)</f>
        <v>2</v>
      </c>
      <c r="R92" s="33">
        <f t="shared" si="17"/>
        <v>0</v>
      </c>
      <c r="S92" s="33">
        <f t="shared" si="18"/>
        <v>31424165</v>
      </c>
      <c r="T92" s="34">
        <f t="shared" si="19"/>
        <v>42640780.542623423</v>
      </c>
      <c r="U92" s="34">
        <f t="shared" si="20"/>
        <v>31424165</v>
      </c>
      <c r="V92" s="33">
        <f t="shared" si="22"/>
        <v>0</v>
      </c>
      <c r="W92" s="34">
        <f t="shared" si="23"/>
        <v>334812.5</v>
      </c>
      <c r="X92" s="33">
        <f t="shared" si="21"/>
        <v>334812.5</v>
      </c>
      <c r="Y92" s="17"/>
    </row>
    <row r="93" spans="1:25" x14ac:dyDescent="0.3">
      <c r="A93" s="29">
        <v>43283</v>
      </c>
      <c r="B93" s="31">
        <v>3372.21</v>
      </c>
      <c r="C93" s="30">
        <v>11073</v>
      </c>
      <c r="D93" s="7">
        <v>-2.2621642069135499E-4</v>
      </c>
      <c r="E93" s="32">
        <v>1.12506135024395E-7</v>
      </c>
      <c r="F93" s="7">
        <v>10205.946574338799</v>
      </c>
      <c r="G93" s="7">
        <v>4371199</v>
      </c>
      <c r="H93" s="7">
        <v>1571208.25</v>
      </c>
      <c r="I93" s="9" t="s">
        <v>97</v>
      </c>
      <c r="J93" s="9">
        <v>1</v>
      </c>
      <c r="K93" s="9">
        <v>1</v>
      </c>
      <c r="L93" s="10">
        <f t="shared" si="13"/>
        <v>-2249749.4497460085</v>
      </c>
      <c r="M93" s="10">
        <f t="shared" si="14"/>
        <v>1118.8870135538111</v>
      </c>
      <c r="N93" s="14">
        <f t="shared" si="15"/>
        <v>43711990</v>
      </c>
      <c r="O93" s="14">
        <f t="shared" si="16"/>
        <v>15712082.5</v>
      </c>
      <c r="P93" s="27">
        <f>ROUND(ROUND(L93/N93,0)*Sheet1!$L$8,0)</f>
        <v>0</v>
      </c>
      <c r="Q93" s="27">
        <f>ROUND(ROUND(M93/O93,0)*Sheet1!$L$9,0)</f>
        <v>0</v>
      </c>
      <c r="R93" s="33">
        <f t="shared" si="17"/>
        <v>0</v>
      </c>
      <c r="S93" s="33">
        <f t="shared" si="18"/>
        <v>0</v>
      </c>
      <c r="T93" s="34">
        <f t="shared" si="19"/>
        <v>-2248630.5627324549</v>
      </c>
      <c r="U93" s="34">
        <f t="shared" si="20"/>
        <v>0</v>
      </c>
      <c r="V93" s="33">
        <f t="shared" si="22"/>
        <v>0</v>
      </c>
      <c r="W93" s="34">
        <f t="shared" si="23"/>
        <v>-31424165</v>
      </c>
      <c r="X93" s="33">
        <f t="shared" si="21"/>
        <v>-31424165</v>
      </c>
      <c r="Y93" s="17"/>
    </row>
    <row r="94" spans="1:25" x14ac:dyDescent="0.3">
      <c r="A94" s="28">
        <v>43284</v>
      </c>
      <c r="B94" s="30">
        <v>3406.34</v>
      </c>
      <c r="C94" s="30">
        <v>10872.2</v>
      </c>
      <c r="D94" s="7">
        <v>1.14826381324305E-3</v>
      </c>
      <c r="E94" s="7">
        <v>3.8303338953231099E-3</v>
      </c>
      <c r="F94" s="7">
        <v>9913.7027815629099</v>
      </c>
      <c r="G94" s="7">
        <v>4422195</v>
      </c>
      <c r="H94" s="7">
        <v>1548625.75</v>
      </c>
      <c r="I94" s="9" t="s">
        <v>98</v>
      </c>
      <c r="J94" s="9">
        <v>1</v>
      </c>
      <c r="K94" s="9">
        <v>1</v>
      </c>
      <c r="L94" s="10">
        <f t="shared" si="13"/>
        <v>11419621.414359722</v>
      </c>
      <c r="M94" s="10">
        <f t="shared" si="14"/>
        <v>38093130.22905577</v>
      </c>
      <c r="N94" s="14">
        <f t="shared" si="15"/>
        <v>44221950</v>
      </c>
      <c r="O94" s="14">
        <f t="shared" si="16"/>
        <v>15486257.5</v>
      </c>
      <c r="P94" s="27">
        <f>ROUND(ROUND(L94/N94,0)*Sheet1!$L$8,0)</f>
        <v>0</v>
      </c>
      <c r="Q94" s="27">
        <f>ROUND(ROUND(M94/O94,0)*Sheet1!$L$9,0)</f>
        <v>2</v>
      </c>
      <c r="R94" s="33">
        <f t="shared" si="17"/>
        <v>0</v>
      </c>
      <c r="S94" s="33">
        <f t="shared" si="18"/>
        <v>30972515</v>
      </c>
      <c r="T94" s="34">
        <f t="shared" si="19"/>
        <v>49512751.643415496</v>
      </c>
      <c r="U94" s="34">
        <f t="shared" si="20"/>
        <v>30972515</v>
      </c>
      <c r="V94" s="33">
        <f t="shared" si="22"/>
        <v>0</v>
      </c>
      <c r="W94" s="34">
        <f t="shared" si="23"/>
        <v>30972515</v>
      </c>
      <c r="X94" s="33">
        <f t="shared" si="21"/>
        <v>30972515</v>
      </c>
      <c r="Y94" s="17"/>
    </row>
    <row r="95" spans="1:25" x14ac:dyDescent="0.3">
      <c r="A95" s="28">
        <v>43285</v>
      </c>
      <c r="B95" s="30">
        <v>3412.03</v>
      </c>
      <c r="C95" s="30">
        <v>10712.64</v>
      </c>
      <c r="D95" s="7">
        <v>1.12900650045374E-3</v>
      </c>
      <c r="E95" s="7">
        <v>3.8507675920774298E-3</v>
      </c>
      <c r="F95" s="7">
        <v>9917.6787651305094</v>
      </c>
      <c r="G95" s="7">
        <v>4428220.5</v>
      </c>
      <c r="H95" s="7">
        <v>1523819.25</v>
      </c>
      <c r="I95" s="9" t="s">
        <v>99</v>
      </c>
      <c r="J95" s="9">
        <v>1</v>
      </c>
      <c r="K95" s="9">
        <v>1</v>
      </c>
      <c r="L95" s="10">
        <f t="shared" si="13"/>
        <v>11228105.127792498</v>
      </c>
      <c r="M95" s="10">
        <f t="shared" si="14"/>
        <v>38296345.795321092</v>
      </c>
      <c r="N95" s="14">
        <f t="shared" si="15"/>
        <v>44282205</v>
      </c>
      <c r="O95" s="14">
        <f t="shared" si="16"/>
        <v>15238192.5</v>
      </c>
      <c r="P95" s="27">
        <f>ROUND(ROUND(L95/N95,0)*Sheet1!$L$8,0)</f>
        <v>0</v>
      </c>
      <c r="Q95" s="27">
        <f>ROUND(ROUND(M95/O95,0)*Sheet1!$L$9,0)</f>
        <v>3</v>
      </c>
      <c r="R95" s="33">
        <f t="shared" si="17"/>
        <v>0</v>
      </c>
      <c r="S95" s="33">
        <f t="shared" si="18"/>
        <v>45714577.5</v>
      </c>
      <c r="T95" s="34">
        <f t="shared" si="19"/>
        <v>49524450.923113592</v>
      </c>
      <c r="U95" s="34">
        <f t="shared" si="20"/>
        <v>45714577.5</v>
      </c>
      <c r="V95" s="33">
        <f t="shared" si="22"/>
        <v>0</v>
      </c>
      <c r="W95" s="34">
        <f t="shared" si="23"/>
        <v>14742062.5</v>
      </c>
      <c r="X95" s="33">
        <f t="shared" si="21"/>
        <v>14742062.5</v>
      </c>
      <c r="Y95" s="17"/>
    </row>
    <row r="96" spans="1:25" x14ac:dyDescent="0.3">
      <c r="A96" s="28">
        <v>43286</v>
      </c>
      <c r="B96" s="30">
        <v>3440.92</v>
      </c>
      <c r="C96" s="30">
        <v>10608.06</v>
      </c>
      <c r="D96" s="7">
        <v>1.2252308497231099E-3</v>
      </c>
      <c r="E96" s="7">
        <v>4.39491972745091E-3</v>
      </c>
      <c r="F96" s="7">
        <v>9829.2152713645191</v>
      </c>
      <c r="G96" s="7">
        <v>4488896</v>
      </c>
      <c r="H96" s="7">
        <v>1511536</v>
      </c>
      <c r="I96" s="9" t="s">
        <v>100</v>
      </c>
      <c r="J96" s="9">
        <v>1</v>
      </c>
      <c r="K96" s="9">
        <v>1</v>
      </c>
      <c r="L96" s="10">
        <f t="shared" si="13"/>
        <v>12185067.828198295</v>
      </c>
      <c r="M96" s="10">
        <f t="shared" si="14"/>
        <v>43708004.079866596</v>
      </c>
      <c r="N96" s="14">
        <f t="shared" si="15"/>
        <v>44888960</v>
      </c>
      <c r="O96" s="14">
        <f t="shared" si="16"/>
        <v>15115360</v>
      </c>
      <c r="P96" s="27">
        <f>ROUND(ROUND(L96/N96,0)*Sheet1!$L$8,0)</f>
        <v>0</v>
      </c>
      <c r="Q96" s="27">
        <f>ROUND(ROUND(M96/O96,0)*Sheet1!$L$9,0)</f>
        <v>3</v>
      </c>
      <c r="R96" s="33">
        <f t="shared" si="17"/>
        <v>0</v>
      </c>
      <c r="S96" s="33">
        <f t="shared" si="18"/>
        <v>45346080</v>
      </c>
      <c r="T96" s="34">
        <f t="shared" si="19"/>
        <v>55893071.908064887</v>
      </c>
      <c r="U96" s="34">
        <f t="shared" si="20"/>
        <v>45346080</v>
      </c>
      <c r="V96" s="33">
        <f t="shared" si="22"/>
        <v>0</v>
      </c>
      <c r="W96" s="34">
        <f t="shared" si="23"/>
        <v>-368497.5</v>
      </c>
      <c r="X96" s="33">
        <f t="shared" si="21"/>
        <v>-368497.5</v>
      </c>
      <c r="Y96" s="17"/>
    </row>
    <row r="97" spans="1:25" x14ac:dyDescent="0.3">
      <c r="A97" s="28">
        <v>43287</v>
      </c>
      <c r="B97" s="30">
        <v>3448.49</v>
      </c>
      <c r="C97" s="30">
        <v>10622.62</v>
      </c>
      <c r="D97" s="7">
        <v>8.8005011762930599E-4</v>
      </c>
      <c r="E97" s="7">
        <v>4.3848007277297102E-3</v>
      </c>
      <c r="F97" s="7">
        <v>9838.6259925817303</v>
      </c>
      <c r="G97" s="7">
        <v>4504574.5</v>
      </c>
      <c r="H97" s="7">
        <v>1509704</v>
      </c>
      <c r="I97" s="9" t="s">
        <v>101</v>
      </c>
      <c r="J97" s="9">
        <v>1</v>
      </c>
      <c r="K97" s="9">
        <v>1</v>
      </c>
      <c r="L97" s="10">
        <f t="shared" si="13"/>
        <v>8752204.025837563</v>
      </c>
      <c r="M97" s="10">
        <f t="shared" si="14"/>
        <v>43607369.413359292</v>
      </c>
      <c r="N97" s="14">
        <f t="shared" si="15"/>
        <v>45045745</v>
      </c>
      <c r="O97" s="14">
        <f t="shared" si="16"/>
        <v>15097040</v>
      </c>
      <c r="P97" s="27">
        <f>ROUND(ROUND(L97/N97,0)*Sheet1!$L$8,0)</f>
        <v>0</v>
      </c>
      <c r="Q97" s="27">
        <f>ROUND(ROUND(M97/O97,0)*Sheet1!$L$9,0)</f>
        <v>3</v>
      </c>
      <c r="R97" s="33">
        <f t="shared" si="17"/>
        <v>0</v>
      </c>
      <c r="S97" s="33">
        <f t="shared" si="18"/>
        <v>45291120</v>
      </c>
      <c r="T97" s="34">
        <f t="shared" si="19"/>
        <v>52359573.439196855</v>
      </c>
      <c r="U97" s="34">
        <f t="shared" si="20"/>
        <v>45291120</v>
      </c>
      <c r="V97" s="33">
        <f t="shared" si="22"/>
        <v>0</v>
      </c>
      <c r="W97" s="34">
        <f t="shared" si="23"/>
        <v>-54960</v>
      </c>
      <c r="X97" s="33">
        <f t="shared" si="21"/>
        <v>-54960</v>
      </c>
      <c r="Y97" s="17"/>
    </row>
    <row r="98" spans="1:25" x14ac:dyDescent="0.3">
      <c r="A98" s="29">
        <v>43290</v>
      </c>
      <c r="B98" s="31">
        <v>3460.44</v>
      </c>
      <c r="C98" s="31">
        <v>10768.35</v>
      </c>
      <c r="D98" s="7">
        <v>7.4821524762993196E-4</v>
      </c>
      <c r="E98" s="7">
        <v>3.8881784961269498E-3</v>
      </c>
      <c r="F98" s="7">
        <v>9934.7694484212898</v>
      </c>
      <c r="G98" s="7">
        <v>4519011.5</v>
      </c>
      <c r="H98" s="7">
        <v>1526732.75</v>
      </c>
      <c r="I98" s="9" t="s">
        <v>102</v>
      </c>
      <c r="J98" s="9">
        <v>1</v>
      </c>
      <c r="K98" s="9">
        <v>1</v>
      </c>
      <c r="L98" s="10">
        <f t="shared" si="13"/>
        <v>7441090.4235093892</v>
      </c>
      <c r="M98" s="10">
        <f t="shared" si="14"/>
        <v>38668401.72540205</v>
      </c>
      <c r="N98" s="14">
        <f t="shared" si="15"/>
        <v>45190115</v>
      </c>
      <c r="O98" s="14">
        <f t="shared" si="16"/>
        <v>15267327.5</v>
      </c>
      <c r="P98" s="27">
        <f>ROUND(ROUND(L98/N98,0)*Sheet1!$L$8,0)</f>
        <v>0</v>
      </c>
      <c r="Q98" s="27">
        <f>ROUND(ROUND(M98/O98,0)*Sheet1!$L$9,0)</f>
        <v>3</v>
      </c>
      <c r="R98" s="33">
        <f t="shared" si="17"/>
        <v>0</v>
      </c>
      <c r="S98" s="33">
        <f t="shared" si="18"/>
        <v>45801982.5</v>
      </c>
      <c r="T98" s="34">
        <f t="shared" si="19"/>
        <v>46109492.148911439</v>
      </c>
      <c r="U98" s="34">
        <f t="shared" si="20"/>
        <v>45801982.5</v>
      </c>
      <c r="V98" s="33">
        <f t="shared" si="22"/>
        <v>0</v>
      </c>
      <c r="W98" s="34">
        <f t="shared" si="23"/>
        <v>510862.5</v>
      </c>
      <c r="X98" s="33">
        <f t="shared" si="21"/>
        <v>510862.5</v>
      </c>
      <c r="Y98" s="17"/>
    </row>
    <row r="99" spans="1:25" x14ac:dyDescent="0.3">
      <c r="A99" s="28">
        <v>43291</v>
      </c>
      <c r="B99" s="30">
        <v>3473.31</v>
      </c>
      <c r="C99" s="30">
        <v>10824.97</v>
      </c>
      <c r="D99" s="7">
        <v>7.3608028576463197E-4</v>
      </c>
      <c r="E99" s="7">
        <v>3.9150455306908001E-3</v>
      </c>
      <c r="F99" s="7">
        <v>9938.7134150198508</v>
      </c>
      <c r="G99" s="7">
        <v>4532290</v>
      </c>
      <c r="H99" s="7">
        <v>1537183.25</v>
      </c>
      <c r="I99" s="9" t="s">
        <v>103</v>
      </c>
      <c r="J99" s="9">
        <v>1</v>
      </c>
      <c r="K99" s="9">
        <v>1</v>
      </c>
      <c r="L99" s="10">
        <f t="shared" si="13"/>
        <v>7320406.771563557</v>
      </c>
      <c r="M99" s="10">
        <f t="shared" si="14"/>
        <v>38935597.608183689</v>
      </c>
      <c r="N99" s="14">
        <f t="shared" si="15"/>
        <v>45322900</v>
      </c>
      <c r="O99" s="14">
        <f t="shared" si="16"/>
        <v>15371832.5</v>
      </c>
      <c r="P99" s="27">
        <f>ROUND(ROUND(L99/N99,0)*Sheet1!$L$8,0)</f>
        <v>0</v>
      </c>
      <c r="Q99" s="27">
        <f>ROUND(ROUND(M99/O99,0)*Sheet1!$L$9,0)</f>
        <v>3</v>
      </c>
      <c r="R99" s="33">
        <f t="shared" si="17"/>
        <v>0</v>
      </c>
      <c r="S99" s="33">
        <f t="shared" si="18"/>
        <v>46115497.5</v>
      </c>
      <c r="T99" s="34">
        <f t="shared" si="19"/>
        <v>46256004.379747249</v>
      </c>
      <c r="U99" s="34">
        <f t="shared" si="20"/>
        <v>46115497.5</v>
      </c>
      <c r="V99" s="33">
        <f t="shared" si="22"/>
        <v>0</v>
      </c>
      <c r="W99" s="34">
        <f t="shared" si="23"/>
        <v>313515</v>
      </c>
      <c r="X99" s="33">
        <f t="shared" ref="X99:X130" si="24">V99+W99</f>
        <v>313515</v>
      </c>
      <c r="Y99" s="17"/>
    </row>
    <row r="100" spans="1:25" x14ac:dyDescent="0.3">
      <c r="A100" s="28">
        <v>43292</v>
      </c>
      <c r="B100" s="30">
        <v>3422.35</v>
      </c>
      <c r="C100" s="30">
        <v>10658.26</v>
      </c>
      <c r="D100" s="7">
        <v>1.1710745568853499E-3</v>
      </c>
      <c r="E100" s="7">
        <v>4.4705353432507103E-3</v>
      </c>
      <c r="F100" s="7">
        <v>9842.8985297388008</v>
      </c>
      <c r="G100" s="7">
        <v>4499858.5</v>
      </c>
      <c r="H100" s="7">
        <v>1527458.125</v>
      </c>
      <c r="I100" s="9" t="s">
        <v>104</v>
      </c>
      <c r="J100" s="9">
        <v>1</v>
      </c>
      <c r="K100" s="9">
        <v>1</v>
      </c>
      <c r="L100" s="10">
        <f t="shared" si="13"/>
        <v>11646476.997171631</v>
      </c>
      <c r="M100" s="10">
        <f t="shared" si="14"/>
        <v>44460010.452869505</v>
      </c>
      <c r="N100" s="14">
        <f t="shared" si="15"/>
        <v>44998585</v>
      </c>
      <c r="O100" s="14">
        <f t="shared" si="16"/>
        <v>15274581.25</v>
      </c>
      <c r="P100" s="27">
        <f>ROUND(ROUND(L100/N100,0)*Sheet1!$L$8,0)</f>
        <v>0</v>
      </c>
      <c r="Q100" s="27">
        <f>ROUND(ROUND(M100/O100,0)*Sheet1!$L$9,0)</f>
        <v>3</v>
      </c>
      <c r="R100" s="33">
        <f t="shared" si="17"/>
        <v>0</v>
      </c>
      <c r="S100" s="33">
        <f t="shared" si="18"/>
        <v>45823743.75</v>
      </c>
      <c r="T100" s="34">
        <f t="shared" si="19"/>
        <v>56106487.450041138</v>
      </c>
      <c r="U100" s="34">
        <f t="shared" si="20"/>
        <v>45823743.75</v>
      </c>
      <c r="V100" s="33">
        <f t="shared" ref="V100:V119" si="25">R100-R99</f>
        <v>0</v>
      </c>
      <c r="W100" s="34">
        <f t="shared" si="23"/>
        <v>-291753.75</v>
      </c>
      <c r="X100" s="33">
        <f t="shared" si="24"/>
        <v>-291753.75</v>
      </c>
      <c r="Y100" s="17"/>
    </row>
    <row r="101" spans="1:25" x14ac:dyDescent="0.3">
      <c r="A101" s="28">
        <v>43293</v>
      </c>
      <c r="B101" s="30">
        <v>3445.49</v>
      </c>
      <c r="C101" s="30">
        <v>10752.86</v>
      </c>
      <c r="D101" s="7">
        <v>7.1305300522980905E-4</v>
      </c>
      <c r="E101" s="7">
        <v>3.9764092459487399E-3</v>
      </c>
      <c r="F101" s="7">
        <v>9946.6384899487402</v>
      </c>
      <c r="G101" s="7">
        <v>4516297.5</v>
      </c>
      <c r="H101" s="7">
        <v>1540565.625</v>
      </c>
      <c r="I101" s="9" t="s">
        <v>105</v>
      </c>
      <c r="J101" s="9">
        <v>1</v>
      </c>
      <c r="K101" s="9">
        <v>1</v>
      </c>
      <c r="L101" s="10">
        <f t="shared" si="13"/>
        <v>7091397.7033710787</v>
      </c>
      <c r="M101" s="10">
        <f t="shared" si="14"/>
        <v>39545867.120069735</v>
      </c>
      <c r="N101" s="14">
        <f t="shared" si="15"/>
        <v>45162975</v>
      </c>
      <c r="O101" s="14">
        <f t="shared" si="16"/>
        <v>15405656.25</v>
      </c>
      <c r="P101" s="27">
        <f>ROUND(ROUND(L101/N101,0)*Sheet1!$L$8,0)</f>
        <v>0</v>
      </c>
      <c r="Q101" s="27">
        <f>ROUND(ROUND(M101/O101,0)*Sheet1!$L$9,0)</f>
        <v>3</v>
      </c>
      <c r="R101" s="33">
        <f t="shared" si="17"/>
        <v>0</v>
      </c>
      <c r="S101" s="33">
        <f t="shared" si="18"/>
        <v>46216968.75</v>
      </c>
      <c r="T101" s="34">
        <f t="shared" si="19"/>
        <v>46637264.823440813</v>
      </c>
      <c r="U101" s="34">
        <f t="shared" si="20"/>
        <v>46216968.75</v>
      </c>
      <c r="V101" s="33">
        <f t="shared" si="25"/>
        <v>0</v>
      </c>
      <c r="W101" s="34">
        <f t="shared" si="23"/>
        <v>393225</v>
      </c>
      <c r="X101" s="33">
        <f t="shared" si="24"/>
        <v>393225</v>
      </c>
      <c r="Y101" s="17"/>
    </row>
    <row r="102" spans="1:25" x14ac:dyDescent="0.3">
      <c r="A102" s="28">
        <v>43294</v>
      </c>
      <c r="B102" s="30">
        <v>3454.54</v>
      </c>
      <c r="C102" s="30">
        <v>10746.45</v>
      </c>
      <c r="D102" s="7">
        <v>7.0231637942375698E-4</v>
      </c>
      <c r="E102" s="7">
        <v>4.0115557719474296E-3</v>
      </c>
      <c r="F102" s="7">
        <v>9950.6169944459798</v>
      </c>
      <c r="G102" s="7">
        <v>4550080.5</v>
      </c>
      <c r="H102" s="7">
        <v>1547705.625</v>
      </c>
      <c r="I102" s="9" t="s">
        <v>106</v>
      </c>
      <c r="J102" s="9">
        <v>1</v>
      </c>
      <c r="K102" s="9">
        <v>1</v>
      </c>
      <c r="L102" s="10">
        <f t="shared" si="13"/>
        <v>6984620.6713347938</v>
      </c>
      <c r="M102" s="10">
        <f t="shared" si="14"/>
        <v>39895403.538709819</v>
      </c>
      <c r="N102" s="14">
        <f t="shared" si="15"/>
        <v>45500805</v>
      </c>
      <c r="O102" s="14">
        <f t="shared" si="16"/>
        <v>15477056.25</v>
      </c>
      <c r="P102" s="27">
        <f>ROUND(ROUND(L102/N102,0)*Sheet1!$L$8,0)</f>
        <v>0</v>
      </c>
      <c r="Q102" s="27">
        <f>ROUND(ROUND(M102/O102,0)*Sheet1!$L$9,0)</f>
        <v>3</v>
      </c>
      <c r="R102" s="33">
        <f t="shared" si="17"/>
        <v>0</v>
      </c>
      <c r="S102" s="33">
        <f t="shared" si="18"/>
        <v>46431168.75</v>
      </c>
      <c r="T102" s="34">
        <f t="shared" si="19"/>
        <v>46880024.210044615</v>
      </c>
      <c r="U102" s="34">
        <f t="shared" si="20"/>
        <v>46431168.75</v>
      </c>
      <c r="V102" s="33">
        <f t="shared" si="25"/>
        <v>0</v>
      </c>
      <c r="W102" s="34">
        <f t="shared" si="23"/>
        <v>214200</v>
      </c>
      <c r="X102" s="33">
        <f t="shared" si="24"/>
        <v>214200</v>
      </c>
      <c r="Y102" s="17"/>
    </row>
    <row r="103" spans="1:25" x14ac:dyDescent="0.3">
      <c r="A103" s="29">
        <v>43297</v>
      </c>
      <c r="B103" s="31">
        <v>3449.08</v>
      </c>
      <c r="C103" s="31">
        <v>10704.26</v>
      </c>
      <c r="D103" s="7">
        <v>6.9221123351826601E-4</v>
      </c>
      <c r="E103" s="7">
        <v>4.0501961155377702E-3</v>
      </c>
      <c r="F103" s="7">
        <v>9954.6033905174099</v>
      </c>
      <c r="G103" s="7">
        <v>4549348.5</v>
      </c>
      <c r="H103" s="7">
        <v>1538506.375</v>
      </c>
      <c r="I103" s="9" t="s">
        <v>107</v>
      </c>
      <c r="J103" s="9">
        <v>1</v>
      </c>
      <c r="K103" s="9">
        <v>1</v>
      </c>
      <c r="L103" s="10">
        <f t="shared" si="13"/>
        <v>6884123.7826871779</v>
      </c>
      <c r="M103" s="10">
        <f t="shared" si="14"/>
        <v>40279686.392556988</v>
      </c>
      <c r="N103" s="14">
        <f t="shared" si="15"/>
        <v>45493485</v>
      </c>
      <c r="O103" s="14">
        <f t="shared" si="16"/>
        <v>15385063.75</v>
      </c>
      <c r="P103" s="27">
        <f>ROUND(ROUND(L103/N103,0)*Sheet1!$L$8,0)</f>
        <v>0</v>
      </c>
      <c r="Q103" s="27">
        <f>ROUND(ROUND(M103/O103,0)*Sheet1!$L$9,0)</f>
        <v>3</v>
      </c>
      <c r="R103" s="33">
        <f t="shared" si="17"/>
        <v>0</v>
      </c>
      <c r="S103" s="33">
        <f t="shared" si="18"/>
        <v>46155191.25</v>
      </c>
      <c r="T103" s="34">
        <f t="shared" si="19"/>
        <v>47163810.175244167</v>
      </c>
      <c r="U103" s="34">
        <f t="shared" si="20"/>
        <v>46155191.25</v>
      </c>
      <c r="V103" s="33">
        <f t="shared" si="25"/>
        <v>0</v>
      </c>
      <c r="W103" s="34">
        <f t="shared" si="23"/>
        <v>-275977.5</v>
      </c>
      <c r="X103" s="33">
        <f t="shared" si="24"/>
        <v>-275977.5</v>
      </c>
      <c r="Y103" s="17"/>
    </row>
    <row r="104" spans="1:25" x14ac:dyDescent="0.3">
      <c r="A104" s="28">
        <v>43298</v>
      </c>
      <c r="B104" s="30">
        <v>3457.5</v>
      </c>
      <c r="C104" s="30">
        <v>10591.72</v>
      </c>
      <c r="D104" s="7">
        <v>8.3695804065830296E-4</v>
      </c>
      <c r="E104" s="7">
        <v>4.5213893405672599E-3</v>
      </c>
      <c r="F104" s="7">
        <v>9861.35321377543</v>
      </c>
      <c r="G104" s="7">
        <v>4536652.5</v>
      </c>
      <c r="H104" s="7">
        <v>1521803.25</v>
      </c>
      <c r="I104" s="9" t="s">
        <v>108</v>
      </c>
      <c r="J104" s="9">
        <v>1</v>
      </c>
      <c r="K104" s="9">
        <v>1</v>
      </c>
      <c r="L104" s="10">
        <f t="shared" si="13"/>
        <v>8323648.1493117018</v>
      </c>
      <c r="M104" s="10">
        <f t="shared" si="14"/>
        <v>44965759.558662266</v>
      </c>
      <c r="N104" s="14">
        <f t="shared" si="15"/>
        <v>45366525</v>
      </c>
      <c r="O104" s="14">
        <f t="shared" si="16"/>
        <v>15218032.5</v>
      </c>
      <c r="P104" s="27">
        <f>ROUND(ROUND(L104/N104,0)*Sheet1!$L$8,0)</f>
        <v>0</v>
      </c>
      <c r="Q104" s="27">
        <f>ROUND(ROUND(M104/O104,0)*Sheet1!$L$9,0)</f>
        <v>3</v>
      </c>
      <c r="R104" s="33">
        <f t="shared" si="17"/>
        <v>0</v>
      </c>
      <c r="S104" s="33">
        <f t="shared" si="18"/>
        <v>45654097.5</v>
      </c>
      <c r="T104" s="34">
        <f t="shared" si="19"/>
        <v>53289407.707973965</v>
      </c>
      <c r="U104" s="34">
        <f t="shared" si="20"/>
        <v>45654097.5</v>
      </c>
      <c r="V104" s="33">
        <f t="shared" si="25"/>
        <v>0</v>
      </c>
      <c r="W104" s="34">
        <f t="shared" si="23"/>
        <v>-501093.75</v>
      </c>
      <c r="X104" s="33">
        <f t="shared" si="24"/>
        <v>-501093.75</v>
      </c>
      <c r="Y104" s="17"/>
    </row>
    <row r="105" spans="1:25" x14ac:dyDescent="0.3">
      <c r="A105" s="28">
        <v>43299</v>
      </c>
      <c r="B105" s="30">
        <v>3485.08</v>
      </c>
      <c r="C105" s="30">
        <v>10578.46</v>
      </c>
      <c r="D105" s="7">
        <v>8.3429728416871797E-4</v>
      </c>
      <c r="E105" s="7">
        <v>4.5418001321901498E-3</v>
      </c>
      <c r="F105" s="7">
        <v>9864.3216509863596</v>
      </c>
      <c r="G105" s="7">
        <v>4582224</v>
      </c>
      <c r="H105" s="7">
        <v>1523626</v>
      </c>
      <c r="I105" s="9" t="s">
        <v>109</v>
      </c>
      <c r="J105" s="9">
        <v>1</v>
      </c>
      <c r="K105" s="9">
        <v>1</v>
      </c>
      <c r="L105" s="10">
        <f t="shared" si="13"/>
        <v>8297186.6067320006</v>
      </c>
      <c r="M105" s="10">
        <f t="shared" si="14"/>
        <v>45168747.330646902</v>
      </c>
      <c r="N105" s="14">
        <f t="shared" si="15"/>
        <v>45822240</v>
      </c>
      <c r="O105" s="14">
        <f t="shared" si="16"/>
        <v>15236260</v>
      </c>
      <c r="P105" s="27">
        <f>ROUND(ROUND(L105/N105,0)*Sheet1!$L$8,0)</f>
        <v>0</v>
      </c>
      <c r="Q105" s="27">
        <f>ROUND(ROUND(M105/O105,0)*Sheet1!$L$9,0)</f>
        <v>3</v>
      </c>
      <c r="R105" s="33">
        <f t="shared" si="17"/>
        <v>0</v>
      </c>
      <c r="S105" s="33">
        <f t="shared" si="18"/>
        <v>45708780</v>
      </c>
      <c r="T105" s="34">
        <f t="shared" si="19"/>
        <v>53465933.937378906</v>
      </c>
      <c r="U105" s="34">
        <f t="shared" si="20"/>
        <v>45708780</v>
      </c>
      <c r="V105" s="33">
        <f t="shared" si="25"/>
        <v>0</v>
      </c>
      <c r="W105" s="34">
        <f t="shared" si="23"/>
        <v>54682.5</v>
      </c>
      <c r="X105" s="33">
        <f t="shared" si="24"/>
        <v>54682.5</v>
      </c>
      <c r="Y105" s="17"/>
    </row>
    <row r="106" spans="1:25" x14ac:dyDescent="0.3">
      <c r="A106" s="28">
        <v>43300</v>
      </c>
      <c r="B106" s="30">
        <v>3471.64</v>
      </c>
      <c r="C106" s="30">
        <v>10523.24</v>
      </c>
      <c r="D106" s="7">
        <v>8.3282992761543801E-4</v>
      </c>
      <c r="E106" s="7">
        <v>4.5613711423891602E-3</v>
      </c>
      <c r="F106" s="7">
        <v>9867.17592939528</v>
      </c>
      <c r="G106" s="7">
        <v>4577853.5</v>
      </c>
      <c r="H106" s="7">
        <v>1526793.5</v>
      </c>
      <c r="I106" s="9" t="s">
        <v>110</v>
      </c>
      <c r="J106" s="9">
        <v>1</v>
      </c>
      <c r="K106" s="9">
        <v>1</v>
      </c>
      <c r="L106" s="10">
        <f t="shared" si="13"/>
        <v>8282593.5697268452</v>
      </c>
      <c r="M106" s="10">
        <f t="shared" si="14"/>
        <v>45363383.375597283</v>
      </c>
      <c r="N106" s="14">
        <f t="shared" si="15"/>
        <v>45778535</v>
      </c>
      <c r="O106" s="14">
        <f t="shared" si="16"/>
        <v>15267935</v>
      </c>
      <c r="P106" s="27">
        <f>ROUND(ROUND(L106/N106,0)*Sheet1!$L$8,0)</f>
        <v>0</v>
      </c>
      <c r="Q106" s="27">
        <f>ROUND(ROUND(M106/O106,0)*Sheet1!$L$9,0)</f>
        <v>3</v>
      </c>
      <c r="R106" s="33">
        <f t="shared" si="17"/>
        <v>0</v>
      </c>
      <c r="S106" s="33">
        <f t="shared" si="18"/>
        <v>45803805</v>
      </c>
      <c r="T106" s="34">
        <f t="shared" si="19"/>
        <v>53645976.94532413</v>
      </c>
      <c r="U106" s="34">
        <f t="shared" si="20"/>
        <v>45803805</v>
      </c>
      <c r="V106" s="33">
        <f t="shared" si="25"/>
        <v>0</v>
      </c>
      <c r="W106" s="34">
        <f t="shared" si="23"/>
        <v>95025</v>
      </c>
      <c r="X106" s="33">
        <f t="shared" si="24"/>
        <v>95025</v>
      </c>
      <c r="Y106" s="17"/>
    </row>
    <row r="107" spans="1:25" x14ac:dyDescent="0.3">
      <c r="A107" s="28">
        <v>43301</v>
      </c>
      <c r="B107" s="30">
        <v>3460.03</v>
      </c>
      <c r="C107" s="30">
        <v>10682.64</v>
      </c>
      <c r="D107" s="7">
        <v>8.3268436814645905E-4</v>
      </c>
      <c r="E107" s="7">
        <v>4.5793210064616202E-3</v>
      </c>
      <c r="F107" s="7">
        <v>9869.8923309842703</v>
      </c>
      <c r="G107" s="7">
        <v>4567944</v>
      </c>
      <c r="H107" s="7">
        <v>1535773.25</v>
      </c>
      <c r="I107" s="9" t="s">
        <v>111</v>
      </c>
      <c r="J107" s="9">
        <v>1</v>
      </c>
      <c r="K107" s="9">
        <v>1</v>
      </c>
      <c r="L107" s="10">
        <f t="shared" si="13"/>
        <v>8281145.9633407127</v>
      </c>
      <c r="M107" s="10">
        <f t="shared" si="14"/>
        <v>45541896.927781589</v>
      </c>
      <c r="N107" s="14">
        <f t="shared" si="15"/>
        <v>45679440</v>
      </c>
      <c r="O107" s="14">
        <f t="shared" si="16"/>
        <v>15357732.5</v>
      </c>
      <c r="P107" s="27">
        <f>ROUND(ROUND(L107/N107,0)*Sheet1!$L$8,0)</f>
        <v>0</v>
      </c>
      <c r="Q107" s="27">
        <f>ROUND(ROUND(M107/O107,0)*Sheet1!$L$9,0)</f>
        <v>3</v>
      </c>
      <c r="R107" s="33">
        <f t="shared" si="17"/>
        <v>0</v>
      </c>
      <c r="S107" s="33">
        <f t="shared" si="18"/>
        <v>46073197.5</v>
      </c>
      <c r="T107" s="34">
        <f t="shared" si="19"/>
        <v>53823042.891122304</v>
      </c>
      <c r="U107" s="34">
        <f t="shared" si="20"/>
        <v>46073197.5</v>
      </c>
      <c r="V107" s="33">
        <f t="shared" si="25"/>
        <v>0</v>
      </c>
      <c r="W107" s="34">
        <f t="shared" si="23"/>
        <v>269392.5</v>
      </c>
      <c r="X107" s="33">
        <f t="shared" si="24"/>
        <v>269392.5</v>
      </c>
      <c r="Y107" s="17"/>
    </row>
    <row r="108" spans="1:25" x14ac:dyDescent="0.3">
      <c r="A108" s="29">
        <v>43304</v>
      </c>
      <c r="B108" s="31">
        <v>3454.05</v>
      </c>
      <c r="C108" s="31">
        <v>10731.36</v>
      </c>
      <c r="D108" s="7">
        <v>6.5474781238748195E-4</v>
      </c>
      <c r="E108" s="7">
        <v>4.3138454504638504E-3</v>
      </c>
      <c r="F108" s="7">
        <v>9974.4744432493699</v>
      </c>
      <c r="G108" s="7">
        <v>4583543.5</v>
      </c>
      <c r="H108" s="7">
        <v>1553690.625</v>
      </c>
      <c r="I108" s="9" t="s">
        <v>112</v>
      </c>
      <c r="J108" s="9">
        <v>1</v>
      </c>
      <c r="K108" s="9">
        <v>1</v>
      </c>
      <c r="L108" s="10">
        <f t="shared" si="13"/>
        <v>6511545.5639309948</v>
      </c>
      <c r="M108" s="10">
        <f t="shared" si="14"/>
        <v>42901710.666317046</v>
      </c>
      <c r="N108" s="14">
        <f t="shared" si="15"/>
        <v>45835435</v>
      </c>
      <c r="O108" s="14">
        <f t="shared" si="16"/>
        <v>15536906.25</v>
      </c>
      <c r="P108" s="27">
        <f>ROUND(ROUND(L108/N108,0)*Sheet1!$L$8,0)</f>
        <v>0</v>
      </c>
      <c r="Q108" s="27">
        <f>ROUND(ROUND(M108/O108,0)*Sheet1!$L$9,0)</f>
        <v>3</v>
      </c>
      <c r="R108" s="33">
        <f t="shared" si="17"/>
        <v>0</v>
      </c>
      <c r="S108" s="33">
        <f t="shared" si="18"/>
        <v>46610718.75</v>
      </c>
      <c r="T108" s="34">
        <f t="shared" si="19"/>
        <v>49413256.230248041</v>
      </c>
      <c r="U108" s="34">
        <f t="shared" si="20"/>
        <v>46610718.75</v>
      </c>
      <c r="V108" s="33">
        <f t="shared" si="25"/>
        <v>0</v>
      </c>
      <c r="W108" s="34">
        <f t="shared" si="23"/>
        <v>537521.25</v>
      </c>
      <c r="X108" s="33">
        <f t="shared" si="24"/>
        <v>537521.25</v>
      </c>
      <c r="Y108" s="17"/>
    </row>
    <row r="109" spans="1:25" x14ac:dyDescent="0.3">
      <c r="A109" s="28">
        <v>43305</v>
      </c>
      <c r="B109" s="30">
        <v>3483.31</v>
      </c>
      <c r="C109" s="30">
        <v>10973.92</v>
      </c>
      <c r="D109" s="7">
        <v>4.3941001136961E-4</v>
      </c>
      <c r="E109" s="7">
        <v>3.8193221624469799E-3</v>
      </c>
      <c r="F109" s="7">
        <v>10067.7744816167</v>
      </c>
      <c r="G109" s="7">
        <v>4587545.5</v>
      </c>
      <c r="H109" s="7">
        <v>1577694.125</v>
      </c>
      <c r="I109" s="9" t="s">
        <v>113</v>
      </c>
      <c r="J109" s="9">
        <v>1</v>
      </c>
      <c r="K109" s="9">
        <v>1</v>
      </c>
      <c r="L109" s="10">
        <f t="shared" si="13"/>
        <v>4369985.2922721356</v>
      </c>
      <c r="M109" s="10">
        <f t="shared" si="14"/>
        <v>37983617.224194705</v>
      </c>
      <c r="N109" s="14">
        <f t="shared" si="15"/>
        <v>45875455</v>
      </c>
      <c r="O109" s="14">
        <f t="shared" si="16"/>
        <v>15776941.25</v>
      </c>
      <c r="P109" s="27">
        <f>ROUND(ROUND(L109/N109,0)*Sheet1!$L$8,0)</f>
        <v>0</v>
      </c>
      <c r="Q109" s="27">
        <f>ROUND(ROUND(M109/O109,0)*Sheet1!$L$9,0)</f>
        <v>2</v>
      </c>
      <c r="R109" s="33">
        <f t="shared" si="17"/>
        <v>0</v>
      </c>
      <c r="S109" s="33">
        <f t="shared" si="18"/>
        <v>31553882.5</v>
      </c>
      <c r="T109" s="34">
        <f t="shared" si="19"/>
        <v>42353602.516466841</v>
      </c>
      <c r="U109" s="34">
        <f t="shared" si="20"/>
        <v>31553882.5</v>
      </c>
      <c r="V109" s="33">
        <f t="shared" si="25"/>
        <v>0</v>
      </c>
      <c r="W109" s="34">
        <f t="shared" si="23"/>
        <v>-15056836.25</v>
      </c>
      <c r="X109" s="33">
        <f t="shared" si="24"/>
        <v>-15056836.25</v>
      </c>
      <c r="Y109" s="17"/>
    </row>
    <row r="110" spans="1:25" x14ac:dyDescent="0.3">
      <c r="A110" s="28">
        <v>43306</v>
      </c>
      <c r="B110" s="30">
        <v>3468.45</v>
      </c>
      <c r="C110" s="30">
        <v>11074.16</v>
      </c>
      <c r="D110" s="7">
        <v>4.2369268055353999E-4</v>
      </c>
      <c r="E110" s="7">
        <v>3.9361929304825398E-3</v>
      </c>
      <c r="F110" s="7">
        <v>10073.8553287347</v>
      </c>
      <c r="G110" s="7">
        <v>4538980.5</v>
      </c>
      <c r="H110" s="7">
        <v>1586337.875</v>
      </c>
      <c r="I110" s="9" t="s">
        <v>114</v>
      </c>
      <c r="J110" s="9">
        <v>1</v>
      </c>
      <c r="K110" s="9">
        <v>1</v>
      </c>
      <c r="L110" s="10">
        <f t="shared" si="13"/>
        <v>4213674.5512266215</v>
      </c>
      <c r="M110" s="10">
        <f t="shared" si="14"/>
        <v>39145911.036800519</v>
      </c>
      <c r="N110" s="14">
        <f t="shared" si="15"/>
        <v>45389805</v>
      </c>
      <c r="O110" s="14">
        <f t="shared" si="16"/>
        <v>15863378.75</v>
      </c>
      <c r="P110" s="27">
        <f>ROUND(ROUND(L110/N110,0)*Sheet1!$L$8,0)</f>
        <v>0</v>
      </c>
      <c r="Q110" s="27">
        <f>ROUND(ROUND(M110/O110,0)*Sheet1!$L$9,0)</f>
        <v>2</v>
      </c>
      <c r="R110" s="33">
        <f t="shared" si="17"/>
        <v>0</v>
      </c>
      <c r="S110" s="33">
        <f t="shared" si="18"/>
        <v>31726757.5</v>
      </c>
      <c r="T110" s="34">
        <f t="shared" si="19"/>
        <v>43359585.588027142</v>
      </c>
      <c r="U110" s="34">
        <f t="shared" si="20"/>
        <v>31726757.5</v>
      </c>
      <c r="V110" s="33">
        <f t="shared" si="25"/>
        <v>0</v>
      </c>
      <c r="W110" s="34">
        <f t="shared" si="23"/>
        <v>172875</v>
      </c>
      <c r="X110" s="33">
        <f t="shared" si="24"/>
        <v>172875</v>
      </c>
      <c r="Y110" s="17"/>
    </row>
    <row r="111" spans="1:25" x14ac:dyDescent="0.3">
      <c r="A111" s="28">
        <v>43307</v>
      </c>
      <c r="B111" s="30">
        <v>3509.26</v>
      </c>
      <c r="C111" s="30">
        <v>11021.35</v>
      </c>
      <c r="D111" s="7">
        <v>3.0393209102949701E-4</v>
      </c>
      <c r="E111" s="7">
        <v>4.0314953275428101E-3</v>
      </c>
      <c r="F111" s="7">
        <v>10082.4290288429</v>
      </c>
      <c r="G111" s="7">
        <v>4581575.5</v>
      </c>
      <c r="H111" s="7">
        <v>1574773.5</v>
      </c>
      <c r="I111" s="9" t="s">
        <v>115</v>
      </c>
      <c r="J111" s="9">
        <v>1</v>
      </c>
      <c r="K111" s="9">
        <v>1</v>
      </c>
      <c r="L111" s="10">
        <f t="shared" si="13"/>
        <v>3022641.1171392715</v>
      </c>
      <c r="M111" s="10">
        <f t="shared" si="14"/>
        <v>40093704.811852552</v>
      </c>
      <c r="N111" s="14">
        <f t="shared" si="15"/>
        <v>45815755</v>
      </c>
      <c r="O111" s="14">
        <f t="shared" si="16"/>
        <v>15747735</v>
      </c>
      <c r="P111" s="27">
        <f>ROUND(ROUND(L111/N111,0)*Sheet1!$L$8,0)</f>
        <v>0</v>
      </c>
      <c r="Q111" s="27">
        <f>ROUND(ROUND(M111/O111,0)*Sheet1!$L$9,0)</f>
        <v>3</v>
      </c>
      <c r="R111" s="33">
        <f t="shared" si="17"/>
        <v>0</v>
      </c>
      <c r="S111" s="33">
        <f t="shared" si="18"/>
        <v>47243205</v>
      </c>
      <c r="T111" s="34">
        <f t="shared" si="19"/>
        <v>43116345.928991824</v>
      </c>
      <c r="U111" s="34">
        <f t="shared" si="20"/>
        <v>47243205</v>
      </c>
      <c r="V111" s="33">
        <f t="shared" si="25"/>
        <v>0</v>
      </c>
      <c r="W111" s="34">
        <f t="shared" si="23"/>
        <v>15516447.5</v>
      </c>
      <c r="X111" s="33">
        <f t="shared" si="24"/>
        <v>15516447.5</v>
      </c>
      <c r="Y111" s="17"/>
    </row>
    <row r="112" spans="1:25" x14ac:dyDescent="0.3">
      <c r="A112" s="28">
        <v>43308</v>
      </c>
      <c r="B112" s="30">
        <v>3527.18</v>
      </c>
      <c r="C112" s="30">
        <v>11047.42</v>
      </c>
      <c r="D112" s="7">
        <v>2.9151462106148798E-4</v>
      </c>
      <c r="E112" s="7">
        <v>4.2168859910274997E-3</v>
      </c>
      <c r="F112" s="7">
        <v>10089.330508975399</v>
      </c>
      <c r="G112" s="7">
        <v>4591454</v>
      </c>
      <c r="H112" s="7">
        <v>1573149.625</v>
      </c>
      <c r="I112" s="9" t="s">
        <v>116</v>
      </c>
      <c r="J112" s="9">
        <v>1</v>
      </c>
      <c r="K112" s="9">
        <v>1</v>
      </c>
      <c r="L112" s="10">
        <f t="shared" si="13"/>
        <v>2899147.8882110254</v>
      </c>
      <c r="M112" s="10">
        <f t="shared" si="14"/>
        <v>41937437.207087405</v>
      </c>
      <c r="N112" s="14">
        <f t="shared" si="15"/>
        <v>45914540</v>
      </c>
      <c r="O112" s="14">
        <f t="shared" si="16"/>
        <v>15731496.25</v>
      </c>
      <c r="P112" s="27">
        <f>ROUND(ROUND(L112/N112,0)*Sheet1!$L$8,0)</f>
        <v>0</v>
      </c>
      <c r="Q112" s="27">
        <f>ROUND(ROUND(M112/O112,0)*Sheet1!$L$9,0)</f>
        <v>3</v>
      </c>
      <c r="R112" s="33">
        <f t="shared" si="17"/>
        <v>0</v>
      </c>
      <c r="S112" s="33">
        <f t="shared" si="18"/>
        <v>47194488.75</v>
      </c>
      <c r="T112" s="34">
        <f t="shared" si="19"/>
        <v>44836585.095298432</v>
      </c>
      <c r="U112" s="34">
        <f t="shared" si="20"/>
        <v>47194488.75</v>
      </c>
      <c r="V112" s="33">
        <f t="shared" si="25"/>
        <v>0</v>
      </c>
      <c r="W112" s="34">
        <f t="shared" si="23"/>
        <v>-48716.25</v>
      </c>
      <c r="X112" s="33">
        <f t="shared" si="24"/>
        <v>-48716.25</v>
      </c>
      <c r="Y112" s="17"/>
    </row>
    <row r="113" spans="1:31" x14ac:dyDescent="0.3">
      <c r="A113" s="29">
        <v>43311</v>
      </c>
      <c r="B113" s="31">
        <v>3512.31</v>
      </c>
      <c r="C113" s="31">
        <v>11046.32</v>
      </c>
      <c r="D113" s="7">
        <v>2.77018660538077E-4</v>
      </c>
      <c r="E113" s="7">
        <v>4.4630202188456697E-3</v>
      </c>
      <c r="F113" s="7">
        <v>10096.904794124501</v>
      </c>
      <c r="G113" s="7">
        <v>4597076</v>
      </c>
      <c r="H113" s="7">
        <v>1573413</v>
      </c>
      <c r="I113" s="9" t="s">
        <v>117</v>
      </c>
      <c r="J113" s="9">
        <v>1</v>
      </c>
      <c r="K113" s="9">
        <v>1</v>
      </c>
      <c r="L113" s="10">
        <f t="shared" si="13"/>
        <v>2754983.8212904404</v>
      </c>
      <c r="M113" s="10">
        <f t="shared" si="14"/>
        <v>44385271.63884645</v>
      </c>
      <c r="N113" s="14">
        <f t="shared" si="15"/>
        <v>45970760</v>
      </c>
      <c r="O113" s="14">
        <f t="shared" si="16"/>
        <v>15734130</v>
      </c>
      <c r="P113" s="27">
        <f>ROUND(ROUND(L113/N113,0)*Sheet1!$L$8,0)</f>
        <v>0</v>
      </c>
      <c r="Q113" s="27">
        <f>ROUND(ROUND(M113/O113,0)*Sheet1!$L$9,0)</f>
        <v>3</v>
      </c>
      <c r="R113" s="33">
        <f t="shared" si="17"/>
        <v>0</v>
      </c>
      <c r="S113" s="33">
        <f t="shared" si="18"/>
        <v>47202390</v>
      </c>
      <c r="T113" s="34">
        <f t="shared" si="19"/>
        <v>47140255.46013689</v>
      </c>
      <c r="U113" s="34">
        <f t="shared" si="20"/>
        <v>47202390</v>
      </c>
      <c r="V113" s="33">
        <f t="shared" si="25"/>
        <v>0</v>
      </c>
      <c r="W113" s="34">
        <f t="shared" si="23"/>
        <v>7901.25</v>
      </c>
      <c r="X113" s="33">
        <f t="shared" si="24"/>
        <v>7901.25</v>
      </c>
      <c r="Y113" s="17"/>
    </row>
    <row r="114" spans="1:31" x14ac:dyDescent="0.3">
      <c r="A114" s="28">
        <v>43312</v>
      </c>
      <c r="B114" s="30">
        <v>3525.49</v>
      </c>
      <c r="C114" s="30">
        <v>11024.73</v>
      </c>
      <c r="D114" s="7">
        <v>2.59310819934604E-4</v>
      </c>
      <c r="E114" s="7">
        <v>4.8002569610891797E-3</v>
      </c>
      <c r="F114" s="7">
        <v>10105.4132315978</v>
      </c>
      <c r="G114" s="7">
        <v>4587878.5</v>
      </c>
      <c r="H114" s="7">
        <v>1561874.25</v>
      </c>
      <c r="I114" s="9" t="s">
        <v>118</v>
      </c>
      <c r="J114" s="9">
        <v>1</v>
      </c>
      <c r="K114" s="9">
        <v>1</v>
      </c>
      <c r="L114" s="10">
        <f t="shared" si="13"/>
        <v>2578877.2215480288</v>
      </c>
      <c r="M114" s="10">
        <f t="shared" si="14"/>
        <v>47739131.508867227</v>
      </c>
      <c r="N114" s="14">
        <f t="shared" si="15"/>
        <v>45878785</v>
      </c>
      <c r="O114" s="14">
        <f t="shared" si="16"/>
        <v>15618742.5</v>
      </c>
      <c r="P114" s="27">
        <f>ROUND(ROUND(L114/N114,0)*Sheet1!$L$8,0)</f>
        <v>0</v>
      </c>
      <c r="Q114" s="27">
        <f>ROUND(ROUND(M114/O114,0)*Sheet1!$L$9,0)</f>
        <v>3</v>
      </c>
      <c r="R114" s="33">
        <f t="shared" si="17"/>
        <v>0</v>
      </c>
      <c r="S114" s="33">
        <f t="shared" si="18"/>
        <v>46856227.5</v>
      </c>
      <c r="T114" s="34">
        <f t="shared" si="19"/>
        <v>50318008.730415255</v>
      </c>
      <c r="U114" s="34">
        <f t="shared" si="20"/>
        <v>46856227.5</v>
      </c>
      <c r="V114" s="33">
        <f t="shared" si="25"/>
        <v>0</v>
      </c>
      <c r="W114" s="34">
        <f t="shared" si="23"/>
        <v>-346162.5</v>
      </c>
      <c r="X114" s="33">
        <f t="shared" si="24"/>
        <v>-346162.5</v>
      </c>
      <c r="Y114" s="17"/>
    </row>
    <row r="115" spans="1:31" x14ac:dyDescent="0.3">
      <c r="A115" s="28">
        <v>43313</v>
      </c>
      <c r="B115" s="30">
        <v>3509.23</v>
      </c>
      <c r="C115" s="30">
        <v>10973.04</v>
      </c>
      <c r="D115" s="7">
        <v>2.3659728681272099E-4</v>
      </c>
      <c r="E115" s="7">
        <v>5.2779455928256003E-3</v>
      </c>
      <c r="F115" s="7">
        <v>10115.263754032399</v>
      </c>
      <c r="G115" s="7">
        <v>4571724</v>
      </c>
      <c r="H115" s="7">
        <v>1563263.25</v>
      </c>
      <c r="I115" s="9" t="s">
        <v>119</v>
      </c>
      <c r="J115" s="9">
        <v>1</v>
      </c>
      <c r="K115" s="9">
        <v>1</v>
      </c>
      <c r="L115" s="10">
        <f t="shared" si="13"/>
        <v>2352988.4090269278</v>
      </c>
      <c r="M115" s="10">
        <f t="shared" si="14"/>
        <v>52489802.274121732</v>
      </c>
      <c r="N115" s="14">
        <f t="shared" si="15"/>
        <v>45717240</v>
      </c>
      <c r="O115" s="14">
        <f t="shared" si="16"/>
        <v>15632632.5</v>
      </c>
      <c r="P115" s="27">
        <f>ROUND(ROUND(L115/N115,0)*Sheet1!$L$8,0)</f>
        <v>0</v>
      </c>
      <c r="Q115" s="27">
        <f>ROUND(ROUND(M115/O115,0)*Sheet1!$L$9,0)</f>
        <v>3</v>
      </c>
      <c r="R115" s="33">
        <f t="shared" si="17"/>
        <v>0</v>
      </c>
      <c r="S115" s="33">
        <f t="shared" si="18"/>
        <v>46897897.5</v>
      </c>
      <c r="T115" s="34">
        <f t="shared" si="19"/>
        <v>54842790.68314866</v>
      </c>
      <c r="U115" s="34">
        <f t="shared" si="20"/>
        <v>46897897.5</v>
      </c>
      <c r="V115" s="33">
        <f t="shared" si="25"/>
        <v>0</v>
      </c>
      <c r="W115" s="34">
        <f t="shared" si="23"/>
        <v>41670</v>
      </c>
      <c r="X115" s="33">
        <f t="shared" si="24"/>
        <v>41670</v>
      </c>
      <c r="Y115" s="17"/>
    </row>
    <row r="116" spans="1:31" x14ac:dyDescent="0.3">
      <c r="A116" s="28">
        <v>43314</v>
      </c>
      <c r="B116" s="30">
        <v>3469.21</v>
      </c>
      <c r="C116" s="30">
        <v>10733.19</v>
      </c>
      <c r="D116" s="7">
        <v>7.0991591506276903E-4</v>
      </c>
      <c r="E116" s="7">
        <v>4.8305663146296302E-3</v>
      </c>
      <c r="F116" s="7">
        <v>9996.9502460598505</v>
      </c>
      <c r="G116" s="7">
        <v>4533137</v>
      </c>
      <c r="H116" s="7">
        <v>1540966.375</v>
      </c>
      <c r="I116" s="9" t="s">
        <v>120</v>
      </c>
      <c r="J116" s="9">
        <v>1</v>
      </c>
      <c r="K116" s="9">
        <v>1</v>
      </c>
      <c r="L116" s="10">
        <f t="shared" si="13"/>
        <v>7060198.9652090454</v>
      </c>
      <c r="M116" s="10">
        <f t="shared" si="14"/>
        <v>48040561.666949429</v>
      </c>
      <c r="N116" s="14">
        <f t="shared" si="15"/>
        <v>45331370</v>
      </c>
      <c r="O116" s="14">
        <f t="shared" si="16"/>
        <v>15409663.75</v>
      </c>
      <c r="P116" s="27">
        <f>ROUND(ROUND(L116/N116,0)*Sheet1!$L$8,0)</f>
        <v>0</v>
      </c>
      <c r="Q116" s="27">
        <f>ROUND(ROUND(M116/O116,0)*Sheet1!$L$9,0)</f>
        <v>3</v>
      </c>
      <c r="R116" s="33">
        <f t="shared" si="17"/>
        <v>0</v>
      </c>
      <c r="S116" s="33">
        <f t="shared" si="18"/>
        <v>46228991.25</v>
      </c>
      <c r="T116" s="34">
        <f t="shared" si="19"/>
        <v>55100760.632158473</v>
      </c>
      <c r="U116" s="34">
        <f t="shared" si="20"/>
        <v>46228991.25</v>
      </c>
      <c r="V116" s="33">
        <f t="shared" si="25"/>
        <v>0</v>
      </c>
      <c r="W116" s="34">
        <f t="shared" si="23"/>
        <v>-668906.25</v>
      </c>
      <c r="X116" s="33">
        <f t="shared" si="24"/>
        <v>-668906.25</v>
      </c>
      <c r="Y116" s="17"/>
    </row>
    <row r="117" spans="1:31" x14ac:dyDescent="0.3">
      <c r="A117" s="28">
        <v>43315</v>
      </c>
      <c r="B117" s="30">
        <v>3482.4</v>
      </c>
      <c r="C117" s="30">
        <v>10693.79</v>
      </c>
      <c r="D117" s="7">
        <v>7.5321958554697198E-4</v>
      </c>
      <c r="E117" s="7">
        <v>4.6701080739350804E-3</v>
      </c>
      <c r="F117" s="7">
        <v>9994.9237007673291</v>
      </c>
      <c r="G117" s="7">
        <v>4534006.5</v>
      </c>
      <c r="H117" s="7">
        <v>1530489</v>
      </c>
      <c r="I117" s="9" t="s">
        <v>121</v>
      </c>
      <c r="J117" s="9">
        <v>1</v>
      </c>
      <c r="K117" s="9">
        <v>1</v>
      </c>
      <c r="L117" s="10">
        <f t="shared" si="13"/>
        <v>7490859.1646149019</v>
      </c>
      <c r="M117" s="10">
        <f t="shared" si="14"/>
        <v>46444785.20825325</v>
      </c>
      <c r="N117" s="14">
        <f t="shared" si="15"/>
        <v>45340065</v>
      </c>
      <c r="O117" s="14">
        <f t="shared" si="16"/>
        <v>15304890</v>
      </c>
      <c r="P117" s="27">
        <f>ROUND(ROUND(L117/N117,0)*Sheet1!$L$8,0)</f>
        <v>0</v>
      </c>
      <c r="Q117" s="27">
        <f>ROUND(ROUND(M117/O117,0)*Sheet1!$L$9,0)</f>
        <v>3</v>
      </c>
      <c r="R117" s="33">
        <f t="shared" si="17"/>
        <v>0</v>
      </c>
      <c r="S117" s="33">
        <f t="shared" si="18"/>
        <v>45914670</v>
      </c>
      <c r="T117" s="34">
        <f t="shared" si="19"/>
        <v>53935644.37286815</v>
      </c>
      <c r="U117" s="34">
        <f t="shared" si="20"/>
        <v>45914670</v>
      </c>
      <c r="V117" s="33">
        <f t="shared" si="25"/>
        <v>0</v>
      </c>
      <c r="W117" s="34">
        <f t="shared" si="23"/>
        <v>-314321.25</v>
      </c>
      <c r="X117" s="33">
        <f t="shared" si="24"/>
        <v>-314321.25</v>
      </c>
      <c r="Y117" s="17"/>
    </row>
    <row r="118" spans="1:31" x14ac:dyDescent="0.3">
      <c r="A118" s="29">
        <v>43318</v>
      </c>
      <c r="B118" s="31">
        <v>3483.3</v>
      </c>
      <c r="C118" s="31">
        <v>10701.96</v>
      </c>
      <c r="D118" s="7">
        <v>8.2272559279204804E-4</v>
      </c>
      <c r="E118" s="7">
        <v>4.2360065094888301E-3</v>
      </c>
      <c r="F118" s="7">
        <v>9989.0249236868804</v>
      </c>
      <c r="G118" s="7">
        <v>4530580.5</v>
      </c>
      <c r="H118" s="7">
        <v>1536693.75</v>
      </c>
      <c r="I118" s="9" t="s">
        <v>122</v>
      </c>
      <c r="J118" s="9">
        <v>1</v>
      </c>
      <c r="K118" s="9">
        <v>1</v>
      </c>
      <c r="L118" s="10">
        <f t="shared" si="13"/>
        <v>8182104.7473880528</v>
      </c>
      <c r="M118" s="10">
        <f t="shared" si="14"/>
        <v>42127593.057647556</v>
      </c>
      <c r="N118" s="14">
        <f t="shared" si="15"/>
        <v>45305805</v>
      </c>
      <c r="O118" s="14">
        <f t="shared" si="16"/>
        <v>15366937.5</v>
      </c>
      <c r="P118" s="27">
        <f>ROUND(ROUND(L118/N118,0)*Sheet1!$L$8,0)</f>
        <v>0</v>
      </c>
      <c r="Q118" s="27">
        <f>ROUND(ROUND(M118/O118,0)*Sheet1!$L$9,0)</f>
        <v>3</v>
      </c>
      <c r="R118" s="33">
        <f t="shared" si="17"/>
        <v>0</v>
      </c>
      <c r="S118" s="33">
        <f t="shared" si="18"/>
        <v>46100812.5</v>
      </c>
      <c r="T118" s="34">
        <f t="shared" si="19"/>
        <v>50309697.805035606</v>
      </c>
      <c r="U118" s="34">
        <f t="shared" si="20"/>
        <v>46100812.5</v>
      </c>
      <c r="V118" s="33">
        <f t="shared" si="25"/>
        <v>0</v>
      </c>
      <c r="W118" s="34">
        <f t="shared" si="23"/>
        <v>186142.5</v>
      </c>
      <c r="X118" s="33">
        <f t="shared" si="24"/>
        <v>186142.5</v>
      </c>
      <c r="Y118" s="17"/>
    </row>
    <row r="119" spans="1:31" x14ac:dyDescent="0.3">
      <c r="A119" s="28">
        <v>43319</v>
      </c>
      <c r="B119" s="30">
        <v>3504.37</v>
      </c>
      <c r="C119" s="30">
        <v>10866.1</v>
      </c>
      <c r="D119" s="7">
        <v>9.3552719988334904E-4</v>
      </c>
      <c r="E119" s="7">
        <v>3.2824274317164201E-3</v>
      </c>
      <c r="F119" s="7">
        <v>9976.5908768783593</v>
      </c>
      <c r="G119" s="7">
        <v>4543751.5</v>
      </c>
      <c r="H119" s="7">
        <v>1547488.625</v>
      </c>
      <c r="I119" s="9" t="s">
        <v>123</v>
      </c>
      <c r="J119" s="9">
        <v>1</v>
      </c>
      <c r="K119" s="9">
        <v>1</v>
      </c>
      <c r="L119" s="10">
        <f t="shared" si="13"/>
        <v>9303930.2661038917</v>
      </c>
      <c r="M119" s="10">
        <f t="shared" si="14"/>
        <v>32644134.699711602</v>
      </c>
      <c r="N119" s="14">
        <f t="shared" si="15"/>
        <v>45437515</v>
      </c>
      <c r="O119" s="14">
        <f t="shared" si="16"/>
        <v>15474886.25</v>
      </c>
      <c r="P119" s="27">
        <f>ROUND(ROUND(L119/N119,0)*Sheet1!$L$8,0)</f>
        <v>0</v>
      </c>
      <c r="Q119" s="27">
        <f>ROUND(ROUND(M119/O119,0)*Sheet1!$L$9,0)</f>
        <v>2</v>
      </c>
      <c r="R119" s="33">
        <f t="shared" si="17"/>
        <v>0</v>
      </c>
      <c r="S119" s="33">
        <f t="shared" si="18"/>
        <v>30949772.5</v>
      </c>
      <c r="T119" s="34">
        <f t="shared" si="19"/>
        <v>41948064.965815492</v>
      </c>
      <c r="U119" s="34">
        <f t="shared" si="20"/>
        <v>30949772.5</v>
      </c>
      <c r="V119" s="33">
        <f t="shared" si="25"/>
        <v>0</v>
      </c>
      <c r="W119" s="34">
        <f t="shared" si="23"/>
        <v>-15151040</v>
      </c>
      <c r="X119" s="33">
        <f t="shared" si="24"/>
        <v>-15151040</v>
      </c>
      <c r="Y119" s="17"/>
    </row>
    <row r="120" spans="1:31" x14ac:dyDescent="0.3">
      <c r="W120" s="36" t="s">
        <v>221</v>
      </c>
      <c r="X120" s="35">
        <f>SUM(X3:X119)</f>
        <v>14301276.25</v>
      </c>
      <c r="Y120" s="1"/>
    </row>
    <row r="125" spans="1:31" x14ac:dyDescent="0.3">
      <c r="E125" s="32"/>
    </row>
    <row r="127" spans="1:31" x14ac:dyDescent="0.3">
      <c r="D127" s="32"/>
    </row>
    <row r="128" spans="1:31" s="1" customFormat="1" x14ac:dyDescent="0.3">
      <c r="A128" s="7"/>
      <c r="B128" s="7"/>
      <c r="C128" s="7"/>
      <c r="D128" s="32"/>
      <c r="E128" s="7"/>
      <c r="F128" s="7"/>
      <c r="G128" s="7"/>
      <c r="H128" s="7"/>
      <c r="I128" s="7"/>
      <c r="J128" s="7"/>
      <c r="K128" s="7"/>
      <c r="L128" s="8"/>
      <c r="M128" s="8"/>
      <c r="N128" s="7"/>
      <c r="O128" s="7"/>
      <c r="P128" s="4"/>
      <c r="Q128" s="4"/>
      <c r="R128" s="7"/>
      <c r="S128" s="7"/>
      <c r="T128" s="7"/>
      <c r="U128" s="7"/>
      <c r="V128" s="7"/>
      <c r="W128" s="7"/>
      <c r="X128" s="7"/>
      <c r="Y128" s="7"/>
      <c r="AA128" s="7"/>
      <c r="AB128" s="7"/>
      <c r="AE128" s="7"/>
    </row>
    <row r="172" spans="5:5" x14ac:dyDescent="0.3">
      <c r="E172" s="32"/>
    </row>
    <row r="178" spans="4:5" x14ac:dyDescent="0.3">
      <c r="D178" s="32"/>
    </row>
    <row r="182" spans="4:5" x14ac:dyDescent="0.3">
      <c r="E182" s="32"/>
    </row>
  </sheetData>
  <autoFilter ref="A1:A119" xr:uid="{00000000-0009-0000-0000-000000000000}"/>
  <phoneticPr fontId="2" type="noConversion"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8193" r:id="rId4" name="FnBtn1">
          <controlPr locked="0" defaultSize="0" print="0" autoLine="0" autoPict="0" r:id="rId5">
            <anchor moveWithCells="1" sizeWithCells="1">
              <from>
                <xdr:col>0</xdr:col>
                <xdr:colOff>9525</xdr:colOff>
                <xdr:row>0</xdr:row>
                <xdr:rowOff>0</xdr:rowOff>
              </from>
              <to>
                <xdr:col>0</xdr:col>
                <xdr:colOff>400050</xdr:colOff>
                <xdr:row>0</xdr:row>
                <xdr:rowOff>0</xdr:rowOff>
              </to>
            </anchor>
          </controlPr>
        </control>
      </mc:Choice>
      <mc:Fallback>
        <control shapeId="8193" r:id="rId4" name="FnBt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2687-1599-4D78-9321-5CB81F21B2C6}">
  <dimension ref="A1:L119"/>
  <sheetViews>
    <sheetView workbookViewId="0">
      <selection activeCell="L8" sqref="L8"/>
    </sheetView>
  </sheetViews>
  <sheetFormatPr defaultRowHeight="16.5" x14ac:dyDescent="0.3"/>
  <cols>
    <col min="1" max="1" width="9.5" bestFit="1" customWidth="1"/>
    <col min="2" max="2" width="16.125" bestFit="1" customWidth="1"/>
    <col min="3" max="3" width="9.5" bestFit="1" customWidth="1"/>
    <col min="4" max="4" width="19.125" bestFit="1" customWidth="1"/>
    <col min="5" max="5" width="15.375" bestFit="1" customWidth="1"/>
    <col min="6" max="6" width="17.375" bestFit="1" customWidth="1"/>
    <col min="7" max="7" width="10.375" bestFit="1" customWidth="1"/>
    <col min="8" max="8" width="26.625" bestFit="1" customWidth="1"/>
    <col min="9" max="9" width="19.75" bestFit="1" customWidth="1"/>
    <col min="11" max="11" width="25.75" bestFit="1" customWidth="1"/>
  </cols>
  <sheetData>
    <row r="1" spans="1:12" x14ac:dyDescent="0.3">
      <c r="A1" s="9" t="s">
        <v>232</v>
      </c>
      <c r="B1" s="9" t="s">
        <v>0</v>
      </c>
      <c r="C1" s="9" t="s">
        <v>233</v>
      </c>
      <c r="D1" s="9" t="s">
        <v>234</v>
      </c>
      <c r="E1" s="9" t="s">
        <v>235</v>
      </c>
      <c r="F1" s="9" t="s">
        <v>236</v>
      </c>
      <c r="G1" s="9" t="s">
        <v>237</v>
      </c>
      <c r="H1" s="9" t="s">
        <v>238</v>
      </c>
      <c r="I1" s="49" t="s">
        <v>239</v>
      </c>
      <c r="K1" s="9" t="s">
        <v>228</v>
      </c>
      <c r="L1" s="9">
        <f>_xlfn.STDEV.S(F3:F119)</f>
        <v>8.0896334277818834E-3</v>
      </c>
    </row>
    <row r="2" spans="1:12" x14ac:dyDescent="0.3">
      <c r="A2" s="28">
        <v>43144</v>
      </c>
      <c r="B2" s="9">
        <v>3340.93</v>
      </c>
      <c r="C2" s="9">
        <v>12004.51</v>
      </c>
      <c r="D2" s="9">
        <v>4477448.5</v>
      </c>
      <c r="E2" s="9">
        <v>1664849.625</v>
      </c>
      <c r="F2" s="9"/>
      <c r="G2" s="9"/>
      <c r="H2" s="9"/>
      <c r="I2" s="9"/>
      <c r="K2" s="9" t="s">
        <v>229</v>
      </c>
      <c r="L2" s="9">
        <f>_xlfn.STDEV.S(G3:G119)</f>
        <v>1.2756587945436281E-2</v>
      </c>
    </row>
    <row r="3" spans="1:12" x14ac:dyDescent="0.3">
      <c r="A3" s="29">
        <v>43145</v>
      </c>
      <c r="B3" s="9">
        <v>3369.83</v>
      </c>
      <c r="C3" s="9">
        <v>12260.99</v>
      </c>
      <c r="D3" s="9">
        <v>4501416.5</v>
      </c>
      <c r="E3" s="9">
        <v>1683115.5</v>
      </c>
      <c r="F3" s="9">
        <f>B3/B2-1</f>
        <v>8.65028599821005E-3</v>
      </c>
      <c r="G3" s="9">
        <f>C3/C2-1</f>
        <v>2.1365303540086256E-2</v>
      </c>
      <c r="H3" s="9">
        <f>D3/D2-1</f>
        <v>5.3530487285335937E-3</v>
      </c>
      <c r="I3" s="9">
        <f>E3/E2-1</f>
        <v>1.0971486388748231E-2</v>
      </c>
      <c r="K3" s="9" t="s">
        <v>230</v>
      </c>
      <c r="L3" s="9">
        <f>_xlfn.STDEV.S(H3:H119)</f>
        <v>8.3372213126315774E-3</v>
      </c>
    </row>
    <row r="4" spans="1:12" x14ac:dyDescent="0.3">
      <c r="A4" s="28">
        <v>43150</v>
      </c>
      <c r="B4" s="9">
        <v>3407.79</v>
      </c>
      <c r="C4" s="9">
        <v>12260.99</v>
      </c>
      <c r="D4" s="9">
        <v>4509077.5</v>
      </c>
      <c r="E4" s="9">
        <v>1683115.5</v>
      </c>
      <c r="F4" s="9">
        <f t="shared" ref="F4:F67" si="0">B4/B3-1</f>
        <v>1.1264663202594782E-2</v>
      </c>
      <c r="G4" s="9">
        <f t="shared" ref="G4:G67" si="1">C4/C3-1</f>
        <v>0</v>
      </c>
      <c r="H4" s="9">
        <f t="shared" ref="H4:H67" si="2">D4/D3-1</f>
        <v>1.7019087213991924E-3</v>
      </c>
      <c r="I4" s="9">
        <f t="shared" ref="I4:I67" si="3">E4/E3-1</f>
        <v>0</v>
      </c>
      <c r="K4" s="9" t="s">
        <v>231</v>
      </c>
      <c r="L4" s="9">
        <f>_xlfn.STDEV.S(I3:I119)</f>
        <v>1.1504240337807137E-2</v>
      </c>
    </row>
    <row r="5" spans="1:12" x14ac:dyDescent="0.3">
      <c r="A5" s="28">
        <v>43151</v>
      </c>
      <c r="B5" s="9">
        <v>3435.08</v>
      </c>
      <c r="C5" s="9">
        <v>12396.87</v>
      </c>
      <c r="D5" s="9">
        <v>4548084.5</v>
      </c>
      <c r="E5" s="9">
        <v>1699422.375</v>
      </c>
      <c r="F5" s="9">
        <f t="shared" si="0"/>
        <v>8.0081225662378408E-3</v>
      </c>
      <c r="G5" s="9">
        <f t="shared" si="1"/>
        <v>1.1082302489440199E-2</v>
      </c>
      <c r="H5" s="9">
        <f t="shared" si="2"/>
        <v>8.6507716933230672E-3</v>
      </c>
      <c r="I5" s="9">
        <f t="shared" si="3"/>
        <v>9.6885062255085419E-3</v>
      </c>
      <c r="K5" s="9" t="s">
        <v>240</v>
      </c>
      <c r="L5" s="9">
        <f>CORREL(F3:F119,H3:H119)</f>
        <v>0.7666773019958022</v>
      </c>
    </row>
    <row r="6" spans="1:12" x14ac:dyDescent="0.3">
      <c r="A6" s="28">
        <v>43152</v>
      </c>
      <c r="B6" s="9">
        <v>3430.16</v>
      </c>
      <c r="C6" s="9">
        <v>12686.88</v>
      </c>
      <c r="D6" s="9">
        <v>4537833.5</v>
      </c>
      <c r="E6" s="9">
        <v>1741596.5</v>
      </c>
      <c r="F6" s="9">
        <f t="shared" si="0"/>
        <v>-1.432281053134199E-3</v>
      </c>
      <c r="G6" s="9">
        <f t="shared" si="1"/>
        <v>2.3393808275798511E-2</v>
      </c>
      <c r="H6" s="9">
        <f t="shared" si="2"/>
        <v>-2.2539159067954673E-3</v>
      </c>
      <c r="I6" s="9">
        <f t="shared" si="3"/>
        <v>2.481674104120235E-2</v>
      </c>
      <c r="K6" s="9" t="s">
        <v>241</v>
      </c>
      <c r="L6" s="9">
        <f>CORREL(G3:G119,I3:I119)</f>
        <v>0.9207762066808477</v>
      </c>
    </row>
    <row r="7" spans="1:12" x14ac:dyDescent="0.3">
      <c r="A7" s="28">
        <v>43153</v>
      </c>
      <c r="B7" s="9">
        <v>3431.99</v>
      </c>
      <c r="C7" s="9">
        <v>12528.64</v>
      </c>
      <c r="D7" s="9">
        <v>4580236.5</v>
      </c>
      <c r="E7" s="9">
        <v>1729261</v>
      </c>
      <c r="F7" s="9">
        <f t="shared" si="0"/>
        <v>5.3350281036457226E-4</v>
      </c>
      <c r="G7" s="9">
        <f t="shared" si="1"/>
        <v>-1.2472727731325572E-2</v>
      </c>
      <c r="H7" s="9">
        <f t="shared" si="2"/>
        <v>9.3443269789426076E-3</v>
      </c>
      <c r="I7" s="9">
        <f t="shared" si="3"/>
        <v>-7.0828690801801875E-3</v>
      </c>
      <c r="K7" s="7"/>
    </row>
    <row r="8" spans="1:12" x14ac:dyDescent="0.3">
      <c r="A8" s="29">
        <v>43154</v>
      </c>
      <c r="B8" s="9">
        <v>3441.46</v>
      </c>
      <c r="C8" s="9">
        <v>12735.06</v>
      </c>
      <c r="D8" s="9">
        <v>4556997.5</v>
      </c>
      <c r="E8" s="9">
        <v>1753276.375</v>
      </c>
      <c r="F8" s="9">
        <f t="shared" si="0"/>
        <v>2.759332049335983E-3</v>
      </c>
      <c r="G8" s="9">
        <f t="shared" si="1"/>
        <v>1.647585053126277E-2</v>
      </c>
      <c r="H8" s="9">
        <f t="shared" si="2"/>
        <v>-5.0737554709238131E-3</v>
      </c>
      <c r="I8" s="9">
        <f t="shared" si="3"/>
        <v>1.3887652008574669E-2</v>
      </c>
      <c r="K8" s="9" t="s">
        <v>226</v>
      </c>
      <c r="L8" s="9">
        <f>L5*L1/L3</f>
        <v>0.74390952308656089</v>
      </c>
    </row>
    <row r="9" spans="1:12" x14ac:dyDescent="0.3">
      <c r="A9" s="28">
        <v>43157</v>
      </c>
      <c r="B9" s="9">
        <v>3463.18</v>
      </c>
      <c r="C9" s="9">
        <v>12834.06</v>
      </c>
      <c r="D9" s="9">
        <v>4568238</v>
      </c>
      <c r="E9" s="9">
        <v>1756714.625</v>
      </c>
      <c r="F9" s="9">
        <f t="shared" si="0"/>
        <v>6.3112748658997742E-3</v>
      </c>
      <c r="G9" s="9">
        <f t="shared" si="1"/>
        <v>7.7738149643582499E-3</v>
      </c>
      <c r="H9" s="9">
        <f t="shared" si="2"/>
        <v>2.4666460756233022E-3</v>
      </c>
      <c r="I9" s="9">
        <f t="shared" si="3"/>
        <v>1.9610427933816066E-3</v>
      </c>
      <c r="K9" s="9" t="s">
        <v>227</v>
      </c>
      <c r="L9" s="9">
        <f>L6*L2/L4</f>
        <v>1.0210115847447938</v>
      </c>
    </row>
    <row r="10" spans="1:12" x14ac:dyDescent="0.3">
      <c r="A10" s="28">
        <v>43158</v>
      </c>
      <c r="B10" s="9">
        <v>3458.03</v>
      </c>
      <c r="C10" s="9">
        <v>12646.54</v>
      </c>
      <c r="D10" s="9">
        <v>4561980</v>
      </c>
      <c r="E10" s="9">
        <v>1743498.375</v>
      </c>
      <c r="F10" s="9">
        <f t="shared" si="0"/>
        <v>-1.487072574916537E-3</v>
      </c>
      <c r="G10" s="9">
        <f t="shared" si="1"/>
        <v>-1.4611120720956494E-2</v>
      </c>
      <c r="H10" s="9">
        <f t="shared" si="2"/>
        <v>-1.3698936001145245E-3</v>
      </c>
      <c r="I10" s="9">
        <f t="shared" si="3"/>
        <v>-7.5232765822735859E-3</v>
      </c>
    </row>
    <row r="11" spans="1:12" x14ac:dyDescent="0.3">
      <c r="A11" s="28">
        <v>43159</v>
      </c>
      <c r="B11" s="9">
        <v>3438.96</v>
      </c>
      <c r="C11" s="9">
        <v>12382.08</v>
      </c>
      <c r="D11" s="9">
        <v>4543030.5</v>
      </c>
      <c r="E11" s="9">
        <v>1712366.875</v>
      </c>
      <c r="F11" s="9">
        <f t="shared" si="0"/>
        <v>-5.5147005665076021E-3</v>
      </c>
      <c r="G11" s="9">
        <f t="shared" si="1"/>
        <v>-2.0911648561582896E-2</v>
      </c>
      <c r="H11" s="9">
        <f t="shared" si="2"/>
        <v>-4.1537884865782138E-3</v>
      </c>
      <c r="I11" s="9">
        <f t="shared" si="3"/>
        <v>-1.7855766570473608E-2</v>
      </c>
    </row>
    <row r="12" spans="1:12" x14ac:dyDescent="0.3">
      <c r="A12" s="28">
        <v>43161</v>
      </c>
      <c r="B12" s="9">
        <v>3324.75</v>
      </c>
      <c r="C12" s="9">
        <v>12203.91</v>
      </c>
      <c r="D12" s="9">
        <v>4421956</v>
      </c>
      <c r="E12" s="9">
        <v>1684012.75</v>
      </c>
      <c r="F12" s="9">
        <f t="shared" si="0"/>
        <v>-3.3210621815897845E-2</v>
      </c>
      <c r="G12" s="9">
        <f t="shared" si="1"/>
        <v>-1.4389343309040181E-2</v>
      </c>
      <c r="H12" s="9">
        <f t="shared" si="2"/>
        <v>-2.6650602499807108E-2</v>
      </c>
      <c r="I12" s="9">
        <f t="shared" si="3"/>
        <v>-1.6558440491906801E-2</v>
      </c>
    </row>
    <row r="13" spans="1:12" x14ac:dyDescent="0.3">
      <c r="A13" s="29">
        <v>43164</v>
      </c>
      <c r="B13" s="9">
        <v>3355.32</v>
      </c>
      <c r="C13" s="9">
        <v>11991.79</v>
      </c>
      <c r="D13" s="9">
        <v>4472897</v>
      </c>
      <c r="E13" s="9">
        <v>1652819</v>
      </c>
      <c r="F13" s="9">
        <f t="shared" si="0"/>
        <v>9.1946762914505431E-3</v>
      </c>
      <c r="G13" s="9">
        <f t="shared" si="1"/>
        <v>-1.7381314677017312E-2</v>
      </c>
      <c r="H13" s="9">
        <f t="shared" si="2"/>
        <v>1.1520015124528493E-2</v>
      </c>
      <c r="I13" s="9">
        <f t="shared" si="3"/>
        <v>-1.852346426712026E-2</v>
      </c>
    </row>
    <row r="14" spans="1:12" x14ac:dyDescent="0.3">
      <c r="A14" s="28">
        <v>43165</v>
      </c>
      <c r="B14" s="9">
        <v>3357.86</v>
      </c>
      <c r="C14" s="9">
        <v>12311.54</v>
      </c>
      <c r="D14" s="9">
        <v>4420558.5</v>
      </c>
      <c r="E14" s="9">
        <v>1669938.125</v>
      </c>
      <c r="F14" s="9">
        <f t="shared" si="0"/>
        <v>7.5700678325762993E-4</v>
      </c>
      <c r="G14" s="9">
        <f t="shared" si="1"/>
        <v>2.6664076005333603E-2</v>
      </c>
      <c r="H14" s="9">
        <f t="shared" si="2"/>
        <v>-1.1701253125211641E-2</v>
      </c>
      <c r="I14" s="9">
        <f t="shared" si="3"/>
        <v>1.0357531586943303E-2</v>
      </c>
    </row>
    <row r="15" spans="1:12" x14ac:dyDescent="0.3">
      <c r="A15" s="28">
        <v>43166</v>
      </c>
      <c r="B15" s="9">
        <v>3377.36</v>
      </c>
      <c r="C15" s="9">
        <v>12180.29</v>
      </c>
      <c r="D15" s="9">
        <v>4483896.5</v>
      </c>
      <c r="E15" s="9">
        <v>1664297.625</v>
      </c>
      <c r="F15" s="9">
        <f t="shared" si="0"/>
        <v>5.8072701065559063E-3</v>
      </c>
      <c r="G15" s="9">
        <f t="shared" si="1"/>
        <v>-1.066072968938081E-2</v>
      </c>
      <c r="H15" s="9">
        <f t="shared" si="2"/>
        <v>1.4328053796822227E-2</v>
      </c>
      <c r="I15" s="9">
        <f t="shared" si="3"/>
        <v>-3.3776700558890704E-3</v>
      </c>
    </row>
    <row r="16" spans="1:12" x14ac:dyDescent="0.3">
      <c r="A16" s="28">
        <v>43167</v>
      </c>
      <c r="B16" s="9">
        <v>3413.28</v>
      </c>
      <c r="C16" s="9">
        <v>12334.83</v>
      </c>
      <c r="D16" s="9">
        <v>4514760</v>
      </c>
      <c r="E16" s="9">
        <v>1688052.375</v>
      </c>
      <c r="F16" s="9">
        <f t="shared" si="0"/>
        <v>1.0635525972949367E-2</v>
      </c>
      <c r="G16" s="9">
        <f t="shared" si="1"/>
        <v>1.268771104793065E-2</v>
      </c>
      <c r="H16" s="9">
        <f t="shared" si="2"/>
        <v>6.8831874241521707E-3</v>
      </c>
      <c r="I16" s="9">
        <f t="shared" si="3"/>
        <v>1.42731381954595E-2</v>
      </c>
    </row>
    <row r="17" spans="1:9" x14ac:dyDescent="0.3">
      <c r="A17" s="28">
        <v>43168</v>
      </c>
      <c r="B17" s="9">
        <v>3420.54</v>
      </c>
      <c r="C17" s="9">
        <v>12431.2</v>
      </c>
      <c r="D17" s="9">
        <v>4486808</v>
      </c>
      <c r="E17" s="9">
        <v>1691342.375</v>
      </c>
      <c r="F17" s="9">
        <f t="shared" si="0"/>
        <v>2.1269863591617533E-3</v>
      </c>
      <c r="G17" s="9">
        <f t="shared" si="1"/>
        <v>7.8128356856155268E-3</v>
      </c>
      <c r="H17" s="9">
        <f t="shared" si="2"/>
        <v>-6.1912482612586084E-3</v>
      </c>
      <c r="I17" s="9">
        <f t="shared" si="3"/>
        <v>1.948991659693089E-3</v>
      </c>
    </row>
    <row r="18" spans="1:9" x14ac:dyDescent="0.3">
      <c r="A18" s="29">
        <v>43171</v>
      </c>
      <c r="B18" s="9">
        <v>3429.48</v>
      </c>
      <c r="C18" s="9">
        <v>12697.31</v>
      </c>
      <c r="D18" s="9">
        <v>4505033</v>
      </c>
      <c r="E18" s="9">
        <v>1725196</v>
      </c>
      <c r="F18" s="9">
        <f t="shared" si="0"/>
        <v>2.6136224104966743E-3</v>
      </c>
      <c r="G18" s="9">
        <f t="shared" si="1"/>
        <v>2.1406622047750679E-2</v>
      </c>
      <c r="H18" s="9">
        <f t="shared" si="2"/>
        <v>4.0619077081078814E-3</v>
      </c>
      <c r="I18" s="9">
        <f t="shared" si="3"/>
        <v>2.0015832099044895E-2</v>
      </c>
    </row>
    <row r="19" spans="1:9" x14ac:dyDescent="0.3">
      <c r="A19" s="28">
        <v>43172</v>
      </c>
      <c r="B19" s="9">
        <v>3397.35</v>
      </c>
      <c r="C19" s="9">
        <v>12746.78</v>
      </c>
      <c r="D19" s="9">
        <v>4471022.5</v>
      </c>
      <c r="E19" s="9">
        <v>1730443.875</v>
      </c>
      <c r="F19" s="9">
        <f t="shared" si="0"/>
        <v>-9.3687672766716856E-3</v>
      </c>
      <c r="G19" s="9">
        <f t="shared" si="1"/>
        <v>3.8961008276556797E-3</v>
      </c>
      <c r="H19" s="9">
        <f t="shared" si="2"/>
        <v>-7.5494452537862022E-3</v>
      </c>
      <c r="I19" s="9">
        <f t="shared" si="3"/>
        <v>3.0419007463500236E-3</v>
      </c>
    </row>
    <row r="20" spans="1:9" x14ac:dyDescent="0.3">
      <c r="A20" s="28">
        <v>43173</v>
      </c>
      <c r="B20" s="9">
        <v>3390.98</v>
      </c>
      <c r="C20" s="9">
        <v>12684.52</v>
      </c>
      <c r="D20" s="9">
        <v>4469436.5</v>
      </c>
      <c r="E20" s="9">
        <v>1722414.625</v>
      </c>
      <c r="F20" s="9">
        <f t="shared" si="0"/>
        <v>-1.8749908016542083E-3</v>
      </c>
      <c r="G20" s="9">
        <f t="shared" si="1"/>
        <v>-4.8843707979584483E-3</v>
      </c>
      <c r="H20" s="9">
        <f t="shared" si="2"/>
        <v>-3.5472870020225589E-4</v>
      </c>
      <c r="I20" s="9">
        <f t="shared" si="3"/>
        <v>-4.6399944638482182E-3</v>
      </c>
    </row>
    <row r="21" spans="1:9" x14ac:dyDescent="0.3">
      <c r="A21" s="28">
        <v>43174</v>
      </c>
      <c r="B21" s="9">
        <v>3414.13</v>
      </c>
      <c r="C21" s="9">
        <v>12719.84</v>
      </c>
      <c r="D21" s="9">
        <v>4507616</v>
      </c>
      <c r="E21" s="9">
        <v>1733680.125</v>
      </c>
      <c r="F21" s="9">
        <f t="shared" si="0"/>
        <v>6.8269349863461226E-3</v>
      </c>
      <c r="G21" s="9">
        <f t="shared" si="1"/>
        <v>2.7844963782626131E-3</v>
      </c>
      <c r="H21" s="9">
        <f t="shared" si="2"/>
        <v>8.5423520392335917E-3</v>
      </c>
      <c r="I21" s="9">
        <f t="shared" si="3"/>
        <v>6.5405273715670731E-3</v>
      </c>
    </row>
    <row r="22" spans="1:9" x14ac:dyDescent="0.3">
      <c r="A22" s="28">
        <v>43175</v>
      </c>
      <c r="B22" s="9">
        <v>3437.4</v>
      </c>
      <c r="C22" s="9">
        <v>12673.07</v>
      </c>
      <c r="D22" s="9">
        <v>4513679</v>
      </c>
      <c r="E22" s="9">
        <v>1730380.5</v>
      </c>
      <c r="F22" s="9">
        <f t="shared" si="0"/>
        <v>6.8157920172928765E-3</v>
      </c>
      <c r="G22" s="9">
        <f t="shared" si="1"/>
        <v>-3.6769330431829506E-3</v>
      </c>
      <c r="H22" s="9">
        <f t="shared" si="2"/>
        <v>1.3450568992567913E-3</v>
      </c>
      <c r="I22" s="9">
        <f t="shared" si="3"/>
        <v>-1.9032490206346564E-3</v>
      </c>
    </row>
    <row r="23" spans="1:9" x14ac:dyDescent="0.3">
      <c r="A23" s="29">
        <v>43178</v>
      </c>
      <c r="B23" s="9">
        <v>3394.79</v>
      </c>
      <c r="C23" s="9">
        <v>12660.46</v>
      </c>
      <c r="D23" s="9">
        <v>4376033.5</v>
      </c>
      <c r="E23" s="9">
        <v>1732001.375</v>
      </c>
      <c r="F23" s="9">
        <f t="shared" si="0"/>
        <v>-1.2395996974457479E-2</v>
      </c>
      <c r="G23" s="9">
        <f t="shared" si="1"/>
        <v>-9.9502330532386107E-4</v>
      </c>
      <c r="H23" s="9">
        <f t="shared" si="2"/>
        <v>-3.0495190287124996E-2</v>
      </c>
      <c r="I23" s="9">
        <f t="shared" si="3"/>
        <v>9.3671594195621211E-4</v>
      </c>
    </row>
    <row r="24" spans="1:9" x14ac:dyDescent="0.3">
      <c r="A24" s="28">
        <v>43179</v>
      </c>
      <c r="B24" s="9">
        <v>3412.08</v>
      </c>
      <c r="C24" s="9">
        <v>12597.42</v>
      </c>
      <c r="D24" s="9">
        <v>4368841.5</v>
      </c>
      <c r="E24" s="9">
        <v>1720257.75</v>
      </c>
      <c r="F24" s="9">
        <f t="shared" si="0"/>
        <v>5.0930985421777653E-3</v>
      </c>
      <c r="G24" s="9">
        <f t="shared" si="1"/>
        <v>-4.9792819534202337E-3</v>
      </c>
      <c r="H24" s="9">
        <f t="shared" si="2"/>
        <v>-1.6434974732254526E-3</v>
      </c>
      <c r="I24" s="9">
        <f t="shared" si="3"/>
        <v>-6.7803785663853589E-3</v>
      </c>
    </row>
    <row r="25" spans="1:9" x14ac:dyDescent="0.3">
      <c r="A25" s="28">
        <v>43180</v>
      </c>
      <c r="B25" s="9">
        <v>3401.04</v>
      </c>
      <c r="C25" s="9">
        <v>12521.55</v>
      </c>
      <c r="D25" s="9">
        <v>4355807</v>
      </c>
      <c r="E25" s="9">
        <v>1709725.625</v>
      </c>
      <c r="F25" s="9">
        <f t="shared" si="0"/>
        <v>-3.2355630583104089E-3</v>
      </c>
      <c r="G25" s="9">
        <f t="shared" si="1"/>
        <v>-6.0226617831270479E-3</v>
      </c>
      <c r="H25" s="9">
        <f t="shared" si="2"/>
        <v>-2.9835140505783952E-3</v>
      </c>
      <c r="I25" s="9">
        <f t="shared" si="3"/>
        <v>-6.1224110166049339E-3</v>
      </c>
    </row>
    <row r="26" spans="1:9" x14ac:dyDescent="0.3">
      <c r="A26" s="28">
        <v>43181</v>
      </c>
      <c r="B26" s="9">
        <v>3348.19</v>
      </c>
      <c r="C26" s="9">
        <v>12427.55</v>
      </c>
      <c r="D26" s="9">
        <v>4316216</v>
      </c>
      <c r="E26" s="9">
        <v>1707812.25</v>
      </c>
      <c r="F26" s="9">
        <f t="shared" si="0"/>
        <v>-1.5539364429703828E-2</v>
      </c>
      <c r="G26" s="9">
        <f t="shared" si="1"/>
        <v>-7.5070578322971038E-3</v>
      </c>
      <c r="H26" s="9">
        <f t="shared" si="2"/>
        <v>-9.0892456897194718E-3</v>
      </c>
      <c r="I26" s="9">
        <f t="shared" si="3"/>
        <v>-1.1191123137082037E-3</v>
      </c>
    </row>
    <row r="27" spans="1:9" x14ac:dyDescent="0.3">
      <c r="A27" s="28">
        <v>43182</v>
      </c>
      <c r="B27" s="9">
        <v>3298.07</v>
      </c>
      <c r="C27" s="9">
        <v>12128.27</v>
      </c>
      <c r="D27" s="9">
        <v>4288853</v>
      </c>
      <c r="E27" s="9">
        <v>1668725</v>
      </c>
      <c r="F27" s="9">
        <f t="shared" si="0"/>
        <v>-1.4969281910524712E-2</v>
      </c>
      <c r="G27" s="9">
        <f t="shared" si="1"/>
        <v>-2.408197915116006E-2</v>
      </c>
      <c r="H27" s="9">
        <f t="shared" si="2"/>
        <v>-6.3395807809433213E-3</v>
      </c>
      <c r="I27" s="9">
        <f t="shared" si="3"/>
        <v>-2.2887322655051778E-2</v>
      </c>
    </row>
    <row r="28" spans="1:9" x14ac:dyDescent="0.3">
      <c r="A28" s="29">
        <v>43185</v>
      </c>
      <c r="B28" s="9">
        <v>3278.72</v>
      </c>
      <c r="C28" s="9">
        <v>12197.7</v>
      </c>
      <c r="D28" s="9">
        <v>4266068</v>
      </c>
      <c r="E28" s="9">
        <v>1673880.125</v>
      </c>
      <c r="F28" s="9">
        <f t="shared" si="0"/>
        <v>-5.8670677092967916E-3</v>
      </c>
      <c r="G28" s="9">
        <f t="shared" si="1"/>
        <v>5.724641684263343E-3</v>
      </c>
      <c r="H28" s="9">
        <f t="shared" si="2"/>
        <v>-5.3126092220927568E-3</v>
      </c>
      <c r="I28" s="9">
        <f t="shared" si="3"/>
        <v>3.0892597641911657E-3</v>
      </c>
    </row>
    <row r="29" spans="1:9" x14ac:dyDescent="0.3">
      <c r="A29" s="28">
        <v>43186</v>
      </c>
      <c r="B29" s="9">
        <v>3316.95</v>
      </c>
      <c r="C29" s="9">
        <v>12301.55</v>
      </c>
      <c r="D29" s="9">
        <v>4298133.5</v>
      </c>
      <c r="E29" s="9">
        <v>1680977.25</v>
      </c>
      <c r="F29" s="9">
        <f t="shared" si="0"/>
        <v>1.1660038063634692E-2</v>
      </c>
      <c r="G29" s="9">
        <f t="shared" si="1"/>
        <v>8.5139001615057719E-3</v>
      </c>
      <c r="H29" s="9">
        <f t="shared" si="2"/>
        <v>7.516406208246007E-3</v>
      </c>
      <c r="I29" s="9">
        <f t="shared" si="3"/>
        <v>4.2399242896800082E-3</v>
      </c>
    </row>
    <row r="30" spans="1:9" x14ac:dyDescent="0.3">
      <c r="A30" s="28">
        <v>43187</v>
      </c>
      <c r="B30" s="9">
        <v>3331.25</v>
      </c>
      <c r="C30" s="9">
        <v>12001.16</v>
      </c>
      <c r="D30" s="9">
        <v>4249462.5</v>
      </c>
      <c r="E30" s="9">
        <v>1627162.375</v>
      </c>
      <c r="F30" s="9">
        <f t="shared" si="0"/>
        <v>4.3111894963747677E-3</v>
      </c>
      <c r="G30" s="9">
        <f t="shared" si="1"/>
        <v>-2.4418874044327743E-2</v>
      </c>
      <c r="H30" s="9">
        <f t="shared" si="2"/>
        <v>-1.132375250792006E-2</v>
      </c>
      <c r="I30" s="9">
        <f t="shared" si="3"/>
        <v>-3.2014041237024449E-2</v>
      </c>
    </row>
    <row r="31" spans="1:9" x14ac:dyDescent="0.3">
      <c r="A31" s="28">
        <v>43188</v>
      </c>
      <c r="B31" s="9">
        <v>3361.5</v>
      </c>
      <c r="C31" s="9">
        <v>11998.34</v>
      </c>
      <c r="D31" s="9">
        <v>4282138.5</v>
      </c>
      <c r="E31" s="9">
        <v>1623311.125</v>
      </c>
      <c r="F31" s="9">
        <f t="shared" si="0"/>
        <v>9.0806754221388619E-3</v>
      </c>
      <c r="G31" s="9">
        <f t="shared" si="1"/>
        <v>-2.3497728552901442E-4</v>
      </c>
      <c r="H31" s="9">
        <f t="shared" si="2"/>
        <v>7.689443076624336E-3</v>
      </c>
      <c r="I31" s="9">
        <f t="shared" si="3"/>
        <v>-2.3668504503122634E-3</v>
      </c>
    </row>
    <row r="32" spans="1:9" x14ac:dyDescent="0.3">
      <c r="A32" s="28">
        <v>43189</v>
      </c>
      <c r="B32" s="9">
        <v>3361.5</v>
      </c>
      <c r="C32" s="9">
        <v>11998.34</v>
      </c>
      <c r="D32" s="9">
        <v>4282138.5</v>
      </c>
      <c r="E32" s="9">
        <v>1623311.125</v>
      </c>
      <c r="F32" s="9">
        <f t="shared" si="0"/>
        <v>0</v>
      </c>
      <c r="G32" s="9">
        <f t="shared" si="1"/>
        <v>0</v>
      </c>
      <c r="H32" s="9">
        <f t="shared" si="2"/>
        <v>0</v>
      </c>
      <c r="I32" s="9">
        <f t="shared" si="3"/>
        <v>0</v>
      </c>
    </row>
    <row r="33" spans="1:9" x14ac:dyDescent="0.3">
      <c r="A33" s="29">
        <v>43192</v>
      </c>
      <c r="B33" s="9">
        <v>3361.5</v>
      </c>
      <c r="C33" s="9">
        <v>11998.34</v>
      </c>
      <c r="D33" s="9">
        <v>4282138.5</v>
      </c>
      <c r="E33" s="9">
        <v>1623311.125</v>
      </c>
      <c r="F33" s="9">
        <f t="shared" si="0"/>
        <v>0</v>
      </c>
      <c r="G33" s="9">
        <f t="shared" si="1"/>
        <v>0</v>
      </c>
      <c r="H33" s="9">
        <f t="shared" si="2"/>
        <v>0</v>
      </c>
      <c r="I33" s="9">
        <f t="shared" si="3"/>
        <v>0</v>
      </c>
    </row>
    <row r="34" spans="1:9" x14ac:dyDescent="0.3">
      <c r="A34" s="28">
        <v>43193</v>
      </c>
      <c r="B34" s="9">
        <v>3346.93</v>
      </c>
      <c r="C34" s="9">
        <v>12136.67</v>
      </c>
      <c r="D34" s="9">
        <v>4228090</v>
      </c>
      <c r="E34" s="9">
        <v>1632829.75</v>
      </c>
      <c r="F34" s="9">
        <f t="shared" si="0"/>
        <v>-4.3343745351778207E-3</v>
      </c>
      <c r="G34" s="9">
        <f t="shared" si="1"/>
        <v>1.1529094858121924E-2</v>
      </c>
      <c r="H34" s="9">
        <f t="shared" si="2"/>
        <v>-1.2621847705299616E-2</v>
      </c>
      <c r="I34" s="9">
        <f t="shared" si="3"/>
        <v>5.8637095830904595E-3</v>
      </c>
    </row>
    <row r="35" spans="1:9" x14ac:dyDescent="0.3">
      <c r="A35" s="28">
        <v>43194</v>
      </c>
      <c r="B35" s="9">
        <v>3340.35</v>
      </c>
      <c r="C35" s="9">
        <v>11857.41</v>
      </c>
      <c r="D35" s="9">
        <v>4244591.5</v>
      </c>
      <c r="E35" s="9">
        <v>1603371.375</v>
      </c>
      <c r="F35" s="9">
        <f t="shared" si="0"/>
        <v>-1.96598076446175E-3</v>
      </c>
      <c r="G35" s="9">
        <f t="shared" si="1"/>
        <v>-2.3009606424167384E-2</v>
      </c>
      <c r="H35" s="9">
        <f t="shared" si="2"/>
        <v>3.9028260987821195E-3</v>
      </c>
      <c r="I35" s="9">
        <f t="shared" si="3"/>
        <v>-1.8041302223945843E-2</v>
      </c>
    </row>
    <row r="36" spans="1:9" x14ac:dyDescent="0.3">
      <c r="A36" s="28">
        <v>43195</v>
      </c>
      <c r="B36" s="9">
        <v>3429.95</v>
      </c>
      <c r="C36" s="9">
        <v>11857.41</v>
      </c>
      <c r="D36" s="9">
        <v>4350725.5</v>
      </c>
      <c r="E36" s="9">
        <v>1603371.375</v>
      </c>
      <c r="F36" s="9">
        <f t="shared" si="0"/>
        <v>2.6823536455760522E-2</v>
      </c>
      <c r="G36" s="9">
        <f t="shared" si="1"/>
        <v>0</v>
      </c>
      <c r="H36" s="9">
        <f t="shared" si="2"/>
        <v>2.5004526348413103E-2</v>
      </c>
      <c r="I36" s="9">
        <f t="shared" si="3"/>
        <v>0</v>
      </c>
    </row>
    <row r="37" spans="1:9" x14ac:dyDescent="0.3">
      <c r="A37" s="28">
        <v>43196</v>
      </c>
      <c r="B37" s="9">
        <v>3408.1</v>
      </c>
      <c r="C37" s="9">
        <v>11967.66</v>
      </c>
      <c r="D37" s="9">
        <v>4362901</v>
      </c>
      <c r="E37" s="9">
        <v>1631349.25</v>
      </c>
      <c r="F37" s="9">
        <f t="shared" si="0"/>
        <v>-6.3703552529920104E-3</v>
      </c>
      <c r="G37" s="9">
        <f t="shared" si="1"/>
        <v>9.2979832864006351E-3</v>
      </c>
      <c r="H37" s="9">
        <f t="shared" si="2"/>
        <v>2.7984987791116467E-3</v>
      </c>
      <c r="I37" s="9">
        <f t="shared" si="3"/>
        <v>1.7449404072091612E-2</v>
      </c>
    </row>
    <row r="38" spans="1:9" x14ac:dyDescent="0.3">
      <c r="A38" s="29">
        <v>43199</v>
      </c>
      <c r="B38" s="9">
        <v>3414.85</v>
      </c>
      <c r="C38" s="9">
        <v>12073</v>
      </c>
      <c r="D38" s="9">
        <v>4394294.5</v>
      </c>
      <c r="E38" s="9">
        <v>1646300</v>
      </c>
      <c r="F38" s="9">
        <f t="shared" si="0"/>
        <v>1.9805756873330083E-3</v>
      </c>
      <c r="G38" s="9">
        <f t="shared" si="1"/>
        <v>8.8020548712113289E-3</v>
      </c>
      <c r="H38" s="9">
        <f t="shared" si="2"/>
        <v>7.1955563511525433E-3</v>
      </c>
      <c r="I38" s="9">
        <f t="shared" si="3"/>
        <v>9.1646531237870033E-3</v>
      </c>
    </row>
    <row r="39" spans="1:9" x14ac:dyDescent="0.3">
      <c r="A39" s="28">
        <v>43200</v>
      </c>
      <c r="B39" s="9">
        <v>3438.78</v>
      </c>
      <c r="C39" s="9">
        <v>12324.02</v>
      </c>
      <c r="D39" s="9">
        <v>4419518.5</v>
      </c>
      <c r="E39" s="9">
        <v>1673498.75</v>
      </c>
      <c r="F39" s="9">
        <f t="shared" si="0"/>
        <v>7.0076284463447269E-3</v>
      </c>
      <c r="G39" s="9">
        <f t="shared" si="1"/>
        <v>2.0791849581711208E-2</v>
      </c>
      <c r="H39" s="9">
        <f t="shared" si="2"/>
        <v>5.7401705780073531E-3</v>
      </c>
      <c r="I39" s="9">
        <f t="shared" si="3"/>
        <v>1.6521138310150008E-2</v>
      </c>
    </row>
    <row r="40" spans="1:9" x14ac:dyDescent="0.3">
      <c r="A40" s="28">
        <v>43201</v>
      </c>
      <c r="B40" s="9">
        <v>3419.71</v>
      </c>
      <c r="C40" s="9">
        <v>12324.68</v>
      </c>
      <c r="D40" s="9">
        <v>4412575</v>
      </c>
      <c r="E40" s="9">
        <v>1676167.75</v>
      </c>
      <c r="F40" s="9">
        <f t="shared" si="0"/>
        <v>-5.5455713945062879E-3</v>
      </c>
      <c r="G40" s="9">
        <f t="shared" si="1"/>
        <v>5.3553953985874259E-5</v>
      </c>
      <c r="H40" s="9">
        <f t="shared" si="2"/>
        <v>-1.5710987520473063E-3</v>
      </c>
      <c r="I40" s="9">
        <f t="shared" si="3"/>
        <v>1.5948622608770169E-3</v>
      </c>
    </row>
    <row r="41" spans="1:9" x14ac:dyDescent="0.3">
      <c r="A41" s="28">
        <v>43202</v>
      </c>
      <c r="B41" s="9">
        <v>3443.97</v>
      </c>
      <c r="C41" s="9">
        <v>12288.86</v>
      </c>
      <c r="D41" s="9">
        <v>4443989.5</v>
      </c>
      <c r="E41" s="9">
        <v>1676221.875</v>
      </c>
      <c r="F41" s="9">
        <f t="shared" si="0"/>
        <v>7.0941688037873263E-3</v>
      </c>
      <c r="G41" s="9">
        <f t="shared" si="1"/>
        <v>-2.9063634917904091E-3</v>
      </c>
      <c r="H41" s="9">
        <f t="shared" si="2"/>
        <v>7.1193124196189395E-3</v>
      </c>
      <c r="I41" s="9">
        <f t="shared" si="3"/>
        <v>3.2290920762623188E-5</v>
      </c>
    </row>
    <row r="42" spans="1:9" x14ac:dyDescent="0.3">
      <c r="A42" s="28">
        <v>43203</v>
      </c>
      <c r="B42" s="9">
        <v>3448</v>
      </c>
      <c r="C42" s="9">
        <v>12261.23</v>
      </c>
      <c r="D42" s="9">
        <v>4454071</v>
      </c>
      <c r="E42" s="9">
        <v>1673150.25</v>
      </c>
      <c r="F42" s="9">
        <f t="shared" si="0"/>
        <v>1.1701611802659162E-3</v>
      </c>
      <c r="G42" s="9">
        <f t="shared" si="1"/>
        <v>-2.248377799079937E-3</v>
      </c>
      <c r="H42" s="9">
        <f t="shared" si="2"/>
        <v>2.2685697164674945E-3</v>
      </c>
      <c r="I42" s="9">
        <f t="shared" si="3"/>
        <v>-1.8324692248751218E-3</v>
      </c>
    </row>
    <row r="43" spans="1:9" x14ac:dyDescent="0.3">
      <c r="A43" s="29">
        <v>43206</v>
      </c>
      <c r="B43" s="9">
        <v>3441.04</v>
      </c>
      <c r="C43" s="9">
        <v>12008.13</v>
      </c>
      <c r="D43" s="9">
        <v>4464942.5</v>
      </c>
      <c r="E43" s="9">
        <v>1639606.875</v>
      </c>
      <c r="F43" s="9">
        <f t="shared" si="0"/>
        <v>-2.0185614849188571E-3</v>
      </c>
      <c r="G43" s="9">
        <f t="shared" si="1"/>
        <v>-2.0642300976329464E-2</v>
      </c>
      <c r="H43" s="9">
        <f t="shared" si="2"/>
        <v>2.4408007865164283E-3</v>
      </c>
      <c r="I43" s="9">
        <f t="shared" si="3"/>
        <v>-2.0048035136115194E-2</v>
      </c>
    </row>
    <row r="44" spans="1:9" x14ac:dyDescent="0.3">
      <c r="A44" s="28">
        <v>43207</v>
      </c>
      <c r="B44" s="9">
        <v>3477.91</v>
      </c>
      <c r="C44" s="9">
        <v>11900.48</v>
      </c>
      <c r="D44" s="9">
        <v>4491922</v>
      </c>
      <c r="E44" s="9">
        <v>1617773.375</v>
      </c>
      <c r="F44" s="9">
        <f t="shared" si="0"/>
        <v>1.0714783902540992E-2</v>
      </c>
      <c r="G44" s="9">
        <f t="shared" si="1"/>
        <v>-8.964759708630754E-3</v>
      </c>
      <c r="H44" s="9">
        <f t="shared" si="2"/>
        <v>6.0425190246011784E-3</v>
      </c>
      <c r="I44" s="9">
        <f t="shared" si="3"/>
        <v>-1.3316301811676645E-2</v>
      </c>
    </row>
    <row r="45" spans="1:9" x14ac:dyDescent="0.3">
      <c r="A45" s="28">
        <v>43208</v>
      </c>
      <c r="B45" s="9">
        <v>3490.89</v>
      </c>
      <c r="C45" s="9">
        <v>11986.07</v>
      </c>
      <c r="D45" s="9">
        <v>4507841.5</v>
      </c>
      <c r="E45" s="9">
        <v>1625316.5</v>
      </c>
      <c r="F45" s="9">
        <f t="shared" si="0"/>
        <v>3.7321264782586017E-3</v>
      </c>
      <c r="G45" s="9">
        <f t="shared" si="1"/>
        <v>7.1921468713866954E-3</v>
      </c>
      <c r="H45" s="9">
        <f t="shared" si="2"/>
        <v>3.5440285917698322E-3</v>
      </c>
      <c r="I45" s="9">
        <f t="shared" si="3"/>
        <v>4.6626586372149337E-3</v>
      </c>
    </row>
    <row r="46" spans="1:9" x14ac:dyDescent="0.3">
      <c r="A46" s="28">
        <v>43209</v>
      </c>
      <c r="B46" s="9">
        <v>3486.6</v>
      </c>
      <c r="C46" s="9">
        <v>12239.84</v>
      </c>
      <c r="D46" s="9">
        <v>4494831</v>
      </c>
      <c r="E46" s="9">
        <v>1664230.25</v>
      </c>
      <c r="F46" s="9">
        <f t="shared" si="0"/>
        <v>-1.2289129706177793E-3</v>
      </c>
      <c r="G46" s="9">
        <f t="shared" si="1"/>
        <v>2.117207725301129E-2</v>
      </c>
      <c r="H46" s="9">
        <f t="shared" si="2"/>
        <v>-2.88619287080083E-3</v>
      </c>
      <c r="I46" s="9">
        <f t="shared" si="3"/>
        <v>2.3942259861386983E-2</v>
      </c>
    </row>
    <row r="47" spans="1:9" x14ac:dyDescent="0.3">
      <c r="A47" s="28">
        <v>43210</v>
      </c>
      <c r="B47" s="9">
        <v>3494.2</v>
      </c>
      <c r="C47" s="9">
        <v>12054.23</v>
      </c>
      <c r="D47" s="9">
        <v>4506931</v>
      </c>
      <c r="E47" s="9">
        <v>1647281.875</v>
      </c>
      <c r="F47" s="9">
        <f t="shared" si="0"/>
        <v>2.1797739918545389E-3</v>
      </c>
      <c r="G47" s="9">
        <f t="shared" si="1"/>
        <v>-1.5164413913907437E-2</v>
      </c>
      <c r="H47" s="9">
        <f t="shared" si="2"/>
        <v>2.6919810778203157E-3</v>
      </c>
      <c r="I47" s="9">
        <f t="shared" si="3"/>
        <v>-1.0183912352272118E-2</v>
      </c>
    </row>
    <row r="48" spans="1:9" x14ac:dyDescent="0.3">
      <c r="A48" s="29">
        <v>43213</v>
      </c>
      <c r="B48" s="9">
        <v>3513.06</v>
      </c>
      <c r="C48" s="9">
        <v>12000.16</v>
      </c>
      <c r="D48" s="9">
        <v>4539525.5</v>
      </c>
      <c r="E48" s="9">
        <v>1652558</v>
      </c>
      <c r="F48" s="9">
        <f t="shared" si="0"/>
        <v>5.3975158834640435E-3</v>
      </c>
      <c r="G48" s="9">
        <f t="shared" si="1"/>
        <v>-4.4855623295722014E-3</v>
      </c>
      <c r="H48" s="9">
        <f t="shared" si="2"/>
        <v>7.2320832069538987E-3</v>
      </c>
      <c r="I48" s="9">
        <f t="shared" si="3"/>
        <v>3.2029278534979611E-3</v>
      </c>
    </row>
    <row r="49" spans="1:9" x14ac:dyDescent="0.3">
      <c r="A49" s="28">
        <v>43214</v>
      </c>
      <c r="B49" s="9">
        <v>3510.88</v>
      </c>
      <c r="C49" s="9">
        <v>12244.88</v>
      </c>
      <c r="D49" s="9">
        <v>4525692.5</v>
      </c>
      <c r="E49" s="9">
        <v>1679397.75</v>
      </c>
      <c r="F49" s="9">
        <f t="shared" si="0"/>
        <v>-6.2054163606650725E-4</v>
      </c>
      <c r="G49" s="9">
        <f t="shared" si="1"/>
        <v>2.0393061425847625E-2</v>
      </c>
      <c r="H49" s="9">
        <f t="shared" si="2"/>
        <v>-3.0472347825780677E-3</v>
      </c>
      <c r="I49" s="9">
        <f t="shared" si="3"/>
        <v>1.6241336158851816E-2</v>
      </c>
    </row>
    <row r="50" spans="1:9" x14ac:dyDescent="0.3">
      <c r="A50" s="28">
        <v>43215</v>
      </c>
      <c r="B50" s="9">
        <v>3485.83</v>
      </c>
      <c r="C50" s="9">
        <v>12094.32</v>
      </c>
      <c r="D50" s="9">
        <v>4512692</v>
      </c>
      <c r="E50" s="9">
        <v>1670486.5</v>
      </c>
      <c r="F50" s="9">
        <f t="shared" si="0"/>
        <v>-7.1349633140409541E-3</v>
      </c>
      <c r="G50" s="9">
        <f t="shared" si="1"/>
        <v>-1.2295751367101926E-2</v>
      </c>
      <c r="H50" s="9">
        <f t="shared" si="2"/>
        <v>-2.8725990552826985E-3</v>
      </c>
      <c r="I50" s="9">
        <f t="shared" si="3"/>
        <v>-5.3062176604679046E-3</v>
      </c>
    </row>
    <row r="51" spans="1:9" x14ac:dyDescent="0.3">
      <c r="A51" s="28">
        <v>43216</v>
      </c>
      <c r="B51" s="9">
        <v>3506.03</v>
      </c>
      <c r="C51" s="9">
        <v>11949.38</v>
      </c>
      <c r="D51" s="9">
        <v>4503455</v>
      </c>
      <c r="E51" s="9">
        <v>1643207.25</v>
      </c>
      <c r="F51" s="9">
        <f t="shared" si="0"/>
        <v>5.7948895958781499E-3</v>
      </c>
      <c r="G51" s="9">
        <f t="shared" si="1"/>
        <v>-1.1984138008585887E-2</v>
      </c>
      <c r="H51" s="9">
        <f t="shared" si="2"/>
        <v>-2.0468935172176517E-3</v>
      </c>
      <c r="I51" s="9">
        <f t="shared" si="3"/>
        <v>-1.6330122991116691E-2</v>
      </c>
    </row>
    <row r="52" spans="1:9" x14ac:dyDescent="0.3">
      <c r="A52" s="28">
        <v>43217</v>
      </c>
      <c r="B52" s="9">
        <v>3518.78</v>
      </c>
      <c r="C52" s="9">
        <v>12066.58</v>
      </c>
      <c r="D52" s="9">
        <v>4470351</v>
      </c>
      <c r="E52" s="9">
        <v>1642647.125</v>
      </c>
      <c r="F52" s="9">
        <f t="shared" si="0"/>
        <v>3.6365918146736842E-3</v>
      </c>
      <c r="G52" s="9">
        <f t="shared" si="1"/>
        <v>9.8080402497870978E-3</v>
      </c>
      <c r="H52" s="9">
        <f t="shared" si="2"/>
        <v>-7.3508006630464973E-3</v>
      </c>
      <c r="I52" s="9">
        <f t="shared" si="3"/>
        <v>-3.4087300917151619E-4</v>
      </c>
    </row>
    <row r="53" spans="1:9" x14ac:dyDescent="0.3">
      <c r="A53" s="29">
        <v>43220</v>
      </c>
      <c r="B53" s="9">
        <v>3536.52</v>
      </c>
      <c r="C53" s="9">
        <v>12331.39</v>
      </c>
      <c r="D53" s="9">
        <v>4497655</v>
      </c>
      <c r="E53" s="9">
        <v>1680971.875</v>
      </c>
      <c r="F53" s="9">
        <f t="shared" si="0"/>
        <v>5.0415200722977449E-3</v>
      </c>
      <c r="G53" s="9">
        <f t="shared" si="1"/>
        <v>2.194573773181796E-2</v>
      </c>
      <c r="H53" s="9">
        <f t="shared" si="2"/>
        <v>6.1077977993226895E-3</v>
      </c>
      <c r="I53" s="9">
        <f t="shared" si="3"/>
        <v>2.3331091271352689E-2</v>
      </c>
    </row>
    <row r="54" spans="1:9" x14ac:dyDescent="0.3">
      <c r="A54" s="28">
        <v>43222</v>
      </c>
      <c r="B54" s="9">
        <v>3553.79</v>
      </c>
      <c r="C54" s="9">
        <v>12193.59</v>
      </c>
      <c r="D54" s="9">
        <v>4515422</v>
      </c>
      <c r="E54" s="9">
        <v>1676063.25</v>
      </c>
      <c r="F54" s="9">
        <f t="shared" si="0"/>
        <v>4.8833316367502544E-3</v>
      </c>
      <c r="G54" s="9">
        <f t="shared" si="1"/>
        <v>-1.1174733748587906E-2</v>
      </c>
      <c r="H54" s="9">
        <f t="shared" si="2"/>
        <v>3.9502807574169907E-3</v>
      </c>
      <c r="I54" s="9">
        <f t="shared" si="3"/>
        <v>-2.9201113195305162E-3</v>
      </c>
    </row>
    <row r="55" spans="1:9" x14ac:dyDescent="0.3">
      <c r="A55" s="28">
        <v>43223</v>
      </c>
      <c r="B55" s="9">
        <v>3529.12</v>
      </c>
      <c r="C55" s="9">
        <v>12018.86</v>
      </c>
      <c r="D55" s="9">
        <v>4484140.5</v>
      </c>
      <c r="E55" s="9">
        <v>1649624.625</v>
      </c>
      <c r="F55" s="9">
        <f t="shared" si="0"/>
        <v>-6.9418845795615747E-3</v>
      </c>
      <c r="G55" s="9">
        <f t="shared" si="1"/>
        <v>-1.4329660091900731E-2</v>
      </c>
      <c r="H55" s="9">
        <f t="shared" si="2"/>
        <v>-6.9277024384432062E-3</v>
      </c>
      <c r="I55" s="9">
        <f t="shared" si="3"/>
        <v>-1.5774240620095914E-2</v>
      </c>
    </row>
    <row r="56" spans="1:9" x14ac:dyDescent="0.3">
      <c r="A56" s="28">
        <v>43224</v>
      </c>
      <c r="B56" s="9">
        <v>3550.59</v>
      </c>
      <c r="C56" s="9">
        <v>11890.62</v>
      </c>
      <c r="D56" s="9">
        <v>4498517.5</v>
      </c>
      <c r="E56" s="9">
        <v>1628906.625</v>
      </c>
      <c r="F56" s="9">
        <f t="shared" si="0"/>
        <v>6.0836695833523802E-3</v>
      </c>
      <c r="G56" s="9">
        <f t="shared" si="1"/>
        <v>-1.0669897144987117E-2</v>
      </c>
      <c r="H56" s="9">
        <f t="shared" si="2"/>
        <v>3.206188566125423E-3</v>
      </c>
      <c r="I56" s="9">
        <f t="shared" si="3"/>
        <v>-1.2559220859109099E-2</v>
      </c>
    </row>
    <row r="57" spans="1:9" x14ac:dyDescent="0.3">
      <c r="A57" s="28">
        <v>43228</v>
      </c>
      <c r="B57" s="9">
        <v>3557.88</v>
      </c>
      <c r="C57" s="9">
        <v>12144.79</v>
      </c>
      <c r="D57" s="9">
        <v>4494200.5</v>
      </c>
      <c r="E57" s="9">
        <v>1667067.625</v>
      </c>
      <c r="F57" s="9">
        <f t="shared" si="0"/>
        <v>2.0531798940457424E-3</v>
      </c>
      <c r="G57" s="9">
        <f t="shared" si="1"/>
        <v>2.1375672588981987E-2</v>
      </c>
      <c r="H57" s="9">
        <f t="shared" si="2"/>
        <v>-9.5964948452464949E-4</v>
      </c>
      <c r="I57" s="9">
        <f t="shared" si="3"/>
        <v>2.3427371105449346E-2</v>
      </c>
    </row>
    <row r="58" spans="1:9" x14ac:dyDescent="0.3">
      <c r="A58" s="29">
        <v>43229</v>
      </c>
      <c r="B58" s="9">
        <v>3569.74</v>
      </c>
      <c r="C58" s="9">
        <v>12185.44</v>
      </c>
      <c r="D58" s="9">
        <v>4513547.5</v>
      </c>
      <c r="E58" s="9">
        <v>1677094.875</v>
      </c>
      <c r="F58" s="9">
        <f t="shared" si="0"/>
        <v>3.3334457598344081E-3</v>
      </c>
      <c r="G58" s="9">
        <f t="shared" si="1"/>
        <v>3.3471142769863071E-3</v>
      </c>
      <c r="H58" s="9">
        <f t="shared" si="2"/>
        <v>4.3048813687773801E-3</v>
      </c>
      <c r="I58" s="9">
        <f t="shared" si="3"/>
        <v>6.0149029647191821E-3</v>
      </c>
    </row>
    <row r="59" spans="1:9" x14ac:dyDescent="0.3">
      <c r="A59" s="28">
        <v>43230</v>
      </c>
      <c r="B59" s="9">
        <v>3569.71</v>
      </c>
      <c r="C59" s="9">
        <v>12233.96</v>
      </c>
      <c r="D59" s="9">
        <v>4480176.5</v>
      </c>
      <c r="E59" s="9">
        <v>1661622.25</v>
      </c>
      <c r="F59" s="9">
        <f t="shared" si="0"/>
        <v>-8.403973398518616E-6</v>
      </c>
      <c r="G59" s="9">
        <f t="shared" si="1"/>
        <v>3.9818012316337192E-3</v>
      </c>
      <c r="H59" s="9">
        <f t="shared" si="2"/>
        <v>-7.3935191775427178E-3</v>
      </c>
      <c r="I59" s="9">
        <f t="shared" si="3"/>
        <v>-9.2258495512962391E-3</v>
      </c>
    </row>
    <row r="60" spans="1:9" x14ac:dyDescent="0.3">
      <c r="A60" s="28">
        <v>43231</v>
      </c>
      <c r="B60" s="9">
        <v>3565.52</v>
      </c>
      <c r="C60" s="9">
        <v>12345.3</v>
      </c>
      <c r="D60" s="9">
        <v>4506694</v>
      </c>
      <c r="E60" s="9">
        <v>1679045.125</v>
      </c>
      <c r="F60" s="9">
        <f t="shared" si="0"/>
        <v>-1.1737648156292524E-3</v>
      </c>
      <c r="G60" s="9">
        <f t="shared" si="1"/>
        <v>9.1008961938734423E-3</v>
      </c>
      <c r="H60" s="9">
        <f t="shared" si="2"/>
        <v>5.9188516345283215E-3</v>
      </c>
      <c r="I60" s="9">
        <f t="shared" si="3"/>
        <v>1.0485460819990911E-2</v>
      </c>
    </row>
    <row r="61" spans="1:9" x14ac:dyDescent="0.3">
      <c r="A61" s="28">
        <v>43234</v>
      </c>
      <c r="B61" s="9">
        <v>3565.74</v>
      </c>
      <c r="C61" s="9">
        <v>12544.55</v>
      </c>
      <c r="D61" s="9">
        <v>4524047</v>
      </c>
      <c r="E61" s="9">
        <v>1710248.5</v>
      </c>
      <c r="F61" s="9">
        <f t="shared" si="0"/>
        <v>6.1702079920955555E-5</v>
      </c>
      <c r="G61" s="9">
        <f t="shared" si="1"/>
        <v>1.6139745490186597E-2</v>
      </c>
      <c r="H61" s="9">
        <f t="shared" si="2"/>
        <v>3.8504943978889816E-3</v>
      </c>
      <c r="I61" s="9">
        <f t="shared" si="3"/>
        <v>1.8584000236443909E-2</v>
      </c>
    </row>
    <row r="62" spans="1:9" x14ac:dyDescent="0.3">
      <c r="A62" s="28">
        <v>43235</v>
      </c>
      <c r="B62" s="9">
        <v>3564.29</v>
      </c>
      <c r="C62" s="9">
        <v>12440.75</v>
      </c>
      <c r="D62" s="9">
        <v>4504087.5</v>
      </c>
      <c r="E62" s="9">
        <v>1704642.125</v>
      </c>
      <c r="F62" s="9">
        <f t="shared" si="0"/>
        <v>-4.066477084699871E-4</v>
      </c>
      <c r="G62" s="9">
        <f t="shared" si="1"/>
        <v>-8.2745096476158908E-3</v>
      </c>
      <c r="H62" s="9">
        <f t="shared" si="2"/>
        <v>-4.411868400129304E-3</v>
      </c>
      <c r="I62" s="9">
        <f t="shared" si="3"/>
        <v>-3.2781054916872776E-3</v>
      </c>
    </row>
    <row r="63" spans="1:9" x14ac:dyDescent="0.3">
      <c r="A63" s="29">
        <v>43236</v>
      </c>
      <c r="B63" s="9">
        <v>3562.85</v>
      </c>
      <c r="C63" s="9">
        <v>12440.12</v>
      </c>
      <c r="D63" s="9">
        <v>4486741.5</v>
      </c>
      <c r="E63" s="9">
        <v>1706071.375</v>
      </c>
      <c r="F63" s="9">
        <f t="shared" si="0"/>
        <v>-4.0400753025149339E-4</v>
      </c>
      <c r="G63" s="9">
        <f t="shared" si="1"/>
        <v>-5.0640033759985492E-5</v>
      </c>
      <c r="H63" s="9">
        <f t="shared" si="2"/>
        <v>-3.8511685219259073E-3</v>
      </c>
      <c r="I63" s="9">
        <f t="shared" si="3"/>
        <v>8.3844578227809663E-4</v>
      </c>
    </row>
    <row r="64" spans="1:9" x14ac:dyDescent="0.3">
      <c r="A64" s="28">
        <v>43237</v>
      </c>
      <c r="B64" s="9">
        <v>3592.18</v>
      </c>
      <c r="C64" s="9">
        <v>12278.43</v>
      </c>
      <c r="D64" s="9">
        <v>4530683.5</v>
      </c>
      <c r="E64" s="9">
        <v>1690065.25</v>
      </c>
      <c r="F64" s="9">
        <f t="shared" si="0"/>
        <v>8.23217368118212E-3</v>
      </c>
      <c r="G64" s="9">
        <f t="shared" si="1"/>
        <v>-1.299746304698024E-2</v>
      </c>
      <c r="H64" s="9">
        <f t="shared" si="2"/>
        <v>9.7937445248406085E-3</v>
      </c>
      <c r="I64" s="9">
        <f t="shared" si="3"/>
        <v>-9.381861295222782E-3</v>
      </c>
    </row>
    <row r="65" spans="1:9" x14ac:dyDescent="0.3">
      <c r="A65" s="28">
        <v>43238</v>
      </c>
      <c r="B65" s="9">
        <v>3573.76</v>
      </c>
      <c r="C65" s="9">
        <v>12355.13</v>
      </c>
      <c r="D65" s="9">
        <v>4515444.5</v>
      </c>
      <c r="E65" s="9">
        <v>1701777.625</v>
      </c>
      <c r="F65" s="9">
        <f t="shared" si="0"/>
        <v>-5.1278053995066353E-3</v>
      </c>
      <c r="G65" s="9">
        <f t="shared" si="1"/>
        <v>6.2467269838244466E-3</v>
      </c>
      <c r="H65" s="9">
        <f t="shared" si="2"/>
        <v>-3.3635101635327569E-3</v>
      </c>
      <c r="I65" s="9">
        <f t="shared" si="3"/>
        <v>6.9301318395842415E-3</v>
      </c>
    </row>
    <row r="66" spans="1:9" x14ac:dyDescent="0.3">
      <c r="A66" s="28">
        <v>43241</v>
      </c>
      <c r="B66" s="9">
        <v>3572.57</v>
      </c>
      <c r="C66" s="9">
        <v>12349.61</v>
      </c>
      <c r="D66" s="9">
        <v>4520529.5</v>
      </c>
      <c r="E66" s="9">
        <v>1699711.625</v>
      </c>
      <c r="F66" s="9">
        <f t="shared" si="0"/>
        <v>-3.3298262893988184E-4</v>
      </c>
      <c r="G66" s="9">
        <f t="shared" si="1"/>
        <v>-4.4677797805436903E-4</v>
      </c>
      <c r="H66" s="9">
        <f t="shared" si="2"/>
        <v>1.1261349796238829E-3</v>
      </c>
      <c r="I66" s="9">
        <f t="shared" si="3"/>
        <v>-1.2140246584803061E-3</v>
      </c>
    </row>
    <row r="67" spans="1:9" x14ac:dyDescent="0.3">
      <c r="A67" s="28">
        <v>43243</v>
      </c>
      <c r="B67" s="9">
        <v>3541.82</v>
      </c>
      <c r="C67" s="9">
        <v>12090.79</v>
      </c>
      <c r="D67" s="9">
        <v>4447186.5</v>
      </c>
      <c r="E67" s="9">
        <v>1664249.125</v>
      </c>
      <c r="F67" s="9">
        <f t="shared" si="0"/>
        <v>-8.6072491231802273E-3</v>
      </c>
      <c r="G67" s="9">
        <f t="shared" si="1"/>
        <v>-2.0957746843827452E-2</v>
      </c>
      <c r="H67" s="9">
        <f t="shared" si="2"/>
        <v>-1.6224426806638492E-2</v>
      </c>
      <c r="I67" s="9">
        <f t="shared" si="3"/>
        <v>-2.0863833298780943E-2</v>
      </c>
    </row>
    <row r="68" spans="1:9" x14ac:dyDescent="0.3">
      <c r="A68" s="29">
        <v>43244</v>
      </c>
      <c r="B68" s="9">
        <v>3521.76</v>
      </c>
      <c r="C68" s="9">
        <v>12152.62</v>
      </c>
      <c r="D68" s="9">
        <v>4444876</v>
      </c>
      <c r="E68" s="9">
        <v>1675760.5</v>
      </c>
      <c r="F68" s="9">
        <f t="shared" ref="F68:F119" si="4">B68/B67-1</f>
        <v>-5.6637547927336218E-3</v>
      </c>
      <c r="G68" s="9">
        <f t="shared" ref="G68:G119" si="5">C68/C67-1</f>
        <v>5.1138097676000083E-3</v>
      </c>
      <c r="H68" s="9">
        <f t="shared" ref="H68:H119" si="6">D68/D67-1</f>
        <v>-5.1954196209225145E-4</v>
      </c>
      <c r="I68" s="9">
        <f t="shared" ref="I68:I119" si="7">E68/E67-1</f>
        <v>6.9168580755600839E-3</v>
      </c>
    </row>
    <row r="69" spans="1:9" x14ac:dyDescent="0.3">
      <c r="A69" s="28">
        <v>43245</v>
      </c>
      <c r="B69" s="9">
        <v>3515.36</v>
      </c>
      <c r="C69" s="9">
        <v>12047.75</v>
      </c>
      <c r="D69" s="9">
        <v>4387759.5</v>
      </c>
      <c r="E69" s="9">
        <v>1654137.5</v>
      </c>
      <c r="F69" s="9">
        <f t="shared" si="4"/>
        <v>-1.8172731815910836E-3</v>
      </c>
      <c r="G69" s="9">
        <f t="shared" si="5"/>
        <v>-8.6294148916037372E-3</v>
      </c>
      <c r="H69" s="9">
        <f t="shared" si="6"/>
        <v>-1.2849964768421041E-2</v>
      </c>
      <c r="I69" s="9">
        <f t="shared" si="7"/>
        <v>-1.2903395204744372E-2</v>
      </c>
    </row>
    <row r="70" spans="1:9" x14ac:dyDescent="0.3">
      <c r="A70" s="28">
        <v>43248</v>
      </c>
      <c r="B70" s="9">
        <v>3482.64</v>
      </c>
      <c r="C70" s="9">
        <v>12115.17</v>
      </c>
      <c r="D70" s="9">
        <v>4334036.5</v>
      </c>
      <c r="E70" s="9">
        <v>1659468.125</v>
      </c>
      <c r="F70" s="9">
        <f t="shared" si="4"/>
        <v>-9.3077238177597943E-3</v>
      </c>
      <c r="G70" s="9">
        <f t="shared" si="5"/>
        <v>5.5960656554128185E-3</v>
      </c>
      <c r="H70" s="9">
        <f t="shared" si="6"/>
        <v>-1.2243834239319629E-2</v>
      </c>
      <c r="I70" s="9">
        <f t="shared" si="7"/>
        <v>3.2226009022828794E-3</v>
      </c>
    </row>
    <row r="71" spans="1:9" x14ac:dyDescent="0.3">
      <c r="A71" s="28">
        <v>43249</v>
      </c>
      <c r="B71" s="9">
        <v>3428.14</v>
      </c>
      <c r="C71" s="9">
        <v>11959.08</v>
      </c>
      <c r="D71" s="9">
        <v>4271594.5</v>
      </c>
      <c r="E71" s="9">
        <v>1652824</v>
      </c>
      <c r="F71" s="9">
        <f t="shared" si="4"/>
        <v>-1.5649047848758424E-2</v>
      </c>
      <c r="G71" s="9">
        <f t="shared" si="5"/>
        <v>-1.2883847275770854E-2</v>
      </c>
      <c r="H71" s="9">
        <f t="shared" si="6"/>
        <v>-1.440735443737029E-2</v>
      </c>
      <c r="I71" s="9">
        <f t="shared" si="7"/>
        <v>-4.0037677734846566E-3</v>
      </c>
    </row>
    <row r="72" spans="1:9" x14ac:dyDescent="0.3">
      <c r="A72" s="28">
        <v>43250</v>
      </c>
      <c r="B72" s="9">
        <v>3441.19</v>
      </c>
      <c r="C72" s="9">
        <v>11769.16</v>
      </c>
      <c r="D72" s="9">
        <v>4302512</v>
      </c>
      <c r="E72" s="9">
        <v>1616561.125</v>
      </c>
      <c r="F72" s="9">
        <f t="shared" si="4"/>
        <v>3.8067290134009557E-3</v>
      </c>
      <c r="G72" s="9">
        <f t="shared" si="5"/>
        <v>-1.5880820263766138E-2</v>
      </c>
      <c r="H72" s="9">
        <f t="shared" si="6"/>
        <v>7.2379295366167273E-3</v>
      </c>
      <c r="I72" s="9">
        <f t="shared" si="7"/>
        <v>-2.1939949444102935E-2</v>
      </c>
    </row>
    <row r="73" spans="1:9" x14ac:dyDescent="0.3">
      <c r="A73" s="29">
        <v>43251</v>
      </c>
      <c r="B73" s="9">
        <v>3406.65</v>
      </c>
      <c r="C73" s="9">
        <v>11978.3</v>
      </c>
      <c r="D73" s="9">
        <v>4301929.5</v>
      </c>
      <c r="E73" s="9">
        <v>1652074.5</v>
      </c>
      <c r="F73" s="9">
        <f t="shared" si="4"/>
        <v>-1.0037225494669011E-2</v>
      </c>
      <c r="G73" s="9">
        <f t="shared" si="5"/>
        <v>1.7770172212800084E-2</v>
      </c>
      <c r="H73" s="9">
        <f t="shared" si="6"/>
        <v>-1.3538602565199565E-4</v>
      </c>
      <c r="I73" s="9">
        <f t="shared" si="7"/>
        <v>2.1968470261215733E-2</v>
      </c>
    </row>
    <row r="74" spans="1:9" x14ac:dyDescent="0.3">
      <c r="A74" s="28">
        <v>43252</v>
      </c>
      <c r="B74" s="9">
        <v>3453.54</v>
      </c>
      <c r="C74" s="9">
        <v>12020.09</v>
      </c>
      <c r="D74" s="9">
        <v>4309085</v>
      </c>
      <c r="E74" s="9">
        <v>1643721.5</v>
      </c>
      <c r="F74" s="9">
        <f t="shared" si="4"/>
        <v>1.3764255206728082E-2</v>
      </c>
      <c r="G74" s="9">
        <f t="shared" si="5"/>
        <v>3.4888089294808911E-3</v>
      </c>
      <c r="H74" s="9">
        <f t="shared" si="6"/>
        <v>1.6633233994187702E-3</v>
      </c>
      <c r="I74" s="9">
        <f t="shared" si="7"/>
        <v>-5.0560673867915407E-3</v>
      </c>
    </row>
    <row r="75" spans="1:9" x14ac:dyDescent="0.3">
      <c r="A75" s="28">
        <v>43255</v>
      </c>
      <c r="B75" s="9">
        <v>3469.57</v>
      </c>
      <c r="C75" s="9">
        <v>12249.58</v>
      </c>
      <c r="D75" s="9">
        <v>4335275</v>
      </c>
      <c r="E75" s="9">
        <v>1671660.5</v>
      </c>
      <c r="F75" s="9">
        <f t="shared" si="4"/>
        <v>4.6416141118967857E-3</v>
      </c>
      <c r="G75" s="9">
        <f t="shared" si="5"/>
        <v>1.9092203136582109E-2</v>
      </c>
      <c r="H75" s="9">
        <f t="shared" si="6"/>
        <v>6.0778564358789922E-3</v>
      </c>
      <c r="I75" s="9">
        <f t="shared" si="7"/>
        <v>1.6997404974017805E-2</v>
      </c>
    </row>
    <row r="76" spans="1:9" x14ac:dyDescent="0.3">
      <c r="A76" s="28">
        <v>43256</v>
      </c>
      <c r="B76" s="9">
        <v>3456.79</v>
      </c>
      <c r="C76" s="9">
        <v>12259.32</v>
      </c>
      <c r="D76" s="9">
        <v>4337133.5</v>
      </c>
      <c r="E76" s="9">
        <v>1673990.625</v>
      </c>
      <c r="F76" s="9">
        <f t="shared" si="4"/>
        <v>-3.683453569174322E-3</v>
      </c>
      <c r="G76" s="9">
        <f t="shared" si="5"/>
        <v>7.9512930239244994E-4</v>
      </c>
      <c r="H76" s="9">
        <f t="shared" si="6"/>
        <v>4.2869252815558312E-4</v>
      </c>
      <c r="I76" s="9">
        <f t="shared" si="7"/>
        <v>1.393898462038301E-3</v>
      </c>
    </row>
    <row r="77" spans="1:9" x14ac:dyDescent="0.3">
      <c r="A77" s="28">
        <v>43258</v>
      </c>
      <c r="B77" s="9">
        <v>3459.77</v>
      </c>
      <c r="C77" s="9">
        <v>12407.8</v>
      </c>
      <c r="D77" s="9">
        <v>4378708</v>
      </c>
      <c r="E77" s="9">
        <v>1695713.125</v>
      </c>
      <c r="F77" s="9">
        <f t="shared" si="4"/>
        <v>8.6207145935968121E-4</v>
      </c>
      <c r="G77" s="9">
        <f t="shared" si="5"/>
        <v>1.211160162227598E-2</v>
      </c>
      <c r="H77" s="9">
        <f t="shared" si="6"/>
        <v>9.5857090864277517E-3</v>
      </c>
      <c r="I77" s="9">
        <f t="shared" si="7"/>
        <v>1.2976476496097566E-2</v>
      </c>
    </row>
    <row r="78" spans="1:9" x14ac:dyDescent="0.3">
      <c r="A78" s="29">
        <v>43259</v>
      </c>
      <c r="B78" s="9">
        <v>3447.3</v>
      </c>
      <c r="C78" s="9">
        <v>12165.79</v>
      </c>
      <c r="D78" s="9">
        <v>4356369</v>
      </c>
      <c r="E78" s="9">
        <v>1668010.375</v>
      </c>
      <c r="F78" s="9">
        <f t="shared" si="4"/>
        <v>-3.604285834029386E-3</v>
      </c>
      <c r="G78" s="9">
        <f t="shared" si="5"/>
        <v>-1.9504666419510208E-2</v>
      </c>
      <c r="H78" s="9">
        <f t="shared" si="6"/>
        <v>-5.1017332053199249E-3</v>
      </c>
      <c r="I78" s="9">
        <f t="shared" si="7"/>
        <v>-1.6336931991370873E-2</v>
      </c>
    </row>
    <row r="79" spans="1:9" x14ac:dyDescent="0.3">
      <c r="A79" s="28">
        <v>43262</v>
      </c>
      <c r="B79" s="9">
        <v>3480.22</v>
      </c>
      <c r="C79" s="9">
        <v>12172.03</v>
      </c>
      <c r="D79" s="9">
        <v>4419769</v>
      </c>
      <c r="E79" s="9">
        <v>1669867.125</v>
      </c>
      <c r="F79" s="9">
        <f t="shared" si="4"/>
        <v>9.5495025092100505E-3</v>
      </c>
      <c r="G79" s="9">
        <f t="shared" si="5"/>
        <v>5.129136702177739E-4</v>
      </c>
      <c r="H79" s="9">
        <f t="shared" si="6"/>
        <v>1.4553404452193996E-2</v>
      </c>
      <c r="I79" s="9">
        <f t="shared" si="7"/>
        <v>1.1131525485865712E-3</v>
      </c>
    </row>
    <row r="80" spans="1:9" x14ac:dyDescent="0.3">
      <c r="A80" s="28">
        <v>43263</v>
      </c>
      <c r="B80" s="9">
        <v>3475.58</v>
      </c>
      <c r="C80" s="9">
        <v>12206.57</v>
      </c>
      <c r="D80" s="9">
        <v>4414072</v>
      </c>
      <c r="E80" s="9">
        <v>1679257</v>
      </c>
      <c r="F80" s="9">
        <f t="shared" si="4"/>
        <v>-1.3332490474740055E-3</v>
      </c>
      <c r="G80" s="9">
        <f t="shared" si="5"/>
        <v>2.8376532098588481E-3</v>
      </c>
      <c r="H80" s="9">
        <f t="shared" si="6"/>
        <v>-1.2889813924664706E-3</v>
      </c>
      <c r="I80" s="9">
        <f t="shared" si="7"/>
        <v>5.6231270497046904E-3</v>
      </c>
    </row>
    <row r="81" spans="1:9" x14ac:dyDescent="0.3">
      <c r="A81" s="28">
        <v>43265</v>
      </c>
      <c r="B81" s="9">
        <v>3527.11</v>
      </c>
      <c r="C81" s="9">
        <v>11950.7</v>
      </c>
      <c r="D81" s="9">
        <v>4462719.5</v>
      </c>
      <c r="E81" s="9">
        <v>1653635.875</v>
      </c>
      <c r="F81" s="9">
        <f t="shared" si="4"/>
        <v>1.4826302372553668E-2</v>
      </c>
      <c r="G81" s="9">
        <f t="shared" si="5"/>
        <v>-2.0961662448992557E-2</v>
      </c>
      <c r="H81" s="9">
        <f t="shared" si="6"/>
        <v>1.1021002829133764E-2</v>
      </c>
      <c r="I81" s="9">
        <f t="shared" si="7"/>
        <v>-1.5257417417345875E-2</v>
      </c>
    </row>
    <row r="82" spans="1:9" x14ac:dyDescent="0.3">
      <c r="A82" s="28">
        <v>43266</v>
      </c>
      <c r="B82" s="9">
        <v>3505.02</v>
      </c>
      <c r="C82" s="9">
        <v>11870.18</v>
      </c>
      <c r="D82" s="9">
        <v>4522400</v>
      </c>
      <c r="E82" s="9">
        <v>1667943.625</v>
      </c>
      <c r="F82" s="9">
        <f t="shared" si="4"/>
        <v>-6.2629177995583429E-3</v>
      </c>
      <c r="G82" s="9">
        <f t="shared" si="5"/>
        <v>-6.7376806379543241E-3</v>
      </c>
      <c r="H82" s="9">
        <f t="shared" si="6"/>
        <v>1.3373123719740754E-2</v>
      </c>
      <c r="I82" s="9">
        <f t="shared" si="7"/>
        <v>8.6522977738372475E-3</v>
      </c>
    </row>
    <row r="83" spans="1:9" x14ac:dyDescent="0.3">
      <c r="A83" s="29">
        <v>43269</v>
      </c>
      <c r="B83" s="9">
        <v>3466.65</v>
      </c>
      <c r="C83" s="9">
        <v>11870.18</v>
      </c>
      <c r="D83" s="9">
        <v>4442240.5</v>
      </c>
      <c r="E83" s="9">
        <v>1667943.625</v>
      </c>
      <c r="F83" s="9">
        <f t="shared" si="4"/>
        <v>-1.0947155793690211E-2</v>
      </c>
      <c r="G83" s="9">
        <f t="shared" si="5"/>
        <v>0</v>
      </c>
      <c r="H83" s="9">
        <f t="shared" si="6"/>
        <v>-1.7724991155138814E-2</v>
      </c>
      <c r="I83" s="9">
        <f t="shared" si="7"/>
        <v>0</v>
      </c>
    </row>
    <row r="84" spans="1:9" x14ac:dyDescent="0.3">
      <c r="A84" s="28">
        <v>43270</v>
      </c>
      <c r="B84" s="9">
        <v>3435.3</v>
      </c>
      <c r="C84" s="9">
        <v>11492.77</v>
      </c>
      <c r="D84" s="9">
        <v>4414238.5</v>
      </c>
      <c r="E84" s="9">
        <v>1630075.125</v>
      </c>
      <c r="F84" s="9">
        <f t="shared" si="4"/>
        <v>-9.043312708234108E-3</v>
      </c>
      <c r="G84" s="9">
        <f t="shared" si="5"/>
        <v>-3.1794800078853047E-2</v>
      </c>
      <c r="H84" s="9">
        <f t="shared" si="6"/>
        <v>-6.3035758644764961E-3</v>
      </c>
      <c r="I84" s="9">
        <f t="shared" si="7"/>
        <v>-2.2703704988830231E-2</v>
      </c>
    </row>
    <row r="85" spans="1:9" x14ac:dyDescent="0.3">
      <c r="A85" s="28">
        <v>43271</v>
      </c>
      <c r="B85" s="9">
        <v>3439.6</v>
      </c>
      <c r="C85" s="9">
        <v>11505.74</v>
      </c>
      <c r="D85" s="9">
        <v>4418217.5</v>
      </c>
      <c r="E85" s="9">
        <v>1626440</v>
      </c>
      <c r="F85" s="9">
        <f t="shared" si="4"/>
        <v>1.2517101854276902E-3</v>
      </c>
      <c r="G85" s="9">
        <f t="shared" si="5"/>
        <v>1.1285355923766893E-3</v>
      </c>
      <c r="H85" s="9">
        <f t="shared" si="6"/>
        <v>9.0140122696125147E-4</v>
      </c>
      <c r="I85" s="9">
        <f t="shared" si="7"/>
        <v>-2.2300352568106474E-3</v>
      </c>
    </row>
    <row r="86" spans="1:9" x14ac:dyDescent="0.3">
      <c r="A86" s="28">
        <v>43272</v>
      </c>
      <c r="B86" s="9">
        <v>3403.51</v>
      </c>
      <c r="C86" s="9">
        <v>11364.66</v>
      </c>
      <c r="D86" s="9">
        <v>4377331</v>
      </c>
      <c r="E86" s="9">
        <v>1610037</v>
      </c>
      <c r="F86" s="9">
        <f t="shared" si="4"/>
        <v>-1.0492499127805477E-2</v>
      </c>
      <c r="G86" s="9">
        <f t="shared" si="5"/>
        <v>-1.226170589636133E-2</v>
      </c>
      <c r="H86" s="9">
        <f t="shared" si="6"/>
        <v>-9.254071353436033E-3</v>
      </c>
      <c r="I86" s="9">
        <f t="shared" si="7"/>
        <v>-1.0085216792503848E-2</v>
      </c>
    </row>
    <row r="87" spans="1:9" x14ac:dyDescent="0.3">
      <c r="A87" s="28">
        <v>43273</v>
      </c>
      <c r="B87" s="9">
        <v>3441.6</v>
      </c>
      <c r="C87" s="9">
        <v>11339.87</v>
      </c>
      <c r="D87" s="9">
        <v>4440285</v>
      </c>
      <c r="E87" s="9">
        <v>1607516.125</v>
      </c>
      <c r="F87" s="9">
        <f t="shared" si="4"/>
        <v>1.1191387714447609E-2</v>
      </c>
      <c r="G87" s="9">
        <f t="shared" si="5"/>
        <v>-2.181323506378452E-3</v>
      </c>
      <c r="H87" s="9">
        <f t="shared" si="6"/>
        <v>1.4381823078949196E-2</v>
      </c>
      <c r="I87" s="9">
        <f t="shared" si="7"/>
        <v>-1.5657248870678542E-3</v>
      </c>
    </row>
    <row r="88" spans="1:9" x14ac:dyDescent="0.3">
      <c r="A88" s="29">
        <v>43276</v>
      </c>
      <c r="B88" s="9">
        <v>3369.21</v>
      </c>
      <c r="C88" s="9">
        <v>11208.9</v>
      </c>
      <c r="D88" s="9">
        <v>4390343.5</v>
      </c>
      <c r="E88" s="9">
        <v>1594417.125</v>
      </c>
      <c r="F88" s="9">
        <f t="shared" si="4"/>
        <v>-2.1033821478382064E-2</v>
      </c>
      <c r="G88" s="9">
        <f t="shared" si="5"/>
        <v>-1.1549515117898257E-2</v>
      </c>
      <c r="H88" s="9">
        <f t="shared" si="6"/>
        <v>-1.1247363626433859E-2</v>
      </c>
      <c r="I88" s="9">
        <f t="shared" si="7"/>
        <v>-8.1485963321207278E-3</v>
      </c>
    </row>
    <row r="89" spans="1:9" x14ac:dyDescent="0.3">
      <c r="A89" s="28">
        <v>43277</v>
      </c>
      <c r="B89" s="9">
        <v>3368.72</v>
      </c>
      <c r="C89" s="9">
        <v>11118.89</v>
      </c>
      <c r="D89" s="9">
        <v>4386008</v>
      </c>
      <c r="E89" s="9">
        <v>1584296.625</v>
      </c>
      <c r="F89" s="9">
        <f t="shared" si="4"/>
        <v>-1.4543468646954771E-4</v>
      </c>
      <c r="G89" s="9">
        <f t="shared" si="5"/>
        <v>-8.0302259811400045E-3</v>
      </c>
      <c r="H89" s="9">
        <f t="shared" si="6"/>
        <v>-9.8750815283588089E-4</v>
      </c>
      <c r="I89" s="9">
        <f t="shared" si="7"/>
        <v>-6.3474606746963813E-3</v>
      </c>
    </row>
    <row r="90" spans="1:9" x14ac:dyDescent="0.3">
      <c r="A90" s="28">
        <v>43278</v>
      </c>
      <c r="B90" s="9">
        <v>3397.13</v>
      </c>
      <c r="C90" s="9">
        <v>10879.17</v>
      </c>
      <c r="D90" s="9">
        <v>4403776</v>
      </c>
      <c r="E90" s="9">
        <v>1557036.75</v>
      </c>
      <c r="F90" s="9">
        <f t="shared" si="4"/>
        <v>8.4334702795128003E-3</v>
      </c>
      <c r="G90" s="9">
        <f t="shared" si="5"/>
        <v>-2.1559706049794514E-2</v>
      </c>
      <c r="H90" s="9">
        <f t="shared" si="6"/>
        <v>4.0510642023452448E-3</v>
      </c>
      <c r="I90" s="9">
        <f t="shared" si="7"/>
        <v>-1.7206294938613587E-2</v>
      </c>
    </row>
    <row r="91" spans="1:9" x14ac:dyDescent="0.3">
      <c r="A91" s="28">
        <v>43279</v>
      </c>
      <c r="B91" s="9">
        <v>3365.52</v>
      </c>
      <c r="C91" s="9">
        <v>10868.45</v>
      </c>
      <c r="D91" s="9">
        <v>4356865</v>
      </c>
      <c r="E91" s="9">
        <v>1554467.625</v>
      </c>
      <c r="F91" s="9">
        <f t="shared" si="4"/>
        <v>-9.3049132650208088E-3</v>
      </c>
      <c r="G91" s="9">
        <f t="shared" si="5"/>
        <v>-9.8536928828207859E-4</v>
      </c>
      <c r="H91" s="9">
        <f t="shared" si="6"/>
        <v>-1.0652449170893363E-2</v>
      </c>
      <c r="I91" s="9">
        <f t="shared" si="7"/>
        <v>-1.6500092242524023E-3</v>
      </c>
    </row>
    <row r="92" spans="1:9" x14ac:dyDescent="0.3">
      <c r="A92" s="28">
        <v>43280</v>
      </c>
      <c r="B92" s="9">
        <v>3395.6</v>
      </c>
      <c r="C92" s="9">
        <v>11073</v>
      </c>
      <c r="D92" s="9">
        <v>4408460</v>
      </c>
      <c r="E92" s="9">
        <v>1571208.25</v>
      </c>
      <c r="F92" s="9">
        <f t="shared" si="4"/>
        <v>8.9376975920512081E-3</v>
      </c>
      <c r="G92" s="9">
        <f t="shared" si="5"/>
        <v>1.8820530986479067E-2</v>
      </c>
      <c r="H92" s="9">
        <f t="shared" si="6"/>
        <v>1.1842230594705239E-2</v>
      </c>
      <c r="I92" s="9">
        <f t="shared" si="7"/>
        <v>1.076936227603964E-2</v>
      </c>
    </row>
    <row r="93" spans="1:9" x14ac:dyDescent="0.3">
      <c r="A93" s="29">
        <v>43283</v>
      </c>
      <c r="B93" s="9">
        <v>3372.21</v>
      </c>
      <c r="C93" s="9">
        <v>11073</v>
      </c>
      <c r="D93" s="9">
        <v>4371199</v>
      </c>
      <c r="E93" s="9">
        <v>1571208.25</v>
      </c>
      <c r="F93" s="9">
        <f t="shared" si="4"/>
        <v>-6.8883260690304482E-3</v>
      </c>
      <c r="G93" s="9">
        <f t="shared" si="5"/>
        <v>0</v>
      </c>
      <c r="H93" s="9">
        <f t="shared" si="6"/>
        <v>-8.4521578964082966E-3</v>
      </c>
      <c r="I93" s="9">
        <f t="shared" si="7"/>
        <v>0</v>
      </c>
    </row>
    <row r="94" spans="1:9" x14ac:dyDescent="0.3">
      <c r="A94" s="28">
        <v>43284</v>
      </c>
      <c r="B94" s="9">
        <v>3406.34</v>
      </c>
      <c r="C94" s="9">
        <v>10872.2</v>
      </c>
      <c r="D94" s="9">
        <v>4422195</v>
      </c>
      <c r="E94" s="9">
        <v>1548625.75</v>
      </c>
      <c r="F94" s="9">
        <f t="shared" si="4"/>
        <v>1.0120959252241102E-2</v>
      </c>
      <c r="G94" s="9">
        <f t="shared" si="5"/>
        <v>-1.813420030705315E-2</v>
      </c>
      <c r="H94" s="9">
        <f t="shared" si="6"/>
        <v>1.1666364308740018E-2</v>
      </c>
      <c r="I94" s="9">
        <f t="shared" si="7"/>
        <v>-1.4372696935622598E-2</v>
      </c>
    </row>
    <row r="95" spans="1:9" x14ac:dyDescent="0.3">
      <c r="A95" s="28">
        <v>43285</v>
      </c>
      <c r="B95" s="9">
        <v>3412.03</v>
      </c>
      <c r="C95" s="9">
        <v>10712.64</v>
      </c>
      <c r="D95" s="9">
        <v>4428220.5</v>
      </c>
      <c r="E95" s="9">
        <v>1523819.25</v>
      </c>
      <c r="F95" s="9">
        <f t="shared" si="4"/>
        <v>1.6704145798716041E-3</v>
      </c>
      <c r="G95" s="9">
        <f t="shared" si="5"/>
        <v>-1.46759625466788E-2</v>
      </c>
      <c r="H95" s="9">
        <f t="shared" si="6"/>
        <v>1.3625586388659183E-3</v>
      </c>
      <c r="I95" s="9">
        <f t="shared" si="7"/>
        <v>-1.6018395664672336E-2</v>
      </c>
    </row>
    <row r="96" spans="1:9" x14ac:dyDescent="0.3">
      <c r="A96" s="28">
        <v>43286</v>
      </c>
      <c r="B96" s="9">
        <v>3440.92</v>
      </c>
      <c r="C96" s="9">
        <v>10608.06</v>
      </c>
      <c r="D96" s="9">
        <v>4488896</v>
      </c>
      <c r="E96" s="9">
        <v>1511536</v>
      </c>
      <c r="F96" s="9">
        <f t="shared" si="4"/>
        <v>8.4671002306544452E-3</v>
      </c>
      <c r="G96" s="9">
        <f t="shared" si="5"/>
        <v>-9.7622994892014869E-3</v>
      </c>
      <c r="H96" s="9">
        <f t="shared" si="6"/>
        <v>1.3702005128245043E-2</v>
      </c>
      <c r="I96" s="9">
        <f t="shared" si="7"/>
        <v>-8.0608313617248628E-3</v>
      </c>
    </row>
    <row r="97" spans="1:9" x14ac:dyDescent="0.3">
      <c r="A97" s="28">
        <v>43287</v>
      </c>
      <c r="B97" s="9">
        <v>3448.49</v>
      </c>
      <c r="C97" s="9">
        <v>10622.62</v>
      </c>
      <c r="D97" s="9">
        <v>4504574.5</v>
      </c>
      <c r="E97" s="9">
        <v>1509704</v>
      </c>
      <c r="F97" s="9">
        <f t="shared" si="4"/>
        <v>2.1999930251210831E-3</v>
      </c>
      <c r="G97" s="9">
        <f t="shared" si="5"/>
        <v>1.3725412563656558E-3</v>
      </c>
      <c r="H97" s="9">
        <f t="shared" si="6"/>
        <v>3.4927296154778631E-3</v>
      </c>
      <c r="I97" s="9">
        <f t="shared" si="7"/>
        <v>-1.2120121518772731E-3</v>
      </c>
    </row>
    <row r="98" spans="1:9" x14ac:dyDescent="0.3">
      <c r="A98" s="29">
        <v>43290</v>
      </c>
      <c r="B98" s="9">
        <v>3460.44</v>
      </c>
      <c r="C98" s="9">
        <v>10768.35</v>
      </c>
      <c r="D98" s="9">
        <v>4519011.5</v>
      </c>
      <c r="E98" s="9">
        <v>1526732.75</v>
      </c>
      <c r="F98" s="9">
        <f t="shared" si="4"/>
        <v>3.4652848058136509E-3</v>
      </c>
      <c r="G98" s="9">
        <f t="shared" si="5"/>
        <v>1.371883772553284E-2</v>
      </c>
      <c r="H98" s="9">
        <f t="shared" si="6"/>
        <v>3.2049641980613774E-3</v>
      </c>
      <c r="I98" s="9">
        <f t="shared" si="7"/>
        <v>1.1279528967267805E-2</v>
      </c>
    </row>
    <row r="99" spans="1:9" x14ac:dyDescent="0.3">
      <c r="A99" s="28">
        <v>43291</v>
      </c>
      <c r="B99" s="9">
        <v>3473.31</v>
      </c>
      <c r="C99" s="9">
        <v>10824.97</v>
      </c>
      <c r="D99" s="9">
        <v>4532290</v>
      </c>
      <c r="E99" s="9">
        <v>1537183.25</v>
      </c>
      <c r="F99" s="9">
        <f t="shared" si="4"/>
        <v>3.7191802198563995E-3</v>
      </c>
      <c r="G99" s="9">
        <f t="shared" si="5"/>
        <v>5.2580014579763912E-3</v>
      </c>
      <c r="H99" s="9">
        <f t="shared" si="6"/>
        <v>2.9383638435087622E-3</v>
      </c>
      <c r="I99" s="9">
        <f t="shared" si="7"/>
        <v>6.8450093836003312E-3</v>
      </c>
    </row>
    <row r="100" spans="1:9" x14ac:dyDescent="0.3">
      <c r="A100" s="28">
        <v>43292</v>
      </c>
      <c r="B100" s="9">
        <v>3422.35</v>
      </c>
      <c r="C100" s="9">
        <v>10658.26</v>
      </c>
      <c r="D100" s="9">
        <v>4499858.5</v>
      </c>
      <c r="E100" s="9">
        <v>1527458.125</v>
      </c>
      <c r="F100" s="9">
        <f t="shared" si="4"/>
        <v>-1.4671883592308199E-2</v>
      </c>
      <c r="G100" s="9">
        <f t="shared" si="5"/>
        <v>-1.5400504574146545E-2</v>
      </c>
      <c r="H100" s="9">
        <f t="shared" si="6"/>
        <v>-7.1556542057106265E-3</v>
      </c>
      <c r="I100" s="9">
        <f t="shared" si="7"/>
        <v>-6.3265879328310293E-3</v>
      </c>
    </row>
    <row r="101" spans="1:9" x14ac:dyDescent="0.3">
      <c r="A101" s="28">
        <v>43293</v>
      </c>
      <c r="B101" s="9">
        <v>3445.49</v>
      </c>
      <c r="C101" s="9">
        <v>10752.86</v>
      </c>
      <c r="D101" s="9">
        <v>4516297.5</v>
      </c>
      <c r="E101" s="9">
        <v>1540565.625</v>
      </c>
      <c r="F101" s="9">
        <f t="shared" si="4"/>
        <v>6.7614358554792808E-3</v>
      </c>
      <c r="G101" s="9">
        <f t="shared" si="5"/>
        <v>8.8757451966832157E-3</v>
      </c>
      <c r="H101" s="9">
        <f t="shared" si="6"/>
        <v>3.653225984772579E-3</v>
      </c>
      <c r="I101" s="9">
        <f t="shared" si="7"/>
        <v>8.5812499769837292E-3</v>
      </c>
    </row>
    <row r="102" spans="1:9" x14ac:dyDescent="0.3">
      <c r="A102" s="28">
        <v>43294</v>
      </c>
      <c r="B102" s="9">
        <v>3454.54</v>
      </c>
      <c r="C102" s="9">
        <v>10746.45</v>
      </c>
      <c r="D102" s="9">
        <v>4550080.5</v>
      </c>
      <c r="E102" s="9">
        <v>1547705.625</v>
      </c>
      <c r="F102" s="9">
        <f t="shared" si="4"/>
        <v>2.6266220479524982E-3</v>
      </c>
      <c r="G102" s="9">
        <f t="shared" si="5"/>
        <v>-5.9612047399482115E-4</v>
      </c>
      <c r="H102" s="9">
        <f t="shared" si="6"/>
        <v>7.4802423888151726E-3</v>
      </c>
      <c r="I102" s="9">
        <f t="shared" si="7"/>
        <v>4.634661376401894E-3</v>
      </c>
    </row>
    <row r="103" spans="1:9" x14ac:dyDescent="0.3">
      <c r="A103" s="29">
        <v>43297</v>
      </c>
      <c r="B103" s="9">
        <v>3449.08</v>
      </c>
      <c r="C103" s="9">
        <v>10704.26</v>
      </c>
      <c r="D103" s="9">
        <v>4549348.5</v>
      </c>
      <c r="E103" s="9">
        <v>1538506.375</v>
      </c>
      <c r="F103" s="9">
        <f t="shared" si="4"/>
        <v>-1.5805288113612814E-3</v>
      </c>
      <c r="G103" s="9">
        <f t="shared" si="5"/>
        <v>-3.9259476385224978E-3</v>
      </c>
      <c r="H103" s="9">
        <f t="shared" si="6"/>
        <v>-1.6087627460659171E-4</v>
      </c>
      <c r="I103" s="9">
        <f t="shared" si="7"/>
        <v>-5.9437982594396921E-3</v>
      </c>
    </row>
    <row r="104" spans="1:9" x14ac:dyDescent="0.3">
      <c r="A104" s="28">
        <v>43298</v>
      </c>
      <c r="B104" s="9">
        <v>3457.5</v>
      </c>
      <c r="C104" s="9">
        <v>10591.72</v>
      </c>
      <c r="D104" s="9">
        <v>4536652.5</v>
      </c>
      <c r="E104" s="9">
        <v>1521803.25</v>
      </c>
      <c r="F104" s="9">
        <f t="shared" si="4"/>
        <v>2.4412307049996862E-3</v>
      </c>
      <c r="G104" s="9">
        <f t="shared" si="5"/>
        <v>-1.0513571232387942E-2</v>
      </c>
      <c r="H104" s="9">
        <f t="shared" si="6"/>
        <v>-2.7907292659596905E-3</v>
      </c>
      <c r="I104" s="9">
        <f t="shared" si="7"/>
        <v>-1.0856714844616699E-2</v>
      </c>
    </row>
    <row r="105" spans="1:9" x14ac:dyDescent="0.3">
      <c r="A105" s="28">
        <v>43299</v>
      </c>
      <c r="B105" s="9">
        <v>3485.08</v>
      </c>
      <c r="C105" s="9">
        <v>10578.46</v>
      </c>
      <c r="D105" s="9">
        <v>4582224</v>
      </c>
      <c r="E105" s="9">
        <v>1523626</v>
      </c>
      <c r="F105" s="9">
        <f t="shared" si="4"/>
        <v>7.9768618944324743E-3</v>
      </c>
      <c r="G105" s="9">
        <f t="shared" si="5"/>
        <v>-1.2519213121192641E-3</v>
      </c>
      <c r="H105" s="9">
        <f t="shared" si="6"/>
        <v>1.0045181992669683E-2</v>
      </c>
      <c r="I105" s="9">
        <f t="shared" si="7"/>
        <v>1.197756674524042E-3</v>
      </c>
    </row>
    <row r="106" spans="1:9" x14ac:dyDescent="0.3">
      <c r="A106" s="28">
        <v>43300</v>
      </c>
      <c r="B106" s="9">
        <v>3471.64</v>
      </c>
      <c r="C106" s="9">
        <v>10523.24</v>
      </c>
      <c r="D106" s="9">
        <v>4577853.5</v>
      </c>
      <c r="E106" s="9">
        <v>1526793.5</v>
      </c>
      <c r="F106" s="9">
        <f t="shared" si="4"/>
        <v>-3.8564394504574384E-3</v>
      </c>
      <c r="G106" s="9">
        <f t="shared" si="5"/>
        <v>-5.2200414805179118E-3</v>
      </c>
      <c r="H106" s="9">
        <f t="shared" si="6"/>
        <v>-9.5379448931343092E-4</v>
      </c>
      <c r="I106" s="9">
        <f t="shared" si="7"/>
        <v>2.0789222551991227E-3</v>
      </c>
    </row>
    <row r="107" spans="1:9" x14ac:dyDescent="0.3">
      <c r="A107" s="28">
        <v>43301</v>
      </c>
      <c r="B107" s="9">
        <v>3460.03</v>
      </c>
      <c r="C107" s="9">
        <v>10682.64</v>
      </c>
      <c r="D107" s="9">
        <v>4567944</v>
      </c>
      <c r="E107" s="9">
        <v>1535773.25</v>
      </c>
      <c r="F107" s="9">
        <f t="shared" si="4"/>
        <v>-3.3442407622908954E-3</v>
      </c>
      <c r="G107" s="9">
        <f t="shared" si="5"/>
        <v>1.5147426077899873E-2</v>
      </c>
      <c r="H107" s="9">
        <f t="shared" si="6"/>
        <v>-2.1646607957200859E-3</v>
      </c>
      <c r="I107" s="9">
        <f t="shared" si="7"/>
        <v>5.8814436922871582E-3</v>
      </c>
    </row>
    <row r="108" spans="1:9" x14ac:dyDescent="0.3">
      <c r="A108" s="29">
        <v>43304</v>
      </c>
      <c r="B108" s="9">
        <v>3454.05</v>
      </c>
      <c r="C108" s="9">
        <v>10731.36</v>
      </c>
      <c r="D108" s="9">
        <v>4583543.5</v>
      </c>
      <c r="E108" s="9">
        <v>1553690.625</v>
      </c>
      <c r="F108" s="9">
        <f t="shared" si="4"/>
        <v>-1.7283087140862463E-3</v>
      </c>
      <c r="G108" s="9">
        <f t="shared" si="5"/>
        <v>4.5606703960818784E-3</v>
      </c>
      <c r="H108" s="9">
        <f t="shared" si="6"/>
        <v>3.4149937039509304E-3</v>
      </c>
      <c r="I108" s="9">
        <f t="shared" si="7"/>
        <v>1.1666679960729898E-2</v>
      </c>
    </row>
    <row r="109" spans="1:9" x14ac:dyDescent="0.3">
      <c r="A109" s="28">
        <v>43305</v>
      </c>
      <c r="B109" s="9">
        <v>3483.31</v>
      </c>
      <c r="C109" s="9">
        <v>10973.92</v>
      </c>
      <c r="D109" s="9">
        <v>4587545.5</v>
      </c>
      <c r="E109" s="9">
        <v>1577694.125</v>
      </c>
      <c r="F109" s="9">
        <f t="shared" si="4"/>
        <v>8.4712149505652423E-3</v>
      </c>
      <c r="G109" s="9">
        <f t="shared" si="5"/>
        <v>2.2602913330649566E-2</v>
      </c>
      <c r="H109" s="9">
        <f t="shared" si="6"/>
        <v>8.7312359967794961E-4</v>
      </c>
      <c r="I109" s="9">
        <f t="shared" si="7"/>
        <v>1.5449343398078463E-2</v>
      </c>
    </row>
    <row r="110" spans="1:9" x14ac:dyDescent="0.3">
      <c r="A110" s="28">
        <v>43306</v>
      </c>
      <c r="B110" s="9">
        <v>3468.45</v>
      </c>
      <c r="C110" s="9">
        <v>11074.16</v>
      </c>
      <c r="D110" s="9">
        <v>4538980.5</v>
      </c>
      <c r="E110" s="9">
        <v>1586337.875</v>
      </c>
      <c r="F110" s="9">
        <f t="shared" si="4"/>
        <v>-4.2660572845942824E-3</v>
      </c>
      <c r="G110" s="9">
        <f t="shared" si="5"/>
        <v>9.1343840669515508E-3</v>
      </c>
      <c r="H110" s="9">
        <f t="shared" si="6"/>
        <v>-1.0586271024450866E-2</v>
      </c>
      <c r="I110" s="9">
        <f t="shared" si="7"/>
        <v>5.4787235770432652E-3</v>
      </c>
    </row>
    <row r="111" spans="1:9" x14ac:dyDescent="0.3">
      <c r="A111" s="28">
        <v>43307</v>
      </c>
      <c r="B111" s="9">
        <v>3509.26</v>
      </c>
      <c r="C111" s="9">
        <v>11021.35</v>
      </c>
      <c r="D111" s="9">
        <v>4581575.5</v>
      </c>
      <c r="E111" s="9">
        <v>1574773.5</v>
      </c>
      <c r="F111" s="9">
        <f t="shared" si="4"/>
        <v>1.1766062650463649E-2</v>
      </c>
      <c r="G111" s="9">
        <f t="shared" si="5"/>
        <v>-4.7687589848800505E-3</v>
      </c>
      <c r="H111" s="9">
        <f t="shared" si="6"/>
        <v>9.3842659161016417E-3</v>
      </c>
      <c r="I111" s="9">
        <f t="shared" si="7"/>
        <v>-7.2899822807294123E-3</v>
      </c>
    </row>
    <row r="112" spans="1:9" x14ac:dyDescent="0.3">
      <c r="A112" s="28">
        <v>43308</v>
      </c>
      <c r="B112" s="9">
        <v>3527.18</v>
      </c>
      <c r="C112" s="9">
        <v>11047.42</v>
      </c>
      <c r="D112" s="9">
        <v>4591454</v>
      </c>
      <c r="E112" s="9">
        <v>1573149.625</v>
      </c>
      <c r="F112" s="9">
        <f t="shared" si="4"/>
        <v>5.1064896872843324E-3</v>
      </c>
      <c r="G112" s="9">
        <f t="shared" si="5"/>
        <v>2.3654089562530345E-3</v>
      </c>
      <c r="H112" s="9">
        <f t="shared" si="6"/>
        <v>2.1561360278794517E-3</v>
      </c>
      <c r="I112" s="9">
        <f t="shared" si="7"/>
        <v>-1.0311800395421677E-3</v>
      </c>
    </row>
    <row r="113" spans="1:9" x14ac:dyDescent="0.3">
      <c r="A113" s="29">
        <v>43311</v>
      </c>
      <c r="B113" s="9">
        <v>3512.31</v>
      </c>
      <c r="C113" s="9">
        <v>11046.32</v>
      </c>
      <c r="D113" s="9">
        <v>4597076</v>
      </c>
      <c r="E113" s="9">
        <v>1573413</v>
      </c>
      <c r="F113" s="9">
        <f t="shared" si="4"/>
        <v>-4.215832478070225E-3</v>
      </c>
      <c r="G113" s="9">
        <f t="shared" si="5"/>
        <v>-9.9570759507727757E-5</v>
      </c>
      <c r="H113" s="9">
        <f t="shared" si="6"/>
        <v>1.2244487258283865E-3</v>
      </c>
      <c r="I113" s="9">
        <f t="shared" si="7"/>
        <v>1.6741891287042066E-4</v>
      </c>
    </row>
    <row r="114" spans="1:9" x14ac:dyDescent="0.3">
      <c r="A114" s="28">
        <v>43312</v>
      </c>
      <c r="B114" s="9">
        <v>3525.49</v>
      </c>
      <c r="C114" s="9">
        <v>11024.73</v>
      </c>
      <c r="D114" s="9">
        <v>4587878.5</v>
      </c>
      <c r="E114" s="9">
        <v>1561874.25</v>
      </c>
      <c r="F114" s="9">
        <f t="shared" si="4"/>
        <v>3.7525161503397797E-3</v>
      </c>
      <c r="G114" s="9">
        <f t="shared" si="5"/>
        <v>-1.9544970632754399E-3</v>
      </c>
      <c r="H114" s="9">
        <f t="shared" si="6"/>
        <v>-2.0007282890254219E-3</v>
      </c>
      <c r="I114" s="9">
        <f t="shared" si="7"/>
        <v>-7.3335799310162431E-3</v>
      </c>
    </row>
    <row r="115" spans="1:9" x14ac:dyDescent="0.3">
      <c r="A115" s="28">
        <v>43313</v>
      </c>
      <c r="B115" s="9">
        <v>3509.23</v>
      </c>
      <c r="C115" s="9">
        <v>10973.04</v>
      </c>
      <c r="D115" s="9">
        <v>4571724</v>
      </c>
      <c r="E115" s="9">
        <v>1563263.25</v>
      </c>
      <c r="F115" s="9">
        <f t="shared" si="4"/>
        <v>-4.612124839384002E-3</v>
      </c>
      <c r="G115" s="9">
        <f t="shared" si="5"/>
        <v>-4.6885501957869558E-3</v>
      </c>
      <c r="H115" s="9">
        <f t="shared" si="6"/>
        <v>-3.5211263768210044E-3</v>
      </c>
      <c r="I115" s="9">
        <f t="shared" si="7"/>
        <v>8.893161533329863E-4</v>
      </c>
    </row>
    <row r="116" spans="1:9" x14ac:dyDescent="0.3">
      <c r="A116" s="28">
        <v>43314</v>
      </c>
      <c r="B116" s="9">
        <v>3469.21</v>
      </c>
      <c r="C116" s="9">
        <v>10733.19</v>
      </c>
      <c r="D116" s="9">
        <v>4533137</v>
      </c>
      <c r="E116" s="9">
        <v>1540966.375</v>
      </c>
      <c r="F116" s="9">
        <f t="shared" si="4"/>
        <v>-1.1404211180230384E-2</v>
      </c>
      <c r="G116" s="9">
        <f t="shared" si="5"/>
        <v>-2.1858117713960845E-2</v>
      </c>
      <c r="H116" s="9">
        <f t="shared" si="6"/>
        <v>-8.4403607916838652E-3</v>
      </c>
      <c r="I116" s="9">
        <f t="shared" si="7"/>
        <v>-1.426303279374086E-2</v>
      </c>
    </row>
    <row r="117" spans="1:9" x14ac:dyDescent="0.3">
      <c r="A117" s="28">
        <v>43315</v>
      </c>
      <c r="B117" s="9">
        <v>3482.4</v>
      </c>
      <c r="C117" s="9">
        <v>10693.79</v>
      </c>
      <c r="D117" s="9">
        <v>4534006.5</v>
      </c>
      <c r="E117" s="9">
        <v>1530489</v>
      </c>
      <c r="F117" s="9">
        <f t="shared" si="4"/>
        <v>3.8020183269389385E-3</v>
      </c>
      <c r="G117" s="9">
        <f t="shared" si="5"/>
        <v>-3.6708564741703142E-3</v>
      </c>
      <c r="H117" s="9">
        <f t="shared" si="6"/>
        <v>1.9180977764410301E-4</v>
      </c>
      <c r="I117" s="9">
        <f t="shared" si="7"/>
        <v>-6.799223636531293E-3</v>
      </c>
    </row>
    <row r="118" spans="1:9" x14ac:dyDescent="0.3">
      <c r="A118" s="29">
        <v>43318</v>
      </c>
      <c r="B118" s="9">
        <v>3483.3</v>
      </c>
      <c r="C118" s="9">
        <v>10701.96</v>
      </c>
      <c r="D118" s="9">
        <v>4530580.5</v>
      </c>
      <c r="E118" s="9">
        <v>1536693.75</v>
      </c>
      <c r="F118" s="9">
        <f t="shared" si="4"/>
        <v>2.5844245348038974E-4</v>
      </c>
      <c r="G118" s="9">
        <f t="shared" si="5"/>
        <v>7.6399480446109891E-4</v>
      </c>
      <c r="H118" s="9">
        <f t="shared" si="6"/>
        <v>-7.5562308964494118E-4</v>
      </c>
      <c r="I118" s="9">
        <f t="shared" si="7"/>
        <v>4.0540964358450893E-3</v>
      </c>
    </row>
    <row r="119" spans="1:9" x14ac:dyDescent="0.3">
      <c r="A119" s="28">
        <v>43319</v>
      </c>
      <c r="B119" s="9">
        <v>3504.37</v>
      </c>
      <c r="C119" s="9">
        <v>10866.1</v>
      </c>
      <c r="D119" s="9">
        <v>4543751.5</v>
      </c>
      <c r="E119" s="9">
        <v>1547488.625</v>
      </c>
      <c r="F119" s="9">
        <f t="shared" si="4"/>
        <v>6.0488617115952437E-3</v>
      </c>
      <c r="G119" s="9">
        <f t="shared" si="5"/>
        <v>1.5337377452354639E-2</v>
      </c>
      <c r="H119" s="9">
        <f t="shared" si="6"/>
        <v>2.9071329821863667E-3</v>
      </c>
      <c r="I119" s="9">
        <f t="shared" si="7"/>
        <v>7.0247406160139914E-3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Sheet3 (2)</vt:lpstr>
      <vt:lpstr>Sheet3 (3)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jhshim</dc:creator>
  <cp:lastModifiedBy>mjh</cp:lastModifiedBy>
  <dcterms:created xsi:type="dcterms:W3CDTF">2018-10-08T12:45:48Z</dcterms:created>
  <dcterms:modified xsi:type="dcterms:W3CDTF">2018-10-21T10:05:09Z</dcterms:modified>
</cp:coreProperties>
</file>