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bazgour/Desktop/OneDrive - De Vinci/COURS EMLV/Financial econometrics/FE2021_2022/1Topic 1_Asset returns and statistical concepts/"/>
    </mc:Choice>
  </mc:AlternateContent>
  <bookViews>
    <workbookView xWindow="1440" yWindow="2060" windowWidth="27360" windowHeight="14700" tabRatio="500"/>
  </bookViews>
  <sheets>
    <sheet name="Returns_descriptive statistics" sheetId="1" r:id="rId1"/>
  </sheets>
  <externalReferences>
    <externalReference r:id="rId2"/>
  </externalReferences>
  <definedNames>
    <definedName name="Cor">'[1]2 risky assets '!$B$5</definedName>
    <definedName name="ERA">'[1]2 risky assets '!$B$3</definedName>
    <definedName name="ERB">'[1]2 risky assets '!$B$4</definedName>
    <definedName name="SigmaA">'[1]2 risky assets '!$C$3</definedName>
    <definedName name="SigmaB">'[1]2 risky assets '!$C$4</definedName>
    <definedName name="VarA">'[1]2 risky assets '!$D$3</definedName>
    <definedName name="VarB">'[1]2 risky assets '!$D$4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7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7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7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7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71" i="1"/>
  <c r="O70" i="1"/>
  <c r="N70" i="1"/>
  <c r="M70" i="1"/>
  <c r="L70" i="1"/>
  <c r="K70" i="1"/>
  <c r="O69" i="1"/>
  <c r="N69" i="1"/>
  <c r="M69" i="1"/>
  <c r="L69" i="1"/>
  <c r="K69" i="1"/>
  <c r="K72" i="1"/>
  <c r="L72" i="1"/>
  <c r="M72" i="1"/>
  <c r="N72" i="1"/>
  <c r="O72" i="1"/>
  <c r="K73" i="1"/>
  <c r="L73" i="1"/>
  <c r="M73" i="1"/>
  <c r="N73" i="1"/>
  <c r="O73" i="1"/>
</calcChain>
</file>

<file path=xl/sharedStrings.xml><?xml version="1.0" encoding="utf-8"?>
<sst xmlns="http://schemas.openxmlformats.org/spreadsheetml/2006/main" count="30" uniqueCount="19">
  <si>
    <t>Monthly adjusted prices</t>
  </si>
  <si>
    <t>Monthly returns</t>
  </si>
  <si>
    <t>Date</t>
  </si>
  <si>
    <t>CAC 40</t>
  </si>
  <si>
    <t>Kering</t>
  </si>
  <si>
    <t>Descriptive statistics</t>
  </si>
  <si>
    <t>AVERAGE()  ==&gt;</t>
  </si>
  <si>
    <t>Average</t>
  </si>
  <si>
    <t>VAR.S()  ==&gt;</t>
  </si>
  <si>
    <t>Variance</t>
  </si>
  <si>
    <t>STDEV.S() or SQRT(VAR.S value)  ==&gt;</t>
  </si>
  <si>
    <t>Standard Dev.</t>
  </si>
  <si>
    <t>COVARIANCE.S()  ==&gt;</t>
  </si>
  <si>
    <t>Covariance (X, Y)</t>
  </si>
  <si>
    <t>CORREL()  ==&gt;</t>
  </si>
  <si>
    <t>Correlation (X,Y)</t>
  </si>
  <si>
    <t>L'Oréal</t>
  </si>
  <si>
    <t>Vinci</t>
  </si>
  <si>
    <t>Peugeot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</si>
</sst>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\-yy;@"/>
    <numFmt numFmtId="165" formatCode="0.000%"/>
    <numFmt numFmtId="166" formatCode="#,##0.00&quot; BF&quot;_);[Red]\(#,##0.00&quot; BF&quot;\)"/>
    <numFmt numFmtId="167" formatCode="[$-409]d\-mmm\-yy;@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MS Sans Serif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2">
    <xf numFmtId="0" fontId="0" fillId="0" borderId="0"/>
    <xf numFmtId="0" fontId="5" fillId="4" borderId="0"/>
    <xf numFmtId="166" fontId="6" fillId="0" borderId="0" applyFont="0" applyFill="0" applyBorder="0" applyAlignment="0" applyProtection="0"/>
    <xf numFmtId="0" fontId="6" fillId="0" borderId="0"/>
    <xf numFmtId="167" fontId="7" fillId="0" borderId="0"/>
    <xf numFmtId="0" fontId="8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2" fontId="1" fillId="0" borderId="4" xfId="0" applyNumberFormat="1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14" fontId="0" fillId="0" borderId="4" xfId="0" applyNumberFormat="1" applyFill="1" applyBorder="1"/>
    <xf numFmtId="2" fontId="0" fillId="0" borderId="0" xfId="0" applyNumberFormat="1" applyBorder="1"/>
    <xf numFmtId="2" fontId="0" fillId="0" borderId="5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4" fontId="0" fillId="0" borderId="6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0" xfId="0" applyNumberFormat="1"/>
    <xf numFmtId="0" fontId="1" fillId="0" borderId="4" xfId="0" applyFont="1" applyBorder="1"/>
    <xf numFmtId="0" fontId="2" fillId="3" borderId="4" xfId="0" applyFont="1" applyFill="1" applyBorder="1" applyAlignment="1">
      <alignment horizontal="right" vertical="center"/>
    </xf>
    <xf numFmtId="165" fontId="4" fillId="0" borderId="0" xfId="0" applyNumberFormat="1" applyFont="1" applyFill="1" applyBorder="1" applyAlignment="1">
      <alignment horizontal="right" vertical="center"/>
    </xf>
    <xf numFmtId="165" fontId="4" fillId="0" borderId="5" xfId="0" applyNumberFormat="1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horizontal="right" vertical="center"/>
    </xf>
    <xf numFmtId="10" fontId="4" fillId="0" borderId="5" xfId="0" applyNumberFormat="1" applyFont="1" applyFill="1" applyBorder="1" applyAlignment="1">
      <alignment horizontal="right" vertical="center"/>
    </xf>
    <xf numFmtId="10" fontId="4" fillId="0" borderId="0" xfId="0" applyNumberFormat="1" applyFont="1" applyFill="1" applyBorder="1" applyAlignment="1">
      <alignment vertical="center"/>
    </xf>
    <xf numFmtId="10" fontId="4" fillId="0" borderId="5" xfId="0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10" fontId="4" fillId="0" borderId="7" xfId="0" applyNumberFormat="1" applyFont="1" applyFill="1" applyBorder="1" applyAlignment="1">
      <alignment vertical="center"/>
    </xf>
    <xf numFmtId="10" fontId="4" fillId="0" borderId="8" xfId="0" applyNumberFormat="1" applyFont="1" applyFill="1" applyBorder="1" applyAlignment="1">
      <alignment vertical="center"/>
    </xf>
    <xf numFmtId="9" fontId="0" fillId="0" borderId="0" xfId="0" applyNumberFormat="1"/>
    <xf numFmtId="0" fontId="0" fillId="3" borderId="0" xfId="0" applyFill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2" fontId="3" fillId="2" borderId="1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5" fontId="4" fillId="5" borderId="0" xfId="0" applyNumberFormat="1" applyFont="1" applyFill="1" applyBorder="1" applyAlignment="1">
      <alignment horizontal="right" vertical="center"/>
    </xf>
    <xf numFmtId="10" fontId="4" fillId="5" borderId="0" xfId="0" applyNumberFormat="1" applyFont="1" applyFill="1" applyBorder="1" applyAlignment="1">
      <alignment horizontal="right" vertical="center"/>
    </xf>
    <xf numFmtId="10" fontId="4" fillId="5" borderId="7" xfId="0" applyNumberFormat="1" applyFont="1" applyFill="1" applyBorder="1" applyAlignment="1">
      <alignment vertical="center"/>
    </xf>
  </cellXfs>
  <cellStyles count="12">
    <cellStyle name="blp_column_header" xfId="1"/>
    <cellStyle name="Currency 2" xfId="2"/>
    <cellStyle name="Followed Hyperlink" xfId="11" builtinId="9" hidden="1"/>
    <cellStyle name="Hyperlink" xfId="10" builtinId="8" hidden="1"/>
    <cellStyle name="Normal" xfId="0" builtinId="0"/>
    <cellStyle name="Normal 2" xfId="3"/>
    <cellStyle name="Normal 2 2" xfId="4"/>
    <cellStyle name="Normal 3" xfId="5"/>
    <cellStyle name="Normal 4" xfId="6"/>
    <cellStyle name="Percent 2" xfId="7"/>
    <cellStyle name="Percent 2 2" xfId="8"/>
    <cellStyle name="Percent 3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bazgour/Documents/Documents/HEC%20Job/AFI_class%20copy/Lectures/Lecture%205/Invest%202006%201.%20EFFRONT%20November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risky assets "/>
      <sheetName val="Chart1"/>
      <sheetName val="Diversification"/>
    </sheetNames>
    <sheetDataSet>
      <sheetData sheetId="0">
        <row r="2">
          <cell r="A2" t="str">
            <v>Riskless rate</v>
          </cell>
        </row>
        <row r="3">
          <cell r="B3">
            <v>12.94</v>
          </cell>
          <cell r="C3">
            <v>15.21</v>
          </cell>
          <cell r="D3">
            <v>231.34410000000003</v>
          </cell>
        </row>
        <row r="4">
          <cell r="B4">
            <v>5.4</v>
          </cell>
          <cell r="C4">
            <v>11.1</v>
          </cell>
          <cell r="D4">
            <v>123.21</v>
          </cell>
        </row>
        <row r="5">
          <cell r="B5">
            <v>0.25</v>
          </cell>
        </row>
      </sheetData>
      <sheetData sheetId="1" refreshError="1"/>
      <sheetData sheetId="2">
        <row r="7">
          <cell r="A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74"/>
  <sheetViews>
    <sheetView tabSelected="1" topLeftCell="B2" workbookViewId="0">
      <selection activeCell="K69" sqref="K69"/>
    </sheetView>
  </sheetViews>
  <sheetFormatPr baseColWidth="10" defaultRowHeight="16" outlineLevelRow="1" x14ac:dyDescent="0.2"/>
  <cols>
    <col min="3" max="3" width="13" customWidth="1"/>
    <col min="4" max="8" width="12.83203125" bestFit="1" customWidth="1"/>
    <col min="10" max="10" width="17.33203125" bestFit="1" customWidth="1"/>
    <col min="11" max="15" width="12.83203125" bestFit="1" customWidth="1"/>
  </cols>
  <sheetData>
    <row r="1" spans="3:15" ht="17" thickBot="1" x14ac:dyDescent="0.25"/>
    <row r="2" spans="3:15" s="1" customFormat="1" ht="35" customHeight="1" thickTop="1" x14ac:dyDescent="0.25">
      <c r="C2" s="29" t="s">
        <v>0</v>
      </c>
      <c r="D2" s="30"/>
      <c r="E2" s="30"/>
      <c r="F2" s="30"/>
      <c r="G2" s="30"/>
      <c r="H2" s="31"/>
      <c r="J2" s="29" t="s">
        <v>1</v>
      </c>
      <c r="K2" s="30"/>
      <c r="L2" s="30"/>
      <c r="M2" s="30"/>
      <c r="N2" s="30"/>
      <c r="O2" s="31"/>
    </row>
    <row r="3" spans="3:15" s="2" customFormat="1" ht="21" customHeight="1" x14ac:dyDescent="0.2">
      <c r="C3" s="3" t="s">
        <v>2</v>
      </c>
      <c r="D3" s="4" t="s">
        <v>3</v>
      </c>
      <c r="E3" s="4" t="s">
        <v>16</v>
      </c>
      <c r="F3" s="4" t="s">
        <v>17</v>
      </c>
      <c r="G3" s="4" t="s">
        <v>18</v>
      </c>
      <c r="H3" s="5" t="s">
        <v>4</v>
      </c>
      <c r="J3" s="3" t="s">
        <v>2</v>
      </c>
      <c r="K3" s="4" t="s">
        <v>3</v>
      </c>
      <c r="L3" s="4" t="s">
        <v>16</v>
      </c>
      <c r="M3" s="4" t="s">
        <v>17</v>
      </c>
      <c r="N3" s="4" t="s">
        <v>18</v>
      </c>
      <c r="O3" s="5" t="s">
        <v>4</v>
      </c>
    </row>
    <row r="4" spans="3:15" ht="16" customHeight="1" x14ac:dyDescent="0.2">
      <c r="C4" s="6">
        <v>43098</v>
      </c>
      <c r="D4" s="7">
        <v>13533.27</v>
      </c>
      <c r="E4" s="7">
        <v>184.95</v>
      </c>
      <c r="F4" s="7">
        <v>85.15</v>
      </c>
      <c r="G4" s="7">
        <v>16.954999999999998</v>
      </c>
      <c r="H4" s="8">
        <v>393</v>
      </c>
      <c r="J4" s="6">
        <v>43098</v>
      </c>
      <c r="K4" s="9">
        <f>(D4-D5)/D5</f>
        <v>-9.1461606552552029E-3</v>
      </c>
      <c r="L4" s="9">
        <f t="shared" ref="L4:O19" si="0">(E4-E5)/E5</f>
        <v>-4.5748116254037815E-3</v>
      </c>
      <c r="M4" s="9">
        <f t="shared" si="0"/>
        <v>-8.0382106244174939E-3</v>
      </c>
      <c r="N4" s="9">
        <f t="shared" si="0"/>
        <v>-2.4172661870503695E-2</v>
      </c>
      <c r="O4" s="10">
        <f t="shared" si="0"/>
        <v>5.4325955734406441E-2</v>
      </c>
    </row>
    <row r="5" spans="3:15" x14ac:dyDescent="0.2">
      <c r="C5" s="6">
        <v>43069</v>
      </c>
      <c r="D5" s="7">
        <v>13658.19</v>
      </c>
      <c r="E5" s="7">
        <v>185.8</v>
      </c>
      <c r="F5" s="7">
        <v>85.84</v>
      </c>
      <c r="G5" s="7">
        <v>17.375</v>
      </c>
      <c r="H5" s="8">
        <v>372.75</v>
      </c>
      <c r="J5" s="6">
        <v>43069</v>
      </c>
      <c r="K5" s="9">
        <f t="shared" ref="K5:O63" si="1">(D5-D6)/D6</f>
        <v>-2.3193293898297034E-2</v>
      </c>
      <c r="L5" s="9">
        <f t="shared" si="0"/>
        <v>-2.747971735147867E-2</v>
      </c>
      <c r="M5" s="9">
        <f t="shared" si="0"/>
        <v>2.1296847114812688E-2</v>
      </c>
      <c r="N5" s="9">
        <f t="shared" si="0"/>
        <v>-0.14682052541124471</v>
      </c>
      <c r="O5" s="10">
        <f t="shared" si="0"/>
        <v>-5.273189326556544E-2</v>
      </c>
    </row>
    <row r="6" spans="3:15" x14ac:dyDescent="0.2">
      <c r="C6" s="6">
        <v>43039</v>
      </c>
      <c r="D6" s="7">
        <v>13982.49</v>
      </c>
      <c r="E6" s="7">
        <v>191.05</v>
      </c>
      <c r="F6" s="7">
        <v>84.05</v>
      </c>
      <c r="G6" s="7">
        <v>20.364999999999998</v>
      </c>
      <c r="H6" s="8">
        <v>393.5</v>
      </c>
      <c r="J6" s="6">
        <v>43039</v>
      </c>
      <c r="K6" s="9">
        <f t="shared" si="1"/>
        <v>3.3074667358215792E-2</v>
      </c>
      <c r="L6" s="9">
        <f t="shared" si="0"/>
        <v>6.197887715397446E-2</v>
      </c>
      <c r="M6" s="9">
        <f t="shared" si="0"/>
        <v>4.5398009950248647E-2</v>
      </c>
      <c r="N6" s="9">
        <f t="shared" si="0"/>
        <v>1.0669975186104212E-2</v>
      </c>
      <c r="O6" s="10">
        <f t="shared" si="0"/>
        <v>0.1674825693517282</v>
      </c>
    </row>
    <row r="7" spans="3:15" x14ac:dyDescent="0.2">
      <c r="C7" s="6">
        <v>43007</v>
      </c>
      <c r="D7" s="7">
        <v>13534.83</v>
      </c>
      <c r="E7" s="7">
        <v>179.9</v>
      </c>
      <c r="F7" s="7">
        <v>80.400000000000006</v>
      </c>
      <c r="G7" s="7">
        <v>20.149999999999999</v>
      </c>
      <c r="H7" s="8">
        <v>337.05</v>
      </c>
      <c r="J7" s="6">
        <v>43007</v>
      </c>
      <c r="K7" s="9">
        <f t="shared" si="1"/>
        <v>4.9395475486403058E-2</v>
      </c>
      <c r="L7" s="9">
        <f t="shared" si="0"/>
        <v>1.4378347899633558E-2</v>
      </c>
      <c r="M7" s="9">
        <f t="shared" si="0"/>
        <v>3.9431157078216053E-2</v>
      </c>
      <c r="N7" s="9">
        <f t="shared" si="0"/>
        <v>0.13617141246123479</v>
      </c>
      <c r="O7" s="10">
        <f t="shared" si="0"/>
        <v>6.8981921979067551E-2</v>
      </c>
    </row>
    <row r="8" spans="3:15" x14ac:dyDescent="0.2">
      <c r="C8" s="6">
        <v>42978</v>
      </c>
      <c r="D8" s="7">
        <v>12897.74</v>
      </c>
      <c r="E8" s="7">
        <v>177.35</v>
      </c>
      <c r="F8" s="7">
        <v>77.349999999999994</v>
      </c>
      <c r="G8" s="7">
        <v>17.734999999999999</v>
      </c>
      <c r="H8" s="8">
        <v>315.3</v>
      </c>
      <c r="J8" s="6">
        <v>42978</v>
      </c>
      <c r="K8" s="9">
        <f t="shared" si="1"/>
        <v>-1.6054520346046736E-3</v>
      </c>
      <c r="L8" s="9">
        <f t="shared" si="0"/>
        <v>1.2849800114220445E-2</v>
      </c>
      <c r="M8" s="9">
        <f t="shared" si="0"/>
        <v>2.1256931608133082E-2</v>
      </c>
      <c r="N8" s="9">
        <f t="shared" si="0"/>
        <v>-2.4745669507836091E-2</v>
      </c>
      <c r="O8" s="10">
        <f t="shared" si="0"/>
        <v>6.7005076142132011E-2</v>
      </c>
    </row>
    <row r="9" spans="3:15" x14ac:dyDescent="0.2">
      <c r="C9" s="6">
        <v>42947</v>
      </c>
      <c r="D9" s="7">
        <v>12918.48</v>
      </c>
      <c r="E9" s="7">
        <v>175.1</v>
      </c>
      <c r="F9" s="7">
        <v>75.739999999999995</v>
      </c>
      <c r="G9" s="7">
        <v>18.184999999999999</v>
      </c>
      <c r="H9" s="8">
        <v>295.5</v>
      </c>
      <c r="J9" s="6">
        <v>42947</v>
      </c>
      <c r="K9" s="9">
        <f t="shared" si="1"/>
        <v>-4.6406769239779131E-3</v>
      </c>
      <c r="L9" s="9">
        <f t="shared" si="0"/>
        <v>-4.0021929824561465E-2</v>
      </c>
      <c r="M9" s="9">
        <f t="shared" si="0"/>
        <v>1.35153218252374E-2</v>
      </c>
      <c r="N9" s="9">
        <f t="shared" si="0"/>
        <v>4.1225307758373825E-2</v>
      </c>
      <c r="O9" s="10">
        <f t="shared" si="0"/>
        <v>-9.0543259557343686E-3</v>
      </c>
    </row>
    <row r="10" spans="3:15" x14ac:dyDescent="0.2">
      <c r="C10" s="6">
        <v>42916</v>
      </c>
      <c r="D10" s="7">
        <v>12978.710000000001</v>
      </c>
      <c r="E10" s="7">
        <v>182.4</v>
      </c>
      <c r="F10" s="7">
        <v>74.73</v>
      </c>
      <c r="G10" s="7">
        <v>17.465</v>
      </c>
      <c r="H10" s="8">
        <v>298.2</v>
      </c>
      <c r="J10" s="6">
        <v>42916</v>
      </c>
      <c r="K10" s="9">
        <f t="shared" si="1"/>
        <v>-2.685560640869529E-2</v>
      </c>
      <c r="L10" s="9">
        <f t="shared" si="0"/>
        <v>-4.2268311892885185E-2</v>
      </c>
      <c r="M10" s="9">
        <f t="shared" si="0"/>
        <v>-3.859513701273639E-2</v>
      </c>
      <c r="N10" s="9">
        <f t="shared" si="0"/>
        <v>-4.8433048433048917E-3</v>
      </c>
      <c r="O10" s="10">
        <f t="shared" si="0"/>
        <v>1.2907608695652214E-2</v>
      </c>
    </row>
    <row r="11" spans="3:15" hidden="1" outlineLevel="1" x14ac:dyDescent="0.2">
      <c r="C11" s="6">
        <v>42886</v>
      </c>
      <c r="D11" s="7">
        <v>13336.880000000001</v>
      </c>
      <c r="E11" s="7">
        <v>190.45</v>
      </c>
      <c r="F11" s="7">
        <v>77.73</v>
      </c>
      <c r="G11" s="7">
        <v>17.55</v>
      </c>
      <c r="H11" s="8">
        <v>294.39999999999998</v>
      </c>
      <c r="J11" s="6">
        <v>42886</v>
      </c>
      <c r="K11" s="9">
        <f t="shared" si="1"/>
        <v>2.0103961744036284E-2</v>
      </c>
      <c r="L11" s="9">
        <f t="shared" si="0"/>
        <v>4.1564123598578043E-2</v>
      </c>
      <c r="M11" s="9">
        <f t="shared" si="0"/>
        <v>-4.7375160051215158E-3</v>
      </c>
      <c r="N11" s="9">
        <f t="shared" si="0"/>
        <v>-8.7600727839875159E-2</v>
      </c>
      <c r="O11" s="10">
        <f t="shared" si="0"/>
        <v>3.4616060446318625E-2</v>
      </c>
    </row>
    <row r="12" spans="3:15" hidden="1" outlineLevel="1" x14ac:dyDescent="0.2">
      <c r="C12" s="6">
        <v>42853</v>
      </c>
      <c r="D12" s="7">
        <v>13074.04</v>
      </c>
      <c r="E12" s="7">
        <v>182.85</v>
      </c>
      <c r="F12" s="7">
        <v>78.099999999999994</v>
      </c>
      <c r="G12" s="7">
        <v>19.234999999999999</v>
      </c>
      <c r="H12" s="8">
        <v>284.55</v>
      </c>
      <c r="J12" s="6">
        <v>42853</v>
      </c>
      <c r="K12" s="9">
        <f t="shared" si="1"/>
        <v>3.145315004859825E-2</v>
      </c>
      <c r="L12" s="9">
        <f t="shared" si="0"/>
        <v>1.4987510407993275E-2</v>
      </c>
      <c r="M12" s="9">
        <f t="shared" si="0"/>
        <v>5.1144010767160124E-2</v>
      </c>
      <c r="N12" s="9">
        <f t="shared" si="0"/>
        <v>1.9072847682119174E-2</v>
      </c>
      <c r="O12" s="10">
        <f t="shared" si="0"/>
        <v>0.17364405031965363</v>
      </c>
    </row>
    <row r="13" spans="3:15" hidden="1" outlineLevel="1" x14ac:dyDescent="0.2">
      <c r="C13" s="6">
        <v>42825</v>
      </c>
      <c r="D13" s="7">
        <v>12675.36</v>
      </c>
      <c r="E13" s="7">
        <v>180.15</v>
      </c>
      <c r="F13" s="7">
        <v>74.3</v>
      </c>
      <c r="G13" s="7">
        <v>18.875</v>
      </c>
      <c r="H13" s="8">
        <v>242.45</v>
      </c>
      <c r="J13" s="6">
        <v>42825</v>
      </c>
      <c r="K13" s="9">
        <f t="shared" si="1"/>
        <v>5.6188463666482211E-2</v>
      </c>
      <c r="L13" s="9">
        <f t="shared" si="0"/>
        <v>2.620336086585015E-2</v>
      </c>
      <c r="M13" s="9">
        <f t="shared" si="0"/>
        <v>9.2486399058961791E-2</v>
      </c>
      <c r="N13" s="9">
        <f t="shared" si="0"/>
        <v>5.0946547884187031E-2</v>
      </c>
      <c r="O13" s="10">
        <f t="shared" si="0"/>
        <v>5.5277475516866112E-2</v>
      </c>
    </row>
    <row r="14" spans="3:15" hidden="1" outlineLevel="1" x14ac:dyDescent="0.2">
      <c r="C14" s="6">
        <v>42794</v>
      </c>
      <c r="D14" s="7">
        <v>12001.04</v>
      </c>
      <c r="E14" s="7">
        <v>175.55</v>
      </c>
      <c r="F14" s="7">
        <v>68.010000000000005</v>
      </c>
      <c r="G14" s="7">
        <v>17.96</v>
      </c>
      <c r="H14" s="8">
        <v>229.75</v>
      </c>
      <c r="J14" s="6">
        <v>42794</v>
      </c>
      <c r="K14" s="9">
        <f t="shared" si="1"/>
        <v>2.3313320764723974E-2</v>
      </c>
      <c r="L14" s="9">
        <f t="shared" si="0"/>
        <v>4.2768042768042872E-2</v>
      </c>
      <c r="M14" s="9">
        <f t="shared" si="0"/>
        <v>4.7919876733436041E-2</v>
      </c>
      <c r="N14" s="9">
        <f t="shared" si="0"/>
        <v>4.4186046511627997E-2</v>
      </c>
      <c r="O14" s="10">
        <f t="shared" si="0"/>
        <v>4.3369663941871077E-2</v>
      </c>
    </row>
    <row r="15" spans="3:15" hidden="1" outlineLevel="1" x14ac:dyDescent="0.2">
      <c r="C15" s="6">
        <v>42766</v>
      </c>
      <c r="D15" s="7">
        <v>11727.630000000001</v>
      </c>
      <c r="E15" s="7">
        <v>168.35</v>
      </c>
      <c r="F15" s="7">
        <v>64.900000000000006</v>
      </c>
      <c r="G15" s="7">
        <v>17.2</v>
      </c>
      <c r="H15" s="8">
        <v>220.2</v>
      </c>
      <c r="J15" s="6">
        <v>42766</v>
      </c>
      <c r="K15" s="9">
        <f t="shared" si="1"/>
        <v>-2.3132206168255055E-2</v>
      </c>
      <c r="L15" s="9">
        <f t="shared" si="0"/>
        <v>-2.9123414071511023E-2</v>
      </c>
      <c r="M15" s="9">
        <f t="shared" si="0"/>
        <v>3.0911901081916975E-3</v>
      </c>
      <c r="N15" s="9">
        <f t="shared" si="0"/>
        <v>0.11003549532107132</v>
      </c>
      <c r="O15" s="10">
        <f t="shared" si="0"/>
        <v>3.2348804500703127E-2</v>
      </c>
    </row>
    <row r="16" spans="3:15" hidden="1" outlineLevel="1" x14ac:dyDescent="0.2">
      <c r="C16" s="6">
        <v>42734</v>
      </c>
      <c r="D16" s="7">
        <v>12005.34</v>
      </c>
      <c r="E16" s="7">
        <v>173.4</v>
      </c>
      <c r="F16" s="7">
        <v>64.7</v>
      </c>
      <c r="G16" s="7">
        <v>15.494999999999999</v>
      </c>
      <c r="H16" s="8">
        <v>213.3</v>
      </c>
      <c r="J16" s="6">
        <v>42734</v>
      </c>
      <c r="K16" s="9">
        <f t="shared" si="1"/>
        <v>6.4123950752976056E-2</v>
      </c>
      <c r="L16" s="9">
        <f t="shared" si="0"/>
        <v>7.6684259546724573E-2</v>
      </c>
      <c r="M16" s="9">
        <f t="shared" si="0"/>
        <v>5.6671566225706453E-2</v>
      </c>
      <c r="N16" s="9">
        <f t="shared" si="0"/>
        <v>0.11314655172413789</v>
      </c>
      <c r="O16" s="10">
        <f t="shared" si="0"/>
        <v>4.0487804878048837E-2</v>
      </c>
    </row>
    <row r="17" spans="3:15" hidden="1" outlineLevel="1" x14ac:dyDescent="0.2">
      <c r="C17" s="6">
        <v>42704</v>
      </c>
      <c r="D17" s="7">
        <v>11281.9</v>
      </c>
      <c r="E17" s="7">
        <v>161.05000000000001</v>
      </c>
      <c r="F17" s="7">
        <v>61.23</v>
      </c>
      <c r="G17" s="7">
        <v>13.92</v>
      </c>
      <c r="H17" s="8">
        <v>205</v>
      </c>
      <c r="J17" s="6">
        <v>42704</v>
      </c>
      <c r="K17" s="9">
        <f t="shared" si="1"/>
        <v>1.627935048346206E-2</v>
      </c>
      <c r="L17" s="9">
        <f t="shared" si="0"/>
        <v>-1.2266176019625881E-2</v>
      </c>
      <c r="M17" s="9">
        <f t="shared" si="0"/>
        <v>-7.1991512579569664E-2</v>
      </c>
      <c r="N17" s="9">
        <f t="shared" si="0"/>
        <v>2.0153902528398708E-2</v>
      </c>
      <c r="O17" s="10">
        <f t="shared" si="0"/>
        <v>1.4600346448898731E-2</v>
      </c>
    </row>
    <row r="18" spans="3:15" hidden="1" outlineLevel="1" x14ac:dyDescent="0.2">
      <c r="C18" s="6">
        <v>42674</v>
      </c>
      <c r="D18" s="7">
        <v>11101.18</v>
      </c>
      <c r="E18" s="7">
        <v>163.05000000000001</v>
      </c>
      <c r="F18" s="7">
        <v>65.98</v>
      </c>
      <c r="G18" s="7">
        <v>13.645</v>
      </c>
      <c r="H18" s="8">
        <v>202.05</v>
      </c>
      <c r="J18" s="6">
        <v>42674</v>
      </c>
      <c r="K18" s="9">
        <f t="shared" si="1"/>
        <v>1.453648835874579E-2</v>
      </c>
      <c r="L18" s="9">
        <f t="shared" si="0"/>
        <v>-3.0041641879833332E-2</v>
      </c>
      <c r="M18" s="9">
        <f t="shared" si="0"/>
        <v>-3.1415149735760428E-2</v>
      </c>
      <c r="N18" s="9">
        <f t="shared" si="0"/>
        <v>3.6778227289443865E-3</v>
      </c>
      <c r="O18" s="10">
        <f t="shared" si="0"/>
        <v>0.12531328320802004</v>
      </c>
    </row>
    <row r="19" spans="3:15" hidden="1" outlineLevel="1" x14ac:dyDescent="0.2">
      <c r="C19" s="6">
        <v>42643</v>
      </c>
      <c r="D19" s="7">
        <v>10942.12</v>
      </c>
      <c r="E19" s="7">
        <v>168.1</v>
      </c>
      <c r="F19" s="7">
        <v>68.12</v>
      </c>
      <c r="G19" s="7">
        <v>13.595000000000001</v>
      </c>
      <c r="H19" s="8">
        <v>179.55</v>
      </c>
      <c r="J19" s="6">
        <v>42643</v>
      </c>
      <c r="K19" s="9">
        <f t="shared" si="1"/>
        <v>3.7693685826018408E-3</v>
      </c>
      <c r="L19" s="9">
        <f t="shared" si="0"/>
        <v>-7.3811632713315619E-3</v>
      </c>
      <c r="M19" s="9">
        <f t="shared" si="0"/>
        <v>1.9120458891014806E-3</v>
      </c>
      <c r="N19" s="9">
        <f t="shared" si="0"/>
        <v>2.7977315689981172E-2</v>
      </c>
      <c r="O19" s="10">
        <f t="shared" si="0"/>
        <v>5.648720211827022E-2</v>
      </c>
    </row>
    <row r="20" spans="3:15" hidden="1" outlineLevel="1" x14ac:dyDescent="0.2">
      <c r="C20" s="6">
        <v>42613</v>
      </c>
      <c r="D20" s="7">
        <v>10901.03</v>
      </c>
      <c r="E20" s="7">
        <v>169.35</v>
      </c>
      <c r="F20" s="7">
        <v>67.989999999999995</v>
      </c>
      <c r="G20" s="7">
        <v>13.225</v>
      </c>
      <c r="H20" s="8">
        <v>169.95</v>
      </c>
      <c r="J20" s="6">
        <v>42613</v>
      </c>
      <c r="K20" s="9">
        <f t="shared" si="1"/>
        <v>-3.5763640848677033E-4</v>
      </c>
      <c r="L20" s="9">
        <f t="shared" si="1"/>
        <v>-5.2863436123348354E-3</v>
      </c>
      <c r="M20" s="9">
        <f t="shared" si="1"/>
        <v>1.4729709824715617E-3</v>
      </c>
      <c r="N20" s="9">
        <f t="shared" si="1"/>
        <v>-2.1095484826054785E-2</v>
      </c>
      <c r="O20" s="10">
        <f t="shared" si="1"/>
        <v>2.9429075927005856E-4</v>
      </c>
    </row>
    <row r="21" spans="3:15" hidden="1" outlineLevel="1" x14ac:dyDescent="0.2">
      <c r="C21" s="6">
        <v>42580</v>
      </c>
      <c r="D21" s="7">
        <v>10904.93</v>
      </c>
      <c r="E21" s="7">
        <v>170.25</v>
      </c>
      <c r="F21" s="7">
        <v>67.89</v>
      </c>
      <c r="G21" s="7">
        <v>13.51</v>
      </c>
      <c r="H21" s="8">
        <v>169.9</v>
      </c>
      <c r="J21" s="6">
        <v>42580</v>
      </c>
      <c r="K21" s="9">
        <f t="shared" si="1"/>
        <v>4.8510634206376746E-2</v>
      </c>
      <c r="L21" s="9">
        <f t="shared" si="1"/>
        <v>-1.0174418604651164E-2</v>
      </c>
      <c r="M21" s="9">
        <f t="shared" si="1"/>
        <v>6.5944418276024541E-2</v>
      </c>
      <c r="N21" s="9">
        <f t="shared" si="1"/>
        <v>0.2491909385113269</v>
      </c>
      <c r="O21" s="10">
        <f t="shared" si="1"/>
        <v>0.16809900309384682</v>
      </c>
    </row>
    <row r="22" spans="3:15" hidden="1" outlineLevel="1" x14ac:dyDescent="0.2">
      <c r="C22" s="6">
        <v>42551</v>
      </c>
      <c r="D22" s="7">
        <v>10400.4</v>
      </c>
      <c r="E22" s="7">
        <v>172</v>
      </c>
      <c r="F22" s="7">
        <v>63.69</v>
      </c>
      <c r="G22" s="7">
        <v>10.815</v>
      </c>
      <c r="H22" s="8">
        <v>145.44999999999999</v>
      </c>
      <c r="J22" s="6">
        <v>42551</v>
      </c>
      <c r="K22" s="9">
        <f t="shared" si="1"/>
        <v>-5.3149930673211936E-2</v>
      </c>
      <c r="L22" s="9">
        <f t="shared" si="1"/>
        <v>1.8354055654233242E-2</v>
      </c>
      <c r="M22" s="9">
        <f t="shared" si="1"/>
        <v>-5.7700843320017833E-2</v>
      </c>
      <c r="N22" s="9">
        <f t="shared" si="1"/>
        <v>-0.23541887592788974</v>
      </c>
      <c r="O22" s="10">
        <f t="shared" si="1"/>
        <v>2.0668274199103199E-3</v>
      </c>
    </row>
    <row r="23" spans="3:15" hidden="1" outlineLevel="1" x14ac:dyDescent="0.2">
      <c r="C23" s="6">
        <v>42521</v>
      </c>
      <c r="D23" s="7">
        <v>10984.210000000001</v>
      </c>
      <c r="E23" s="7">
        <v>168.9</v>
      </c>
      <c r="F23" s="7">
        <v>67.59</v>
      </c>
      <c r="G23" s="7">
        <v>14.145</v>
      </c>
      <c r="H23" s="8">
        <v>145.15</v>
      </c>
      <c r="J23" s="6">
        <v>42521</v>
      </c>
      <c r="K23" s="9">
        <f t="shared" si="1"/>
        <v>3.523540693756573E-2</v>
      </c>
      <c r="L23" s="9">
        <f t="shared" si="1"/>
        <v>6.5951404228463351E-2</v>
      </c>
      <c r="M23" s="9">
        <f t="shared" si="1"/>
        <v>3.6020846106683151E-2</v>
      </c>
      <c r="N23" s="9">
        <f t="shared" si="1"/>
        <v>6.40341515474919E-3</v>
      </c>
      <c r="O23" s="10">
        <f t="shared" si="1"/>
        <v>-3.0070163715335781E-2</v>
      </c>
    </row>
    <row r="24" spans="3:15" hidden="1" outlineLevel="1" x14ac:dyDescent="0.2">
      <c r="C24" s="6">
        <v>42489</v>
      </c>
      <c r="D24" s="7">
        <v>10610.35</v>
      </c>
      <c r="E24" s="7">
        <v>158.44999999999999</v>
      </c>
      <c r="F24" s="7">
        <v>65.239999999999995</v>
      </c>
      <c r="G24" s="7">
        <v>14.055</v>
      </c>
      <c r="H24" s="8">
        <v>149.65</v>
      </c>
      <c r="J24" s="6">
        <v>42489</v>
      </c>
      <c r="K24" s="9">
        <f t="shared" si="1"/>
        <v>1.4211880130036629E-2</v>
      </c>
      <c r="L24" s="9">
        <f t="shared" si="1"/>
        <v>6.3512226103524935E-3</v>
      </c>
      <c r="M24" s="9">
        <f t="shared" si="1"/>
        <v>-3.5130594165267144E-3</v>
      </c>
      <c r="N24" s="9">
        <f t="shared" si="1"/>
        <v>-6.6733067729083717E-2</v>
      </c>
      <c r="O24" s="10">
        <f t="shared" si="1"/>
        <v>-4.742202418841495E-2</v>
      </c>
    </row>
    <row r="25" spans="3:15" hidden="1" outlineLevel="1" x14ac:dyDescent="0.2">
      <c r="C25" s="6">
        <v>42460</v>
      </c>
      <c r="D25" s="7">
        <v>10461.67</v>
      </c>
      <c r="E25" s="7">
        <v>157.44999999999999</v>
      </c>
      <c r="F25" s="7">
        <v>65.47</v>
      </c>
      <c r="G25" s="7">
        <v>15.06</v>
      </c>
      <c r="H25" s="8">
        <v>157.1</v>
      </c>
      <c r="J25" s="6">
        <v>42460</v>
      </c>
      <c r="K25" s="9">
        <f t="shared" si="1"/>
        <v>9.1561964935973246E-3</v>
      </c>
      <c r="L25" s="9">
        <f t="shared" si="1"/>
        <v>9.294871794871722E-3</v>
      </c>
      <c r="M25" s="9">
        <f t="shared" si="1"/>
        <v>2.5853964274522072E-2</v>
      </c>
      <c r="N25" s="9">
        <f t="shared" si="1"/>
        <v>8.5014409221901996E-2</v>
      </c>
      <c r="O25" s="10">
        <f t="shared" si="1"/>
        <v>-2.2401991288114466E-2</v>
      </c>
    </row>
    <row r="26" spans="3:15" hidden="1" outlineLevel="1" x14ac:dyDescent="0.2">
      <c r="C26" s="6">
        <v>42429</v>
      </c>
      <c r="D26" s="7">
        <v>10366.75</v>
      </c>
      <c r="E26" s="7">
        <v>156</v>
      </c>
      <c r="F26" s="7">
        <v>63.82</v>
      </c>
      <c r="G26" s="7">
        <v>13.88</v>
      </c>
      <c r="H26" s="8">
        <v>160.69999999999999</v>
      </c>
      <c r="J26" s="6">
        <v>42429</v>
      </c>
      <c r="K26" s="9">
        <f t="shared" si="1"/>
        <v>-1.3184823602652405E-2</v>
      </c>
      <c r="L26" s="9">
        <f t="shared" si="1"/>
        <v>-9.8381466201206674E-3</v>
      </c>
      <c r="M26" s="9">
        <f t="shared" si="1"/>
        <v>2.2428708747196387E-2</v>
      </c>
      <c r="N26" s="9">
        <f t="shared" si="1"/>
        <v>1.6105417276720397E-2</v>
      </c>
      <c r="O26" s="10">
        <f t="shared" si="1"/>
        <v>3.6439858110286855E-2</v>
      </c>
    </row>
    <row r="27" spans="3:15" hidden="1" outlineLevel="1" x14ac:dyDescent="0.2">
      <c r="C27" s="6">
        <v>42398</v>
      </c>
      <c r="D27" s="7">
        <v>10505.26</v>
      </c>
      <c r="E27" s="7">
        <v>157.55000000000001</v>
      </c>
      <c r="F27" s="7">
        <v>62.42</v>
      </c>
      <c r="G27" s="7">
        <v>13.66</v>
      </c>
      <c r="H27" s="8">
        <v>155.05000000000001</v>
      </c>
      <c r="J27" s="6">
        <v>42398</v>
      </c>
      <c r="K27" s="9">
        <f t="shared" si="1"/>
        <v>-4.7221456350127686E-2</v>
      </c>
      <c r="L27" s="9">
        <f t="shared" si="1"/>
        <v>1.4488087572440437E-2</v>
      </c>
      <c r="M27" s="9">
        <f t="shared" si="1"/>
        <v>5.5461616503212734E-2</v>
      </c>
      <c r="N27" s="9">
        <f t="shared" si="1"/>
        <v>-0.15705029311940749</v>
      </c>
      <c r="O27" s="10">
        <f t="shared" si="1"/>
        <v>-1.8360240582462661E-2</v>
      </c>
    </row>
    <row r="28" spans="3:15" hidden="1" outlineLevel="1" x14ac:dyDescent="0.2">
      <c r="C28" s="6">
        <v>42369</v>
      </c>
      <c r="D28" s="7">
        <v>11025.92</v>
      </c>
      <c r="E28" s="7">
        <v>155.30000000000001</v>
      </c>
      <c r="F28" s="7">
        <v>59.14</v>
      </c>
      <c r="G28" s="7">
        <v>16.204999999999998</v>
      </c>
      <c r="H28" s="8">
        <v>157.94999999999999</v>
      </c>
      <c r="J28" s="6">
        <v>42369</v>
      </c>
      <c r="K28" s="9">
        <f t="shared" si="1"/>
        <v>-6.2448874777429907E-2</v>
      </c>
      <c r="L28" s="9">
        <f t="shared" si="1"/>
        <v>-7.3389021479713504E-2</v>
      </c>
      <c r="M28" s="9">
        <f t="shared" si="1"/>
        <v>-3.9311241065627056E-2</v>
      </c>
      <c r="N28" s="9">
        <f t="shared" si="1"/>
        <v>-4.1691306918982957E-2</v>
      </c>
      <c r="O28" s="10">
        <f t="shared" si="1"/>
        <v>-3.4240293488230038E-2</v>
      </c>
    </row>
    <row r="29" spans="3:15" hidden="1" outlineLevel="1" x14ac:dyDescent="0.2">
      <c r="C29" s="6">
        <v>42338</v>
      </c>
      <c r="D29" s="7">
        <v>11760.34</v>
      </c>
      <c r="E29" s="7">
        <v>167.6</v>
      </c>
      <c r="F29" s="7">
        <v>61.56</v>
      </c>
      <c r="G29" s="7">
        <v>16.91</v>
      </c>
      <c r="H29" s="8">
        <v>163.55000000000001</v>
      </c>
      <c r="J29" s="6">
        <v>42338</v>
      </c>
      <c r="K29" s="9">
        <f t="shared" si="1"/>
        <v>1.2868919947773309E-2</v>
      </c>
      <c r="L29" s="9">
        <f t="shared" si="1"/>
        <v>9.3345377898222393E-3</v>
      </c>
      <c r="M29" s="9">
        <f t="shared" si="1"/>
        <v>2.9325513196480891E-3</v>
      </c>
      <c r="N29" s="9">
        <f t="shared" si="1"/>
        <v>5.5226209048362035E-2</v>
      </c>
      <c r="O29" s="10">
        <f t="shared" si="1"/>
        <v>-2.9664787896766538E-2</v>
      </c>
    </row>
    <row r="30" spans="3:15" hidden="1" outlineLevel="1" x14ac:dyDescent="0.2">
      <c r="C30" s="6">
        <v>42307</v>
      </c>
      <c r="D30" s="7">
        <v>11610.92</v>
      </c>
      <c r="E30" s="7">
        <v>166.05</v>
      </c>
      <c r="F30" s="7">
        <v>61.38</v>
      </c>
      <c r="G30" s="7">
        <v>16.024999999999999</v>
      </c>
      <c r="H30" s="8">
        <v>168.55</v>
      </c>
      <c r="J30" s="6">
        <v>42307</v>
      </c>
      <c r="K30" s="9">
        <f t="shared" si="1"/>
        <v>0.10019718595459894</v>
      </c>
      <c r="L30" s="9">
        <f t="shared" si="1"/>
        <v>7.0944856497903899E-2</v>
      </c>
      <c r="M30" s="9">
        <f t="shared" si="1"/>
        <v>8.2348792100158733E-2</v>
      </c>
      <c r="N30" s="9">
        <f t="shared" si="1"/>
        <v>0.19100706057227784</v>
      </c>
      <c r="O30" s="10">
        <f t="shared" si="1"/>
        <v>0.15445205479452062</v>
      </c>
    </row>
    <row r="31" spans="3:15" hidden="1" outlineLevel="1" x14ac:dyDescent="0.2">
      <c r="C31" s="6">
        <v>42277</v>
      </c>
      <c r="D31" s="7">
        <v>10553.49</v>
      </c>
      <c r="E31" s="7">
        <v>155.05000000000001</v>
      </c>
      <c r="F31" s="7">
        <v>56.71</v>
      </c>
      <c r="G31" s="7">
        <v>13.455</v>
      </c>
      <c r="H31" s="8">
        <v>146</v>
      </c>
      <c r="J31" s="6">
        <v>42277</v>
      </c>
      <c r="K31" s="9">
        <f t="shared" si="1"/>
        <v>-4.106953990193974E-2</v>
      </c>
      <c r="L31" s="9">
        <f t="shared" si="1"/>
        <v>1.5389652914211021E-2</v>
      </c>
      <c r="M31" s="9">
        <f t="shared" si="1"/>
        <v>-1.2192997735586061E-2</v>
      </c>
      <c r="N31" s="9">
        <f t="shared" si="1"/>
        <v>-0.12629870129870133</v>
      </c>
      <c r="O31" s="10">
        <f t="shared" si="1"/>
        <v>-4.4189852700491E-2</v>
      </c>
    </row>
    <row r="32" spans="3:15" hidden="1" outlineLevel="1" x14ac:dyDescent="0.2">
      <c r="C32" s="6">
        <v>42247</v>
      </c>
      <c r="D32" s="7">
        <v>11005.48</v>
      </c>
      <c r="E32" s="7">
        <v>152.69999999999999</v>
      </c>
      <c r="F32" s="7">
        <v>57.41</v>
      </c>
      <c r="G32" s="7">
        <v>15.4</v>
      </c>
      <c r="H32" s="8">
        <v>152.75</v>
      </c>
      <c r="J32" s="6">
        <v>42247</v>
      </c>
      <c r="K32" s="9">
        <f t="shared" si="1"/>
        <v>-8.4535945265872312E-2</v>
      </c>
      <c r="L32" s="9">
        <f t="shared" si="1"/>
        <v>-0.10361021426474909</v>
      </c>
      <c r="M32" s="9">
        <f t="shared" si="1"/>
        <v>-1.6952054794520582E-2</v>
      </c>
      <c r="N32" s="9">
        <f t="shared" si="1"/>
        <v>-0.15593313236503153</v>
      </c>
      <c r="O32" s="10">
        <f t="shared" si="1"/>
        <v>-0.13012528473804097</v>
      </c>
    </row>
    <row r="33" spans="3:15" hidden="1" outlineLevel="1" x14ac:dyDescent="0.2">
      <c r="C33" s="6">
        <v>42216</v>
      </c>
      <c r="D33" s="7">
        <v>12021.75</v>
      </c>
      <c r="E33" s="7">
        <v>170.35</v>
      </c>
      <c r="F33" s="7">
        <v>58.4</v>
      </c>
      <c r="G33" s="7">
        <v>18.245000000000001</v>
      </c>
      <c r="H33" s="8">
        <v>175.6</v>
      </c>
      <c r="J33" s="6">
        <v>42216</v>
      </c>
      <c r="K33" s="9">
        <f t="shared" si="1"/>
        <v>6.1737870174189656E-2</v>
      </c>
      <c r="L33" s="9">
        <f t="shared" si="1"/>
        <v>6.4687499999999967E-2</v>
      </c>
      <c r="M33" s="9">
        <f t="shared" si="1"/>
        <v>0.12567463377023894</v>
      </c>
      <c r="N33" s="9">
        <f t="shared" si="1"/>
        <v>-1.0843046896177787E-2</v>
      </c>
      <c r="O33" s="10">
        <f t="shared" si="1"/>
        <v>9.6472057446144163E-2</v>
      </c>
    </row>
    <row r="34" spans="3:15" hidden="1" outlineLevel="1" x14ac:dyDescent="0.2">
      <c r="C34" s="6">
        <v>42185</v>
      </c>
      <c r="D34" s="7">
        <v>11322.710000000001</v>
      </c>
      <c r="E34" s="7">
        <v>160</v>
      </c>
      <c r="F34" s="7">
        <v>51.88</v>
      </c>
      <c r="G34" s="7">
        <v>18.445</v>
      </c>
      <c r="H34" s="8">
        <v>160.15</v>
      </c>
      <c r="J34" s="6">
        <v>42185</v>
      </c>
      <c r="K34" s="9">
        <f t="shared" si="1"/>
        <v>-3.8025433549584181E-2</v>
      </c>
      <c r="L34" s="9">
        <f t="shared" si="1"/>
        <v>-6.9496946786856584E-2</v>
      </c>
      <c r="M34" s="9">
        <f t="shared" si="1"/>
        <v>-4.0680473372780988E-2</v>
      </c>
      <c r="N34" s="9">
        <f t="shared" si="1"/>
        <v>-2.9210526315789458E-2</v>
      </c>
      <c r="O34" s="10">
        <f t="shared" si="1"/>
        <v>1.250390747108578E-3</v>
      </c>
    </row>
    <row r="35" spans="3:15" hidden="1" outlineLevel="1" x14ac:dyDescent="0.2">
      <c r="C35" s="6">
        <v>42153</v>
      </c>
      <c r="D35" s="7">
        <v>11770.28</v>
      </c>
      <c r="E35" s="7">
        <v>171.95</v>
      </c>
      <c r="F35" s="7">
        <v>54.08</v>
      </c>
      <c r="G35" s="7">
        <v>19</v>
      </c>
      <c r="H35" s="8">
        <v>159.94999999999999</v>
      </c>
      <c r="J35" s="6">
        <v>42153</v>
      </c>
      <c r="K35" s="9">
        <f t="shared" si="1"/>
        <v>4.9700864151256737E-3</v>
      </c>
      <c r="L35" s="9">
        <f t="shared" si="1"/>
        <v>8.8002346729246124E-3</v>
      </c>
      <c r="M35" s="9">
        <f t="shared" si="1"/>
        <v>-1.3498723093761437E-2</v>
      </c>
      <c r="N35" s="9">
        <f t="shared" si="1"/>
        <v>0.12426035502958589</v>
      </c>
      <c r="O35" s="10">
        <f t="shared" si="1"/>
        <v>-3.0899727355347E-2</v>
      </c>
    </row>
    <row r="36" spans="3:15" hidden="1" outlineLevel="1" x14ac:dyDescent="0.2">
      <c r="C36" s="6">
        <v>42124</v>
      </c>
      <c r="D36" s="7">
        <v>11712.07</v>
      </c>
      <c r="E36" s="7">
        <v>170.45</v>
      </c>
      <c r="F36" s="7">
        <v>54.82</v>
      </c>
      <c r="G36" s="7">
        <v>16.899999999999999</v>
      </c>
      <c r="H36" s="8">
        <v>165.05</v>
      </c>
      <c r="J36" s="6">
        <v>42124</v>
      </c>
      <c r="K36" s="9">
        <f t="shared" si="1"/>
        <v>7.3937026228032528E-3</v>
      </c>
      <c r="L36" s="9">
        <f t="shared" si="1"/>
        <v>-5.2524073533703284E-3</v>
      </c>
      <c r="M36" s="9">
        <f t="shared" si="1"/>
        <v>2.9870373849333148E-2</v>
      </c>
      <c r="N36" s="9">
        <f t="shared" si="1"/>
        <v>8.4028223220012743E-2</v>
      </c>
      <c r="O36" s="10">
        <f t="shared" si="1"/>
        <v>-9.2134213421342134E-2</v>
      </c>
    </row>
    <row r="37" spans="3:15" hidden="1" outlineLevel="1" x14ac:dyDescent="0.2">
      <c r="C37" s="6">
        <v>42094</v>
      </c>
      <c r="D37" s="7">
        <v>11626.11</v>
      </c>
      <c r="E37" s="7">
        <v>171.35</v>
      </c>
      <c r="F37" s="7">
        <v>53.23</v>
      </c>
      <c r="G37" s="7">
        <v>15.59</v>
      </c>
      <c r="H37" s="8">
        <v>181.8</v>
      </c>
      <c r="J37" s="6">
        <v>42094</v>
      </c>
      <c r="K37" s="9">
        <f t="shared" si="1"/>
        <v>1.8364728089730158E-2</v>
      </c>
      <c r="L37" s="9">
        <f t="shared" si="1"/>
        <v>5.6086286594761135E-2</v>
      </c>
      <c r="M37" s="9">
        <f t="shared" si="1"/>
        <v>3.9607695209353776E-3</v>
      </c>
      <c r="N37" s="9">
        <f t="shared" si="1"/>
        <v>4.1764116271299702E-2</v>
      </c>
      <c r="O37" s="10">
        <f t="shared" si="1"/>
        <v>-1.0989010989010365E-3</v>
      </c>
    </row>
    <row r="38" spans="3:15" hidden="1" outlineLevel="1" x14ac:dyDescent="0.2">
      <c r="C38" s="6">
        <v>42062</v>
      </c>
      <c r="D38" s="7">
        <v>11416.45</v>
      </c>
      <c r="E38" s="7">
        <v>162.25</v>
      </c>
      <c r="F38" s="7">
        <v>53.02</v>
      </c>
      <c r="G38" s="7">
        <v>14.965</v>
      </c>
      <c r="H38" s="8">
        <v>182</v>
      </c>
      <c r="J38" s="6">
        <v>42062</v>
      </c>
      <c r="K38" s="9">
        <f t="shared" si="1"/>
        <v>7.5416547348113816E-2</v>
      </c>
      <c r="L38" s="9">
        <f t="shared" si="1"/>
        <v>2.011945928953152E-2</v>
      </c>
      <c r="M38" s="9">
        <f t="shared" si="1"/>
        <v>0.1319385140905209</v>
      </c>
      <c r="N38" s="9">
        <f t="shared" si="1"/>
        <v>0.1641384675223648</v>
      </c>
      <c r="O38" s="10">
        <f t="shared" si="1"/>
        <v>1.4492753623188373E-2</v>
      </c>
    </row>
    <row r="39" spans="3:15" hidden="1" outlineLevel="1" x14ac:dyDescent="0.2">
      <c r="C39" s="6">
        <v>42034</v>
      </c>
      <c r="D39" s="7">
        <v>10615.84</v>
      </c>
      <c r="E39" s="7">
        <v>159.05000000000001</v>
      </c>
      <c r="F39" s="7">
        <v>46.84</v>
      </c>
      <c r="G39" s="7">
        <v>12.855</v>
      </c>
      <c r="H39" s="8">
        <v>179.4</v>
      </c>
      <c r="J39" s="6">
        <v>42034</v>
      </c>
      <c r="K39" s="9">
        <f t="shared" si="1"/>
        <v>7.7811530401728377E-2</v>
      </c>
      <c r="L39" s="9">
        <f t="shared" si="1"/>
        <v>0.14178033022254127</v>
      </c>
      <c r="M39" s="9">
        <f t="shared" si="1"/>
        <v>2.9224346297517148E-2</v>
      </c>
      <c r="N39" s="9">
        <f t="shared" si="1"/>
        <v>0.2578277886497064</v>
      </c>
      <c r="O39" s="10">
        <f t="shared" si="1"/>
        <v>0.1247648902821317</v>
      </c>
    </row>
    <row r="40" spans="3:15" hidden="1" outlineLevel="1" x14ac:dyDescent="0.2">
      <c r="C40" s="6">
        <v>42004</v>
      </c>
      <c r="D40" s="7">
        <v>9849.44</v>
      </c>
      <c r="E40" s="7">
        <v>139.30000000000001</v>
      </c>
      <c r="F40" s="7">
        <v>45.51</v>
      </c>
      <c r="G40" s="7">
        <v>10.220000000000001</v>
      </c>
      <c r="H40" s="8">
        <v>159.5</v>
      </c>
      <c r="J40" s="6">
        <v>42004</v>
      </c>
      <c r="K40" s="9">
        <f t="shared" si="1"/>
        <v>-2.4025208335397608E-2</v>
      </c>
      <c r="L40" s="9">
        <f t="shared" si="1"/>
        <v>1.5306122448979758E-2</v>
      </c>
      <c r="M40" s="9">
        <f t="shared" si="1"/>
        <v>4.6808510638297794E-2</v>
      </c>
      <c r="N40" s="9">
        <f t="shared" si="1"/>
        <v>-7.7669902912621425E-3</v>
      </c>
      <c r="O40" s="10">
        <f t="shared" si="1"/>
        <v>-3.9735099337748311E-2</v>
      </c>
    </row>
    <row r="41" spans="3:15" hidden="1" outlineLevel="1" x14ac:dyDescent="0.2">
      <c r="C41" s="6">
        <v>41971</v>
      </c>
      <c r="D41" s="7">
        <v>10091.9</v>
      </c>
      <c r="E41" s="7">
        <v>137.19999999999999</v>
      </c>
      <c r="F41" s="7">
        <v>43.475000000000001</v>
      </c>
      <c r="G41" s="7">
        <v>10.3</v>
      </c>
      <c r="H41" s="8">
        <v>166.1</v>
      </c>
      <c r="J41" s="6">
        <v>41971</v>
      </c>
      <c r="K41" s="9">
        <f t="shared" si="1"/>
        <v>3.7634679468263384E-2</v>
      </c>
      <c r="L41" s="9">
        <f t="shared" si="1"/>
        <v>9.6722621902477976E-2</v>
      </c>
      <c r="M41" s="9">
        <f t="shared" si="1"/>
        <v>-4.3980208905992302E-2</v>
      </c>
      <c r="N41" s="9">
        <f t="shared" si="1"/>
        <v>8.9025163882427621E-2</v>
      </c>
      <c r="O41" s="10">
        <f t="shared" si="1"/>
        <v>7.8921727833712291E-2</v>
      </c>
    </row>
    <row r="42" spans="3:15" hidden="1" outlineLevel="1" x14ac:dyDescent="0.2">
      <c r="C42" s="6">
        <v>41943</v>
      </c>
      <c r="D42" s="7">
        <v>9725.8700000000008</v>
      </c>
      <c r="E42" s="7">
        <v>125.1</v>
      </c>
      <c r="F42" s="7">
        <v>45.475000000000001</v>
      </c>
      <c r="G42" s="7">
        <v>9.4580000000000002</v>
      </c>
      <c r="H42" s="8">
        <v>153.94999999999999</v>
      </c>
      <c r="J42" s="6">
        <v>41943</v>
      </c>
      <c r="K42" s="9">
        <f t="shared" si="1"/>
        <v>-4.0632129882351091E-2</v>
      </c>
      <c r="L42" s="9">
        <f t="shared" si="1"/>
        <v>-4.773269689737538E-3</v>
      </c>
      <c r="M42" s="9">
        <f t="shared" si="1"/>
        <v>-1.1520486903597459E-2</v>
      </c>
      <c r="N42" s="9">
        <f t="shared" si="1"/>
        <v>-6.86361398325947E-2</v>
      </c>
      <c r="O42" s="10">
        <f t="shared" si="1"/>
        <v>-3.570310053241476E-2</v>
      </c>
    </row>
    <row r="43" spans="3:15" hidden="1" outlineLevel="1" x14ac:dyDescent="0.2">
      <c r="C43" s="6">
        <v>41912</v>
      </c>
      <c r="D43" s="7">
        <v>10137.790000000001</v>
      </c>
      <c r="E43" s="7">
        <v>125.7</v>
      </c>
      <c r="F43" s="7">
        <v>46.005000000000003</v>
      </c>
      <c r="G43" s="7">
        <v>10.154999999999999</v>
      </c>
      <c r="H43" s="8">
        <v>159.65</v>
      </c>
      <c r="J43" s="6">
        <v>41912</v>
      </c>
      <c r="K43" s="9">
        <f t="shared" si="1"/>
        <v>9.5288834008823362E-3</v>
      </c>
      <c r="L43" s="9">
        <f t="shared" si="1"/>
        <v>-2.3809523809523582E-3</v>
      </c>
      <c r="M43" s="9">
        <f t="shared" si="1"/>
        <v>-7.527638190954769E-2</v>
      </c>
      <c r="N43" s="9">
        <f t="shared" si="1"/>
        <v>-5.0046772684752119E-2</v>
      </c>
      <c r="O43" s="10">
        <f t="shared" si="1"/>
        <v>-9.9224806201550029E-3</v>
      </c>
    </row>
    <row r="44" spans="3:15" hidden="1" outlineLevel="1" x14ac:dyDescent="0.2">
      <c r="C44" s="6">
        <v>41880</v>
      </c>
      <c r="D44" s="7">
        <v>10042.1</v>
      </c>
      <c r="E44" s="7">
        <v>126</v>
      </c>
      <c r="F44" s="7">
        <v>49.75</v>
      </c>
      <c r="G44" s="7">
        <v>10.69</v>
      </c>
      <c r="H44" s="8">
        <v>161.25</v>
      </c>
      <c r="J44" s="6">
        <v>41880</v>
      </c>
      <c r="K44" s="9">
        <f t="shared" si="1"/>
        <v>3.1769597724827979E-2</v>
      </c>
      <c r="L44" s="9">
        <f t="shared" si="1"/>
        <v>-3.1645569620253611E-3</v>
      </c>
      <c r="M44" s="9">
        <f t="shared" si="1"/>
        <v>-3.6226268888027852E-2</v>
      </c>
      <c r="N44" s="9">
        <f t="shared" si="1"/>
        <v>-4.6387154326494318E-2</v>
      </c>
      <c r="O44" s="10">
        <f t="shared" si="1"/>
        <v>8.1275398562051359E-3</v>
      </c>
    </row>
    <row r="45" spans="3:15" hidden="1" outlineLevel="1" x14ac:dyDescent="0.2">
      <c r="C45" s="6">
        <v>41851</v>
      </c>
      <c r="D45" s="7">
        <v>9732.89</v>
      </c>
      <c r="E45" s="7">
        <v>126.4</v>
      </c>
      <c r="F45" s="7">
        <v>51.62</v>
      </c>
      <c r="G45" s="7">
        <v>11.21</v>
      </c>
      <c r="H45" s="8">
        <v>159.94999999999999</v>
      </c>
      <c r="J45" s="6">
        <v>41851</v>
      </c>
      <c r="K45" s="9">
        <f t="shared" si="1"/>
        <v>-3.9573985610715769E-2</v>
      </c>
      <c r="L45" s="9">
        <f t="shared" si="1"/>
        <v>4.370282081843555E-3</v>
      </c>
      <c r="M45" s="9">
        <f t="shared" si="1"/>
        <v>-5.4578754578754649E-2</v>
      </c>
      <c r="N45" s="9">
        <f t="shared" si="1"/>
        <v>3.8443723946271505E-2</v>
      </c>
      <c r="O45" s="10">
        <f t="shared" si="1"/>
        <v>-1.2488292226039155E-3</v>
      </c>
    </row>
    <row r="46" spans="3:15" hidden="1" outlineLevel="1" x14ac:dyDescent="0.2">
      <c r="C46" s="6">
        <v>41820</v>
      </c>
      <c r="D46" s="7">
        <v>10133.93</v>
      </c>
      <c r="E46" s="7">
        <v>125.85</v>
      </c>
      <c r="F46" s="7">
        <v>54.6</v>
      </c>
      <c r="G46" s="7">
        <v>10.795</v>
      </c>
      <c r="H46" s="8">
        <v>160.15</v>
      </c>
      <c r="J46" s="6">
        <v>41820</v>
      </c>
      <c r="K46" s="9">
        <f t="shared" si="1"/>
        <v>-1.6511921988107556E-2</v>
      </c>
      <c r="L46" s="9">
        <f t="shared" si="1"/>
        <v>-1.6796875000000044E-2</v>
      </c>
      <c r="M46" s="9">
        <f t="shared" si="1"/>
        <v>5.5248618784531174E-3</v>
      </c>
      <c r="N46" s="9">
        <f t="shared" si="1"/>
        <v>3.9980732177263882E-2</v>
      </c>
      <c r="O46" s="10">
        <f t="shared" si="1"/>
        <v>-1.202961135101782E-2</v>
      </c>
    </row>
    <row r="47" spans="3:15" hidden="1" outlineLevel="1" x14ac:dyDescent="0.2">
      <c r="C47" s="6">
        <v>41789</v>
      </c>
      <c r="D47" s="7">
        <v>10304.07</v>
      </c>
      <c r="E47" s="7">
        <v>128</v>
      </c>
      <c r="F47" s="7">
        <v>54.3</v>
      </c>
      <c r="G47" s="7">
        <v>10.38</v>
      </c>
      <c r="H47" s="8">
        <v>162.1</v>
      </c>
      <c r="J47" s="6">
        <v>41789</v>
      </c>
      <c r="K47" s="9">
        <f t="shared" si="1"/>
        <v>2.3097987973914276E-2</v>
      </c>
      <c r="L47" s="9">
        <f t="shared" si="1"/>
        <v>3.2258064516129031E-2</v>
      </c>
      <c r="M47" s="9">
        <f t="shared" si="1"/>
        <v>-7.3610599926400902E-4</v>
      </c>
      <c r="N47" s="9">
        <f t="shared" si="1"/>
        <v>-1.6113744075829377E-2</v>
      </c>
      <c r="O47" s="10">
        <f t="shared" si="1"/>
        <v>1.6938519447929665E-2</v>
      </c>
    </row>
    <row r="48" spans="3:15" hidden="1" outlineLevel="1" x14ac:dyDescent="0.2">
      <c r="C48" s="6">
        <v>41759</v>
      </c>
      <c r="D48" s="7">
        <v>10071.44</v>
      </c>
      <c r="E48" s="7">
        <v>124</v>
      </c>
      <c r="F48" s="7">
        <v>54.34</v>
      </c>
      <c r="G48" s="7">
        <v>10.55</v>
      </c>
      <c r="H48" s="8">
        <v>159.4</v>
      </c>
      <c r="J48" s="6">
        <v>41759</v>
      </c>
      <c r="K48" s="9">
        <f t="shared" si="1"/>
        <v>2.5619509850445924E-2</v>
      </c>
      <c r="L48" s="9">
        <f t="shared" si="1"/>
        <v>3.5923141186299058E-2</v>
      </c>
      <c r="M48" s="9">
        <f t="shared" si="1"/>
        <v>7.9762567241700392E-3</v>
      </c>
      <c r="N48" s="9">
        <f t="shared" si="1"/>
        <v>-6.8638269697638477E-2</v>
      </c>
      <c r="O48" s="10">
        <f t="shared" si="1"/>
        <v>7.6663289429246828E-2</v>
      </c>
    </row>
    <row r="49" spans="3:15" hidden="1" outlineLevel="1" x14ac:dyDescent="0.2">
      <c r="C49" s="6">
        <v>41729</v>
      </c>
      <c r="D49" s="7">
        <v>9819.86</v>
      </c>
      <c r="E49" s="7">
        <v>119.7</v>
      </c>
      <c r="F49" s="7">
        <v>53.91</v>
      </c>
      <c r="G49" s="7">
        <v>11.327500000000001</v>
      </c>
      <c r="H49" s="8">
        <v>148.05000000000001</v>
      </c>
      <c r="J49" s="6">
        <v>41729</v>
      </c>
      <c r="K49" s="9">
        <f t="shared" si="1"/>
        <v>-2.2748863318854343E-3</v>
      </c>
      <c r="L49" s="9">
        <f t="shared" si="1"/>
        <v>-2.4847250509164948E-2</v>
      </c>
      <c r="M49" s="9">
        <f t="shared" si="1"/>
        <v>-4.0642896730095322E-3</v>
      </c>
      <c r="N49" s="9">
        <f t="shared" si="1"/>
        <v>6.5756543665205211E-2</v>
      </c>
      <c r="O49" s="10">
        <f t="shared" si="1"/>
        <v>-3.7012113055180551E-3</v>
      </c>
    </row>
    <row r="50" spans="3:15" hidden="1" outlineLevel="1" x14ac:dyDescent="0.2">
      <c r="C50" s="6">
        <v>41698</v>
      </c>
      <c r="D50" s="7">
        <v>9842.25</v>
      </c>
      <c r="E50" s="7">
        <v>122.75</v>
      </c>
      <c r="F50" s="7">
        <v>54.13</v>
      </c>
      <c r="G50" s="7">
        <v>10.6286</v>
      </c>
      <c r="H50" s="8">
        <v>148.6</v>
      </c>
      <c r="J50" s="6">
        <v>41698</v>
      </c>
      <c r="K50" s="9">
        <f t="shared" si="1"/>
        <v>5.8180152691452887E-2</v>
      </c>
      <c r="L50" s="9">
        <f t="shared" si="1"/>
        <v>6.1475409836065573E-3</v>
      </c>
      <c r="M50" s="9">
        <f t="shared" si="1"/>
        <v>0.1145886955626481</v>
      </c>
      <c r="N50" s="9">
        <f t="shared" si="1"/>
        <v>0.12769095288113652</v>
      </c>
      <c r="O50" s="10">
        <f t="shared" si="1"/>
        <v>3.7149611617695571E-3</v>
      </c>
    </row>
    <row r="51" spans="3:15" hidden="1" outlineLevel="1" x14ac:dyDescent="0.2">
      <c r="C51" s="6">
        <v>41670</v>
      </c>
      <c r="D51" s="7">
        <v>9301.11</v>
      </c>
      <c r="E51" s="7">
        <v>122</v>
      </c>
      <c r="F51" s="7">
        <v>48.564999999999998</v>
      </c>
      <c r="G51" s="7">
        <v>9.4251000000000005</v>
      </c>
      <c r="H51" s="8">
        <v>148.05000000000001</v>
      </c>
      <c r="J51" s="6">
        <v>41670</v>
      </c>
      <c r="K51" s="9">
        <f t="shared" si="1"/>
        <v>-3.009475781853678E-2</v>
      </c>
      <c r="L51" s="9">
        <f t="shared" si="1"/>
        <v>-4.4635865309318734E-2</v>
      </c>
      <c r="M51" s="9">
        <f t="shared" si="1"/>
        <v>1.7707460184409031E-2</v>
      </c>
      <c r="N51" s="9">
        <f t="shared" si="1"/>
        <v>0.20735550317688056</v>
      </c>
      <c r="O51" s="10">
        <f t="shared" si="1"/>
        <v>-3.6446469248291535E-2</v>
      </c>
    </row>
    <row r="52" spans="3:15" hidden="1" outlineLevel="1" x14ac:dyDescent="0.2">
      <c r="C52" s="6">
        <v>41639</v>
      </c>
      <c r="D52" s="7">
        <v>9589.7100000000009</v>
      </c>
      <c r="E52" s="7">
        <v>127.7</v>
      </c>
      <c r="F52" s="7">
        <v>47.72</v>
      </c>
      <c r="G52" s="7">
        <v>7.8064</v>
      </c>
      <c r="H52" s="8">
        <v>153.65</v>
      </c>
      <c r="J52" s="6">
        <v>41639</v>
      </c>
      <c r="K52" s="9">
        <f t="shared" si="1"/>
        <v>2.8444414698652054E-3</v>
      </c>
      <c r="L52" s="9">
        <f t="shared" si="1"/>
        <v>3.6946812829882235E-2</v>
      </c>
      <c r="M52" s="9">
        <f t="shared" si="1"/>
        <v>8.3465398837822714E-3</v>
      </c>
      <c r="N52" s="9">
        <f t="shared" si="1"/>
        <v>-0.19264461014985884</v>
      </c>
      <c r="O52" s="10">
        <f t="shared" si="1"/>
        <v>-5.8805513016845293E-2</v>
      </c>
    </row>
    <row r="53" spans="3:15" hidden="1" outlineLevel="1" x14ac:dyDescent="0.2">
      <c r="C53" s="6">
        <v>41607</v>
      </c>
      <c r="D53" s="7">
        <v>9562.51</v>
      </c>
      <c r="E53" s="7">
        <v>123.15</v>
      </c>
      <c r="F53" s="7">
        <v>47.325000000000003</v>
      </c>
      <c r="G53" s="7">
        <v>9.6691000000000003</v>
      </c>
      <c r="H53" s="8">
        <v>163.25</v>
      </c>
      <c r="J53" s="6">
        <v>41607</v>
      </c>
      <c r="K53" s="9">
        <f t="shared" si="1"/>
        <v>1.1401207334462025E-3</v>
      </c>
      <c r="L53" s="9">
        <f t="shared" si="1"/>
        <v>-2.3781212841854932E-2</v>
      </c>
      <c r="M53" s="9">
        <f t="shared" si="1"/>
        <v>1.693300878399945E-3</v>
      </c>
      <c r="N53" s="9">
        <f t="shared" si="1"/>
        <v>0.20440702034105204</v>
      </c>
      <c r="O53" s="10">
        <f t="shared" si="1"/>
        <v>-2.4499551837466355E-2</v>
      </c>
    </row>
    <row r="54" spans="3:15" hidden="1" outlineLevel="1" x14ac:dyDescent="0.2">
      <c r="C54" s="6">
        <v>41578</v>
      </c>
      <c r="D54" s="7">
        <v>9551.6200000000008</v>
      </c>
      <c r="E54" s="7">
        <v>126.15</v>
      </c>
      <c r="F54" s="7">
        <v>47.244999999999997</v>
      </c>
      <c r="G54" s="7">
        <v>8.0281000000000002</v>
      </c>
      <c r="H54" s="8">
        <v>167.35</v>
      </c>
      <c r="J54" s="6">
        <v>41578</v>
      </c>
      <c r="K54" s="9">
        <f t="shared" si="1"/>
        <v>3.7759341509417656E-2</v>
      </c>
      <c r="L54" s="9">
        <f t="shared" si="1"/>
        <v>-6.3016935801496424E-3</v>
      </c>
      <c r="M54" s="9">
        <f t="shared" si="1"/>
        <v>9.9488014894112145E-2</v>
      </c>
      <c r="N54" s="9">
        <f t="shared" si="1"/>
        <v>-0.20115228466804647</v>
      </c>
      <c r="O54" s="10">
        <f t="shared" si="1"/>
        <v>1.0262601871415566E-2</v>
      </c>
    </row>
    <row r="55" spans="3:15" hidden="1" outlineLevel="1" x14ac:dyDescent="0.2">
      <c r="C55" s="6">
        <v>41547</v>
      </c>
      <c r="D55" s="7">
        <v>9204.08</v>
      </c>
      <c r="E55" s="7">
        <v>126.95</v>
      </c>
      <c r="F55" s="7">
        <v>42.97</v>
      </c>
      <c r="G55" s="7">
        <v>10.0496</v>
      </c>
      <c r="H55" s="8">
        <v>165.65</v>
      </c>
      <c r="J55" s="6">
        <v>41547</v>
      </c>
      <c r="K55" s="9">
        <f t="shared" si="1"/>
        <v>5.4982640620146572E-2</v>
      </c>
      <c r="L55" s="9">
        <f t="shared" si="1"/>
        <v>5.5445544554455668E-3</v>
      </c>
      <c r="M55" s="9">
        <f t="shared" si="1"/>
        <v>9.9820834399795208E-2</v>
      </c>
      <c r="N55" s="9">
        <f t="shared" si="1"/>
        <v>0.1302352782401367</v>
      </c>
      <c r="O55" s="10">
        <f t="shared" si="1"/>
        <v>-3.0719719133996487E-2</v>
      </c>
    </row>
    <row r="56" spans="3:15" hidden="1" outlineLevel="1" x14ac:dyDescent="0.2">
      <c r="C56" s="6">
        <v>41516</v>
      </c>
      <c r="D56" s="7">
        <v>8724.39</v>
      </c>
      <c r="E56" s="7">
        <v>126.25</v>
      </c>
      <c r="F56" s="7">
        <v>39.07</v>
      </c>
      <c r="G56" s="7">
        <v>8.8916000000000004</v>
      </c>
      <c r="H56" s="8">
        <v>170.9</v>
      </c>
      <c r="J56" s="6">
        <v>41516</v>
      </c>
      <c r="K56" s="9">
        <f t="shared" si="1"/>
        <v>-1.4753196770649136E-2</v>
      </c>
      <c r="L56" s="9">
        <f t="shared" si="1"/>
        <v>2.3818975784041059E-3</v>
      </c>
      <c r="M56" s="9">
        <f t="shared" si="1"/>
        <v>-3.7447647203744841E-2</v>
      </c>
      <c r="N56" s="9">
        <f t="shared" si="1"/>
        <v>0.11979245378066596</v>
      </c>
      <c r="O56" s="10">
        <f t="shared" si="1"/>
        <v>-6.9726902963392718E-3</v>
      </c>
    </row>
    <row r="57" spans="3:15" hidden="1" outlineLevel="1" x14ac:dyDescent="0.2">
      <c r="C57" s="6">
        <v>41486</v>
      </c>
      <c r="D57" s="7">
        <v>8855.0300000000007</v>
      </c>
      <c r="E57" s="7">
        <v>125.95</v>
      </c>
      <c r="F57" s="7">
        <v>40.590000000000003</v>
      </c>
      <c r="G57" s="7">
        <v>7.9404000000000003</v>
      </c>
      <c r="H57" s="8">
        <v>172.1</v>
      </c>
      <c r="J57" s="6">
        <v>41486</v>
      </c>
      <c r="K57" s="9">
        <f t="shared" si="1"/>
        <v>6.8649162039489814E-2</v>
      </c>
      <c r="L57" s="9">
        <f t="shared" si="1"/>
        <v>-2.3762376237623536E-3</v>
      </c>
      <c r="M57" s="9">
        <f t="shared" si="1"/>
        <v>5.2781740370898812E-2</v>
      </c>
      <c r="N57" s="9">
        <f t="shared" si="1"/>
        <v>0.5177765884241915</v>
      </c>
      <c r="O57" s="10">
        <f t="shared" si="1"/>
        <v>0.10214537303874471</v>
      </c>
    </row>
    <row r="58" spans="3:15" hidden="1" outlineLevel="1" x14ac:dyDescent="0.2">
      <c r="C58" s="6">
        <v>41453</v>
      </c>
      <c r="D58" s="7">
        <v>8286.19</v>
      </c>
      <c r="E58" s="7">
        <v>126.25</v>
      </c>
      <c r="F58" s="7">
        <v>38.555</v>
      </c>
      <c r="G58" s="7">
        <v>5.2316000000000003</v>
      </c>
      <c r="H58" s="8">
        <v>156.15</v>
      </c>
      <c r="J58" s="6">
        <v>41453</v>
      </c>
      <c r="K58" s="9">
        <f t="shared" si="1"/>
        <v>-4.9098925412323136E-2</v>
      </c>
      <c r="L58" s="9">
        <f t="shared" si="1"/>
        <v>-3.1453778289221287E-2</v>
      </c>
      <c r="M58" s="9">
        <f t="shared" si="1"/>
        <v>-2.8718982239576786E-2</v>
      </c>
      <c r="N58" s="9">
        <f t="shared" si="1"/>
        <v>-7.3528370050293904E-2</v>
      </c>
      <c r="O58" s="10">
        <f t="shared" si="1"/>
        <v>-5.6894364921181301E-2</v>
      </c>
    </row>
    <row r="59" spans="3:15" hidden="1" outlineLevel="1" x14ac:dyDescent="0.2">
      <c r="C59" s="6">
        <v>41425</v>
      </c>
      <c r="D59" s="7">
        <v>8714.0400000000009</v>
      </c>
      <c r="E59" s="7">
        <v>130.35</v>
      </c>
      <c r="F59" s="7">
        <v>39.695</v>
      </c>
      <c r="G59" s="7">
        <v>5.6467999999999998</v>
      </c>
      <c r="H59" s="8">
        <v>165.57</v>
      </c>
      <c r="J59" s="6">
        <v>41425</v>
      </c>
      <c r="K59" s="9">
        <f t="shared" si="1"/>
        <v>4.3142869455710504E-2</v>
      </c>
      <c r="L59" s="9">
        <f t="shared" si="1"/>
        <v>-3.7296898079763746E-2</v>
      </c>
      <c r="M59" s="9">
        <f t="shared" si="1"/>
        <v>8.574945295404808E-2</v>
      </c>
      <c r="N59" s="9">
        <f t="shared" si="1"/>
        <v>0.12286981248384332</v>
      </c>
      <c r="O59" s="10">
        <f t="shared" si="1"/>
        <v>6.8718073461444627E-3</v>
      </c>
    </row>
    <row r="60" spans="3:15" collapsed="1" x14ac:dyDescent="0.2">
      <c r="C60" s="6">
        <v>41394</v>
      </c>
      <c r="D60" s="7">
        <v>8353.64</v>
      </c>
      <c r="E60" s="7">
        <v>135.4</v>
      </c>
      <c r="F60" s="7">
        <v>36.56</v>
      </c>
      <c r="G60" s="7">
        <v>5.0289000000000001</v>
      </c>
      <c r="H60" s="8">
        <v>164.44</v>
      </c>
      <c r="J60" s="6">
        <v>41394</v>
      </c>
      <c r="K60" s="9">
        <f t="shared" si="1"/>
        <v>3.6748188653112419E-2</v>
      </c>
      <c r="L60" s="9">
        <f t="shared" si="1"/>
        <v>9.4583670169765585E-2</v>
      </c>
      <c r="M60" s="9">
        <f t="shared" si="1"/>
        <v>4.0261772656138825E-2</v>
      </c>
      <c r="N60" s="9">
        <f t="shared" si="1"/>
        <v>7.6091840883315831E-2</v>
      </c>
      <c r="O60" s="10">
        <f t="shared" si="1"/>
        <v>-2.5367472735893796E-2</v>
      </c>
    </row>
    <row r="61" spans="3:15" x14ac:dyDescent="0.2">
      <c r="C61" s="6">
        <v>41361</v>
      </c>
      <c r="D61" s="7">
        <v>8057.54</v>
      </c>
      <c r="E61" s="7">
        <v>123.7</v>
      </c>
      <c r="F61" s="7">
        <v>35.145000000000003</v>
      </c>
      <c r="G61" s="7">
        <v>4.6733000000000002</v>
      </c>
      <c r="H61" s="8">
        <v>168.72</v>
      </c>
      <c r="J61" s="6">
        <v>41361</v>
      </c>
      <c r="K61" s="9">
        <f t="shared" si="1"/>
        <v>3.9810157259466059E-3</v>
      </c>
      <c r="L61" s="9">
        <f t="shared" si="1"/>
        <v>7.987778262767356E-2</v>
      </c>
      <c r="M61" s="9">
        <f t="shared" si="1"/>
        <v>-8.6036671368124023E-3</v>
      </c>
      <c r="N61" s="9">
        <f t="shared" si="1"/>
        <v>-2.5522864232541617E-2</v>
      </c>
      <c r="O61" s="10">
        <f t="shared" si="1"/>
        <v>-1.774937877174366E-3</v>
      </c>
    </row>
    <row r="62" spans="3:15" x14ac:dyDescent="0.2">
      <c r="C62" s="6">
        <v>41333</v>
      </c>
      <c r="D62" s="7">
        <v>8025.59</v>
      </c>
      <c r="E62" s="7">
        <v>114.55</v>
      </c>
      <c r="F62" s="7">
        <v>35.450000000000003</v>
      </c>
      <c r="G62" s="7">
        <v>4.7957000000000001</v>
      </c>
      <c r="H62" s="8">
        <v>169.02</v>
      </c>
      <c r="J62" s="6">
        <v>41333</v>
      </c>
      <c r="K62" s="9">
        <f t="shared" si="1"/>
        <v>-2.5056706957088965E-3</v>
      </c>
      <c r="L62" s="9">
        <f t="shared" si="1"/>
        <v>4.7074954296160799E-2</v>
      </c>
      <c r="M62" s="9">
        <f t="shared" si="1"/>
        <v>-5.5296469020652786E-2</v>
      </c>
      <c r="N62" s="9">
        <f t="shared" si="1"/>
        <v>9.4085455693537646E-3</v>
      </c>
      <c r="O62" s="10">
        <f t="shared" si="1"/>
        <v>8.4017444843509648E-2</v>
      </c>
    </row>
    <row r="63" spans="3:15" x14ac:dyDescent="0.2">
      <c r="C63" s="6">
        <v>41305</v>
      </c>
      <c r="D63" s="7">
        <v>8045.75</v>
      </c>
      <c r="E63" s="7">
        <v>109.4</v>
      </c>
      <c r="F63" s="7">
        <v>37.524999999999999</v>
      </c>
      <c r="G63" s="7">
        <v>4.7510000000000003</v>
      </c>
      <c r="H63" s="8">
        <v>155.91999999999999</v>
      </c>
      <c r="J63" s="6">
        <v>41305</v>
      </c>
      <c r="K63" s="9">
        <f t="shared" si="1"/>
        <v>2.5401328500568345E-2</v>
      </c>
      <c r="L63" s="9">
        <f t="shared" si="1"/>
        <v>4.2897998093422304E-2</v>
      </c>
      <c r="M63" s="9">
        <f t="shared" si="1"/>
        <v>4.3520578420467124E-2</v>
      </c>
      <c r="N63" s="9">
        <f t="shared" si="1"/>
        <v>4.9898347034385317E-2</v>
      </c>
      <c r="O63" s="10">
        <f t="shared" si="1"/>
        <v>0.12455824017309759</v>
      </c>
    </row>
    <row r="64" spans="3:15" ht="17" thickBot="1" x14ac:dyDescent="0.25">
      <c r="C64" s="11">
        <v>41274</v>
      </c>
      <c r="D64" s="12">
        <v>7846.4400000000005</v>
      </c>
      <c r="E64" s="12">
        <v>104.9</v>
      </c>
      <c r="F64" s="12">
        <v>35.96</v>
      </c>
      <c r="G64" s="12">
        <v>4.5251999999999999</v>
      </c>
      <c r="H64" s="13">
        <v>138.65</v>
      </c>
      <c r="J64" s="11">
        <v>41274</v>
      </c>
      <c r="K64" s="12"/>
      <c r="L64" s="12"/>
      <c r="M64" s="12"/>
      <c r="N64" s="12"/>
      <c r="O64" s="13"/>
    </row>
    <row r="65" spans="3:15" ht="17" thickTop="1" x14ac:dyDescent="0.2">
      <c r="C65" s="14"/>
      <c r="J65" s="14"/>
    </row>
    <row r="66" spans="3:15" ht="17" thickBot="1" x14ac:dyDescent="0.25">
      <c r="C66" s="14"/>
      <c r="J66" s="14"/>
    </row>
    <row r="67" spans="3:15" ht="32" customHeight="1" thickTop="1" x14ac:dyDescent="0.25">
      <c r="J67" s="32" t="s">
        <v>5</v>
      </c>
      <c r="K67" s="33"/>
      <c r="L67" s="33"/>
      <c r="M67" s="33"/>
      <c r="N67" s="33"/>
      <c r="O67" s="34"/>
    </row>
    <row r="68" spans="3:15" ht="23" customHeight="1" x14ac:dyDescent="0.2">
      <c r="J68" s="15"/>
      <c r="K68" s="4" t="s">
        <v>3</v>
      </c>
      <c r="L68" s="4" t="s">
        <v>16</v>
      </c>
      <c r="M68" s="4" t="s">
        <v>17</v>
      </c>
      <c r="N68" s="4" t="s">
        <v>18</v>
      </c>
      <c r="O68" s="5" t="s">
        <v>4</v>
      </c>
    </row>
    <row r="69" spans="3:15" ht="31" customHeight="1" x14ac:dyDescent="0.2">
      <c r="G69" s="27" t="s">
        <v>6</v>
      </c>
      <c r="H69" s="27"/>
      <c r="I69" s="27"/>
      <c r="J69" s="16" t="s">
        <v>7</v>
      </c>
      <c r="K69" s="17">
        <f>AVERAGE(K4:K63)</f>
        <v>9.8425847720218229E-3</v>
      </c>
      <c r="L69" s="17">
        <f t="shared" ref="L69:O69" si="2">AVERAGE(L4:L63)</f>
        <v>1.0416983507379773E-2</v>
      </c>
      <c r="M69" s="17">
        <f t="shared" si="2"/>
        <v>1.5607461673798041E-2</v>
      </c>
      <c r="N69" s="35">
        <f t="shared" si="2"/>
        <v>2.9467793459357041E-2</v>
      </c>
      <c r="O69" s="18">
        <f t="shared" si="2"/>
        <v>1.9519778390473776E-2</v>
      </c>
    </row>
    <row r="70" spans="3:15" ht="31" customHeight="1" x14ac:dyDescent="0.2">
      <c r="G70" s="27" t="s">
        <v>8</v>
      </c>
      <c r="H70" s="27"/>
      <c r="I70" s="27"/>
      <c r="J70" s="16" t="s">
        <v>9</v>
      </c>
      <c r="K70" s="19">
        <f>_xlfn.VAR.S(K4:K63)</f>
        <v>1.466628454743698E-3</v>
      </c>
      <c r="L70" s="19">
        <f t="shared" ref="L70:O70" si="3">_xlfn.VAR.S(L4:L63)</f>
        <v>1.904326905581951E-3</v>
      </c>
      <c r="M70" s="19">
        <f t="shared" si="3"/>
        <v>2.373788942302947E-3</v>
      </c>
      <c r="N70" s="19">
        <f t="shared" si="3"/>
        <v>1.5624052712641386E-2</v>
      </c>
      <c r="O70" s="20">
        <f t="shared" si="3"/>
        <v>4.2442258480431053E-3</v>
      </c>
    </row>
    <row r="71" spans="3:15" ht="31" customHeight="1" x14ac:dyDescent="0.2">
      <c r="G71" s="27" t="s">
        <v>10</v>
      </c>
      <c r="H71" s="27"/>
      <c r="I71" s="27"/>
      <c r="J71" s="16" t="s">
        <v>11</v>
      </c>
      <c r="K71" s="19">
        <f>_xlfn.STDEV.S(K4:K63)</f>
        <v>3.8296585418855528E-2</v>
      </c>
      <c r="L71" s="19">
        <f t="shared" ref="L71:O71" si="4">_xlfn.STDEV.S(L4:L63)</f>
        <v>4.3638594220963979E-2</v>
      </c>
      <c r="M71" s="19">
        <f t="shared" si="4"/>
        <v>4.8721544949877633E-2</v>
      </c>
      <c r="N71" s="36">
        <f t="shared" si="4"/>
        <v>0.12499621079313319</v>
      </c>
      <c r="O71" s="20">
        <f t="shared" si="4"/>
        <v>6.5147723275975691E-2</v>
      </c>
    </row>
    <row r="72" spans="3:15" ht="31" customHeight="1" x14ac:dyDescent="0.2">
      <c r="G72" s="27" t="s">
        <v>12</v>
      </c>
      <c r="H72" s="27"/>
      <c r="I72" s="27"/>
      <c r="J72" s="16" t="s">
        <v>13</v>
      </c>
      <c r="K72" s="21">
        <f>_xlfn.COVARIANCE.S($K$4:$K$63,K4:K63)</f>
        <v>1.4666284547436971E-3</v>
      </c>
      <c r="L72" s="21">
        <f t="shared" ref="L72:O72" si="5">_xlfn.COVARIANCE.S($K$4:$K$63,L4:L63)</f>
        <v>1.0075498330453321E-3</v>
      </c>
      <c r="M72" s="21">
        <f t="shared" si="5"/>
        <v>1.1733097680909255E-3</v>
      </c>
      <c r="N72" s="21">
        <f t="shared" si="5"/>
        <v>2.6401271684001757E-3</v>
      </c>
      <c r="O72" s="22">
        <f t="shared" si="5"/>
        <v>1.4357438223733499E-3</v>
      </c>
    </row>
    <row r="73" spans="3:15" ht="31" customHeight="1" thickBot="1" x14ac:dyDescent="0.25">
      <c r="G73" s="28" t="s">
        <v>14</v>
      </c>
      <c r="H73" s="28"/>
      <c r="I73" s="28"/>
      <c r="J73" s="23" t="s">
        <v>15</v>
      </c>
      <c r="K73" s="24">
        <f>CORREL($K$4:$K$63,K4:K63)</f>
        <v>0.99999999999999989</v>
      </c>
      <c r="L73" s="24">
        <f t="shared" ref="L73:O73" si="6">CORREL($K$4:$K$63,L4:L63)</f>
        <v>0.60288673763956013</v>
      </c>
      <c r="M73" s="37">
        <f t="shared" si="6"/>
        <v>0.62882758054365573</v>
      </c>
      <c r="N73" s="24">
        <f t="shared" si="6"/>
        <v>0.55152848199993421</v>
      </c>
      <c r="O73" s="25">
        <f t="shared" si="6"/>
        <v>0.57546333727097265</v>
      </c>
    </row>
    <row r="74" spans="3:15" ht="17" thickTop="1" x14ac:dyDescent="0.2">
      <c r="K74" s="26"/>
      <c r="L74" s="26"/>
      <c r="M74" s="26"/>
      <c r="N74" s="26"/>
    </row>
  </sheetData>
  <mergeCells count="8">
    <mergeCell ref="G72:I72"/>
    <mergeCell ref="G73:I73"/>
    <mergeCell ref="C2:H2"/>
    <mergeCell ref="J2:O2"/>
    <mergeCell ref="J67:O67"/>
    <mergeCell ref="G69:I69"/>
    <mergeCell ref="G70:I70"/>
    <mergeCell ref="G71:I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Returns_descriptive statistics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2019-08-29T12:40:46Z</dcterms:created>
  <dcterms:modified xsi:type="dcterms:W3CDTF">2021-10-01T22:18:02Z</dcterms:modified>
</cp:coreProperties>
</file>