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tbazgour/Documents/OneDrive - De Vinci/COURS EMLV/Financial econometrics/FE2023_2024/2Topic 2_Simple regression analysis/"/>
    </mc:Choice>
  </mc:AlternateContent>
  <xr:revisionPtr revIDLastSave="0" documentId="13_ncr:1_{29EADE96-E366-674D-8A2C-37B7301DAE0F}" xr6:coauthVersionLast="47" xr6:coauthVersionMax="47" xr10:uidLastSave="{00000000-0000-0000-0000-000000000000}"/>
  <bookViews>
    <workbookView xWindow="1840" yWindow="2500" windowWidth="26960" windowHeight="14200" tabRatio="500" activeTab="2" xr2:uid="{00000000-000D-0000-FFFF-FFFF00000000}"/>
  </bookViews>
  <sheets>
    <sheet name="Excel Application 2" sheetId="3" r:id="rId1"/>
    <sheet name="Sheet1" sheetId="1" r:id="rId2"/>
    <sheet name="Sheet2" sheetId="2" r:id="rId3"/>
  </sheets>
  <externalReferences>
    <externalReference r:id="rId4"/>
  </externalReferences>
  <definedNames>
    <definedName name="Cor">'[1]2 risky assets '!$B$5</definedName>
    <definedName name="ERA">'[1]2 risky assets '!$B$3</definedName>
    <definedName name="ERB">'[1]2 risky assets '!$B$4</definedName>
    <definedName name="SigmaA">'[1]2 risky assets '!$C$3</definedName>
    <definedName name="SigmaB">'[1]2 risky assets '!$C$4</definedName>
    <definedName name="VarA">'[1]2 risky assets '!$D$3</definedName>
    <definedName name="VarB">'[1]2 risky assets '!$D$4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3" i="1" l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J4" i="1"/>
  <c r="K4" i="1"/>
  <c r="J5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N15" i="1"/>
  <c r="O30" i="1" s="1"/>
  <c r="N16" i="1" l="1"/>
  <c r="O29" i="1"/>
  <c r="O23" i="1" l="1"/>
  <c r="O22" i="1"/>
  <c r="O24" i="1"/>
</calcChain>
</file>

<file path=xl/sharedStrings.xml><?xml version="1.0" encoding="utf-8"?>
<sst xmlns="http://schemas.openxmlformats.org/spreadsheetml/2006/main" count="52" uniqueCount="44">
  <si>
    <t>CAC 40</t>
  </si>
  <si>
    <t>Danone</t>
  </si>
  <si>
    <t>Monthly returns</t>
  </si>
  <si>
    <t>Date</t>
  </si>
  <si>
    <t>PX_LAST</t>
  </si>
  <si>
    <t>X=CAC 40</t>
  </si>
  <si>
    <t>Y=Danone</t>
  </si>
  <si>
    <t>Regression parameters : y = α + β * x</t>
  </si>
  <si>
    <t>Beta</t>
  </si>
  <si>
    <t>&lt;== COVARIANCE.S (X,Y) / VAR.S (X)</t>
  </si>
  <si>
    <t>Alpha</t>
  </si>
  <si>
    <t>&lt;== AVERAGE(Y)-beta * AVERAGE(x)</t>
  </si>
  <si>
    <t>Predicted values of Y given X</t>
  </si>
  <si>
    <t>E(Y|X=..)</t>
  </si>
  <si>
    <t>&lt;== E(Y|X=..) = α + β * x</t>
  </si>
  <si>
    <t>Predicted values of ΔY given ΔX</t>
  </si>
  <si>
    <t>E(ΔY|ΔX=..)</t>
  </si>
  <si>
    <t>&lt;== E(ΔY|ΔX=..) = β * Δx</t>
  </si>
  <si>
    <t>&lt;== E(ΔY|X=..) = β * Δx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</si>
  <si>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</si>
  <si>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</si>
  <si>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</si>
  <si>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</si>
  <si>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</si>
  <si>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</si>
  <si>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</si>
  <si>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</si>
  <si>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</si>
  <si>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</si>
  <si>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</si>
  <si>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</si>
  <si>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</si>
  <si>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</si>
  <si>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</si>
  <si>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</si>
  <si>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</si>
  <si>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</si>
  <si>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</si>
  <si>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</si>
  <si>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</si>
  <si>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</si>
  <si>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</si>
  <si>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</si>
  <si>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ΔX=CAC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</si>
</sst>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00%"/>
    <numFmt numFmtId="167" formatCode="[$-409]mmm\-yy;@"/>
    <numFmt numFmtId="168" formatCode="#,##0.00&quot; BF&quot;_);[Red]\(#,##0.00&quot; BF&quot;\)"/>
    <numFmt numFmtId="169" formatCode="[$-409]d\-mmm\-yy;@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0"/>
      <name val="MS Sans Serif"/>
    </font>
    <font>
      <sz val="10"/>
      <name val="Arial"/>
      <family val="2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0">
    <xf numFmtId="0" fontId="0" fillId="0" borderId="0"/>
    <xf numFmtId="0" fontId="4" fillId="0" borderId="0"/>
    <xf numFmtId="0" fontId="6" fillId="4" borderId="0"/>
    <xf numFmtId="168" fontId="7" fillId="0" borderId="0" applyFont="0" applyFill="0" applyBorder="0" applyAlignment="0" applyProtection="0"/>
    <xf numFmtId="0" fontId="7" fillId="0" borderId="0"/>
    <xf numFmtId="169" fontId="4" fillId="0" borderId="0"/>
    <xf numFmtId="0" fontId="8" fillId="0" borderId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54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2" fontId="1" fillId="0" borderId="4" xfId="0" applyNumberFormat="1" applyFont="1" applyBorder="1"/>
    <xf numFmtId="2" fontId="1" fillId="0" borderId="0" xfId="0" applyNumberFormat="1" applyFont="1"/>
    <xf numFmtId="2" fontId="1" fillId="0" borderId="5" xfId="0" applyNumberFormat="1" applyFont="1" applyBorder="1"/>
    <xf numFmtId="14" fontId="0" fillId="0" borderId="4" xfId="0" applyNumberFormat="1" applyBorder="1"/>
    <xf numFmtId="14" fontId="0" fillId="0" borderId="0" xfId="0" applyNumberFormat="1"/>
    <xf numFmtId="0" fontId="4" fillId="0" borderId="5" xfId="1" applyBorder="1"/>
    <xf numFmtId="10" fontId="0" fillId="0" borderId="0" xfId="0" applyNumberFormat="1"/>
    <xf numFmtId="10" fontId="0" fillId="0" borderId="5" xfId="0" applyNumberFormat="1" applyBorder="1"/>
    <xf numFmtId="0" fontId="5" fillId="3" borderId="0" xfId="0" applyFont="1" applyFill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0" fontId="0" fillId="3" borderId="0" xfId="0" applyFill="1" applyAlignment="1">
      <alignment vertical="center"/>
    </xf>
    <xf numFmtId="0" fontId="0" fillId="3" borderId="0" xfId="0" applyFill="1"/>
    <xf numFmtId="165" fontId="5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vertical="center"/>
    </xf>
    <xf numFmtId="0" fontId="5" fillId="3" borderId="6" xfId="0" applyFont="1" applyFill="1" applyBorder="1" applyAlignment="1">
      <alignment horizontal="right" vertical="center"/>
    </xf>
    <xf numFmtId="166" fontId="5" fillId="0" borderId="6" xfId="0" applyNumberFormat="1" applyFont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/>
    <xf numFmtId="14" fontId="0" fillId="0" borderId="7" xfId="0" applyNumberFormat="1" applyBorder="1"/>
    <xf numFmtId="0" fontId="0" fillId="0" borderId="8" xfId="0" applyBorder="1"/>
    <xf numFmtId="14" fontId="0" fillId="0" borderId="8" xfId="0" applyNumberFormat="1" applyBorder="1"/>
    <xf numFmtId="0" fontId="4" fillId="0" borderId="9" xfId="1" applyBorder="1"/>
    <xf numFmtId="2" fontId="0" fillId="0" borderId="8" xfId="0" applyNumberFormat="1" applyBorder="1"/>
    <xf numFmtId="2" fontId="0" fillId="0" borderId="9" xfId="0" applyNumberFormat="1" applyBorder="1"/>
    <xf numFmtId="167" fontId="0" fillId="0" borderId="0" xfId="0" applyNumberFormat="1"/>
    <xf numFmtId="9" fontId="0" fillId="0" borderId="0" xfId="0" applyNumberFormat="1"/>
    <xf numFmtId="0" fontId="0" fillId="0" borderId="6" xfId="0" applyBorder="1"/>
    <xf numFmtId="0" fontId="9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Continuous"/>
    </xf>
    <xf numFmtId="0" fontId="9" fillId="2" borderId="10" xfId="0" applyFont="1" applyFill="1" applyBorder="1" applyAlignment="1">
      <alignment horizontal="center"/>
    </xf>
    <xf numFmtId="0" fontId="0" fillId="2" borderId="0" xfId="0" applyFill="1"/>
    <xf numFmtId="0" fontId="9" fillId="5" borderId="10" xfId="0" applyFont="1" applyFill="1" applyBorder="1" applyAlignment="1">
      <alignment horizontal="center"/>
    </xf>
    <xf numFmtId="0" fontId="0" fillId="5" borderId="0" xfId="0" applyFill="1"/>
    <xf numFmtId="2" fontId="2" fillId="2" borderId="1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0" fillId="6" borderId="0" xfId="0" applyFill="1"/>
    <xf numFmtId="0" fontId="0" fillId="6" borderId="6" xfId="0" applyFill="1" applyBorder="1"/>
    <xf numFmtId="0" fontId="9" fillId="7" borderId="10" xfId="0" applyFont="1" applyFill="1" applyBorder="1" applyAlignment="1">
      <alignment horizontal="center"/>
    </xf>
    <xf numFmtId="0" fontId="0" fillId="7" borderId="0" xfId="0" applyFill="1"/>
    <xf numFmtId="0" fontId="0" fillId="7" borderId="6" xfId="0" applyFill="1" applyBorder="1"/>
    <xf numFmtId="0" fontId="0" fillId="5" borderId="6" xfId="0" applyFill="1" applyBorder="1"/>
  </cellXfs>
  <cellStyles count="10">
    <cellStyle name="blp_column_header" xfId="2" xr:uid="{00000000-0005-0000-0000-000000000000}"/>
    <cellStyle name="Currency 2" xfId="3" xr:uid="{00000000-0005-0000-0000-000001000000}"/>
    <cellStyle name="Normal" xfId="0" builtinId="0"/>
    <cellStyle name="Normal 2" xfId="4" xr:uid="{00000000-0005-0000-0000-000003000000}"/>
    <cellStyle name="Normal 2 2" xfId="5" xr:uid="{00000000-0005-0000-0000-000004000000}"/>
    <cellStyle name="Normal 3" xfId="6" xr:uid="{00000000-0005-0000-0000-000005000000}"/>
    <cellStyle name="Normal 4" xfId="1" xr:uid="{00000000-0005-0000-0000-000006000000}"/>
    <cellStyle name="Percent 2" xfId="7" xr:uid="{00000000-0005-0000-0000-000007000000}"/>
    <cellStyle name="Percent 2 2" xfId="8" xr:uid="{00000000-0005-0000-0000-000008000000}"/>
    <cellStyle name="Percent 3" xfId="9" xr:uid="{00000000-0005-0000-0000-000009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63500</xdr:colOff>
      <xdr:row>25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44000" cy="5143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11</xdr:col>
      <xdr:colOff>63500</xdr:colOff>
      <xdr:row>51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83200"/>
          <a:ext cx="9144000" cy="5143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bazgour/Documents/Documents/HEC%20Job/AFI_class%20copy/Lectures/Lecture%205/Invest%202006%201.%20EFFRONT%20November%20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 risky assets "/>
      <sheetName val="Chart1"/>
      <sheetName val="Diversification"/>
    </sheetNames>
    <sheetDataSet>
      <sheetData sheetId="0">
        <row r="2">
          <cell r="A2" t="str">
            <v>Riskless rate</v>
          </cell>
        </row>
        <row r="3">
          <cell r="B3">
            <v>12.94</v>
          </cell>
          <cell r="C3">
            <v>15.21</v>
          </cell>
          <cell r="D3">
            <v>231.34410000000003</v>
          </cell>
        </row>
        <row r="4">
          <cell r="B4">
            <v>5.4</v>
          </cell>
          <cell r="C4">
            <v>11.1</v>
          </cell>
          <cell r="D4">
            <v>123.21</v>
          </cell>
        </row>
        <row r="5">
          <cell r="B5">
            <v>0.25</v>
          </cell>
        </row>
      </sheetData>
      <sheetData sheetId="1" refreshError="1"/>
      <sheetData sheetId="2">
        <row r="7">
          <cell r="A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28" workbookViewId="0">
      <selection activeCell="A27" sqref="A27"/>
    </sheetView>
  </sheetViews>
  <sheetFormatPr baseColWidth="10" defaultRowHeight="1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00"/>
  <sheetViews>
    <sheetView workbookViewId="0">
      <selection activeCell="E26" sqref="E26"/>
    </sheetView>
  </sheetViews>
  <sheetFormatPr baseColWidth="10" defaultRowHeight="16"/>
  <cols>
    <col min="1" max="1" width="10.83203125" customWidth="1"/>
    <col min="2" max="2" width="14.1640625" customWidth="1"/>
    <col min="3" max="4" width="10.83203125" customWidth="1"/>
    <col min="5" max="5" width="11.5" customWidth="1"/>
    <col min="6" max="7" width="10.83203125" customWidth="1"/>
    <col min="10" max="11" width="12.83203125" bestFit="1" customWidth="1"/>
    <col min="12" max="12" width="10.83203125" customWidth="1"/>
    <col min="13" max="13" width="14.1640625" customWidth="1"/>
    <col min="14" max="14" width="10.83203125" customWidth="1"/>
    <col min="15" max="15" width="12.5" customWidth="1"/>
    <col min="16" max="18" width="10.83203125" customWidth="1"/>
  </cols>
  <sheetData>
    <row r="1" spans="2:18" ht="17" thickBot="1"/>
    <row r="2" spans="2:18" s="5" customFormat="1" ht="35" customHeight="1" thickTop="1">
      <c r="B2" s="1" t="s">
        <v>0</v>
      </c>
      <c r="C2" s="2"/>
      <c r="D2" s="2"/>
      <c r="E2" s="3" t="s">
        <v>1</v>
      </c>
      <c r="F2" s="4"/>
      <c r="I2" s="43" t="s">
        <v>2</v>
      </c>
      <c r="J2" s="44"/>
      <c r="K2" s="45"/>
      <c r="M2"/>
      <c r="N2"/>
      <c r="O2"/>
      <c r="P2"/>
      <c r="Q2"/>
      <c r="R2"/>
    </row>
    <row r="3" spans="2:18" s="7" customFormat="1" ht="21" customHeight="1">
      <c r="B3" s="6" t="s">
        <v>3</v>
      </c>
      <c r="C3" s="7" t="s">
        <v>4</v>
      </c>
      <c r="E3" s="7" t="s">
        <v>3</v>
      </c>
      <c r="F3" s="8" t="s">
        <v>4</v>
      </c>
      <c r="I3" s="9" t="s">
        <v>3</v>
      </c>
      <c r="J3" s="10" t="s">
        <v>5</v>
      </c>
      <c r="K3" s="11" t="s">
        <v>6</v>
      </c>
      <c r="M3"/>
      <c r="N3"/>
      <c r="O3"/>
      <c r="P3"/>
      <c r="Q3"/>
      <c r="R3"/>
    </row>
    <row r="4" spans="2:18" ht="16" customHeight="1">
      <c r="B4" s="12">
        <v>43098</v>
      </c>
      <c r="C4">
        <v>13533.27</v>
      </c>
      <c r="E4" s="13">
        <v>43098</v>
      </c>
      <c r="F4" s="14">
        <v>69.95</v>
      </c>
      <c r="I4" s="12">
        <v>43098</v>
      </c>
      <c r="J4" s="15">
        <f>(C4-C5)/C5</f>
        <v>-9.1461606552552029E-3</v>
      </c>
      <c r="K4" s="16">
        <f>(F4-F5)/F5</f>
        <v>-1.3677382966723052E-2</v>
      </c>
    </row>
    <row r="5" spans="2:18">
      <c r="B5" s="12">
        <v>43069</v>
      </c>
      <c r="C5">
        <v>13658.19</v>
      </c>
      <c r="E5" s="13">
        <v>43069</v>
      </c>
      <c r="F5" s="14">
        <v>70.92</v>
      </c>
      <c r="I5" s="12">
        <v>43069</v>
      </c>
      <c r="J5" s="15">
        <f t="shared" ref="J5:J63" si="0">(C5-C6)/C6</f>
        <v>-2.3193293898297034E-2</v>
      </c>
      <c r="K5" s="16">
        <f t="shared" ref="K5:K63" si="1">(F5-F6)/F6</f>
        <v>1.1120615911035088E-2</v>
      </c>
    </row>
    <row r="6" spans="2:18">
      <c r="B6" s="12">
        <v>43039</v>
      </c>
      <c r="C6">
        <v>13982.49</v>
      </c>
      <c r="E6" s="13">
        <v>43039</v>
      </c>
      <c r="F6" s="14">
        <v>70.14</v>
      </c>
      <c r="I6" s="12">
        <v>43039</v>
      </c>
      <c r="J6" s="15">
        <f t="shared" si="0"/>
        <v>3.3074667358215792E-2</v>
      </c>
      <c r="K6" s="16">
        <f t="shared" si="1"/>
        <v>5.6802772336899135E-2</v>
      </c>
    </row>
    <row r="7" spans="2:18">
      <c r="B7" s="12">
        <v>43007</v>
      </c>
      <c r="C7">
        <v>13534.83</v>
      </c>
      <c r="E7" s="13">
        <v>43007</v>
      </c>
      <c r="F7" s="14">
        <v>66.37</v>
      </c>
      <c r="I7" s="12">
        <v>43007</v>
      </c>
      <c r="J7" s="15">
        <f t="shared" si="0"/>
        <v>4.9395475486403058E-2</v>
      </c>
      <c r="K7" s="16">
        <f t="shared" si="1"/>
        <v>3.3257747543461655E-3</v>
      </c>
    </row>
    <row r="8" spans="2:18">
      <c r="B8" s="12">
        <v>42978</v>
      </c>
      <c r="C8">
        <v>12897.74</v>
      </c>
      <c r="E8" s="13">
        <v>42978</v>
      </c>
      <c r="F8" s="14">
        <v>66.150000000000006</v>
      </c>
      <c r="I8" s="12">
        <v>42978</v>
      </c>
      <c r="J8" s="15">
        <f t="shared" si="0"/>
        <v>-1.6054520346046736E-3</v>
      </c>
      <c r="K8" s="16">
        <f t="shared" si="1"/>
        <v>4.8502139800285338E-2</v>
      </c>
    </row>
    <row r="9" spans="2:18">
      <c r="B9" s="12">
        <v>42947</v>
      </c>
      <c r="C9">
        <v>12918.48</v>
      </c>
      <c r="E9" s="13">
        <v>42947</v>
      </c>
      <c r="F9" s="14">
        <v>63.09</v>
      </c>
      <c r="I9" s="12">
        <v>42947</v>
      </c>
      <c r="J9" s="15">
        <f t="shared" si="0"/>
        <v>-4.6406769239779131E-3</v>
      </c>
      <c r="K9" s="16">
        <f t="shared" si="1"/>
        <v>-4.133110469533504E-2</v>
      </c>
    </row>
    <row r="10" spans="2:18">
      <c r="B10" s="12">
        <v>42916</v>
      </c>
      <c r="C10">
        <v>12978.710000000001</v>
      </c>
      <c r="E10" s="13">
        <v>42916</v>
      </c>
      <c r="F10" s="14">
        <v>65.81</v>
      </c>
      <c r="I10" s="12">
        <v>42916</v>
      </c>
      <c r="J10" s="15">
        <f t="shared" si="0"/>
        <v>-2.685560640869529E-2</v>
      </c>
      <c r="K10" s="16">
        <f t="shared" si="1"/>
        <v>-4.0859564164648313E-3</v>
      </c>
    </row>
    <row r="11" spans="2:18">
      <c r="B11" s="12">
        <v>42886</v>
      </c>
      <c r="C11">
        <v>13336.880000000001</v>
      </c>
      <c r="E11" s="13">
        <v>42886</v>
      </c>
      <c r="F11" s="14">
        <v>66.08</v>
      </c>
      <c r="I11" s="12">
        <v>42886</v>
      </c>
      <c r="J11" s="15">
        <f t="shared" si="0"/>
        <v>2.0103961744036284E-2</v>
      </c>
      <c r="K11" s="16">
        <f t="shared" si="1"/>
        <v>2.9604238080398741E-2</v>
      </c>
    </row>
    <row r="12" spans="2:18">
      <c r="B12" s="12">
        <v>42853</v>
      </c>
      <c r="C12">
        <v>13074.04</v>
      </c>
      <c r="E12" s="13">
        <v>42853</v>
      </c>
      <c r="F12" s="14">
        <v>64.180000000000007</v>
      </c>
      <c r="I12" s="12">
        <v>42853</v>
      </c>
      <c r="J12" s="15">
        <f t="shared" si="0"/>
        <v>3.145315004859825E-2</v>
      </c>
      <c r="K12" s="16">
        <f t="shared" si="1"/>
        <v>6.5872020075283689E-3</v>
      </c>
    </row>
    <row r="13" spans="2:18" ht="19">
      <c r="B13" s="12">
        <v>42825</v>
      </c>
      <c r="C13">
        <v>12675.36</v>
      </c>
      <c r="E13" s="13">
        <v>42825</v>
      </c>
      <c r="F13" s="14">
        <v>63.76</v>
      </c>
      <c r="I13" s="12">
        <v>42825</v>
      </c>
      <c r="J13" s="15">
        <f t="shared" si="0"/>
        <v>5.6188463666482211E-2</v>
      </c>
      <c r="K13" s="16">
        <f t="shared" si="1"/>
        <v>1.9181585677749292E-2</v>
      </c>
      <c r="M13" s="46" t="s">
        <v>7</v>
      </c>
      <c r="N13" s="46"/>
      <c r="O13" s="46"/>
      <c r="P13" s="46"/>
      <c r="Q13" s="46"/>
      <c r="R13" s="46"/>
    </row>
    <row r="14" spans="2:18">
      <c r="B14" s="12">
        <v>42794</v>
      </c>
      <c r="C14">
        <v>12001.04</v>
      </c>
      <c r="E14" s="13">
        <v>42794</v>
      </c>
      <c r="F14" s="14">
        <v>62.56</v>
      </c>
      <c r="I14" s="12">
        <v>42794</v>
      </c>
      <c r="J14" s="15">
        <f t="shared" si="0"/>
        <v>2.3313320764723974E-2</v>
      </c>
      <c r="K14" s="16">
        <f t="shared" si="1"/>
        <v>7.8806690808760127E-2</v>
      </c>
    </row>
    <row r="15" spans="2:18" ht="19">
      <c r="B15" s="12">
        <v>42766</v>
      </c>
      <c r="C15">
        <v>11727.630000000001</v>
      </c>
      <c r="E15" s="13">
        <v>42766</v>
      </c>
      <c r="F15" s="14">
        <v>57.99</v>
      </c>
      <c r="I15" s="12">
        <v>42766</v>
      </c>
      <c r="J15" s="15">
        <f t="shared" si="0"/>
        <v>-2.3132206168255055E-2</v>
      </c>
      <c r="K15" s="16">
        <f t="shared" si="1"/>
        <v>-3.6710963455149515E-2</v>
      </c>
      <c r="M15" s="17" t="s">
        <v>8</v>
      </c>
      <c r="N15" s="18">
        <f>_xlfn.COVARIANCE.S(J4:J63,K4:K63)/_xlfn.VAR.S(J4:J63)</f>
        <v>0.66976953506277681</v>
      </c>
      <c r="O15" s="19" t="s">
        <v>9</v>
      </c>
      <c r="P15" s="20"/>
      <c r="Q15" s="20"/>
      <c r="R15" s="20"/>
    </row>
    <row r="16" spans="2:18" ht="19">
      <c r="B16" s="12">
        <v>42734</v>
      </c>
      <c r="C16">
        <v>12005.34</v>
      </c>
      <c r="E16" s="13">
        <v>42734</v>
      </c>
      <c r="F16" s="14">
        <v>60.2</v>
      </c>
      <c r="I16" s="12">
        <v>42734</v>
      </c>
      <c r="J16" s="15">
        <f t="shared" si="0"/>
        <v>6.4123950752976056E-2</v>
      </c>
      <c r="K16" s="16">
        <f t="shared" si="1"/>
        <v>1.4150943396226473E-2</v>
      </c>
      <c r="M16" s="17" t="s">
        <v>10</v>
      </c>
      <c r="N16" s="21">
        <f>AVERAGE(K4:K63)-N15*AVERAGE(J4:J63)</f>
        <v>-3.2149934265165644E-5</v>
      </c>
      <c r="O16" s="19" t="s">
        <v>11</v>
      </c>
      <c r="P16" s="20"/>
      <c r="Q16" s="20"/>
      <c r="R16" s="20"/>
    </row>
    <row r="17" spans="2:18">
      <c r="B17" s="12">
        <v>42704</v>
      </c>
      <c r="C17">
        <v>11281.9</v>
      </c>
      <c r="E17" s="13">
        <v>42704</v>
      </c>
      <c r="F17" s="14">
        <v>59.36</v>
      </c>
      <c r="I17" s="12">
        <v>42704</v>
      </c>
      <c r="J17" s="15">
        <f t="shared" si="0"/>
        <v>1.627935048346206E-2</v>
      </c>
      <c r="K17" s="16">
        <f t="shared" si="1"/>
        <v>-5.8972733037412794E-2</v>
      </c>
    </row>
    <row r="18" spans="2:18">
      <c r="B18" s="12">
        <v>42674</v>
      </c>
      <c r="C18">
        <v>11101.18</v>
      </c>
      <c r="E18" s="13">
        <v>42674</v>
      </c>
      <c r="F18" s="14">
        <v>63.08</v>
      </c>
      <c r="I18" s="12">
        <v>42674</v>
      </c>
      <c r="J18" s="15">
        <f t="shared" si="0"/>
        <v>1.453648835874579E-2</v>
      </c>
      <c r="K18" s="16">
        <f t="shared" si="1"/>
        <v>-4.4965934897804677E-2</v>
      </c>
    </row>
    <row r="19" spans="2:18">
      <c r="B19" s="12">
        <v>42643</v>
      </c>
      <c r="C19">
        <v>10942.12</v>
      </c>
      <c r="E19" s="13">
        <v>42643</v>
      </c>
      <c r="F19" s="14">
        <v>66.05</v>
      </c>
      <c r="I19" s="12">
        <v>42643</v>
      </c>
      <c r="J19" s="15">
        <f t="shared" si="0"/>
        <v>3.7693685826018408E-3</v>
      </c>
      <c r="K19" s="16">
        <f t="shared" si="1"/>
        <v>-3.0245191601820619E-2</v>
      </c>
    </row>
    <row r="20" spans="2:18" ht="19">
      <c r="B20" s="12">
        <v>42613</v>
      </c>
      <c r="C20">
        <v>10901.03</v>
      </c>
      <c r="E20" s="13">
        <v>42613</v>
      </c>
      <c r="F20" s="14">
        <v>68.11</v>
      </c>
      <c r="I20" s="12">
        <v>42613</v>
      </c>
      <c r="J20" s="15">
        <f t="shared" si="0"/>
        <v>-3.5763640848677033E-4</v>
      </c>
      <c r="K20" s="16">
        <f t="shared" si="1"/>
        <v>-1.1178861788617829E-2</v>
      </c>
      <c r="M20" s="46" t="s">
        <v>12</v>
      </c>
      <c r="N20" s="46"/>
      <c r="O20" s="46"/>
      <c r="P20" s="46"/>
      <c r="Q20" s="46"/>
      <c r="R20" s="46"/>
    </row>
    <row r="21" spans="2:18">
      <c r="B21" s="12">
        <v>42580</v>
      </c>
      <c r="C21">
        <v>10904.93</v>
      </c>
      <c r="E21" s="13">
        <v>42580</v>
      </c>
      <c r="F21" s="14">
        <v>68.88</v>
      </c>
      <c r="I21" s="12">
        <v>42580</v>
      </c>
      <c r="J21" s="15">
        <f t="shared" si="0"/>
        <v>4.8510634206376746E-2</v>
      </c>
      <c r="K21" s="16">
        <f t="shared" si="1"/>
        <v>8.626399621510801E-2</v>
      </c>
      <c r="N21" s="10" t="s">
        <v>5</v>
      </c>
      <c r="O21" s="11" t="s">
        <v>13</v>
      </c>
    </row>
    <row r="22" spans="2:18" ht="19">
      <c r="B22" s="12">
        <v>42551</v>
      </c>
      <c r="C22">
        <v>10400.4</v>
      </c>
      <c r="E22" s="13">
        <v>42551</v>
      </c>
      <c r="F22" s="14">
        <v>63.41</v>
      </c>
      <c r="I22" s="12">
        <v>42551</v>
      </c>
      <c r="J22" s="15">
        <f t="shared" si="0"/>
        <v>-5.3149930673211936E-2</v>
      </c>
      <c r="K22" s="16">
        <f t="shared" si="1"/>
        <v>5.2314521242865933E-3</v>
      </c>
      <c r="M22" s="17"/>
      <c r="N22" s="22">
        <v>0.05</v>
      </c>
      <c r="O22" s="22">
        <f>$N$16+$N$15*N22</f>
        <v>3.3456326818873672E-2</v>
      </c>
      <c r="P22" s="19" t="s">
        <v>14</v>
      </c>
      <c r="Q22" s="20"/>
      <c r="R22" s="20"/>
    </row>
    <row r="23" spans="2:18" ht="19">
      <c r="B23" s="12">
        <v>42521</v>
      </c>
      <c r="C23">
        <v>10984.210000000001</v>
      </c>
      <c r="E23" s="13">
        <v>42521</v>
      </c>
      <c r="F23" s="14">
        <v>63.08</v>
      </c>
      <c r="I23" s="12">
        <v>42521</v>
      </c>
      <c r="J23" s="15">
        <f t="shared" si="0"/>
        <v>3.523540693756573E-2</v>
      </c>
      <c r="K23" s="16">
        <f t="shared" si="1"/>
        <v>3.1224456432891883E-2</v>
      </c>
      <c r="M23" s="17"/>
      <c r="N23" s="23">
        <v>0</v>
      </c>
      <c r="O23" s="22">
        <f>$N$16+$N$15*N23</f>
        <v>-3.2149934265165644E-5</v>
      </c>
      <c r="P23" s="19" t="s">
        <v>14</v>
      </c>
      <c r="Q23" s="20"/>
      <c r="R23" s="20"/>
    </row>
    <row r="24" spans="2:18" ht="20" thickBot="1">
      <c r="B24" s="12">
        <v>42489</v>
      </c>
      <c r="C24">
        <v>10610.35</v>
      </c>
      <c r="E24" s="13">
        <v>42489</v>
      </c>
      <c r="F24" s="14">
        <v>61.17</v>
      </c>
      <c r="I24" s="12">
        <v>42489</v>
      </c>
      <c r="J24" s="15">
        <f t="shared" si="0"/>
        <v>1.4211880130036629E-2</v>
      </c>
      <c r="K24" s="16">
        <f t="shared" si="1"/>
        <v>-2.1436570148776136E-2</v>
      </c>
      <c r="M24" s="24"/>
      <c r="N24" s="25">
        <v>-0.04</v>
      </c>
      <c r="O24" s="25">
        <f>$N$16+$N$15*N24</f>
        <v>-2.682293133677624E-2</v>
      </c>
      <c r="P24" s="26" t="s">
        <v>14</v>
      </c>
      <c r="Q24" s="27"/>
      <c r="R24" s="27"/>
    </row>
    <row r="25" spans="2:18">
      <c r="B25" s="12">
        <v>42460</v>
      </c>
      <c r="C25">
        <v>10461.67</v>
      </c>
      <c r="E25" s="13">
        <v>42460</v>
      </c>
      <c r="F25" s="14">
        <v>62.51</v>
      </c>
      <c r="I25" s="12">
        <v>42460</v>
      </c>
      <c r="J25" s="15">
        <f t="shared" si="0"/>
        <v>9.1561964935973246E-3</v>
      </c>
      <c r="K25" s="16">
        <f t="shared" si="1"/>
        <v>-2.6778763817530839E-2</v>
      </c>
    </row>
    <row r="26" spans="2:18">
      <c r="B26" s="12">
        <v>42429</v>
      </c>
      <c r="C26">
        <v>10366.75</v>
      </c>
      <c r="E26" s="13">
        <v>42429</v>
      </c>
      <c r="F26" s="14">
        <v>64.23</v>
      </c>
      <c r="I26" s="12">
        <v>42429</v>
      </c>
      <c r="J26" s="15">
        <f t="shared" si="0"/>
        <v>-1.3184823602652405E-2</v>
      </c>
      <c r="K26" s="16">
        <f t="shared" si="1"/>
        <v>1.2293144208037843E-2</v>
      </c>
    </row>
    <row r="27" spans="2:18" ht="19">
      <c r="B27" s="12">
        <v>42398</v>
      </c>
      <c r="C27">
        <v>10505.26</v>
      </c>
      <c r="E27" s="13">
        <v>42398</v>
      </c>
      <c r="F27" s="14">
        <v>63.45</v>
      </c>
      <c r="I27" s="12">
        <v>42398</v>
      </c>
      <c r="J27" s="15">
        <f t="shared" si="0"/>
        <v>-4.7221456350127686E-2</v>
      </c>
      <c r="K27" s="16">
        <f t="shared" si="1"/>
        <v>1.8786127167630083E-2</v>
      </c>
      <c r="M27" s="46" t="s">
        <v>15</v>
      </c>
      <c r="N27" s="46"/>
      <c r="O27" s="46"/>
      <c r="P27" s="46"/>
      <c r="Q27" s="46"/>
      <c r="R27" s="46"/>
    </row>
    <row r="28" spans="2:18">
      <c r="B28" s="12">
        <v>42369</v>
      </c>
      <c r="C28">
        <v>11025.92</v>
      </c>
      <c r="E28" s="13">
        <v>42369</v>
      </c>
      <c r="F28" s="14">
        <v>62.28</v>
      </c>
      <c r="I28" s="12">
        <v>42369</v>
      </c>
      <c r="J28" s="15">
        <f t="shared" si="0"/>
        <v>-6.2448874777429907E-2</v>
      </c>
      <c r="K28" s="16">
        <f t="shared" si="1"/>
        <v>-6.1058344640434151E-2</v>
      </c>
      <c r="N28" s="10" t="s">
        <v>43</v>
      </c>
      <c r="O28" s="11" t="s">
        <v>16</v>
      </c>
    </row>
    <row r="29" spans="2:18" ht="19">
      <c r="B29" s="12">
        <v>42338</v>
      </c>
      <c r="C29">
        <v>11760.34</v>
      </c>
      <c r="E29" s="13">
        <v>42338</v>
      </c>
      <c r="F29" s="14">
        <v>66.33</v>
      </c>
      <c r="I29" s="12">
        <v>42338</v>
      </c>
      <c r="J29" s="15">
        <f t="shared" si="0"/>
        <v>1.2868919947773309E-2</v>
      </c>
      <c r="K29" s="16">
        <f t="shared" si="1"/>
        <v>4.6049519003311813E-2</v>
      </c>
      <c r="M29" s="17"/>
      <c r="N29" s="22">
        <v>0.03</v>
      </c>
      <c r="O29" s="22">
        <f>$N$15*N29</f>
        <v>2.0093086051883303E-2</v>
      </c>
      <c r="P29" s="19" t="s">
        <v>17</v>
      </c>
      <c r="Q29" s="20"/>
      <c r="R29" s="20"/>
    </row>
    <row r="30" spans="2:18" ht="19">
      <c r="B30" s="12">
        <v>42307</v>
      </c>
      <c r="C30">
        <v>11610.92</v>
      </c>
      <c r="E30" s="13">
        <v>42307</v>
      </c>
      <c r="F30" s="14">
        <v>63.41</v>
      </c>
      <c r="I30" s="12">
        <v>42307</v>
      </c>
      <c r="J30" s="15">
        <f t="shared" si="0"/>
        <v>0.10019718595459894</v>
      </c>
      <c r="K30" s="16">
        <f t="shared" si="1"/>
        <v>0.1238922367954625</v>
      </c>
      <c r="M30" s="17"/>
      <c r="N30" s="23">
        <v>-0.02</v>
      </c>
      <c r="O30" s="22">
        <f>$N$15*N30</f>
        <v>-1.3395390701255536E-2</v>
      </c>
      <c r="P30" s="19" t="s">
        <v>18</v>
      </c>
      <c r="Q30" s="20"/>
      <c r="R30" s="20"/>
    </row>
    <row r="31" spans="2:18" ht="20" thickBot="1">
      <c r="B31" s="12">
        <v>42277</v>
      </c>
      <c r="C31">
        <v>10553.49</v>
      </c>
      <c r="E31" s="13">
        <v>42277</v>
      </c>
      <c r="F31" s="14">
        <v>56.42</v>
      </c>
      <c r="I31" s="12">
        <v>42277</v>
      </c>
      <c r="J31" s="15">
        <f t="shared" si="0"/>
        <v>-4.106953990193974E-2</v>
      </c>
      <c r="K31" s="16">
        <f t="shared" si="1"/>
        <v>1.8595414334717477E-2</v>
      </c>
      <c r="M31" s="24"/>
      <c r="N31" s="25"/>
      <c r="O31" s="25"/>
      <c r="P31" s="26"/>
      <c r="Q31" s="27"/>
      <c r="R31" s="27"/>
    </row>
    <row r="32" spans="2:18">
      <c r="B32" s="12">
        <v>42247</v>
      </c>
      <c r="C32">
        <v>11005.48</v>
      </c>
      <c r="E32" s="13">
        <v>42247</v>
      </c>
      <c r="F32" s="14">
        <v>55.39</v>
      </c>
      <c r="I32" s="12">
        <v>42247</v>
      </c>
      <c r="J32" s="15">
        <f t="shared" si="0"/>
        <v>-8.4535945265872312E-2</v>
      </c>
      <c r="K32" s="16">
        <f t="shared" si="1"/>
        <v>-0.1021235208299562</v>
      </c>
    </row>
    <row r="33" spans="2:11">
      <c r="B33" s="12">
        <v>42216</v>
      </c>
      <c r="C33">
        <v>12021.75</v>
      </c>
      <c r="E33" s="13">
        <v>42216</v>
      </c>
      <c r="F33" s="14">
        <v>61.69</v>
      </c>
      <c r="I33" s="12">
        <v>42216</v>
      </c>
      <c r="J33" s="15">
        <f t="shared" si="0"/>
        <v>6.1737870174189656E-2</v>
      </c>
      <c r="K33" s="16">
        <f t="shared" si="1"/>
        <v>6.3804104155888872E-2</v>
      </c>
    </row>
    <row r="34" spans="2:11">
      <c r="B34" s="12">
        <v>42185</v>
      </c>
      <c r="C34">
        <v>11322.710000000001</v>
      </c>
      <c r="E34" s="13">
        <v>42185</v>
      </c>
      <c r="F34" s="14">
        <v>57.99</v>
      </c>
      <c r="I34" s="12">
        <v>42185</v>
      </c>
      <c r="J34" s="15">
        <f t="shared" si="0"/>
        <v>-3.8025433549584181E-2</v>
      </c>
      <c r="K34" s="16">
        <f t="shared" si="1"/>
        <v>-7.2605149528226443E-2</v>
      </c>
    </row>
    <row r="35" spans="2:11">
      <c r="B35" s="12">
        <v>42153</v>
      </c>
      <c r="C35">
        <v>11770.28</v>
      </c>
      <c r="E35" s="13">
        <v>42153</v>
      </c>
      <c r="F35" s="14">
        <v>62.53</v>
      </c>
      <c r="I35" s="12">
        <v>42153</v>
      </c>
      <c r="J35" s="15">
        <f t="shared" si="0"/>
        <v>4.9700864151256737E-3</v>
      </c>
      <c r="K35" s="16">
        <f t="shared" si="1"/>
        <v>-3.0692915827003623E-2</v>
      </c>
    </row>
    <row r="36" spans="2:11">
      <c r="B36" s="12">
        <v>42124</v>
      </c>
      <c r="C36">
        <v>11712.07</v>
      </c>
      <c r="E36" s="13">
        <v>42124</v>
      </c>
      <c r="F36" s="14">
        <v>64.510000000000005</v>
      </c>
      <c r="I36" s="12">
        <v>42124</v>
      </c>
      <c r="J36" s="15">
        <f t="shared" si="0"/>
        <v>7.3937026228032528E-3</v>
      </c>
      <c r="K36" s="16">
        <f t="shared" si="1"/>
        <v>3.0182050463110951E-2</v>
      </c>
    </row>
    <row r="37" spans="2:11">
      <c r="B37" s="12">
        <v>42094</v>
      </c>
      <c r="C37">
        <v>11626.11</v>
      </c>
      <c r="E37" s="13">
        <v>42094</v>
      </c>
      <c r="F37" s="14">
        <v>62.62</v>
      </c>
      <c r="I37" s="12">
        <v>42094</v>
      </c>
      <c r="J37" s="15">
        <f t="shared" si="0"/>
        <v>1.8364728089730158E-2</v>
      </c>
      <c r="K37" s="16">
        <f t="shared" si="1"/>
        <v>4.6526552222043828E-3</v>
      </c>
    </row>
    <row r="38" spans="2:11">
      <c r="B38" s="12">
        <v>42062</v>
      </c>
      <c r="C38">
        <v>11416.45</v>
      </c>
      <c r="E38" s="13">
        <v>42062</v>
      </c>
      <c r="F38" s="14">
        <v>62.33</v>
      </c>
      <c r="I38" s="12">
        <v>42062</v>
      </c>
      <c r="J38" s="15">
        <f t="shared" si="0"/>
        <v>7.5416547348113816E-2</v>
      </c>
      <c r="K38" s="16">
        <f t="shared" si="1"/>
        <v>4.6332046332046295E-2</v>
      </c>
    </row>
    <row r="39" spans="2:11">
      <c r="B39" s="12">
        <v>42034</v>
      </c>
      <c r="C39">
        <v>10615.84</v>
      </c>
      <c r="E39" s="13">
        <v>42034</v>
      </c>
      <c r="F39" s="14">
        <v>59.57</v>
      </c>
      <c r="I39" s="12">
        <v>42034</v>
      </c>
      <c r="J39" s="15">
        <f t="shared" si="0"/>
        <v>7.7811530401728377E-2</v>
      </c>
      <c r="K39" s="16">
        <f t="shared" si="1"/>
        <v>9.4031221303948531E-2</v>
      </c>
    </row>
    <row r="40" spans="2:11">
      <c r="B40" s="12">
        <v>42004</v>
      </c>
      <c r="C40">
        <v>9849.44</v>
      </c>
      <c r="E40" s="13">
        <v>42004</v>
      </c>
      <c r="F40" s="14">
        <v>54.45</v>
      </c>
      <c r="I40" s="12">
        <v>42004</v>
      </c>
      <c r="J40" s="15">
        <f t="shared" si="0"/>
        <v>-2.4025208335397608E-2</v>
      </c>
      <c r="K40" s="16">
        <f t="shared" si="1"/>
        <v>-4.0528634361233433E-2</v>
      </c>
    </row>
    <row r="41" spans="2:11">
      <c r="B41" s="12">
        <v>41971</v>
      </c>
      <c r="C41">
        <v>10091.9</v>
      </c>
      <c r="E41" s="13">
        <v>41971</v>
      </c>
      <c r="F41" s="14">
        <v>56.75</v>
      </c>
      <c r="I41" s="12">
        <v>41971</v>
      </c>
      <c r="J41" s="15">
        <f t="shared" si="0"/>
        <v>3.7634679468263384E-2</v>
      </c>
      <c r="K41" s="16">
        <f t="shared" si="1"/>
        <v>4.666174843231282E-2</v>
      </c>
    </row>
    <row r="42" spans="2:11">
      <c r="B42" s="12">
        <v>41943</v>
      </c>
      <c r="C42">
        <v>9725.8700000000008</v>
      </c>
      <c r="E42" s="13">
        <v>41943</v>
      </c>
      <c r="F42" s="14">
        <v>54.22</v>
      </c>
      <c r="I42" s="12">
        <v>41943</v>
      </c>
      <c r="J42" s="15">
        <f t="shared" si="0"/>
        <v>-4.0632129882351091E-2</v>
      </c>
      <c r="K42" s="16">
        <f t="shared" si="1"/>
        <v>2.3018867924528279E-2</v>
      </c>
    </row>
    <row r="43" spans="2:11">
      <c r="B43" s="12">
        <v>41912</v>
      </c>
      <c r="C43">
        <v>10137.790000000001</v>
      </c>
      <c r="E43" s="13">
        <v>41912</v>
      </c>
      <c r="F43" s="14">
        <v>53</v>
      </c>
      <c r="I43" s="12">
        <v>41912</v>
      </c>
      <c r="J43" s="15">
        <f t="shared" si="0"/>
        <v>9.5288834008823362E-3</v>
      </c>
      <c r="K43" s="16">
        <f t="shared" si="1"/>
        <v>-2.6345502446368193E-3</v>
      </c>
    </row>
    <row r="44" spans="2:11">
      <c r="B44" s="12">
        <v>41880</v>
      </c>
      <c r="C44">
        <v>10042.1</v>
      </c>
      <c r="E44" s="13">
        <v>41880</v>
      </c>
      <c r="F44" s="14">
        <v>53.14</v>
      </c>
      <c r="I44" s="12">
        <v>41880</v>
      </c>
      <c r="J44" s="15">
        <f t="shared" si="0"/>
        <v>3.1769597724827979E-2</v>
      </c>
      <c r="K44" s="16">
        <f t="shared" si="1"/>
        <v>-1.7563320391939412E-2</v>
      </c>
    </row>
    <row r="45" spans="2:11">
      <c r="B45" s="12">
        <v>41851</v>
      </c>
      <c r="C45">
        <v>9732.89</v>
      </c>
      <c r="E45" s="13">
        <v>41851</v>
      </c>
      <c r="F45" s="14">
        <v>54.09</v>
      </c>
      <c r="I45" s="12">
        <v>41851</v>
      </c>
      <c r="J45" s="15">
        <f t="shared" si="0"/>
        <v>-3.9573985610715769E-2</v>
      </c>
      <c r="K45" s="16">
        <f t="shared" si="1"/>
        <v>-2.7654867256636903E-3</v>
      </c>
    </row>
    <row r="46" spans="2:11">
      <c r="B46" s="12">
        <v>41820</v>
      </c>
      <c r="C46">
        <v>10133.93</v>
      </c>
      <c r="E46" s="13">
        <v>41820</v>
      </c>
      <c r="F46" s="14">
        <v>54.24</v>
      </c>
      <c r="I46" s="12">
        <v>41820</v>
      </c>
      <c r="J46" s="15">
        <f t="shared" si="0"/>
        <v>-1.6511921988107556E-2</v>
      </c>
      <c r="K46" s="16">
        <f t="shared" si="1"/>
        <v>-7.1389346512905098E-3</v>
      </c>
    </row>
    <row r="47" spans="2:11">
      <c r="B47" s="12">
        <v>41789</v>
      </c>
      <c r="C47">
        <v>10304.07</v>
      </c>
      <c r="E47" s="13">
        <v>41789</v>
      </c>
      <c r="F47" s="14">
        <v>54.63</v>
      </c>
      <c r="I47" s="12">
        <v>41789</v>
      </c>
      <c r="J47" s="15">
        <f t="shared" si="0"/>
        <v>2.3097987973914276E-2</v>
      </c>
      <c r="K47" s="16">
        <f t="shared" si="1"/>
        <v>2.7652370203160383E-2</v>
      </c>
    </row>
    <row r="48" spans="2:11">
      <c r="B48" s="12">
        <v>41759</v>
      </c>
      <c r="C48">
        <v>10071.44</v>
      </c>
      <c r="E48" s="13">
        <v>41759</v>
      </c>
      <c r="F48" s="14">
        <v>53.16</v>
      </c>
      <c r="I48" s="12">
        <v>41759</v>
      </c>
      <c r="J48" s="15">
        <f t="shared" si="0"/>
        <v>2.5619509850445924E-2</v>
      </c>
      <c r="K48" s="16">
        <f t="shared" si="1"/>
        <v>3.5651665692577411E-2</v>
      </c>
    </row>
    <row r="49" spans="2:11">
      <c r="B49" s="12">
        <v>41729</v>
      </c>
      <c r="C49">
        <v>9819.86</v>
      </c>
      <c r="E49" s="13">
        <v>41729</v>
      </c>
      <c r="F49" s="14">
        <v>51.33</v>
      </c>
      <c r="I49" s="12">
        <v>41729</v>
      </c>
      <c r="J49" s="15">
        <f t="shared" si="0"/>
        <v>-2.2748863318854343E-3</v>
      </c>
      <c r="K49" s="16">
        <f t="shared" si="1"/>
        <v>2.9308323563891868E-3</v>
      </c>
    </row>
    <row r="50" spans="2:11">
      <c r="B50" s="12">
        <v>41698</v>
      </c>
      <c r="C50">
        <v>9842.25</v>
      </c>
      <c r="E50" s="13">
        <v>41698</v>
      </c>
      <c r="F50" s="14">
        <v>51.18</v>
      </c>
      <c r="I50" s="12">
        <v>41698</v>
      </c>
      <c r="J50" s="15">
        <f t="shared" si="0"/>
        <v>5.8180152691452887E-2</v>
      </c>
      <c r="K50" s="16">
        <f t="shared" si="1"/>
        <v>4.4383226201407958E-2</v>
      </c>
    </row>
    <row r="51" spans="2:11">
      <c r="B51" s="12">
        <v>41670</v>
      </c>
      <c r="C51">
        <v>9301.11</v>
      </c>
      <c r="E51" s="13">
        <v>41670</v>
      </c>
      <c r="F51" s="14">
        <v>49.005000000000003</v>
      </c>
      <c r="I51" s="12">
        <v>41670</v>
      </c>
      <c r="J51" s="15">
        <f t="shared" si="0"/>
        <v>-3.009475781853678E-2</v>
      </c>
      <c r="K51" s="16">
        <f t="shared" si="1"/>
        <v>-6.3360091743119226E-2</v>
      </c>
    </row>
    <row r="52" spans="2:11">
      <c r="B52" s="12">
        <v>41639</v>
      </c>
      <c r="C52">
        <v>9589.7100000000009</v>
      </c>
      <c r="E52" s="13">
        <v>41639</v>
      </c>
      <c r="F52" s="14">
        <v>52.32</v>
      </c>
      <c r="I52" s="12">
        <v>41639</v>
      </c>
      <c r="J52" s="15">
        <f t="shared" si="0"/>
        <v>2.8444414698652054E-3</v>
      </c>
      <c r="K52" s="16">
        <f t="shared" si="1"/>
        <v>-2.1690351533283407E-2</v>
      </c>
    </row>
    <row r="53" spans="2:11">
      <c r="B53" s="12">
        <v>41607</v>
      </c>
      <c r="C53">
        <v>9562.51</v>
      </c>
      <c r="E53" s="13">
        <v>41607</v>
      </c>
      <c r="F53" s="14">
        <v>53.48</v>
      </c>
      <c r="I53" s="12">
        <v>41607</v>
      </c>
      <c r="J53" s="15">
        <f t="shared" si="0"/>
        <v>1.1401207334462025E-3</v>
      </c>
      <c r="K53" s="16">
        <f t="shared" si="1"/>
        <v>-2.0871475649945088E-2</v>
      </c>
    </row>
    <row r="54" spans="2:11">
      <c r="B54" s="12">
        <v>41578</v>
      </c>
      <c r="C54">
        <v>9551.6200000000008</v>
      </c>
      <c r="E54" s="13">
        <v>41578</v>
      </c>
      <c r="F54" s="14">
        <v>54.62</v>
      </c>
      <c r="I54" s="12">
        <v>41578</v>
      </c>
      <c r="J54" s="15">
        <f t="shared" si="0"/>
        <v>3.7759341509417656E-2</v>
      </c>
      <c r="K54" s="16">
        <f t="shared" si="1"/>
        <v>-1.8332135154565117E-2</v>
      </c>
    </row>
    <row r="55" spans="2:11">
      <c r="B55" s="12">
        <v>41547</v>
      </c>
      <c r="C55">
        <v>9204.08</v>
      </c>
      <c r="E55" s="13">
        <v>41547</v>
      </c>
      <c r="F55" s="14">
        <v>55.64</v>
      </c>
      <c r="I55" s="12">
        <v>41547</v>
      </c>
      <c r="J55" s="15">
        <f t="shared" si="0"/>
        <v>5.4982640620146572E-2</v>
      </c>
      <c r="K55" s="16">
        <f t="shared" si="1"/>
        <v>-1.2424565140220141E-2</v>
      </c>
    </row>
    <row r="56" spans="2:11">
      <c r="B56" s="12">
        <v>41516</v>
      </c>
      <c r="C56">
        <v>8724.39</v>
      </c>
      <c r="E56" s="13">
        <v>41516</v>
      </c>
      <c r="F56" s="14">
        <v>56.34</v>
      </c>
      <c r="I56" s="12">
        <v>41516</v>
      </c>
      <c r="J56" s="15">
        <f t="shared" si="0"/>
        <v>-1.4753196770649136E-2</v>
      </c>
      <c r="K56" s="16">
        <f t="shared" si="1"/>
        <v>-5.1515151515151437E-2</v>
      </c>
    </row>
    <row r="57" spans="2:11">
      <c r="B57" s="12">
        <v>41486</v>
      </c>
      <c r="C57">
        <v>8855.0300000000007</v>
      </c>
      <c r="E57" s="13">
        <v>41486</v>
      </c>
      <c r="F57" s="14">
        <v>59.4</v>
      </c>
      <c r="I57" s="12">
        <v>41486</v>
      </c>
      <c r="J57" s="15">
        <f t="shared" si="0"/>
        <v>6.8649162039489814E-2</v>
      </c>
      <c r="K57" s="16">
        <f t="shared" si="1"/>
        <v>3.0176899063475583E-2</v>
      </c>
    </row>
    <row r="58" spans="2:11">
      <c r="B58" s="12">
        <v>41453</v>
      </c>
      <c r="C58">
        <v>8286.19</v>
      </c>
      <c r="E58" s="13">
        <v>41453</v>
      </c>
      <c r="F58" s="14">
        <v>57.66</v>
      </c>
      <c r="I58" s="12">
        <v>41453</v>
      </c>
      <c r="J58" s="15">
        <f t="shared" si="0"/>
        <v>-4.9098925412323136E-2</v>
      </c>
      <c r="K58" s="16">
        <f t="shared" si="1"/>
        <v>1.6214310891787004E-2</v>
      </c>
    </row>
    <row r="59" spans="2:11">
      <c r="B59" s="12">
        <v>41425</v>
      </c>
      <c r="C59">
        <v>8714.0400000000009</v>
      </c>
      <c r="E59" s="13">
        <v>41425</v>
      </c>
      <c r="F59" s="14">
        <v>56.74</v>
      </c>
      <c r="I59" s="12">
        <v>41425</v>
      </c>
      <c r="J59" s="15">
        <f t="shared" si="0"/>
        <v>4.3142869455710504E-2</v>
      </c>
      <c r="K59" s="16">
        <f t="shared" si="1"/>
        <v>-2.1892777107395209E-2</v>
      </c>
    </row>
    <row r="60" spans="2:11">
      <c r="B60" s="12">
        <v>41394</v>
      </c>
      <c r="C60">
        <v>8353.64</v>
      </c>
      <c r="E60" s="13">
        <v>41394</v>
      </c>
      <c r="F60" s="14">
        <v>58.01</v>
      </c>
      <c r="I60" s="12">
        <v>41394</v>
      </c>
      <c r="J60" s="15">
        <f t="shared" si="0"/>
        <v>3.6748188653112419E-2</v>
      </c>
      <c r="K60" s="16">
        <f t="shared" si="1"/>
        <v>6.8717759764185649E-2</v>
      </c>
    </row>
    <row r="61" spans="2:11">
      <c r="B61" s="12">
        <v>41361</v>
      </c>
      <c r="C61">
        <v>8057.54</v>
      </c>
      <c r="E61" s="13">
        <v>41361</v>
      </c>
      <c r="F61" s="14">
        <v>54.28</v>
      </c>
      <c r="I61" s="12">
        <v>41361</v>
      </c>
      <c r="J61" s="15">
        <f t="shared" si="0"/>
        <v>3.9810157259466059E-3</v>
      </c>
      <c r="K61" s="16">
        <f t="shared" si="1"/>
        <v>2.0492573792066242E-2</v>
      </c>
    </row>
    <row r="62" spans="2:11">
      <c r="B62" s="12">
        <v>41333</v>
      </c>
      <c r="C62">
        <v>8025.59</v>
      </c>
      <c r="E62" s="13">
        <v>41333</v>
      </c>
      <c r="F62" s="14">
        <v>53.19</v>
      </c>
      <c r="I62" s="12">
        <v>41333</v>
      </c>
      <c r="J62" s="15">
        <f t="shared" si="0"/>
        <v>-2.5056706957088965E-3</v>
      </c>
      <c r="K62" s="16">
        <f t="shared" si="1"/>
        <v>4.2123824451410628E-2</v>
      </c>
    </row>
    <row r="63" spans="2:11">
      <c r="B63" s="12">
        <v>41305</v>
      </c>
      <c r="C63">
        <v>8045.75</v>
      </c>
      <c r="E63" s="13">
        <v>41305</v>
      </c>
      <c r="F63" s="14">
        <v>51.04</v>
      </c>
      <c r="I63" s="12">
        <v>41305</v>
      </c>
      <c r="J63" s="15">
        <f t="shared" si="0"/>
        <v>2.5401328500568345E-2</v>
      </c>
      <c r="K63" s="16">
        <f t="shared" si="1"/>
        <v>2.2743212102995652E-2</v>
      </c>
    </row>
    <row r="64" spans="2:11" ht="17" thickBot="1">
      <c r="B64" s="28">
        <v>41274</v>
      </c>
      <c r="C64" s="29">
        <v>7846.4400000000005</v>
      </c>
      <c r="D64" s="29"/>
      <c r="E64" s="30">
        <v>41274</v>
      </c>
      <c r="F64" s="31">
        <v>49.905000000000001</v>
      </c>
      <c r="I64" s="28">
        <v>41274</v>
      </c>
      <c r="J64" s="32"/>
      <c r="K64" s="33"/>
    </row>
    <row r="65" spans="5:10" ht="17" thickTop="1">
      <c r="E65" s="13"/>
      <c r="I65" s="34"/>
    </row>
    <row r="66" spans="5:10">
      <c r="E66" s="13"/>
      <c r="I66" s="34"/>
    </row>
    <row r="67" spans="5:10">
      <c r="E67" s="13"/>
      <c r="I67" s="34"/>
    </row>
    <row r="68" spans="5:10">
      <c r="E68" s="13"/>
    </row>
    <row r="69" spans="5:10">
      <c r="E69" s="13"/>
    </row>
    <row r="70" spans="5:10">
      <c r="E70" s="13"/>
    </row>
    <row r="71" spans="5:10">
      <c r="E71" s="13"/>
    </row>
    <row r="72" spans="5:10">
      <c r="E72" s="13"/>
    </row>
    <row r="73" spans="5:10">
      <c r="E73" s="13"/>
    </row>
    <row r="74" spans="5:10">
      <c r="E74" s="13"/>
      <c r="J74" s="35"/>
    </row>
    <row r="75" spans="5:10">
      <c r="E75" s="13"/>
    </row>
    <row r="76" spans="5:10">
      <c r="E76" s="13"/>
    </row>
    <row r="77" spans="5:10">
      <c r="E77" s="13"/>
    </row>
    <row r="78" spans="5:10">
      <c r="E78" s="13"/>
    </row>
    <row r="79" spans="5:10">
      <c r="E79" s="13"/>
    </row>
    <row r="80" spans="5:10">
      <c r="E80" s="13"/>
    </row>
    <row r="81" spans="5:5">
      <c r="E81" s="13"/>
    </row>
    <row r="82" spans="5:5">
      <c r="E82" s="13"/>
    </row>
    <row r="83" spans="5:5">
      <c r="E83" s="13"/>
    </row>
    <row r="84" spans="5:5">
      <c r="E84" s="13"/>
    </row>
    <row r="85" spans="5:5">
      <c r="E85" s="13"/>
    </row>
    <row r="86" spans="5:5">
      <c r="E86" s="13"/>
    </row>
    <row r="87" spans="5:5">
      <c r="E87" s="13"/>
    </row>
    <row r="88" spans="5:5">
      <c r="E88" s="13"/>
    </row>
    <row r="89" spans="5:5">
      <c r="E89" s="13"/>
    </row>
    <row r="90" spans="5:5">
      <c r="E90" s="13"/>
    </row>
    <row r="91" spans="5:5">
      <c r="E91" s="13"/>
    </row>
    <row r="92" spans="5:5">
      <c r="E92" s="13"/>
    </row>
    <row r="93" spans="5:5">
      <c r="E93" s="13"/>
    </row>
    <row r="94" spans="5:5">
      <c r="E94" s="13"/>
    </row>
    <row r="95" spans="5:5">
      <c r="E95" s="13"/>
    </row>
    <row r="96" spans="5:5">
      <c r="E96" s="13"/>
    </row>
    <row r="97" spans="5:5">
      <c r="E97" s="13"/>
    </row>
    <row r="98" spans="5:5">
      <c r="E98" s="13"/>
    </row>
    <row r="99" spans="5:5">
      <c r="E99" s="13"/>
    </row>
    <row r="100" spans="5:5">
      <c r="E100" s="13"/>
    </row>
  </sheetData>
  <mergeCells count="4">
    <mergeCell ref="I2:K2"/>
    <mergeCell ref="M13:R13"/>
    <mergeCell ref="M20:R20"/>
    <mergeCell ref="M27:R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tabSelected="1" workbookViewId="0">
      <selection activeCell="E21" sqref="E21"/>
    </sheetView>
  </sheetViews>
  <sheetFormatPr baseColWidth="10" defaultRowHeight="16"/>
  <cols>
    <col min="1" max="1" width="17.1640625" bestFit="1" customWidth="1"/>
    <col min="2" max="2" width="12.33203125" bestFit="1" customWidth="1"/>
    <col min="3" max="3" width="13.6640625" bestFit="1" customWidth="1"/>
    <col min="4" max="4" width="12.6640625" bestFit="1" customWidth="1"/>
    <col min="5" max="5" width="12.1640625" bestFit="1" customWidth="1"/>
    <col min="6" max="6" width="12.6640625" bestFit="1" customWidth="1"/>
  </cols>
  <sheetData>
    <row r="1" spans="1:9">
      <c r="A1" t="s">
        <v>19</v>
      </c>
    </row>
    <row r="2" spans="1:9" ht="17" thickBot="1"/>
    <row r="3" spans="1:9">
      <c r="A3" s="38" t="s">
        <v>20</v>
      </c>
      <c r="B3" s="38"/>
    </row>
    <row r="4" spans="1:9">
      <c r="A4" t="s">
        <v>21</v>
      </c>
      <c r="B4">
        <v>0.59183264384998835</v>
      </c>
    </row>
    <row r="5" spans="1:9">
      <c r="A5" t="s">
        <v>22</v>
      </c>
      <c r="B5">
        <v>0.35026587832646711</v>
      </c>
    </row>
    <row r="6" spans="1:9">
      <c r="A6" t="s">
        <v>23</v>
      </c>
      <c r="B6">
        <v>0.33906356588381997</v>
      </c>
    </row>
    <row r="7" spans="1:9">
      <c r="A7" t="s">
        <v>24</v>
      </c>
      <c r="B7">
        <v>3.5234358864704482E-2</v>
      </c>
    </row>
    <row r="8" spans="1:9" ht="17" thickBot="1">
      <c r="A8" s="36" t="s">
        <v>25</v>
      </c>
      <c r="B8" s="36">
        <v>60</v>
      </c>
    </row>
    <row r="10" spans="1:9" ht="17" thickBot="1">
      <c r="A10" t="s">
        <v>26</v>
      </c>
    </row>
    <row r="11" spans="1:9">
      <c r="A11" s="37"/>
      <c r="B11" s="37" t="s">
        <v>31</v>
      </c>
      <c r="C11" s="37" t="s">
        <v>32</v>
      </c>
      <c r="D11" s="37" t="s">
        <v>33</v>
      </c>
      <c r="E11" s="39" t="s">
        <v>34</v>
      </c>
      <c r="F11" s="41" t="s">
        <v>35</v>
      </c>
    </row>
    <row r="12" spans="1:9">
      <c r="A12" t="s">
        <v>27</v>
      </c>
      <c r="B12">
        <v>1</v>
      </c>
      <c r="C12">
        <v>3.8817083094020113E-2</v>
      </c>
      <c r="D12">
        <v>3.8817083094020113E-2</v>
      </c>
      <c r="E12" s="40">
        <v>31.267283439891173</v>
      </c>
      <c r="F12" s="42">
        <v>6.3524585256223026E-7</v>
      </c>
    </row>
    <row r="13" spans="1:9">
      <c r="A13" t="s">
        <v>28</v>
      </c>
      <c r="B13">
        <v>58</v>
      </c>
      <c r="C13">
        <v>7.2004682587193211E-2</v>
      </c>
      <c r="D13">
        <v>1.2414600446067794E-3</v>
      </c>
    </row>
    <row r="14" spans="1:9" ht="17" thickBot="1">
      <c r="A14" s="36" t="s">
        <v>29</v>
      </c>
      <c r="B14" s="36">
        <v>59</v>
      </c>
      <c r="C14" s="36">
        <v>0.11082176568121332</v>
      </c>
      <c r="D14" s="36"/>
      <c r="E14" s="36"/>
      <c r="F14" s="36"/>
    </row>
    <row r="15" spans="1:9" ht="17" thickBot="1"/>
    <row r="16" spans="1:9">
      <c r="A16" s="37"/>
      <c r="B16" s="47" t="s">
        <v>36</v>
      </c>
      <c r="C16" s="37" t="s">
        <v>24</v>
      </c>
      <c r="D16" s="50" t="s">
        <v>37</v>
      </c>
      <c r="E16" s="41" t="s">
        <v>38</v>
      </c>
      <c r="F16" s="37" t="s">
        <v>39</v>
      </c>
      <c r="G16" s="37" t="s">
        <v>40</v>
      </c>
      <c r="H16" s="37" t="s">
        <v>41</v>
      </c>
      <c r="I16" s="37" t="s">
        <v>42</v>
      </c>
    </row>
    <row r="17" spans="1:9">
      <c r="A17" t="s">
        <v>30</v>
      </c>
      <c r="B17" s="48">
        <v>-3.2149934265169981E-5</v>
      </c>
      <c r="C17">
        <v>4.6990303282929838E-3</v>
      </c>
      <c r="D17" s="51">
        <v>-6.8418231037144818E-3</v>
      </c>
      <c r="E17" s="42">
        <v>0.99456453642397902</v>
      </c>
      <c r="F17">
        <v>-9.4382811009379591E-3</v>
      </c>
      <c r="G17">
        <v>9.3739812324076209E-3</v>
      </c>
      <c r="H17">
        <v>-9.4382811009379591E-3</v>
      </c>
      <c r="I17">
        <v>9.3739812324076209E-3</v>
      </c>
    </row>
    <row r="18" spans="1:9" ht="17" thickBot="1">
      <c r="A18" s="36" t="s">
        <v>5</v>
      </c>
      <c r="B18" s="49">
        <v>0.66976953506277725</v>
      </c>
      <c r="C18" s="36">
        <v>0.11977889828906053</v>
      </c>
      <c r="D18" s="52">
        <v>5.5917156079231329</v>
      </c>
      <c r="E18" s="53">
        <v>6.3524585256223026E-7</v>
      </c>
      <c r="F18" s="36">
        <v>0.43000602012591099</v>
      </c>
      <c r="G18" s="36">
        <v>0.90953304999964346</v>
      </c>
      <c r="H18" s="36">
        <v>0.43000602012591099</v>
      </c>
      <c r="I18" s="36">
        <v>0.90953304999964346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 Application 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tarik.bazgour@gmail.com</cp:lastModifiedBy>
  <dcterms:created xsi:type="dcterms:W3CDTF">2019-08-30T10:50:59Z</dcterms:created>
  <dcterms:modified xsi:type="dcterms:W3CDTF">2023-09-18T10:48:37Z</dcterms:modified>
</cp:coreProperties>
</file>