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e62e7c97e835051/Altieri/Softwares/Dev/Projetos Pessoais/Projeto_Carteira_Investimento/"/>
    </mc:Choice>
  </mc:AlternateContent>
  <xr:revisionPtr revIDLastSave="1844" documentId="11_AD4D361C20488DEA4E38A08A2C9E78AC5ADEDD9C" xr6:coauthVersionLast="47" xr6:coauthVersionMax="47" xr10:uidLastSave="{7021D402-40C6-4EC4-87DE-6DEE5748EC9A}"/>
  <bookViews>
    <workbookView xWindow="20280" yWindow="-1980" windowWidth="19440" windowHeight="15600" activeTab="1" xr2:uid="{00000000-000D-0000-FFFF-FFFF00000000}"/>
  </bookViews>
  <sheets>
    <sheet name="Portfólio" sheetId="4" r:id="rId1"/>
    <sheet name="Caixa Resultado 23" sheetId="6" r:id="rId2"/>
    <sheet name="Caixa Resultado 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8" l="1"/>
  <c r="B4" i="8"/>
  <c r="B4" i="4"/>
  <c r="B34" i="4"/>
  <c r="F11" i="8"/>
  <c r="D7" i="8"/>
  <c r="J16" i="6"/>
  <c r="J7" i="6"/>
  <c r="C7" i="6"/>
  <c r="D7" i="6"/>
  <c r="E7" i="6"/>
  <c r="F7" i="6"/>
  <c r="G7" i="6"/>
  <c r="H7" i="6"/>
  <c r="I7" i="6"/>
  <c r="B7" i="6"/>
  <c r="C4" i="6"/>
  <c r="D4" i="6"/>
  <c r="E4" i="6"/>
  <c r="F4" i="6"/>
  <c r="G4" i="6"/>
  <c r="H4" i="6"/>
  <c r="B4" i="6"/>
  <c r="B3" i="4"/>
  <c r="B2" i="4"/>
  <c r="C20" i="8"/>
  <c r="D20" i="8"/>
  <c r="E20" i="8"/>
  <c r="F20" i="8"/>
  <c r="G20" i="8"/>
  <c r="H20" i="8"/>
  <c r="I20" i="8"/>
  <c r="J20" i="8"/>
  <c r="K20" i="8"/>
  <c r="L20" i="8"/>
  <c r="M20" i="8"/>
  <c r="B20" i="8"/>
  <c r="C11" i="8"/>
  <c r="D11" i="8"/>
  <c r="E11" i="8"/>
  <c r="G11" i="8"/>
  <c r="H11" i="8"/>
  <c r="I11" i="8"/>
  <c r="J11" i="8"/>
  <c r="K11" i="8"/>
  <c r="L11" i="8"/>
  <c r="M11" i="8"/>
  <c r="B11" i="8"/>
  <c r="C7" i="8"/>
  <c r="K23" i="6"/>
  <c r="B7" i="8" l="1"/>
  <c r="J6" i="6"/>
  <c r="J4" i="6" s="1"/>
  <c r="J2" i="6" s="1"/>
  <c r="I6" i="6"/>
  <c r="I4" i="6" s="1"/>
  <c r="K9" i="6"/>
  <c r="K8" i="6"/>
  <c r="K10" i="6"/>
  <c r="K11" i="6"/>
  <c r="K12" i="6"/>
  <c r="K13" i="6"/>
  <c r="K14" i="6"/>
  <c r="K18" i="6"/>
  <c r="K19" i="6"/>
  <c r="K20" i="6"/>
  <c r="K4" i="8"/>
  <c r="L4" i="8"/>
  <c r="M4" i="8"/>
  <c r="K28" i="8"/>
  <c r="L28" i="8"/>
  <c r="M28" i="8"/>
  <c r="J28" i="8"/>
  <c r="I28" i="8"/>
  <c r="H28" i="8"/>
  <c r="G28" i="8"/>
  <c r="F28" i="8"/>
  <c r="E28" i="8"/>
  <c r="D28" i="8"/>
  <c r="C28" i="8"/>
  <c r="E4" i="8"/>
  <c r="J4" i="8"/>
  <c r="I4" i="8"/>
  <c r="H4" i="8"/>
  <c r="H2" i="8" s="1"/>
  <c r="G4" i="8"/>
  <c r="F4" i="8"/>
  <c r="D4" i="8"/>
  <c r="C4" i="8"/>
  <c r="B6" i="4"/>
  <c r="K4" i="6" l="1"/>
  <c r="G2" i="8"/>
  <c r="E2" i="8"/>
  <c r="D2" i="8"/>
  <c r="M2" i="8"/>
  <c r="I2" i="8"/>
  <c r="J2" i="8"/>
  <c r="K2" i="8"/>
  <c r="F2" i="8"/>
  <c r="C2" i="8"/>
  <c r="B2" i="8"/>
  <c r="L2" i="8"/>
  <c r="F17" i="6" l="1"/>
  <c r="F16" i="6" s="1"/>
  <c r="I16" i="6"/>
  <c r="H16" i="6"/>
  <c r="G16" i="6"/>
  <c r="E16" i="6"/>
  <c r="D16" i="6"/>
  <c r="D2" i="6" s="1"/>
  <c r="C16" i="6"/>
  <c r="C2" i="6" s="1"/>
  <c r="B16" i="6"/>
  <c r="B2" i="6" s="1"/>
  <c r="B5" i="4"/>
  <c r="G2" i="6" l="1"/>
  <c r="K16" i="6"/>
  <c r="K17" i="6"/>
  <c r="H2" i="6"/>
  <c r="K7" i="6"/>
  <c r="I2" i="6"/>
  <c r="F2" i="6" l="1"/>
  <c r="E2" i="6"/>
  <c r="K2" i="6" s="1"/>
  <c r="K6" i="6" l="1"/>
</calcChain>
</file>

<file path=xl/sharedStrings.xml><?xml version="1.0" encoding="utf-8"?>
<sst xmlns="http://schemas.openxmlformats.org/spreadsheetml/2006/main" count="93" uniqueCount="62">
  <si>
    <t>Tipo</t>
  </si>
  <si>
    <t>Valor</t>
  </si>
  <si>
    <t>Ações</t>
  </si>
  <si>
    <t>Fiis</t>
  </si>
  <si>
    <t>CDB/Fixa</t>
  </si>
  <si>
    <t>Crypto</t>
  </si>
  <si>
    <t>Fundos</t>
  </si>
  <si>
    <t>at</t>
  </si>
  <si>
    <t>BTG Fixa</t>
  </si>
  <si>
    <t>Àgora FII</t>
  </si>
  <si>
    <t>Brad Livre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</si>
  <si>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</si>
  <si>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</si>
  <si>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</si>
  <si>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</si>
  <si>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</si>
  <si>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</si>
  <si>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</si>
  <si>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</si>
  <si>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</si>
  <si>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</si>
  <si>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Renda Fixa</t>
  </si>
  <si>
    <t>31 - Bradesco Aut</t>
  </si>
  <si>
    <t>32 - CDB Bradesco</t>
  </si>
  <si>
    <t>33 - XP Fixa</t>
  </si>
  <si>
    <t>34 - BTG Fixa</t>
  </si>
  <si>
    <t>Fii's</t>
  </si>
  <si>
    <t>41 - MXRF11</t>
  </si>
  <si>
    <t>42 - HGLG11</t>
  </si>
  <si>
    <t>43 - RZAT11</t>
  </si>
  <si>
    <t>44 - TGAR11</t>
  </si>
  <si>
    <t>45 - KIVO11</t>
  </si>
  <si>
    <t>46 - XPIN11</t>
  </si>
  <si>
    <t>47 - TRXF11</t>
  </si>
  <si>
    <t>51 - TAEE11 DIV</t>
  </si>
  <si>
    <t>51 - TAEE11 J/C</t>
  </si>
  <si>
    <t>52 - VALE DIV</t>
  </si>
  <si>
    <t>52 - VALE J/C</t>
  </si>
  <si>
    <t>48 - FIGS11</t>
  </si>
  <si>
    <t>Jan</t>
  </si>
  <si>
    <t>Fev</t>
  </si>
  <si>
    <t>Mar</t>
  </si>
  <si>
    <t>Anual</t>
  </si>
  <si>
    <t>XP 1444 CDB</t>
  </si>
  <si>
    <t>XP 1444 Fii</t>
  </si>
  <si>
    <t>XP 1444 Ações</t>
  </si>
  <si>
    <t>XP 1149 Livre</t>
  </si>
  <si>
    <t>XP 1149 CDB</t>
  </si>
  <si>
    <t>XP 1149 Fundo</t>
  </si>
  <si>
    <t>Modal DT</t>
  </si>
  <si>
    <t>Àgora CDB</t>
  </si>
  <si>
    <t>53 - UNIP6 DIV</t>
  </si>
  <si>
    <t>Divdendos Ações</t>
  </si>
  <si>
    <t>53 - WEGE DIV</t>
  </si>
  <si>
    <t>53 - WEGE J/C</t>
  </si>
  <si>
    <t>XP 1444 Livre</t>
  </si>
  <si>
    <t>54 - UNIP DIV</t>
  </si>
  <si>
    <t>11 - CDB</t>
  </si>
  <si>
    <t>XP 1149 Inv Ba</t>
  </si>
  <si>
    <t>Nu</t>
  </si>
  <si>
    <t>22 - CDB Modal</t>
  </si>
  <si>
    <t>21 - CDB Banco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</si>
</sst>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1" fillId="0" borderId="0" xfId="0" applyFont="1"/>
    <xf numFmtId="44" fontId="1" fillId="0" borderId="0" xfId="1" applyFont="1"/>
    <xf numFmtId="44" fontId="0" fillId="0" borderId="0" xfId="1" applyFont="1" applyBorder="1"/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44" fontId="0" fillId="0" borderId="2" xfId="1" applyFont="1" applyBorder="1"/>
    <xf numFmtId="0" fontId="0" fillId="0" borderId="1" xfId="0" applyBorder="1"/>
    <xf numFmtId="44" fontId="0" fillId="0" borderId="0" xfId="1" applyFont="1" applyAlignment="1">
      <alignment horizontal="left"/>
    </xf>
    <xf numFmtId="0" fontId="0" fillId="2" borderId="1" xfId="0" applyFill="1" applyBorder="1"/>
    <xf numFmtId="16" fontId="0" fillId="0" borderId="0" xfId="0" applyNumberFormat="1"/>
    <xf numFmtId="14" fontId="0" fillId="0" borderId="0" xfId="1" applyNumberFormat="1" applyFont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/>
    <xf numFmtId="14" fontId="0" fillId="0" borderId="5" xfId="1" applyNumberFormat="1" applyFont="1" applyBorder="1" applyAlignment="1">
      <alignment horizontal="center"/>
    </xf>
    <xf numFmtId="44" fontId="0" fillId="0" borderId="0" xfId="1" quotePrefix="1" applyFont="1"/>
    <xf numFmtId="44" fontId="0" fillId="0" borderId="5" xfId="1" quotePrefix="1" applyFont="1" applyBorder="1"/>
    <xf numFmtId="14" fontId="0" fillId="0" borderId="0" xfId="1" applyNumberFormat="1" applyFont="1" applyBorder="1"/>
    <xf numFmtId="44" fontId="0" fillId="0" borderId="6" xfId="1" applyFont="1" applyBorder="1"/>
    <xf numFmtId="44" fontId="0" fillId="0" borderId="6" xfId="1" quotePrefix="1" applyFont="1" applyBorder="1"/>
    <xf numFmtId="0" fontId="0" fillId="0" borderId="6" xfId="0" applyBorder="1"/>
    <xf numFmtId="14" fontId="0" fillId="0" borderId="6" xfId="1" applyNumberFormat="1" applyFont="1" applyBorder="1" applyAlignment="1">
      <alignment horizontal="center"/>
    </xf>
    <xf numFmtId="0" fontId="0" fillId="0" borderId="0" xfId="0" quotePrefix="1"/>
  </cellXfs>
  <cellStyles count="2">
    <cellStyle name="Moeda" xfId="1" builtinId="4"/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AE-408B-8CB7-AE91B73865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AE-408B-8CB7-AE91B73865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AE-408B-8CB7-AE91B73865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53C-4EA8-9717-DC2946B1F9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35-4360-A376-0687296610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Portfólio!$A$2:$A$6</c:f>
              <c:strCache>
                <c:ptCount val="5"/>
                <c:pt idx="0">
                  <c:v>Ações</c:v>
                </c:pt>
                <c:pt idx="1">
                  <c:v>Fiis</c:v>
                </c:pt>
                <c:pt idx="2">
                  <c:v>CDB/Fixa</c:v>
                </c:pt>
                <c:pt idx="3">
                  <c:v>Crypto</c:v>
                </c:pt>
                <c:pt idx="4">
                  <c:v>Fundos</c:v>
                </c:pt>
              </c:strCache>
            </c:strRef>
          </c:cat>
          <c:val>
            <c:numRef>
              <c:f>Portfólio!$B$2:$B$6</c:f>
              <c:numCache>
                <c:formatCode>_("R$"* #,##0.00_);_("R$"* \(#,##0.00\);_("R$"* "-"??_);_(@_)</c:formatCode>
                <c:ptCount val="5"/>
                <c:pt idx="0">
                  <c:v>1500</c:v>
                </c:pt>
                <c:pt idx="1">
                  <c:v>3700</c:v>
                </c:pt>
                <c:pt idx="2">
                  <c:v>2000</c:v>
                </c:pt>
                <c:pt idx="3">
                  <c:v>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8-4FAB-B6E6-C25C5AE024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16809</xdr:colOff>
      <xdr:row>1</xdr:row>
      <xdr:rowOff>1120</xdr:rowOff>
    </xdr:from>
    <xdr:to>
      <xdr:col>10</xdr:col>
      <xdr:colOff>352985</xdr:colOff>
      <xdr:row>15</xdr:row>
      <xdr:rowOff>77320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B720B0-2315-6397-2E14-7633846F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19</xdr:col>
      <xdr:colOff>294142</xdr:colOff>
      <xdr:row>18</xdr:row>
      <xdr:rowOff>38557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0EF0D-EE0C-B5D5-DBA4-3A757F0F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2853" y="190500"/>
          <a:ext cx="3924848" cy="3277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2318-DADF-49E9-A04E-5D1F05D64970}">
  <dimension ref="A1:N36"/>
  <sheetViews>
    <sheetView zoomScale="85" zoomScaleNormal="85" workbookViewId="0">
      <selection activeCell="E31" sqref="E31"/>
    </sheetView>
  </sheetViews>
  <sheetFormatPr defaultRowHeight="15" x14ac:dyDescent="0.25"/>
  <cols>
    <col min="1" max="1" width="13.7109375" bestFit="1" customWidth="1"/>
    <col min="2" max="2" width="14.42578125" style="1" bestFit="1" customWidth="1"/>
    <col min="3" max="6" width="14.42578125" bestFit="1" customWidth="1"/>
    <col min="7" max="8" width="10.85546875" bestFit="1" customWidth="1"/>
    <col min="13" max="13" width="13.4257812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</v>
      </c>
      <c r="B2" s="1">
        <f>+B27</f>
        <v>1500</v>
      </c>
    </row>
    <row r="3" spans="1:2" x14ac:dyDescent="0.25">
      <c r="A3" t="s">
        <v>3</v>
      </c>
      <c r="B3" s="1">
        <f>+B26+B29</f>
        <v>3700</v>
      </c>
    </row>
    <row r="4" spans="1:2" x14ac:dyDescent="0.25">
      <c r="A4" t="s">
        <v>4</v>
      </c>
      <c r="B4" s="1">
        <f>+B21+B30+B306+B28</f>
        <v>2000</v>
      </c>
    </row>
    <row r="5" spans="1:2" x14ac:dyDescent="0.25">
      <c r="A5" t="s">
        <v>5</v>
      </c>
      <c r="B5" s="1">
        <f>+B32</f>
        <v>0</v>
      </c>
    </row>
    <row r="6" spans="1:2" x14ac:dyDescent="0.25">
      <c r="A6" t="s">
        <v>6</v>
      </c>
      <c r="B6" s="1">
        <f>+B22</f>
        <v>2000</v>
      </c>
    </row>
    <row r="9" spans="1:2" x14ac:dyDescent="0.25">
      <c r="A9" t="s">
        <v>7</v>
      </c>
      <c r="B9" s="13">
        <v>45343</v>
      </c>
    </row>
    <row r="19" spans="1:14" x14ac:dyDescent="0.25">
      <c r="A19" t="s">
        <v>58</v>
      </c>
      <c r="B19" s="1">
        <v>100</v>
      </c>
    </row>
    <row r="20" spans="1:14" x14ac:dyDescent="0.25">
      <c r="A20" t="s">
        <v>46</v>
      </c>
      <c r="B20" s="18">
        <v>0</v>
      </c>
      <c r="C20" s="25"/>
      <c r="D20" s="16"/>
      <c r="E20" s="21"/>
      <c r="F20" s="16"/>
    </row>
    <row r="21" spans="1:14" x14ac:dyDescent="0.25">
      <c r="A21" t="s">
        <v>47</v>
      </c>
      <c r="B21" s="18">
        <v>0</v>
      </c>
      <c r="C21" s="1"/>
      <c r="D21" s="16"/>
      <c r="E21" s="21"/>
      <c r="F21" s="16"/>
    </row>
    <row r="22" spans="1:14" x14ac:dyDescent="0.25">
      <c r="A22" t="s">
        <v>48</v>
      </c>
      <c r="B22" s="1">
        <v>2000</v>
      </c>
      <c r="C22" s="1"/>
      <c r="D22" s="16"/>
      <c r="E22" s="21"/>
      <c r="F22" s="16"/>
    </row>
    <row r="23" spans="1:14" x14ac:dyDescent="0.25">
      <c r="A23" t="s">
        <v>49</v>
      </c>
      <c r="B23" s="18">
        <v>0</v>
      </c>
      <c r="C23" s="18"/>
      <c r="D23" s="19"/>
      <c r="E23" s="21"/>
      <c r="F23" s="16"/>
    </row>
    <row r="24" spans="1:14" x14ac:dyDescent="0.25">
      <c r="A24" t="s">
        <v>55</v>
      </c>
      <c r="B24" s="18">
        <v>1500</v>
      </c>
      <c r="C24" s="1"/>
      <c r="D24" s="19"/>
      <c r="E24" s="22"/>
      <c r="F24" s="19"/>
    </row>
    <row r="25" spans="1:14" x14ac:dyDescent="0.25">
      <c r="A25" t="s">
        <v>43</v>
      </c>
      <c r="B25" s="18">
        <v>0</v>
      </c>
      <c r="C25" s="18"/>
      <c r="D25" s="19"/>
      <c r="E25" s="21"/>
      <c r="F25" s="16"/>
    </row>
    <row r="26" spans="1:14" x14ac:dyDescent="0.25">
      <c r="A26" t="s">
        <v>44</v>
      </c>
      <c r="B26" s="1">
        <v>2000</v>
      </c>
      <c r="C26" s="1"/>
      <c r="D26" s="16"/>
      <c r="E26" s="21"/>
      <c r="F26" s="16"/>
    </row>
    <row r="27" spans="1:14" x14ac:dyDescent="0.25">
      <c r="A27" t="s">
        <v>45</v>
      </c>
      <c r="B27" s="1">
        <v>1500</v>
      </c>
      <c r="C27" s="1"/>
      <c r="D27" s="16"/>
      <c r="E27" s="21"/>
      <c r="F27" s="16"/>
    </row>
    <row r="28" spans="1:14" x14ac:dyDescent="0.25">
      <c r="A28" t="s">
        <v>8</v>
      </c>
      <c r="B28" s="1">
        <v>2000</v>
      </c>
      <c r="C28" s="1"/>
      <c r="D28" s="16"/>
      <c r="E28" s="21"/>
      <c r="F28" s="16"/>
      <c r="M28" s="1"/>
      <c r="N28" s="12"/>
    </row>
    <row r="29" spans="1:14" x14ac:dyDescent="0.25">
      <c r="A29" t="s">
        <v>9</v>
      </c>
      <c r="B29" s="1">
        <v>1700</v>
      </c>
      <c r="C29" s="1"/>
      <c r="D29" s="16"/>
      <c r="E29" s="21"/>
      <c r="F29" s="16"/>
      <c r="M29" s="1"/>
      <c r="N29" s="12"/>
    </row>
    <row r="30" spans="1:14" x14ac:dyDescent="0.25">
      <c r="A30" t="s">
        <v>50</v>
      </c>
      <c r="B30" s="18">
        <v>0</v>
      </c>
      <c r="C30" s="1"/>
      <c r="D30" s="16"/>
      <c r="E30" s="21"/>
      <c r="F30" s="16"/>
    </row>
    <row r="31" spans="1:14" x14ac:dyDescent="0.25">
      <c r="A31" t="s">
        <v>10</v>
      </c>
      <c r="B31" s="1">
        <v>1400</v>
      </c>
      <c r="C31" s="1"/>
      <c r="D31" s="16"/>
      <c r="E31" s="21"/>
      <c r="F31" s="16"/>
    </row>
    <row r="32" spans="1:14" x14ac:dyDescent="0.25">
      <c r="A32" t="s">
        <v>5</v>
      </c>
      <c r="B32" s="18">
        <v>0</v>
      </c>
      <c r="C32" s="1"/>
      <c r="D32" s="16"/>
      <c r="E32" s="21"/>
      <c r="F32" s="16"/>
    </row>
    <row r="33" spans="1:8" x14ac:dyDescent="0.25">
      <c r="A33" t="s">
        <v>59</v>
      </c>
      <c r="B33" s="18">
        <v>3000</v>
      </c>
      <c r="C33" s="1"/>
      <c r="D33" s="16"/>
      <c r="E33" s="21"/>
      <c r="F33" s="16"/>
    </row>
    <row r="34" spans="1:8" x14ac:dyDescent="0.25">
      <c r="B34" s="1">
        <f>SUM(B19:B33)</f>
        <v>15200</v>
      </c>
      <c r="C34" s="1"/>
      <c r="D34" s="16"/>
      <c r="E34" s="21"/>
      <c r="F34" s="16"/>
    </row>
    <row r="35" spans="1:8" x14ac:dyDescent="0.25">
      <c r="D35" s="16"/>
      <c r="E35" s="23"/>
      <c r="F35" s="16"/>
    </row>
    <row r="36" spans="1:8" x14ac:dyDescent="0.25">
      <c r="A36" t="s">
        <v>7</v>
      </c>
      <c r="B36" s="13">
        <v>45504</v>
      </c>
      <c r="C36" s="12"/>
      <c r="D36" s="17"/>
      <c r="E36" s="24"/>
      <c r="F36" s="17"/>
      <c r="G36" s="20"/>
      <c r="H36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112F-A326-4BA8-8663-B7A429031E0B}">
  <dimension ref="A1:R2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1" sqref="D31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0" width="10.7109375" style="1" bestFit="1" customWidth="1"/>
    <col min="11" max="11" width="12.28515625" style="1" bestFit="1" customWidth="1"/>
    <col min="12" max="18" width="9.140625" style="1"/>
  </cols>
  <sheetData>
    <row r="1" spans="1:13" x14ac:dyDescent="0.25"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42</v>
      </c>
      <c r="L1" s="5"/>
      <c r="M1" s="5"/>
    </row>
    <row r="2" spans="1:13" x14ac:dyDescent="0.25">
      <c r="A2" s="6" t="s">
        <v>20</v>
      </c>
      <c r="B2" s="5">
        <f>+B4+B7+B16</f>
        <v>462.97</v>
      </c>
      <c r="C2" s="5">
        <f>+C4+C7+C16</f>
        <v>371.14</v>
      </c>
      <c r="D2" s="5">
        <f>+D4+D7+D16</f>
        <v>274.02</v>
      </c>
      <c r="E2" s="5">
        <f t="shared" ref="E2:I2" si="0">+E4+E7+E16</f>
        <v>396.1</v>
      </c>
      <c r="F2" s="5">
        <f t="shared" si="0"/>
        <v>888.37999999999988</v>
      </c>
      <c r="G2" s="5">
        <f t="shared" si="0"/>
        <v>759.3</v>
      </c>
      <c r="H2" s="5">
        <f t="shared" si="0"/>
        <v>1028.5</v>
      </c>
      <c r="I2" s="5">
        <f t="shared" si="0"/>
        <v>275.75</v>
      </c>
      <c r="J2" s="5">
        <f>+J4+J7+J16</f>
        <v>454.67</v>
      </c>
      <c r="K2" s="14">
        <f>SUM(B2:J2)</f>
        <v>4910.83</v>
      </c>
      <c r="L2" s="5"/>
      <c r="M2" s="5"/>
    </row>
    <row r="3" spans="1:13" x14ac:dyDescent="0.25">
      <c r="K3" s="15"/>
    </row>
    <row r="4" spans="1:13" x14ac:dyDescent="0.25">
      <c r="A4" s="7" t="s">
        <v>21</v>
      </c>
      <c r="B4" s="8">
        <f>B5+B6</f>
        <v>350</v>
      </c>
      <c r="C4" s="8">
        <f t="shared" ref="C4:J4" si="1">C5+C6</f>
        <v>259</v>
      </c>
      <c r="D4" s="8">
        <f t="shared" si="1"/>
        <v>150.07</v>
      </c>
      <c r="E4" s="8">
        <f t="shared" si="1"/>
        <v>241</v>
      </c>
      <c r="F4" s="8">
        <f t="shared" si="1"/>
        <v>550.6</v>
      </c>
      <c r="G4" s="8">
        <f t="shared" si="1"/>
        <v>576.9</v>
      </c>
      <c r="H4" s="8">
        <f t="shared" si="1"/>
        <v>821</v>
      </c>
      <c r="I4" s="8">
        <f t="shared" si="1"/>
        <v>119.55</v>
      </c>
      <c r="J4" s="8">
        <f t="shared" si="1"/>
        <v>2.87</v>
      </c>
      <c r="K4" s="14">
        <f>SUM(B4:J4)</f>
        <v>3070.9900000000002</v>
      </c>
    </row>
    <row r="5" spans="1:13" x14ac:dyDescent="0.25">
      <c r="A5" s="9" t="s">
        <v>57</v>
      </c>
      <c r="B5" s="4">
        <v>200</v>
      </c>
      <c r="C5" s="4">
        <v>127</v>
      </c>
      <c r="D5" s="4">
        <v>150</v>
      </c>
      <c r="E5" s="4">
        <v>121</v>
      </c>
      <c r="F5" s="4">
        <v>500</v>
      </c>
      <c r="G5" s="4">
        <v>567</v>
      </c>
      <c r="H5" s="4">
        <v>821</v>
      </c>
      <c r="I5" s="4">
        <v>112</v>
      </c>
      <c r="J5" s="4">
        <v>0</v>
      </c>
      <c r="K5" s="15"/>
    </row>
    <row r="6" spans="1:13" x14ac:dyDescent="0.25">
      <c r="A6" s="9" t="s">
        <v>22</v>
      </c>
      <c r="B6" s="5">
        <v>150</v>
      </c>
      <c r="C6" s="1">
        <v>132</v>
      </c>
      <c r="D6" s="1">
        <v>7.0000000000000007E-2</v>
      </c>
      <c r="E6" s="1">
        <v>120</v>
      </c>
      <c r="F6" s="1">
        <v>50.6</v>
      </c>
      <c r="G6" s="1">
        <v>9.9</v>
      </c>
      <c r="I6" s="1">
        <f>2.99+3.45+1.11</f>
        <v>7.5500000000000007</v>
      </c>
      <c r="J6" s="1">
        <f>0.76+2.11</f>
        <v>2.87</v>
      </c>
      <c r="K6" s="15">
        <f t="shared" ref="K6:K23" si="2">SUM(B6:J6)</f>
        <v>472.99</v>
      </c>
    </row>
    <row r="7" spans="1:13" x14ac:dyDescent="0.25">
      <c r="A7" s="11" t="s">
        <v>26</v>
      </c>
      <c r="B7" s="8">
        <f>SUM(B8:B15)</f>
        <v>112.97</v>
      </c>
      <c r="C7" s="8">
        <f t="shared" ref="C7:I7" si="3">SUM(C8:C15)</f>
        <v>112.14</v>
      </c>
      <c r="D7" s="8">
        <f t="shared" si="3"/>
        <v>101</v>
      </c>
      <c r="E7" s="8">
        <f t="shared" si="3"/>
        <v>155.1</v>
      </c>
      <c r="F7" s="8">
        <f t="shared" si="3"/>
        <v>138.19999999999999</v>
      </c>
      <c r="G7" s="8">
        <f t="shared" si="3"/>
        <v>182.4</v>
      </c>
      <c r="H7" s="8">
        <f t="shared" si="3"/>
        <v>207.5</v>
      </c>
      <c r="I7" s="8">
        <f t="shared" si="3"/>
        <v>156.19999999999999</v>
      </c>
      <c r="J7" s="8">
        <f>SUM(J8:J15)</f>
        <v>192</v>
      </c>
      <c r="K7" s="14">
        <f t="shared" si="2"/>
        <v>1357.51</v>
      </c>
    </row>
    <row r="8" spans="1:13" x14ac:dyDescent="0.25">
      <c r="A8" s="9" t="s">
        <v>27</v>
      </c>
      <c r="B8" s="1">
        <v>2.4</v>
      </c>
      <c r="C8" s="1">
        <v>2.4</v>
      </c>
      <c r="D8" s="1">
        <v>1</v>
      </c>
      <c r="E8" s="1">
        <v>1</v>
      </c>
      <c r="F8" s="1">
        <v>5</v>
      </c>
      <c r="G8" s="1">
        <v>6</v>
      </c>
      <c r="H8" s="1">
        <v>1</v>
      </c>
      <c r="I8" s="1">
        <v>2</v>
      </c>
      <c r="J8" s="1">
        <v>3</v>
      </c>
      <c r="K8" s="15">
        <f>SUM(B8:J8)</f>
        <v>23.8</v>
      </c>
    </row>
    <row r="9" spans="1:13" x14ac:dyDescent="0.25">
      <c r="A9" s="9" t="s">
        <v>28</v>
      </c>
      <c r="B9" s="1">
        <v>23.1</v>
      </c>
      <c r="C9" s="1">
        <v>23.1</v>
      </c>
      <c r="D9" s="1">
        <v>15</v>
      </c>
      <c r="E9" s="1">
        <v>15.1</v>
      </c>
      <c r="F9" s="1">
        <v>15</v>
      </c>
      <c r="G9" s="1">
        <v>15.2</v>
      </c>
      <c r="H9" s="1">
        <v>21</v>
      </c>
      <c r="I9" s="1">
        <v>15.2</v>
      </c>
      <c r="J9" s="1">
        <v>10</v>
      </c>
      <c r="K9" s="15">
        <f>SUM(B9:J9)</f>
        <v>152.69999999999999</v>
      </c>
    </row>
    <row r="10" spans="1:13" x14ac:dyDescent="0.25">
      <c r="A10" s="9" t="s">
        <v>29</v>
      </c>
      <c r="B10" s="1">
        <v>49.95</v>
      </c>
      <c r="C10" s="1">
        <v>48.84</v>
      </c>
      <c r="D10" s="1">
        <v>20</v>
      </c>
      <c r="E10" s="1">
        <v>12</v>
      </c>
      <c r="F10" s="1">
        <v>0.2</v>
      </c>
      <c r="G10" s="1">
        <v>40.700000000000003</v>
      </c>
      <c r="H10" s="1">
        <v>39</v>
      </c>
      <c r="I10" s="1">
        <v>45</v>
      </c>
      <c r="J10" s="1">
        <v>23</v>
      </c>
      <c r="K10" s="15">
        <f t="shared" si="2"/>
        <v>278.69</v>
      </c>
    </row>
    <row r="11" spans="1:13" x14ac:dyDescent="0.25">
      <c r="A11" s="9" t="s">
        <v>30</v>
      </c>
      <c r="B11" s="1">
        <v>37.520000000000003</v>
      </c>
      <c r="C11" s="1">
        <v>37.799999999999997</v>
      </c>
      <c r="D11" s="1">
        <v>15</v>
      </c>
      <c r="E11" s="1">
        <v>30</v>
      </c>
      <c r="F11" s="1">
        <v>30</v>
      </c>
      <c r="G11" s="1">
        <v>42.5</v>
      </c>
      <c r="H11" s="1">
        <v>41</v>
      </c>
      <c r="I11" s="1">
        <v>10</v>
      </c>
      <c r="J11" s="1">
        <v>25</v>
      </c>
      <c r="K11" s="15">
        <f t="shared" si="2"/>
        <v>268.82</v>
      </c>
    </row>
    <row r="12" spans="1:13" x14ac:dyDescent="0.25">
      <c r="A12" s="9" t="s">
        <v>31</v>
      </c>
      <c r="D12" s="1">
        <v>10</v>
      </c>
      <c r="E12" s="1">
        <v>42</v>
      </c>
      <c r="F12" s="1">
        <v>30</v>
      </c>
      <c r="G12" s="1">
        <v>15</v>
      </c>
      <c r="H12" s="1">
        <v>32</v>
      </c>
      <c r="I12" s="1">
        <v>32</v>
      </c>
      <c r="J12" s="1">
        <v>40</v>
      </c>
      <c r="K12" s="15">
        <f t="shared" si="2"/>
        <v>201</v>
      </c>
    </row>
    <row r="13" spans="1:13" x14ac:dyDescent="0.25">
      <c r="A13" s="9" t="s">
        <v>32</v>
      </c>
      <c r="D13" s="1">
        <v>23</v>
      </c>
      <c r="E13" s="1">
        <v>20</v>
      </c>
      <c r="F13" s="1">
        <v>15</v>
      </c>
      <c r="G13" s="1">
        <v>22</v>
      </c>
      <c r="H13" s="1">
        <v>25</v>
      </c>
      <c r="I13" s="1">
        <v>17</v>
      </c>
      <c r="J13" s="1">
        <v>54</v>
      </c>
      <c r="K13" s="15">
        <f t="shared" si="2"/>
        <v>176</v>
      </c>
    </row>
    <row r="14" spans="1:13" x14ac:dyDescent="0.25">
      <c r="A14" s="9" t="s">
        <v>33</v>
      </c>
      <c r="D14" s="1">
        <v>12</v>
      </c>
      <c r="E14" s="1">
        <v>20</v>
      </c>
      <c r="F14" s="1">
        <v>25</v>
      </c>
      <c r="G14" s="1">
        <v>14</v>
      </c>
      <c r="H14" s="1">
        <v>27</v>
      </c>
      <c r="I14" s="1">
        <v>20</v>
      </c>
      <c r="J14" s="1">
        <v>12</v>
      </c>
      <c r="K14" s="15">
        <f t="shared" si="2"/>
        <v>130</v>
      </c>
    </row>
    <row r="15" spans="1:13" x14ac:dyDescent="0.25">
      <c r="A15" s="9" t="s">
        <v>38</v>
      </c>
      <c r="D15" s="1">
        <v>5</v>
      </c>
      <c r="E15" s="1">
        <v>15</v>
      </c>
      <c r="F15" s="1">
        <v>18</v>
      </c>
      <c r="G15" s="1">
        <v>27</v>
      </c>
      <c r="H15" s="1">
        <v>21.5</v>
      </c>
      <c r="I15" s="1">
        <v>15</v>
      </c>
      <c r="J15" s="1">
        <v>25</v>
      </c>
      <c r="K15" s="15"/>
    </row>
    <row r="16" spans="1:13" x14ac:dyDescent="0.25">
      <c r="A16" s="11" t="s">
        <v>52</v>
      </c>
      <c r="B16" s="8">
        <f>SUM(B17:B24)</f>
        <v>0</v>
      </c>
      <c r="C16" s="8">
        <f t="shared" ref="C16:I16" si="4">SUM(C17:C24)</f>
        <v>0</v>
      </c>
      <c r="D16" s="8">
        <f t="shared" si="4"/>
        <v>22.95</v>
      </c>
      <c r="E16" s="8">
        <f t="shared" si="4"/>
        <v>0</v>
      </c>
      <c r="F16" s="8">
        <f>SUM(F17:F24)</f>
        <v>199.57999999999998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>SUM(J17:J24)</f>
        <v>259.8</v>
      </c>
      <c r="K16" s="14">
        <f t="shared" si="2"/>
        <v>482.33</v>
      </c>
    </row>
    <row r="17" spans="1:11" x14ac:dyDescent="0.25">
      <c r="A17" s="9" t="s">
        <v>34</v>
      </c>
      <c r="F17" s="1">
        <f>29.62+7.93</f>
        <v>37.549999999999997</v>
      </c>
      <c r="J17" s="1">
        <v>1.24</v>
      </c>
      <c r="K17" s="15">
        <f t="shared" si="2"/>
        <v>38.79</v>
      </c>
    </row>
    <row r="18" spans="1:11" x14ac:dyDescent="0.25">
      <c r="A18" s="9" t="s">
        <v>35</v>
      </c>
      <c r="F18" s="1">
        <v>56.03</v>
      </c>
      <c r="J18" s="1">
        <v>51.94</v>
      </c>
      <c r="K18" s="15">
        <f t="shared" si="2"/>
        <v>107.97</v>
      </c>
    </row>
    <row r="19" spans="1:11" x14ac:dyDescent="0.25">
      <c r="A19" s="9" t="s">
        <v>36</v>
      </c>
      <c r="J19" s="1">
        <v>101.78</v>
      </c>
      <c r="K19" s="15">
        <f t="shared" si="2"/>
        <v>101.78</v>
      </c>
    </row>
    <row r="20" spans="1:11" x14ac:dyDescent="0.25">
      <c r="A20" s="9" t="s">
        <v>37</v>
      </c>
      <c r="F20" s="1">
        <v>106</v>
      </c>
      <c r="J20" s="1">
        <v>42.31</v>
      </c>
      <c r="K20" s="15">
        <f t="shared" si="2"/>
        <v>148.31</v>
      </c>
    </row>
    <row r="21" spans="1:11" x14ac:dyDescent="0.25">
      <c r="A21" s="9" t="s">
        <v>53</v>
      </c>
      <c r="D21" s="1">
        <v>16.68</v>
      </c>
    </row>
    <row r="22" spans="1:11" x14ac:dyDescent="0.25">
      <c r="A22" s="9" t="s">
        <v>54</v>
      </c>
      <c r="D22" s="1">
        <v>6.27</v>
      </c>
    </row>
    <row r="23" spans="1:11" x14ac:dyDescent="0.25">
      <c r="A23" s="9" t="s">
        <v>51</v>
      </c>
      <c r="J23" s="1">
        <v>62.53</v>
      </c>
      <c r="K23" s="15">
        <f t="shared" si="2"/>
        <v>62.53</v>
      </c>
    </row>
  </sheetData>
  <phoneticPr fontId="3" type="noConversion"/>
  <conditionalFormatting sqref="A4:A20 A23">
    <cfRule type="cellIs" dxfId="4" priority="2" operator="lessThan">
      <formula>0</formula>
    </cfRule>
  </conditionalFormatting>
  <conditionalFormatting sqref="B6">
    <cfRule type="cellIs" dxfId="3" priority="4" operator="lessThan">
      <formula>0</formula>
    </cfRule>
  </conditionalFormatting>
  <conditionalFormatting sqref="A21:A22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AC49-D2AB-470A-9337-FB41C217AD03}">
  <dimension ref="A1:R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4" sqref="E34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9" width="10.7109375" style="1" bestFit="1" customWidth="1"/>
    <col min="10" max="14" width="9.140625" style="1"/>
    <col min="15" max="15" width="13.42578125" style="1" bestFit="1" customWidth="1"/>
    <col min="16" max="18" width="9.140625" style="1"/>
  </cols>
  <sheetData>
    <row r="1" spans="1:13" x14ac:dyDescent="0.25">
      <c r="B1" s="5" t="s">
        <v>39</v>
      </c>
      <c r="C1" s="5" t="s">
        <v>40</v>
      </c>
      <c r="D1" s="5" t="s">
        <v>41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</row>
    <row r="2" spans="1:13" x14ac:dyDescent="0.25">
      <c r="A2" s="6" t="s">
        <v>20</v>
      </c>
      <c r="B2" s="5">
        <f t="shared" ref="B2:M2" si="0">+B4+B11+B20+B28</f>
        <v>2803.3199999999997</v>
      </c>
      <c r="C2" s="5">
        <f t="shared" si="0"/>
        <v>586.31000000000006</v>
      </c>
      <c r="D2" s="5">
        <f t="shared" si="0"/>
        <v>369.06</v>
      </c>
      <c r="E2" s="5">
        <f t="shared" si="0"/>
        <v>257.84000000000003</v>
      </c>
      <c r="F2" s="5">
        <f t="shared" si="0"/>
        <v>1185.52</v>
      </c>
      <c r="G2" s="5">
        <f t="shared" si="0"/>
        <v>223.76</v>
      </c>
      <c r="H2" s="5">
        <f t="shared" si="0"/>
        <v>898.16</v>
      </c>
      <c r="I2" s="5">
        <f t="shared" si="0"/>
        <v>300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</row>
    <row r="4" spans="1:13" x14ac:dyDescent="0.25">
      <c r="A4" s="7" t="s">
        <v>21</v>
      </c>
      <c r="B4" s="8">
        <f>SUM(B5:B10)</f>
        <v>1369.33</v>
      </c>
      <c r="C4" s="8">
        <f t="shared" ref="C4:M4" si="1">SUM(C5:C10)</f>
        <v>431.21000000000004</v>
      </c>
      <c r="D4" s="8">
        <f t="shared" si="1"/>
        <v>29.91</v>
      </c>
      <c r="E4" s="8">
        <f t="shared" si="1"/>
        <v>16.13</v>
      </c>
      <c r="F4" s="8">
        <f t="shared" si="1"/>
        <v>859.06999999999994</v>
      </c>
      <c r="G4" s="8">
        <f t="shared" si="1"/>
        <v>30.02</v>
      </c>
      <c r="H4" s="8">
        <f t="shared" si="1"/>
        <v>706.16</v>
      </c>
      <c r="I4" s="8">
        <f t="shared" si="1"/>
        <v>300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</row>
    <row r="5" spans="1:13" x14ac:dyDescent="0.25">
      <c r="A5" s="9" t="s">
        <v>61</v>
      </c>
      <c r="B5" s="10"/>
    </row>
    <row r="6" spans="1:13" x14ac:dyDescent="0.25">
      <c r="A6" s="9" t="s">
        <v>60</v>
      </c>
      <c r="B6" s="10">
        <v>600</v>
      </c>
    </row>
    <row r="7" spans="1:13" x14ac:dyDescent="0.25">
      <c r="A7" s="9" t="s">
        <v>22</v>
      </c>
      <c r="B7" s="5">
        <f>0.74+1.9-1.26</f>
        <v>1.3799999999999997</v>
      </c>
      <c r="C7" s="1">
        <f>2.28+0.14+8.25</f>
        <v>10.67</v>
      </c>
      <c r="D7" s="1">
        <f>29.91</f>
        <v>29.91</v>
      </c>
      <c r="E7" s="1">
        <v>16.13</v>
      </c>
      <c r="F7" s="1">
        <v>16.32</v>
      </c>
      <c r="H7" s="1">
        <v>6.16</v>
      </c>
    </row>
    <row r="8" spans="1:13" x14ac:dyDescent="0.25">
      <c r="A8" s="9" t="s">
        <v>23</v>
      </c>
      <c r="G8" s="1">
        <v>30.02</v>
      </c>
      <c r="H8" s="1">
        <v>700</v>
      </c>
    </row>
    <row r="9" spans="1:13" x14ac:dyDescent="0.25">
      <c r="A9" s="9" t="s">
        <v>24</v>
      </c>
      <c r="C9" s="1">
        <v>420.54</v>
      </c>
      <c r="F9" s="1">
        <v>260.08</v>
      </c>
    </row>
    <row r="10" spans="1:13" x14ac:dyDescent="0.25">
      <c r="A10" s="9" t="s">
        <v>25</v>
      </c>
      <c r="B10" s="1">
        <v>767.95</v>
      </c>
      <c r="F10" s="1">
        <v>582.66999999999996</v>
      </c>
      <c r="I10" s="1">
        <v>300</v>
      </c>
    </row>
    <row r="11" spans="1:13" x14ac:dyDescent="0.25">
      <c r="A11" s="11" t="s">
        <v>26</v>
      </c>
      <c r="B11" s="8">
        <f>SUM(B12:B19)</f>
        <v>101</v>
      </c>
      <c r="C11" s="8">
        <f>SUM(C12:C19)</f>
        <v>155.1</v>
      </c>
      <c r="D11" s="8">
        <f t="shared" ref="D11:M11" si="2">SUM(D12:D19)</f>
        <v>138.19999999999999</v>
      </c>
      <c r="E11" s="8">
        <f t="shared" si="2"/>
        <v>182.4</v>
      </c>
      <c r="F11" s="8">
        <f t="shared" si="2"/>
        <v>207.5</v>
      </c>
      <c r="G11" s="8">
        <f t="shared" si="2"/>
        <v>156.19999999999999</v>
      </c>
      <c r="H11" s="8">
        <f t="shared" si="2"/>
        <v>192</v>
      </c>
      <c r="I11" s="8">
        <f t="shared" si="2"/>
        <v>0</v>
      </c>
      <c r="J11" s="8">
        <f t="shared" si="2"/>
        <v>0</v>
      </c>
      <c r="K11" s="8">
        <f t="shared" si="2"/>
        <v>0</v>
      </c>
      <c r="L11" s="8">
        <f t="shared" si="2"/>
        <v>0</v>
      </c>
      <c r="M11" s="8">
        <f t="shared" si="2"/>
        <v>0</v>
      </c>
    </row>
    <row r="12" spans="1:13" x14ac:dyDescent="0.25">
      <c r="A12" s="9" t="s">
        <v>27</v>
      </c>
      <c r="B12" s="1">
        <v>1</v>
      </c>
      <c r="C12" s="1">
        <v>1</v>
      </c>
      <c r="D12" s="1">
        <v>5</v>
      </c>
      <c r="E12" s="1">
        <v>6</v>
      </c>
      <c r="F12" s="1">
        <v>1</v>
      </c>
      <c r="G12" s="1">
        <v>2</v>
      </c>
      <c r="H12" s="1">
        <v>3</v>
      </c>
    </row>
    <row r="13" spans="1:13" x14ac:dyDescent="0.25">
      <c r="A13" s="9" t="s">
        <v>28</v>
      </c>
      <c r="B13" s="1">
        <v>15</v>
      </c>
      <c r="C13" s="1">
        <v>15.1</v>
      </c>
      <c r="D13" s="1">
        <v>15</v>
      </c>
      <c r="E13" s="1">
        <v>15.2</v>
      </c>
      <c r="F13" s="1">
        <v>21</v>
      </c>
      <c r="G13" s="1">
        <v>15.2</v>
      </c>
      <c r="H13" s="1">
        <v>10</v>
      </c>
    </row>
    <row r="14" spans="1:13" x14ac:dyDescent="0.25">
      <c r="A14" s="9" t="s">
        <v>29</v>
      </c>
      <c r="B14" s="1">
        <v>20</v>
      </c>
      <c r="C14" s="1">
        <v>12</v>
      </c>
      <c r="D14" s="1">
        <v>0.2</v>
      </c>
      <c r="E14" s="1">
        <v>40.700000000000003</v>
      </c>
      <c r="F14" s="1">
        <v>39</v>
      </c>
      <c r="G14" s="1">
        <v>45</v>
      </c>
      <c r="H14" s="1">
        <v>23</v>
      </c>
    </row>
    <row r="15" spans="1:13" x14ac:dyDescent="0.25">
      <c r="A15" s="9" t="s">
        <v>30</v>
      </c>
      <c r="B15" s="1">
        <v>15</v>
      </c>
      <c r="C15" s="1">
        <v>30</v>
      </c>
      <c r="D15" s="1">
        <v>30</v>
      </c>
      <c r="E15" s="1">
        <v>42.5</v>
      </c>
      <c r="F15" s="1">
        <v>41</v>
      </c>
      <c r="G15" s="1">
        <v>10</v>
      </c>
      <c r="H15" s="1">
        <v>25</v>
      </c>
    </row>
    <row r="16" spans="1:13" x14ac:dyDescent="0.25">
      <c r="A16" s="9" t="s">
        <v>31</v>
      </c>
      <c r="B16" s="1">
        <v>10</v>
      </c>
      <c r="C16" s="1">
        <v>42</v>
      </c>
      <c r="D16" s="1">
        <v>30</v>
      </c>
      <c r="E16" s="1">
        <v>15</v>
      </c>
      <c r="F16" s="1">
        <v>32</v>
      </c>
      <c r="G16" s="1">
        <v>32</v>
      </c>
      <c r="H16" s="1">
        <v>40</v>
      </c>
    </row>
    <row r="17" spans="1:13" x14ac:dyDescent="0.25">
      <c r="A17" s="9" t="s">
        <v>32</v>
      </c>
      <c r="B17" s="1">
        <v>23</v>
      </c>
      <c r="C17" s="1">
        <v>20</v>
      </c>
      <c r="D17" s="1">
        <v>15</v>
      </c>
      <c r="E17" s="1">
        <v>22</v>
      </c>
      <c r="F17" s="1">
        <v>25</v>
      </c>
      <c r="G17" s="1">
        <v>17</v>
      </c>
      <c r="H17" s="1">
        <v>54</v>
      </c>
    </row>
    <row r="18" spans="1:13" x14ac:dyDescent="0.25">
      <c r="A18" s="9" t="s">
        <v>33</v>
      </c>
      <c r="B18" s="1">
        <v>12</v>
      </c>
      <c r="C18" s="1">
        <v>20</v>
      </c>
      <c r="D18" s="1">
        <v>25</v>
      </c>
      <c r="E18" s="1">
        <v>14</v>
      </c>
      <c r="F18" s="1">
        <v>27</v>
      </c>
      <c r="G18" s="1">
        <v>20</v>
      </c>
      <c r="H18" s="1">
        <v>12</v>
      </c>
    </row>
    <row r="19" spans="1:13" x14ac:dyDescent="0.25">
      <c r="A19" s="9" t="s">
        <v>38</v>
      </c>
      <c r="B19" s="1">
        <v>5</v>
      </c>
      <c r="C19" s="1">
        <v>15</v>
      </c>
      <c r="D19" s="1">
        <v>18</v>
      </c>
      <c r="E19" s="1">
        <v>27</v>
      </c>
      <c r="F19" s="1">
        <v>21.5</v>
      </c>
      <c r="G19" s="1">
        <v>15</v>
      </c>
      <c r="H19" s="1">
        <v>25</v>
      </c>
    </row>
    <row r="20" spans="1:13" x14ac:dyDescent="0.25">
      <c r="A20" s="11" t="s">
        <v>52</v>
      </c>
      <c r="B20" s="8">
        <f>SUM(B21:B27)</f>
        <v>69.489999999999995</v>
      </c>
      <c r="C20" s="8">
        <f t="shared" ref="C20:M20" si="3">SUM(C21:C27)</f>
        <v>0</v>
      </c>
      <c r="D20" s="8">
        <f t="shared" si="3"/>
        <v>200.95000000000002</v>
      </c>
      <c r="E20" s="8">
        <f t="shared" si="3"/>
        <v>59.31</v>
      </c>
      <c r="F20" s="8">
        <f t="shared" si="3"/>
        <v>118.95</v>
      </c>
      <c r="G20" s="8">
        <f t="shared" si="3"/>
        <v>37.54</v>
      </c>
      <c r="H20" s="8">
        <f t="shared" si="3"/>
        <v>0</v>
      </c>
      <c r="I20" s="8">
        <f t="shared" si="3"/>
        <v>0</v>
      </c>
      <c r="J20" s="8">
        <f t="shared" si="3"/>
        <v>0</v>
      </c>
      <c r="K20" s="8">
        <f t="shared" si="3"/>
        <v>0</v>
      </c>
      <c r="L20" s="8">
        <f t="shared" si="3"/>
        <v>0</v>
      </c>
      <c r="M20" s="8">
        <f t="shared" si="3"/>
        <v>0</v>
      </c>
    </row>
    <row r="21" spans="1:13" x14ac:dyDescent="0.25">
      <c r="A21" s="9" t="s">
        <v>34</v>
      </c>
      <c r="B21" s="1">
        <v>69.489999999999995</v>
      </c>
      <c r="F21" s="1">
        <v>118.95</v>
      </c>
    </row>
    <row r="22" spans="1:13" x14ac:dyDescent="0.25">
      <c r="A22" s="9" t="s">
        <v>35</v>
      </c>
      <c r="G22" s="1">
        <v>37.54</v>
      </c>
    </row>
    <row r="23" spans="1:13" x14ac:dyDescent="0.25">
      <c r="A23" s="9" t="s">
        <v>36</v>
      </c>
      <c r="D23" s="1">
        <v>178</v>
      </c>
    </row>
    <row r="24" spans="1:13" x14ac:dyDescent="0.25">
      <c r="A24" s="9" t="s">
        <v>37</v>
      </c>
    </row>
    <row r="25" spans="1:13" x14ac:dyDescent="0.25">
      <c r="A25" s="9" t="s">
        <v>53</v>
      </c>
      <c r="D25" s="1">
        <v>16.68</v>
      </c>
    </row>
    <row r="26" spans="1:13" x14ac:dyDescent="0.25">
      <c r="A26" s="9" t="s">
        <v>54</v>
      </c>
      <c r="D26" s="1">
        <v>6.27</v>
      </c>
    </row>
    <row r="27" spans="1:13" x14ac:dyDescent="0.25">
      <c r="A27" s="9" t="s">
        <v>56</v>
      </c>
      <c r="E27" s="1">
        <v>59.31</v>
      </c>
    </row>
    <row r="28" spans="1:13" x14ac:dyDescent="0.25">
      <c r="A28" s="11" t="s">
        <v>5</v>
      </c>
      <c r="B28" s="8">
        <f>SUM(B29:B34)</f>
        <v>1263.5</v>
      </c>
      <c r="C28" s="8">
        <f t="shared" ref="C28:J28" si="4">SUM(C29:C34)</f>
        <v>0</v>
      </c>
      <c r="D28" s="8">
        <f t="shared" si="4"/>
        <v>0</v>
      </c>
      <c r="E28" s="8">
        <f t="shared" si="4"/>
        <v>0</v>
      </c>
      <c r="F28" s="8">
        <f>SUM(F29:F34)</f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ref="K28:M28" si="5">SUM(K29:K34)</f>
        <v>0</v>
      </c>
      <c r="L28" s="8">
        <f t="shared" si="5"/>
        <v>0</v>
      </c>
      <c r="M28" s="8">
        <f t="shared" si="5"/>
        <v>0</v>
      </c>
    </row>
    <row r="29" spans="1:13" x14ac:dyDescent="0.25">
      <c r="B29" s="1">
        <v>1263.5</v>
      </c>
    </row>
  </sheetData>
  <phoneticPr fontId="3" type="noConversion"/>
  <conditionalFormatting sqref="A4:A28">
    <cfRule type="cellIs" dxfId="2" priority="2" operator="lessThan">
      <formula>0</formula>
    </cfRule>
  </conditionalFormatting>
  <conditionalFormatting sqref="B5:B7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Portfólio</vt:lpstr>
      <vt:lpstr>Caixa Resultado 23</vt:lpstr>
      <vt:lpstr>Caixa Resultado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Altieri Ortega Rodrigues Palorca</dc:creator>
  <cp:keywords/>
  <dc:description/>
  <cp:lastModifiedBy>Altieri Ortega Rodrigues Palorca</cp:lastModifiedBy>
  <cp:revision/>
  <dcterms:created xsi:type="dcterms:W3CDTF">2015-06-05T18:19:34Z</dcterms:created>
  <dcterms:modified xsi:type="dcterms:W3CDTF">2024-09-02T14:26:04Z</dcterms:modified>
  <cp:category/>
  <cp:contentStatus/>
</cp:coreProperties>
</file>