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defaultThemeVersion="166925"/>
  <mc:AlternateContent xmlns:mc="http://schemas.openxmlformats.org/markup-compatibility/2006">
    <mc:Choice Requires="x15">
      <x15ac:absPath xmlns:x15ac="http://schemas.microsoft.com/office/spreadsheetml/2010/11/ac" url="G:\My Drive\Course notes\MS&amp;E 92 instructing\"/>
    </mc:Choice>
  </mc:AlternateContent>
  <xr:revisionPtr revIDLastSave="0" documentId="13_ncr:1_{7BC34E3D-4AD6-4F3B-B40A-DF656771BFEF}" xr6:coauthVersionLast="43" xr6:coauthVersionMax="43" xr10:uidLastSave="{00000000-0000-0000-0000-000000000000}"/>
  <bookViews>
    <workbookView xWindow="-120" yWindow="-120" windowWidth="29040" windowHeight="15990" tabRatio="868" xr2:uid="{25646A4D-8A25-4C2E-90B1-DF58517E3970}"/>
  </bookViews>
  <sheets>
    <sheet name="CoverPage" sheetId="15" r:id="rId1"/>
    <sheet name="Diagrams" sheetId="16" r:id="rId2"/>
    <sheet name="Inputs-SQ" sheetId="1" r:id="rId3"/>
    <sheet name="Model-SQ" sheetId="8" r:id="rId4"/>
    <sheet name="Inputs-policies" sheetId="6" r:id="rId5"/>
    <sheet name="Life table" sheetId="7" r:id="rId6"/>
    <sheet name="Markov trace" sheetId="9" r:id="rId7"/>
    <sheet name="Cost effectiveness" sheetId="14" r:id="rId8"/>
  </sheets>
  <externalReferences>
    <externalReference r:id="rId9"/>
    <externalReference r:id="rId10"/>
  </externalReferences>
  <definedNames>
    <definedName name="_xlnm._FilterDatabase" localSheetId="7" hidden="1">'Cost effectiveness'!$A$2:$E$6</definedName>
    <definedName name="annual_mortality_chronic_hbv">'[1]Disease Progression'!#REF!</definedName>
    <definedName name="ascites_cost_per_year">[1]Inputs!$C$85</definedName>
    <definedName name="base_hbv_mother_child_transmission">[1]Inputs!$C$36</definedName>
    <definedName name="base_prophylaxis_completion">[1]Inputs!$C$37</definedName>
    <definedName name="birth_rate">[1]Inputs!#REF!</definedName>
    <definedName name="c_AI">'Inputs-SQ'!$B$30</definedName>
    <definedName name="c_CA">'Inputs-SQ'!$B$33</definedName>
    <definedName name="c_CU">'Inputs-SQ'!$B$32</definedName>
    <definedName name="c_EGD_MD">[2]Variables!$C$9</definedName>
    <definedName name="c_hosp_CC">[2]Variables!$C$13</definedName>
    <definedName name="c_hosp_MCC">[2]Variables!$C$14</definedName>
    <definedName name="c_hosp_noCC">[2]Variables!$C$12</definedName>
    <definedName name="c_IM">'Inputs-SQ'!$B$31</definedName>
    <definedName name="c_IR_MD">[2]Variables!$C$15</definedName>
    <definedName name="c_LT">'Inputs-SQ'!$B$35</definedName>
    <definedName name="c_OTS">[2]Variables!$C$11</definedName>
    <definedName name="c_SC">'Inputs-SQ'!$B$29</definedName>
    <definedName name="c_STclip">[2]Variables!$C$10</definedName>
    <definedName name="c_TR">'Inputs-SQ'!$B$34</definedName>
    <definedName name="cirrhosis_cost_per_year">[1]Inputs!$C$84</definedName>
    <definedName name="cost_admin_test">[1]Inputs!$C$74</definedName>
    <definedName name="cost_admin_vaccine">[1]Inputs!$C$80</definedName>
    <definedName name="cost_cah">[1]Inputs!#REF!</definedName>
    <definedName name="cost_cirrhosis">[1]Inputs!#REF!</definedName>
    <definedName name="cost_cph">[1]Inputs!#REF!</definedName>
    <definedName name="cost_elevated_alt_treatment">[1]Inputs!#REF!</definedName>
    <definedName name="cost_hbsab_test">[1]Inputs!$C$73</definedName>
    <definedName name="cost_hbsag_test">[1]Inputs!$C$72</definedName>
    <definedName name="cost_hbv_monitoring">[1]Inputs!#REF!</definedName>
    <definedName name="cost_hcc">[1]Inputs!#REF!</definedName>
    <definedName name="cost_immunoprophylaxis">[1]Inputs!$C$78</definedName>
    <definedName name="cost_infant_ld">[1]Inputs!$C$97</definedName>
    <definedName name="cost_infant_vaccination">[1]Inputs!$C$77</definedName>
    <definedName name="cost_liver_disease">[1]Inputs!#REF!</definedName>
    <definedName name="cost_normal_healthcare">[1]Inputs!$C$91</definedName>
    <definedName name="cost_ring_tracing">[1]Inputs!$C$75</definedName>
    <definedName name="cost_s_h_f_d">[1]Inputs!$C$93</definedName>
    <definedName name="cost_s_h_f_nd">[1]Inputs!$C$94</definedName>
    <definedName name="cost_s_h_nf">[1]Inputs!$C$95</definedName>
    <definedName name="cost_s_nh">[1]Inputs!$C$96</definedName>
    <definedName name="cost_vaccine">[1]Inputs!$C$79</definedName>
    <definedName name="discount_rate">[1]Inputs!$C$16</definedName>
    <definedName name="drug_costs_per_year">[1]Inputs!$C$82</definedName>
    <definedName name="effectiveness_reaching_ring">[1]Inputs!$C$64</definedName>
    <definedName name="encepalopathy_cost_per_year">[1]Inputs!$C$86</definedName>
    <definedName name="hcc_cost_per_year">[1]Inputs!$C$88</definedName>
    <definedName name="i_AI">'Inputs-SQ'!$B$4</definedName>
    <definedName name="i_CA">'Inputs-SQ'!$B$7</definedName>
    <definedName name="i_CU">'Inputs-SQ'!$B$6</definedName>
    <definedName name="i_IM">'Inputs-SQ'!$B$5</definedName>
    <definedName name="i_LT">'Inputs-SQ'!$B$9</definedName>
    <definedName name="i_SC">'Inputs-SQ'!$B$3</definedName>
    <definedName name="i_ST_AI">'Inputs-policies'!$B$17</definedName>
    <definedName name="i_ST_CA">'Inputs-policies'!$B$20</definedName>
    <definedName name="i_ST_CU">'Inputs-policies'!$B$19</definedName>
    <definedName name="i_ST_IM">'Inputs-policies'!$B$18</definedName>
    <definedName name="i_ST_LT">'Inputs-policies'!$B$22</definedName>
    <definedName name="i_ST_SC">'Inputs-policies'!$B$16</definedName>
    <definedName name="i_ST_TR">'Inputs-policies'!$B$21</definedName>
    <definedName name="i_SVT_AI">'Inputs-policies'!$B$29</definedName>
    <definedName name="i_SVT_CA">'Inputs-policies'!$B$32</definedName>
    <definedName name="i_SVT_CU">'Inputs-policies'!$B$31</definedName>
    <definedName name="i_SVT_IM">'Inputs-policies'!$B$30</definedName>
    <definedName name="i_SVT_LT">'Inputs-policies'!$B$34</definedName>
    <definedName name="i_SVT_SC">'Inputs-policies'!$B$28</definedName>
    <definedName name="i_SVT_TR">'Inputs-policies'!$B$33</definedName>
    <definedName name="i_TR">'Inputs-SQ'!$B$8</definedName>
    <definedName name="i_vacc_AI">'Inputs-policies'!$B$5</definedName>
    <definedName name="i_vacc_CA">'Inputs-policies'!$B$8</definedName>
    <definedName name="i_vacc_CU">'Inputs-policies'!$B$7</definedName>
    <definedName name="i_vacc_IM">'Inputs-policies'!$B$6</definedName>
    <definedName name="i_vacc_LT">'Inputs-policies'!$B$10</definedName>
    <definedName name="i_vacc_SC">'Inputs-policies'!$B$4</definedName>
    <definedName name="i_vacc_TR">'Inputs-policies'!$B$9</definedName>
    <definedName name="ic_ST">'Inputs-policies'!$B$24</definedName>
    <definedName name="ic_SVT">'Inputs-policies'!$B$36</definedName>
    <definedName name="ic_vacc">'Inputs-policies'!$B$12</definedName>
    <definedName name="INTERNET">[1]birth_rates!#REF!</definedName>
    <definedName name="intervention_compliance">[1]Inputs!$C$19</definedName>
    <definedName name="liver_transplantation_cost">[1]Inputs!$C$89</definedName>
    <definedName name="newborn_time_horizon">[1]Inputs!$C$17</definedName>
    <definedName name="normal_healthcare_costs">[1]Inputs!#REF!</definedName>
    <definedName name="num_additional_in_ring">[1]Inputs!$C$69</definedName>
    <definedName name="num_household_members">[1]Inputs!$C$68</definedName>
    <definedName name="onset_of_ld_for_infants">[1]Inputs!$C$110</definedName>
    <definedName name="p_AItoCU">'Inputs-SQ'!$B$22</definedName>
    <definedName name="p_AItoIM">'Inputs-SQ'!$B$21</definedName>
    <definedName name="p_annual_acute_hbv_incidence">[1]Inputs!$C$24</definedName>
    <definedName name="p_annual_acute_hbv_incidence_ring">[1]Inputs!$C$67</definedName>
    <definedName name="p_api_hbv_prevalence">[1]Inputs!$C$20</definedName>
    <definedName name="p_asymptomatic_infections">[1]Inputs!$C$29</definedName>
    <definedName name="p_CAtoLT">'Inputs-SQ'!$B$26</definedName>
    <definedName name="p_CAtoTR">'Inputs-SQ'!$B$25</definedName>
    <definedName name="p_chronic_elevated_alt">[1]Inputs!$C$21</definedName>
    <definedName name="p_chronic_liver_disease">[1]Inputs!$C$42</definedName>
    <definedName name="p_cirrhosis_ascites">[1]Inputs!$C$55</definedName>
    <definedName name="p_cirrhosis_encephalopathy">[1]Inputs!$C$57</definedName>
    <definedName name="p_cirrhosis_hcc">[1]Inputs!$C$54</definedName>
    <definedName name="p_cirrhosis_variceal_bleeding">[1]Inputs!$C$56</definedName>
    <definedName name="p_comp_cirrhosis_death">[1]Inputs!$C$52</definedName>
    <definedName name="p_comp_cirrhosis_decomp_cirrhosis">[1]Inputs!$C$51</definedName>
    <definedName name="p_CUtoCA">'Inputs-SQ'!$B$24</definedName>
    <definedName name="p_CUtoLT">'Inputs-SQ'!$B$23</definedName>
    <definedName name="p_decomp_cirrhosis_death">[1]Inputs!$C$53</definedName>
    <definedName name="p_decomp_cirrhosis_liver_transplant">[1]Inputs!$C$60</definedName>
    <definedName name="p_drugs_durable_response">[1]Inputs!$C$27</definedName>
    <definedName name="p_durable_response_elevated_alt">[1]Inputs!$C$47</definedName>
    <definedName name="p_durable_response_hcc">[1]Inputs!$C$48</definedName>
    <definedName name="p_durable_virulogic_response_treatment">[1]Inputs!$C$46</definedName>
    <definedName name="p_elevated_alt_comp_cirrhosis">[1]Inputs!$C$49</definedName>
    <definedName name="p_elevated_alt_hcc">[1]Inputs!$C$50</definedName>
    <definedName name="p_fulminant_death">[1]Inputs!$C$32</definedName>
    <definedName name="p_hcc_death">[1]Inputs!$C$58</definedName>
    <definedName name="p_hcc_death_med_mgmt">[1]Inputs!$C$59</definedName>
    <definedName name="p_hcc_liver_transplant">[1]Inputs!$C$61</definedName>
    <definedName name="p_hospitalized_fulminant">[1]Inputs!$C$31</definedName>
    <definedName name="p_impact_testing_on_newborn_prophylaxis">[1]Inputs!$C$38</definedName>
    <definedName name="p_infant_asymptomatic_infections">[1]Inputs!$C$40</definedName>
    <definedName name="p_infection_chronic">[1]Inputs!$C$33</definedName>
    <definedName name="p_liver_transplant_death">[1]Inputs!$C$62</definedName>
    <definedName name="p_newborn_infection_chronic">[1]Inputs!$C$41</definedName>
    <definedName name="p_newborn_prophylaxis_effectiveness">[1]Inputs!$C$39</definedName>
    <definedName name="p_normal_alt_hcc">[1]Inputs!$C$45</definedName>
    <definedName name="p_normal_elevated_alt">[1]Inputs!$C$44</definedName>
    <definedName name="p_OTS_rebleed">[2]Variables!$C$4</definedName>
    <definedName name="p_previous_vaccination">[1]Inputs!$C$22</definedName>
    <definedName name="p_ring_already_hbv_pos">[1]Inputs!$C$65</definedName>
    <definedName name="p_ring_already_immune">[1]Inputs!$C$66</definedName>
    <definedName name="p_SCtoAI">'Inputs-SQ'!$B$20</definedName>
    <definedName name="p_ST_rpt_IR">[2]Variables!$C$5</definedName>
    <definedName name="p_symptomatic_hospitalization">[1]Inputs!$C$30</definedName>
    <definedName name="p_voluntary_screening">[1]Inputs!$C$25</definedName>
    <definedName name="p_voluntary_vaccination">[1]Inputs!$C$26</definedName>
    <definedName name="p_without_treatment_death">[1]Inputs!#REF!</definedName>
    <definedName name="percentage_women">[1]Inputs!$C$35</definedName>
    <definedName name="population_size">[1]Inputs!$C$14</definedName>
    <definedName name="qaly_acute_hbv">[1]Inputs!$C$100</definedName>
    <definedName name="qaly_cah">[1]Inputs!#REF!</definedName>
    <definedName name="qaly_chronic_hbv">[1]Inputs!$C$102</definedName>
    <definedName name="qaly_chronic_hbv_normal_alt">[1]Inputs!$C$101</definedName>
    <definedName name="qaly_cirrhosis">[1]Inputs!#REF!</definedName>
    <definedName name="qaly_comp_cirr">[1]Inputs!$C$104</definedName>
    <definedName name="qaly_cph">[1]Inputs!#REF!</definedName>
    <definedName name="qaly_dead">[1]Inputs!$C$108</definedName>
    <definedName name="qaly_decomp_cirr">[1]Inputs!$C$105</definedName>
    <definedName name="qaly_durable_response">[1]Inputs!$C$103</definedName>
    <definedName name="qaly_hcc_for_lt_liver_disease">[1]Inputs!#REF!</definedName>
    <definedName name="qaly_liver_disease">[1]Inputs!$C$109</definedName>
    <definedName name="qaly_liver_transplant">[1]Inputs!$C$107</definedName>
    <definedName name="qaly_normal">[1]Inputs!$C$99</definedName>
    <definedName name="regular_hbv_care_per_year">[1]Inputs!$C$83</definedName>
    <definedName name="survRed_AI">'Inputs-SQ'!#REF!</definedName>
    <definedName name="survRed_CA">'Inputs-SQ'!$B$15</definedName>
    <definedName name="survRed_CU">'Inputs-SQ'!$B$14</definedName>
    <definedName name="survRed_IM">'Inputs-SQ'!$B$13</definedName>
    <definedName name="survRed_LT">'Inputs-SQ'!$B$17</definedName>
    <definedName name="survRed_SC">'Inputs-SQ'!$B$12</definedName>
    <definedName name="survRed_TR">'Inputs-SQ'!$B$16</definedName>
    <definedName name="transplantation_followup_cost_per_year">[1]Inputs!$C$90</definedName>
    <definedName name="u_AI">'Inputs-SQ'!$B$39</definedName>
    <definedName name="u_CA">'Inputs-SQ'!$B$42</definedName>
    <definedName name="u_CU">'Inputs-SQ'!$B$41</definedName>
    <definedName name="u_double_EGD">[2]Variables!$C$19</definedName>
    <definedName name="u_EGD">[2]Variables!$C$19</definedName>
    <definedName name="u_IM">'Inputs-SQ'!$B$40</definedName>
    <definedName name="u_IR">[2]Variables!$C$20</definedName>
    <definedName name="u_LT">'Inputs-SQ'!$B$44</definedName>
    <definedName name="u_SC">'Inputs-SQ'!$B$38</definedName>
    <definedName name="u_TR">'Inputs-SQ'!$B$43</definedName>
    <definedName name="variceal_hemorrhage_cost_per_year">[1]Inputs!$C$87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6" l="1"/>
  <c r="B24" i="6"/>
  <c r="B18" i="6"/>
  <c r="B16" i="6"/>
  <c r="B12" i="6"/>
  <c r="C8" i="7" l="1"/>
  <c r="B32" i="6" l="1"/>
  <c r="B31" i="6"/>
  <c r="B30" i="6"/>
  <c r="B28" i="6"/>
  <c r="B20" i="6"/>
  <c r="B19" i="6"/>
  <c r="B6" i="6"/>
  <c r="B4" i="6"/>
  <c r="AL3" i="8" l="1"/>
</calcChain>
</file>

<file path=xl/sharedStrings.xml><?xml version="1.0" encoding="utf-8"?>
<sst xmlns="http://schemas.openxmlformats.org/spreadsheetml/2006/main" count="422" uniqueCount="303">
  <si>
    <t>Points</t>
  </si>
  <si>
    <t>Task description</t>
  </si>
  <si>
    <t>Tasks</t>
  </si>
  <si>
    <t>Part A: Base case analysis</t>
  </si>
  <si>
    <t>Start early and come to office hours for help!</t>
  </si>
  <si>
    <t>Summary:</t>
  </si>
  <si>
    <t>Due:</t>
  </si>
  <si>
    <r>
      <rPr>
        <b/>
        <sz val="11"/>
        <color theme="1"/>
        <rFont val="Calibri"/>
        <family val="2"/>
        <scheme val="minor"/>
      </rPr>
      <t>MS&amp;E 92</t>
    </r>
    <r>
      <rPr>
        <sz val="11"/>
        <color theme="1"/>
        <rFont val="Calibri"/>
        <family val="2"/>
        <scheme val="minor"/>
      </rPr>
      <t xml:space="preserve"> Problem Set 3</t>
    </r>
  </si>
  <si>
    <t>Table 1.   Life table for the total population:  United States, 2003</t>
  </si>
  <si>
    <t xml:space="preserve"> Total</t>
  </si>
  <si>
    <t>Probability</t>
  </si>
  <si>
    <t xml:space="preserve"> </t>
  </si>
  <si>
    <t>Number</t>
  </si>
  <si>
    <t>Person-years</t>
  </si>
  <si>
    <t>number of</t>
  </si>
  <si>
    <t>of dying</t>
  </si>
  <si>
    <t>dying</t>
  </si>
  <si>
    <t xml:space="preserve">lived </t>
  </si>
  <si>
    <t>person-years</t>
  </si>
  <si>
    <t>Expectation</t>
  </si>
  <si>
    <t>between</t>
  </si>
  <si>
    <t>surviving to</t>
  </si>
  <si>
    <t>lived above</t>
  </si>
  <si>
    <t>of life</t>
  </si>
  <si>
    <t>ages x to x+1</t>
  </si>
  <si>
    <t>age x</t>
  </si>
  <si>
    <t>at age x</t>
  </si>
  <si>
    <t>Age</t>
  </si>
  <si>
    <t>Avg Age</t>
  </si>
  <si>
    <r>
      <t>q(</t>
    </r>
    <r>
      <rPr>
        <vertAlign val="subscript"/>
        <sz val="12"/>
        <rFont val="Times New Roman"/>
        <family val="1"/>
      </rPr>
      <t>x</t>
    </r>
    <r>
      <rPr>
        <sz val="12"/>
        <rFont val="Times New Roman"/>
        <family val="1"/>
      </rPr>
      <t>)</t>
    </r>
  </si>
  <si>
    <r>
      <t>l(</t>
    </r>
    <r>
      <rPr>
        <vertAlign val="subscript"/>
        <sz val="12"/>
        <rFont val="Times New Roman"/>
        <family val="1"/>
      </rPr>
      <t>x</t>
    </r>
    <r>
      <rPr>
        <sz val="12"/>
        <rFont val="Times New Roman"/>
        <family val="1"/>
      </rPr>
      <t>)</t>
    </r>
  </si>
  <si>
    <r>
      <t>d(</t>
    </r>
    <r>
      <rPr>
        <vertAlign val="subscript"/>
        <sz val="12"/>
        <rFont val="Times New Roman"/>
        <family val="1"/>
      </rPr>
      <t>x</t>
    </r>
    <r>
      <rPr>
        <sz val="12"/>
        <rFont val="Times New Roman"/>
        <family val="1"/>
      </rPr>
      <t>)</t>
    </r>
  </si>
  <si>
    <r>
      <t>L(</t>
    </r>
    <r>
      <rPr>
        <vertAlign val="subscript"/>
        <sz val="12"/>
        <rFont val="Times New Roman"/>
        <family val="1"/>
      </rPr>
      <t>x</t>
    </r>
    <r>
      <rPr>
        <sz val="12"/>
        <rFont val="Times New Roman"/>
        <family val="1"/>
      </rPr>
      <t>)</t>
    </r>
  </si>
  <si>
    <r>
      <t>T(</t>
    </r>
    <r>
      <rPr>
        <vertAlign val="subscript"/>
        <sz val="12"/>
        <rFont val="Times New Roman"/>
        <family val="1"/>
      </rPr>
      <t>x</t>
    </r>
    <r>
      <rPr>
        <sz val="12"/>
        <rFont val="Times New Roman"/>
        <family val="1"/>
      </rPr>
      <t>)</t>
    </r>
  </si>
  <si>
    <r>
      <t>e(</t>
    </r>
    <r>
      <rPr>
        <vertAlign val="subscript"/>
        <sz val="12"/>
        <rFont val="Times New Roman"/>
        <family val="1"/>
      </rPr>
      <t>x</t>
    </r>
    <r>
      <rPr>
        <sz val="12"/>
        <rFont val="Times New Roman"/>
        <family val="1"/>
      </rPr>
      <t>)</t>
    </r>
  </si>
  <si>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</si>
  <si>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</si>
  <si>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</si>
  <si>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</si>
  <si>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</si>
  <si>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</si>
  <si>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</si>
  <si>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</si>
  <si>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</si>
  <si>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</si>
  <si>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</si>
  <si>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</si>
  <si>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</si>
  <si>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</si>
  <si>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</si>
  <si>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</si>
  <si>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</si>
  <si>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</si>
  <si>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</si>
  <si>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</si>
  <si>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</si>
  <si>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</si>
  <si>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</si>
  <si>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</si>
  <si>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</si>
  <si>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</si>
  <si>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</si>
  <si>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</si>
  <si>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</si>
  <si>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</si>
  <si>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</si>
  <si>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</si>
  <si>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</si>
  <si>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</si>
  <si>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</si>
  <si>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</si>
  <si>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</si>
  <si>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</si>
  <si>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</si>
  <si>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</si>
  <si>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</si>
  <si>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</si>
  <si>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</si>
  <si>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</si>
  <si>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</si>
  <si>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</si>
  <si>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</si>
  <si>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</si>
  <si>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</si>
  <si>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</si>
  <si>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</si>
  <si>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</si>
  <si>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</si>
  <si>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</si>
  <si>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</si>
  <si>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</si>
  <si>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</si>
  <si>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</si>
  <si>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</si>
  <si>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</si>
  <si>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</si>
  <si>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</si>
  <si>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</si>
  <si>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</si>
  <si>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</si>
  <si>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</si>
  <si>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</si>
  <si>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</si>
  <si>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</si>
  <si>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</si>
  <si>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</si>
  <si>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</si>
  <si>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</si>
  <si>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</si>
  <si>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</si>
  <si>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</si>
  <si>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</si>
  <si>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</si>
  <si>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</si>
  <si>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</si>
  <si>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</si>
  <si>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</si>
  <si>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</si>
  <si>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</si>
  <si>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</si>
  <si>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</si>
  <si>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</si>
  <si>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</si>
  <si>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</si>
  <si>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</si>
  <si>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</si>
  <si>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</si>
  <si>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</si>
  <si>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</si>
  <si>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</si>
  <si>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</si>
  <si>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</si>
  <si>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</si>
  <si>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</si>
  <si>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99-100</t>
  </si>
  <si>
    <t>100+</t>
  </si>
  <si>
    <t>Immune</t>
  </si>
  <si>
    <t>Dead</t>
  </si>
  <si>
    <t>Number in each state at end of cycle</t>
  </si>
  <si>
    <t>Succeptible</t>
  </si>
  <si>
    <t>Acute</t>
  </si>
  <si>
    <t>From:</t>
  </si>
  <si>
    <t>To:</t>
  </si>
  <si>
    <t>Treatment</t>
  </si>
  <si>
    <t>Transplant</t>
  </si>
  <si>
    <t>Number transitioning during this cycle</t>
  </si>
  <si>
    <t>Succept.</t>
  </si>
  <si>
    <t>Acute infection</t>
  </si>
  <si>
    <t>Treatment response</t>
  </si>
  <si>
    <t>Liver transplant</t>
  </si>
  <si>
    <t>State</t>
  </si>
  <si>
    <t># in state initially</t>
  </si>
  <si>
    <t>Suggested name</t>
  </si>
  <si>
    <t>Chronic infection, unaware</t>
  </si>
  <si>
    <t>Chronic infection, aware</t>
  </si>
  <si>
    <t>Unaware</t>
  </si>
  <si>
    <t>Aware</t>
  </si>
  <si>
    <t>Transition probabilities</t>
  </si>
  <si>
    <t>From and to states</t>
  </si>
  <si>
    <t>Succeptible to Acute</t>
  </si>
  <si>
    <t>Acute to immune</t>
  </si>
  <si>
    <t>Acute to chronic/unaware</t>
  </si>
  <si>
    <t>Chronic/unaware to chronic/aware</t>
  </si>
  <si>
    <t>Chronic/aware to treatment response</t>
  </si>
  <si>
    <t>Chronic/aware to liver transplant</t>
  </si>
  <si>
    <t xml:space="preserve">Percent reduction in age-specific survival </t>
  </si>
  <si>
    <t>% reduction</t>
  </si>
  <si>
    <t>p_CAtoTR</t>
  </si>
  <si>
    <t>p_CAtoLT</t>
  </si>
  <si>
    <t>Number of people in each state initially - status quo</t>
  </si>
  <si>
    <t>Number of people in each state initially - vaccinate</t>
  </si>
  <si>
    <t>Number of people in each state initially - screen + treat</t>
  </si>
  <si>
    <t>Number of people in each state initially - vaccinate, screen + treat</t>
  </si>
  <si>
    <t>Chronic infection, unaware (CU)</t>
  </si>
  <si>
    <t>Chronic infection, aware (CA)</t>
  </si>
  <si>
    <t>Treatment response (TR)</t>
  </si>
  <si>
    <t>Liver transplant (LT)</t>
  </si>
  <si>
    <t>Immune (IM)</t>
  </si>
  <si>
    <t>Acute infection (AI)</t>
  </si>
  <si>
    <t>Succeptible (SC)</t>
  </si>
  <si>
    <t>i_SC</t>
  </si>
  <si>
    <t>i_AI</t>
  </si>
  <si>
    <t>i_IM</t>
  </si>
  <si>
    <t>i_CU</t>
  </si>
  <si>
    <t>i_CA</t>
  </si>
  <si>
    <t>i_TR</t>
  </si>
  <si>
    <t>i_LT</t>
  </si>
  <si>
    <t>p_SCtoAI</t>
  </si>
  <si>
    <t>p_AItoIM</t>
  </si>
  <si>
    <t>p_AItoCU</t>
  </si>
  <si>
    <t>p_CUtoCA</t>
  </si>
  <si>
    <t>Costs per state</t>
  </si>
  <si>
    <t>Cost</t>
  </si>
  <si>
    <t>c_SC</t>
  </si>
  <si>
    <t>c_AI</t>
  </si>
  <si>
    <t>c_IM</t>
  </si>
  <si>
    <t>c_CU</t>
  </si>
  <si>
    <t>c_CA</t>
  </si>
  <si>
    <t>c_TR</t>
  </si>
  <si>
    <t>c_LT</t>
  </si>
  <si>
    <t>Utility per state</t>
  </si>
  <si>
    <t>u_SC</t>
  </si>
  <si>
    <t>u_AI</t>
  </si>
  <si>
    <t>u_IM</t>
  </si>
  <si>
    <t>u_CU</t>
  </si>
  <si>
    <t>u_CA</t>
  </si>
  <si>
    <t>u_TR</t>
  </si>
  <si>
    <t>u_LT</t>
  </si>
  <si>
    <t>survRed_SC</t>
  </si>
  <si>
    <t>survRed_IM</t>
  </si>
  <si>
    <t>survRed_CU</t>
  </si>
  <si>
    <t>survRed_CA</t>
  </si>
  <si>
    <t>survRed_TR</t>
  </si>
  <si>
    <t>survRed_LT</t>
  </si>
  <si>
    <t>Lower age</t>
  </si>
  <si>
    <t>Age range</t>
  </si>
  <si>
    <t>Cycle</t>
  </si>
  <si>
    <t>Prob death</t>
  </si>
  <si>
    <t>(from life table)</t>
  </si>
  <si>
    <t>Number in each state who started in that state</t>
  </si>
  <si>
    <t>Net preset costs:</t>
  </si>
  <si>
    <t>Net preset QALYs:</t>
  </si>
  <si>
    <t>NA</t>
  </si>
  <si>
    <t>Initial costs:</t>
  </si>
  <si>
    <t>Total net present costs</t>
  </si>
  <si>
    <t>Total net present QALYs:</t>
  </si>
  <si>
    <t>Costs (with cycle tree correction)</t>
  </si>
  <si>
    <t>QALYs (with cycle tree correction)</t>
  </si>
  <si>
    <t>Markov Trace Diagrams</t>
  </si>
  <si>
    <t>Status quo:</t>
  </si>
  <si>
    <t>Vaccine:</t>
  </si>
  <si>
    <t>Screen + Treat:</t>
  </si>
  <si>
    <t>Screen, treat + vaccinate:</t>
  </si>
  <si>
    <t>ic_vacc</t>
  </si>
  <si>
    <t>i_vacc_SC</t>
  </si>
  <si>
    <t>i_vacc_AI</t>
  </si>
  <si>
    <t>i_vacc_IM</t>
  </si>
  <si>
    <t>i_vacc_CU</t>
  </si>
  <si>
    <t>i_vacc_CA</t>
  </si>
  <si>
    <t>i_vacc_TR</t>
  </si>
  <si>
    <t>i_vacc_LT</t>
  </si>
  <si>
    <t>i_ST_SC</t>
  </si>
  <si>
    <t>i_ST_AI</t>
  </si>
  <si>
    <t>i_ST_IM</t>
  </si>
  <si>
    <t>i_ST_CU</t>
  </si>
  <si>
    <t>i_ST_CA</t>
  </si>
  <si>
    <t>i_ST_TR</t>
  </si>
  <si>
    <t>i_ST_LT</t>
  </si>
  <si>
    <t>ic_ST</t>
  </si>
  <si>
    <t>Initial cost - screen + treat</t>
  </si>
  <si>
    <t>Initial cost - vaccinate</t>
  </si>
  <si>
    <t>Vaccine + screen + treat costs</t>
  </si>
  <si>
    <t>Initial cost -  screen, vaccinate + treat</t>
  </si>
  <si>
    <t>Screen + Treat</t>
  </si>
  <si>
    <t>Vaccinate</t>
  </si>
  <si>
    <t>Screen, vaccinate succeptible, treat infected</t>
  </si>
  <si>
    <t>i_SVT_SC</t>
  </si>
  <si>
    <t>i_SVT_AI</t>
  </si>
  <si>
    <t>i_SVT_IM</t>
  </si>
  <si>
    <t>i_SVT_CU</t>
  </si>
  <si>
    <t>i_SVT_CA</t>
  </si>
  <si>
    <t>i_SVT_TR</t>
  </si>
  <si>
    <t>i_SVT_LT</t>
  </si>
  <si>
    <t>ic_SVT</t>
  </si>
  <si>
    <t>Policy</t>
  </si>
  <si>
    <t>Status quo</t>
  </si>
  <si>
    <t>Screen and treat infected</t>
  </si>
  <si>
    <t>Costs (total net present)</t>
  </si>
  <si>
    <t>QALYs (total net present)</t>
  </si>
  <si>
    <t>SQ</t>
  </si>
  <si>
    <t>Vacc</t>
  </si>
  <si>
    <t>S+T</t>
  </si>
  <si>
    <t>S+V+T</t>
  </si>
  <si>
    <t>ICER/Dominated</t>
  </si>
  <si>
    <t>Abbreviation</t>
  </si>
  <si>
    <r>
      <t>QALYs with cycle tree correction and net present total QALYs:</t>
    </r>
    <r>
      <rPr>
        <sz val="11"/>
        <color theme="1"/>
        <rFont val="Calibri"/>
        <family val="2"/>
        <scheme val="minor"/>
      </rPr>
      <t xml:space="preserve"> In the QALYs table, you will calculate the QALYs with cycle tree corrections similarly to costs, and then calculate the net present discounted QALYs in row 3 similarly. Where it says 'Total net present QALYs' to the right of the table, you should sum up the net present QALYs from each of the health states.</t>
    </r>
  </si>
  <si>
    <r>
      <t>Probability of death, part 1:</t>
    </r>
    <r>
      <rPr>
        <sz val="11"/>
        <color theme="1"/>
        <rFont val="Calibri"/>
        <family val="2"/>
        <scheme val="minor"/>
      </rPr>
      <t xml:space="preserve"> in column C of the Model-SQ tab, use VLOOKUP or INDEX(MATCH()) to pull in the age-specific probability of dying from the Life Table tab in column D</t>
    </r>
    <r>
      <rPr>
        <b/>
        <sz val="11"/>
        <color theme="1"/>
        <rFont val="Calibri"/>
        <family val="2"/>
        <scheme val="minor"/>
      </rPr>
      <t>.</t>
    </r>
  </si>
  <si>
    <r>
      <rPr>
        <b/>
        <sz val="11"/>
        <color theme="1"/>
        <rFont val="Calibri"/>
        <family val="2"/>
        <scheme val="minor"/>
      </rPr>
      <t>Initial numbers:</t>
    </r>
    <r>
      <rPr>
        <sz val="11"/>
        <color theme="1"/>
        <rFont val="Calibri"/>
        <family val="2"/>
        <scheme val="minor"/>
      </rPr>
      <t xml:space="preserve"> On the Model-SQ tab, in row 4 of the yellow table, refer to the named ranges you set up on the Inputs-SQ tab to inter the initial number of individuals in each state. This row, and all rows of the yellow table, should sum to 10,000.</t>
    </r>
  </si>
  <si>
    <r>
      <t xml:space="preserve">Look at the </t>
    </r>
    <r>
      <rPr>
        <b/>
        <sz val="11"/>
        <color theme="1"/>
        <rFont val="Calibri"/>
        <family val="2"/>
        <scheme val="minor"/>
      </rPr>
      <t>Diagrams</t>
    </r>
    <r>
      <rPr>
        <sz val="11"/>
        <color theme="1"/>
        <rFont val="Calibri"/>
        <family val="2"/>
        <scheme val="minor"/>
      </rPr>
      <t xml:space="preserve"> tab. There you'll see the Markov diagram from the original analysis (Hutton et. al.) as well as the simplified diagram we'll be using for this problem set. What are three differences between the two, in terms of states and transitions?</t>
    </r>
  </si>
  <si>
    <t>Chronic/unaware to liver transplant</t>
  </si>
  <si>
    <t>p_CUtoLT</t>
  </si>
  <si>
    <t>Vaccine costs $140 per person</t>
  </si>
  <si>
    <t>Test everyone ($260); treat infected</t>
  </si>
  <si>
    <r>
      <rPr>
        <b/>
        <sz val="11"/>
        <color theme="1"/>
        <rFont val="Calibri"/>
        <family val="2"/>
        <scheme val="minor"/>
      </rPr>
      <t xml:space="preserve">Non-death transitions: </t>
    </r>
    <r>
      <rPr>
        <sz val="11"/>
        <color theme="1"/>
        <rFont val="Calibri"/>
        <family val="2"/>
        <scheme val="minor"/>
      </rPr>
      <t xml:space="preserve">In row 5 of the blue table, for the first 7 columns (i.e. E5:K5), multiply the appropriate values from row 4 of the yellow table by the transition probabilities from the </t>
    </r>
    <r>
      <rPr>
        <b/>
        <sz val="11"/>
        <color theme="1"/>
        <rFont val="Calibri"/>
        <family val="2"/>
        <scheme val="minor"/>
      </rPr>
      <t>inputs-SQ</t>
    </r>
    <r>
      <rPr>
        <sz val="11"/>
        <color theme="1"/>
        <rFont val="Calibri"/>
        <family val="2"/>
        <scheme val="minor"/>
      </rPr>
      <t xml:space="preserve"> (using named ranges) to get the number of people undergoing each transition during the first cycle.</t>
    </r>
  </si>
  <si>
    <t>Highlight row 5 of the blue and yellow tables and drag them down to row 64 to copy your formulas down. Make sure that every row of your yellow table sums to 10,000. If not, you have made an error somewhere.</t>
  </si>
  <si>
    <r>
      <t>Duplicate model tab:</t>
    </r>
    <r>
      <rPr>
        <sz val="11"/>
        <color theme="1"/>
        <rFont val="Calibri"/>
        <family val="2"/>
        <scheme val="minor"/>
      </rPr>
      <t xml:space="preserve"> Right-click the </t>
    </r>
    <r>
      <rPr>
        <b/>
        <sz val="11"/>
        <color theme="1"/>
        <rFont val="Calibri"/>
        <family val="2"/>
        <scheme val="minor"/>
      </rPr>
      <t>Model-SQ</t>
    </r>
    <r>
      <rPr>
        <sz val="11"/>
        <color theme="1"/>
        <rFont val="Calibri"/>
        <family val="2"/>
        <scheme val="minor"/>
      </rPr>
      <t xml:space="preserve"> tab and click "move or copy", then make a copy and put it before the tab "Inputs-policies". Rename this copy </t>
    </r>
    <r>
      <rPr>
        <b/>
        <sz val="11"/>
        <color theme="1"/>
        <rFont val="Calibri"/>
        <family val="2"/>
        <scheme val="minor"/>
      </rPr>
      <t>Model-Vacc</t>
    </r>
    <r>
      <rPr>
        <sz val="11"/>
        <color theme="1"/>
        <rFont val="Calibri"/>
        <family val="2"/>
        <scheme val="minor"/>
      </rPr>
      <t>". Do this again two more times, renaming the new tabs "</t>
    </r>
    <r>
      <rPr>
        <b/>
        <sz val="11"/>
        <color theme="1"/>
        <rFont val="Calibri"/>
        <family val="2"/>
        <scheme val="minor"/>
      </rPr>
      <t>Model-ST</t>
    </r>
    <r>
      <rPr>
        <sz val="11"/>
        <color theme="1"/>
        <rFont val="Calibri"/>
        <family val="2"/>
        <scheme val="minor"/>
      </rPr>
      <t>" and "</t>
    </r>
    <r>
      <rPr>
        <b/>
        <sz val="11"/>
        <color theme="1"/>
        <rFont val="Calibri"/>
        <family val="2"/>
        <scheme val="minor"/>
      </rPr>
      <t>Model-SVT</t>
    </r>
    <r>
      <rPr>
        <sz val="11"/>
        <color theme="1"/>
        <rFont val="Calibri"/>
        <family val="2"/>
        <scheme val="minor"/>
      </rPr>
      <t>"</t>
    </r>
  </si>
  <si>
    <t>Example: Status quo Markov trace:</t>
  </si>
  <si>
    <t>In a similar fashion, create 3 more Markov trace plots, one for each policy.</t>
  </si>
  <si>
    <t>Highlight the Costs and QALYs columns of the green table and the insert a scatterplot to create an efficiency frontier plot. Label each point on this plot with the abbreviation in column B of the green table. If there are more than one non-dominated policies, draw the ICERs between them with a line, and label this line with the ICER you calculated in the green table.</t>
  </si>
  <si>
    <t>Tuesday 7/23</t>
  </si>
  <si>
    <r>
      <t xml:space="preserve">No death from </t>
    </r>
    <r>
      <rPr>
        <b/>
        <sz val="11"/>
        <color rgb="FFFF0000"/>
        <rFont val="Calibri"/>
        <family val="2"/>
        <scheme val="minor"/>
      </rPr>
      <t>acute infection</t>
    </r>
    <r>
      <rPr>
        <sz val="11"/>
        <color rgb="FFFF0000"/>
        <rFont val="Calibri"/>
        <family val="2"/>
        <scheme val="minor"/>
      </rPr>
      <t xml:space="preserve">; no self-loop for </t>
    </r>
    <r>
      <rPr>
        <b/>
        <sz val="11"/>
        <color rgb="FFFF0000"/>
        <rFont val="Calibri"/>
        <family val="2"/>
        <scheme val="minor"/>
      </rPr>
      <t>acute infection</t>
    </r>
    <r>
      <rPr>
        <sz val="11"/>
        <color rgb="FFFF0000"/>
        <rFont val="Calibri"/>
        <family val="2"/>
        <scheme val="minor"/>
      </rPr>
      <t xml:space="preserve"> (patients can't stay in </t>
    </r>
    <r>
      <rPr>
        <b/>
        <sz val="11"/>
        <color rgb="FFFF0000"/>
        <rFont val="Calibri"/>
        <family val="2"/>
        <scheme val="minor"/>
      </rPr>
      <t>acute infectio</t>
    </r>
    <r>
      <rPr>
        <sz val="11"/>
        <color rgb="FFFF0000"/>
        <rFont val="Calibri"/>
        <family val="2"/>
        <scheme val="minor"/>
      </rPr>
      <t xml:space="preserve">n for two consecutive cycles); </t>
    </r>
    <r>
      <rPr>
        <b/>
        <sz val="11"/>
        <color rgb="FFFF0000"/>
        <rFont val="Calibri"/>
        <family val="2"/>
        <scheme val="minor"/>
      </rPr>
      <t>cirrhosis, liver cancer,</t>
    </r>
    <r>
      <rPr>
        <sz val="11"/>
        <color rgb="FFFF0000"/>
        <rFont val="Calibri"/>
        <family val="2"/>
        <scheme val="minor"/>
      </rPr>
      <t xml:space="preserve"> </t>
    </r>
    <r>
      <rPr>
        <b/>
        <sz val="11"/>
        <color rgb="FFFF0000"/>
        <rFont val="Calibri"/>
        <family val="2"/>
        <scheme val="minor"/>
      </rPr>
      <t>elevated ALT</t>
    </r>
    <r>
      <rPr>
        <sz val="11"/>
        <color rgb="FFFF0000"/>
        <rFont val="Calibri"/>
        <family val="2"/>
        <scheme val="minor"/>
      </rPr>
      <t xml:space="preserve"> and </t>
    </r>
    <r>
      <rPr>
        <b/>
        <sz val="11"/>
        <color rgb="FFFF0000"/>
        <rFont val="Calibri"/>
        <family val="2"/>
        <scheme val="minor"/>
      </rPr>
      <t>chronic infection</t>
    </r>
    <r>
      <rPr>
        <sz val="11"/>
        <color rgb="FFFF0000"/>
        <rFont val="Calibri"/>
        <family val="2"/>
        <scheme val="minor"/>
      </rPr>
      <t xml:space="preserve"> are replaced by </t>
    </r>
    <r>
      <rPr>
        <b/>
        <sz val="11"/>
        <color rgb="FFFF0000"/>
        <rFont val="Calibri"/>
        <family val="2"/>
        <scheme val="minor"/>
      </rPr>
      <t>chronic infection, unaware</t>
    </r>
    <r>
      <rPr>
        <sz val="11"/>
        <color rgb="FFFF0000"/>
        <rFont val="Calibri"/>
        <family val="2"/>
        <scheme val="minor"/>
      </rPr>
      <t xml:space="preserve"> and </t>
    </r>
    <r>
      <rPr>
        <b/>
        <sz val="11"/>
        <color rgb="FFFF0000"/>
        <rFont val="Calibri"/>
        <family val="2"/>
        <scheme val="minor"/>
      </rPr>
      <t>chronic infection, aware</t>
    </r>
  </si>
  <si>
    <r>
      <rPr>
        <b/>
        <sz val="11"/>
        <color theme="1"/>
        <rFont val="Calibri"/>
        <family val="2"/>
        <scheme val="minor"/>
      </rPr>
      <t>Number who did not transition:</t>
    </r>
    <r>
      <rPr>
        <sz val="11"/>
        <color theme="1"/>
        <rFont val="Calibri"/>
        <family val="2"/>
        <scheme val="minor"/>
      </rPr>
      <t xml:space="preserve"> Fill in row 5 of the orange table with the number of people remaining who both started and finished the cycle in a given state. To calculate this for a specific state, take the number in the state at the end of the previous cycle (Yellow table, row 4) and subtract the number who are transitioning </t>
    </r>
    <r>
      <rPr>
        <b/>
        <sz val="11"/>
        <color theme="1"/>
        <rFont val="Calibri"/>
        <family val="2"/>
        <scheme val="minor"/>
      </rPr>
      <t>out</t>
    </r>
    <r>
      <rPr>
        <sz val="11"/>
        <color theme="1"/>
        <rFont val="Calibri"/>
        <family val="2"/>
        <scheme val="minor"/>
      </rPr>
      <t xml:space="preserve"> of that state in the current cycle (blue table row 5). As a check, you should find that if you add up everything in an orange row plus everything in a blue row, the total should come out to be 10,000 for every row.</t>
    </r>
  </si>
  <si>
    <r>
      <t xml:space="preserve">Costs with cycle tree correction: </t>
    </r>
    <r>
      <rPr>
        <sz val="11"/>
        <color theme="1"/>
        <rFont val="Calibri"/>
        <family val="2"/>
        <scheme val="minor"/>
      </rPr>
      <t>In the cost table, beginning in row 5, calculate the (undiscounted) costs incurred in each period for each state. To do so, you should multiply the state-specific cost (from inputs-SQ tab) by the number of people in each state who started in that state (orange table). You should then add 50% of the state-specific cost times the number of people who transitioned in to or out of that state during the period (blue table).</t>
    </r>
  </si>
  <si>
    <t>Based on your analysis, what is the preferred policy for managing HBV in APIs in the United States assuming a willingness to pay $50K per QALY.</t>
  </si>
  <si>
    <t>Screen, vaccinate, and treat</t>
  </si>
  <si>
    <r>
      <t>Markov trace:</t>
    </r>
    <r>
      <rPr>
        <sz val="11"/>
        <color theme="1"/>
        <rFont val="Calibri"/>
        <family val="2"/>
        <scheme val="minor"/>
      </rPr>
      <t xml:space="preserve"> Highlight the yellow table on the Model-SQ tab (cells S2:Z64). Insert a line chart. Then, right-click this chart and move it to the "Markov trace" tab.</t>
    </r>
  </si>
  <si>
    <r>
      <rPr>
        <b/>
        <sz val="11"/>
        <color theme="1"/>
        <rFont val="Calibri"/>
        <family val="2"/>
        <scheme val="minor"/>
      </rPr>
      <t>Cost-effectiveness table:</t>
    </r>
    <r>
      <rPr>
        <sz val="11"/>
        <color theme="1"/>
        <rFont val="Calibri"/>
        <family val="2"/>
        <scheme val="minor"/>
      </rPr>
      <t xml:space="preserve"> in the </t>
    </r>
    <r>
      <rPr>
        <b/>
        <sz val="11"/>
        <color theme="1"/>
        <rFont val="Calibri"/>
        <family val="2"/>
        <scheme val="minor"/>
      </rPr>
      <t xml:space="preserve">cost effectiveness </t>
    </r>
    <r>
      <rPr>
        <sz val="11"/>
        <color theme="1"/>
        <rFont val="Calibri"/>
        <family val="2"/>
        <scheme val="minor"/>
      </rPr>
      <t>tab, fill in the green table with the costs and effects of each policy by referencing the appropriate cells on each of the Model tabs. Sort this table increasing by cost. Then, in the ICER/dominated column you should calculate the ICER of any policy that is not dominated, except for the least expensive policy. If the intervention is dominated, write  "Dominated" if it is strictly dominated or "Extended dominated" if it is dominated by extended dominance. On the Markov trace tab, to the right, there is an image of an example plot. You should delete the chart title, add axes labels, and change the axes labels to match the example. Put the Markov trace plot below the heading "Status quo:"</t>
    </r>
  </si>
  <si>
    <t>This problem set is loosely based on the model evaluating policies for managing HBV in adult Asian and Pacific Islanders (APIs) in the U.S., to be discussed in lecture on 7/18. You will make a more complex Markov model with a one-year cycle length, using the cycle tree correction method and time discounting. You will evaluate the impact of four policies on a cohort of 10,000 APIs aged 40: status quo; vaccinating all; screening for HBV and treating those who are HBV-infected (screen + treat); and screening for HBV, vaccinating the HBV susceptible, and treating the HBV-infected.</t>
  </si>
  <si>
    <r>
      <t xml:space="preserve">Assigned named ranges to the cells in </t>
    </r>
    <r>
      <rPr>
        <b/>
        <sz val="11"/>
        <color theme="1"/>
        <rFont val="Calibri"/>
        <family val="2"/>
        <scheme val="minor"/>
      </rPr>
      <t>inputs-SQ</t>
    </r>
    <r>
      <rPr>
        <sz val="11"/>
        <color theme="1"/>
        <rFont val="Calibri"/>
        <family val="2"/>
        <scheme val="minor"/>
      </rPr>
      <t xml:space="preserve"> column B. Notice that our population has been defined as 10,000 APIs in the US without diagnosed HBV. The proportion who are susceptible to HBV, immune to HBV, or have an undiagnosed chronic HBV infection are based on proportions estimated from academic literature. </t>
    </r>
    <r>
      <rPr>
        <sz val="11"/>
        <color rgb="FFFF0000"/>
        <rFont val="Calibri"/>
        <family val="2"/>
        <scheme val="minor"/>
      </rPr>
      <t>Complete: I assigned the named ranges already for you!</t>
    </r>
  </si>
  <si>
    <r>
      <rPr>
        <b/>
        <sz val="11"/>
        <color theme="1"/>
        <rFont val="Calibri"/>
        <family val="2"/>
        <scheme val="minor"/>
      </rPr>
      <t>Probability of death, part 2:</t>
    </r>
    <r>
      <rPr>
        <sz val="11"/>
        <color theme="1"/>
        <rFont val="Calibri"/>
        <family val="2"/>
        <scheme val="minor"/>
      </rPr>
      <t xml:space="preserve"> Fill in the rest of the blue table. For each state, you will multiply the number of people in that state at the beginning of the cycle (row 4 of yellow table) by adding the probability of death from life table (column C) to  the state-specific reduced probability of survival that is associated with that state (from Inputs-SQ tab, used named ranges) times one minus the probability of death from the life table. In cell L5, the number transitioning to dead from susceptible, the equation can look like: =S4*(C5 + (1 - C5)*survRed_SC)</t>
    </r>
  </si>
  <si>
    <r>
      <rPr>
        <b/>
        <sz val="11"/>
        <color theme="1"/>
        <rFont val="Calibri"/>
        <family val="2"/>
        <scheme val="minor"/>
      </rPr>
      <t xml:space="preserve">Second cycle: </t>
    </r>
    <r>
      <rPr>
        <sz val="11"/>
        <color theme="1"/>
        <rFont val="Calibri"/>
        <family val="2"/>
        <scheme val="minor"/>
      </rPr>
      <t>In row 5 in the yellow table (cycle 1), calculate the number of people in each state after the first cycle. To calculate this, you will take the number of people in the state at the end of the previous cycle (previous row of yellow table) and add in anyone who transitioned into the state (blue table, same row) and then subtract out anyone who transitioned out of the state (blue table, same row).</t>
    </r>
  </si>
  <si>
    <r>
      <t>Net present total costs:</t>
    </r>
    <r>
      <rPr>
        <sz val="11"/>
        <color theme="1"/>
        <rFont val="Calibri"/>
        <family val="2"/>
        <scheme val="minor"/>
      </rPr>
      <t xml:space="preserve"> To the right of the costs table, where it says 'Initial costs'  just type 0 since the status quo policy does not have an initial cost. In row 3 of the cost table, we will use the NPV excel function to calculate the net present cost.</t>
    </r>
    <r>
      <rPr>
        <b/>
        <sz val="11"/>
        <color theme="1"/>
        <rFont val="Calibri"/>
        <family val="2"/>
        <scheme val="minor"/>
      </rPr>
      <t xml:space="preserve"> </t>
    </r>
    <r>
      <rPr>
        <sz val="11"/>
        <color theme="1"/>
        <rFont val="Calibri"/>
        <family val="2"/>
        <scheme val="minor"/>
      </rPr>
      <t>The first argument of the NPV formula is the discount rate, for which we will use 3%. The next argument is future cash flows to be discounted. For this, you should highlight all of the costs in the column below to enter their cell references. For example, for susceptible, the equation should look like "=NPV(0.03,AL5:AL64)". Do this for all the columns of the costs table. Then, in the Total net present costs to the right of the table, add the initial costs (0 in this case) to all of the costs accumulated in all of the health states.</t>
    </r>
  </si>
  <si>
    <r>
      <rPr>
        <b/>
        <sz val="11"/>
        <color theme="1"/>
        <rFont val="Calibri"/>
        <family val="2"/>
        <scheme val="minor"/>
      </rPr>
      <t>Adjust model for non-status quo policies:</t>
    </r>
    <r>
      <rPr>
        <sz val="11"/>
        <color theme="1"/>
        <rFont val="Calibri"/>
        <family val="2"/>
        <scheme val="minor"/>
      </rPr>
      <t xml:space="preserve"> In the</t>
    </r>
    <r>
      <rPr>
        <b/>
        <sz val="11"/>
        <color theme="1"/>
        <rFont val="Calibri"/>
        <family val="2"/>
        <scheme val="minor"/>
      </rPr>
      <t xml:space="preserve"> 'Inputs-policies</t>
    </r>
    <r>
      <rPr>
        <sz val="11"/>
        <color theme="1"/>
        <rFont val="Calibri"/>
        <family val="2"/>
        <scheme val="minor"/>
      </rPr>
      <t xml:space="preserve">' tab, you'll see the new initial values and initial costs for the different policies. Note that the only thing that changes is how many patients are in each state initially and the initial cost. Assign named ranges to the parameters in column B. Then, go to the </t>
    </r>
    <r>
      <rPr>
        <b/>
        <sz val="11"/>
        <color theme="1"/>
        <rFont val="Calibri"/>
        <family val="2"/>
        <scheme val="minor"/>
      </rPr>
      <t>Model-Vacc</t>
    </r>
    <r>
      <rPr>
        <sz val="11"/>
        <color theme="1"/>
        <rFont val="Calibri"/>
        <family val="2"/>
        <scheme val="minor"/>
      </rPr>
      <t xml:space="preserve"> tab and change the model so that it's using the proper parameters. You should change row 4 of the yellow table and the value for the initial costs to the right of the cost table. Do the same for the other two policies.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</si>
</sst>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0.0"/>
    <numFmt numFmtId="165" formatCode="0.000000"/>
    <numFmt numFmtId="166" formatCode="0.0"/>
    <numFmt numFmtId="167" formatCode="0.00000"/>
    <numFmt numFmtId="168" formatCode="&quot;$&quot;#,##0"/>
  </numFmts>
  <fonts count="13"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2"/>
      <name val="Arial"/>
      <family val="2"/>
    </font>
    <font>
      <sz val="12"/>
      <name val="Times New Roman"/>
      <family val="1"/>
    </font>
    <font>
      <vertAlign val="subscript"/>
      <sz val="12"/>
      <name val="Times New Roman"/>
      <family val="1"/>
    </font>
    <font>
      <b/>
      <sz val="12"/>
      <name val="Arial"/>
      <family val="2"/>
    </font>
    <font>
      <sz val="11"/>
      <name val="Calibri"/>
      <family val="2"/>
      <scheme val="minor"/>
    </font>
    <font>
      <b/>
      <sz val="12"/>
      <color theme="1"/>
      <name val="Calibri"/>
      <family val="2"/>
      <scheme val="minor"/>
    </font>
    <font>
      <b/>
      <sz val="11"/>
      <color rgb="FFFF000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8"/>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3" fontId="6" fillId="0" borderId="0"/>
    <xf numFmtId="0" fontId="6" fillId="0" borderId="0"/>
  </cellStyleXfs>
  <cellXfs count="93">
    <xf numFmtId="0" fontId="0" fillId="0" borderId="0" xfId="0"/>
    <xf numFmtId="0" fontId="0" fillId="0" borderId="0" xfId="0" applyAlignment="1">
      <alignment wrapText="1"/>
    </xf>
    <xf numFmtId="0" fontId="0" fillId="0" borderId="0" xfId="0" applyAlignment="1">
      <alignment horizontal="center" vertical="top"/>
    </xf>
    <xf numFmtId="0" fontId="2" fillId="0" borderId="0" xfId="0" applyFont="1" applyAlignment="1">
      <alignment horizontal="center" vertical="top"/>
    </xf>
    <xf numFmtId="0" fontId="1" fillId="0" borderId="0" xfId="0" applyFont="1" applyAlignment="1">
      <alignment vertical="top"/>
    </xf>
    <xf numFmtId="0" fontId="0" fillId="0" borderId="0" xfId="0" applyAlignment="1">
      <alignment vertical="center" wrapText="1"/>
    </xf>
    <xf numFmtId="3" fontId="7" fillId="0" borderId="0" xfId="3" applyFont="1"/>
    <xf numFmtId="3" fontId="6" fillId="0" borderId="0" xfId="3"/>
    <xf numFmtId="3" fontId="7" fillId="0" borderId="6" xfId="3" applyFont="1" applyBorder="1"/>
    <xf numFmtId="3" fontId="7" fillId="0" borderId="6" xfId="3" applyFont="1" applyBorder="1" applyAlignment="1">
      <alignment horizontal="center"/>
    </xf>
    <xf numFmtId="3" fontId="7" fillId="0" borderId="0" xfId="3" applyFont="1" applyAlignment="1">
      <alignment horizontal="center"/>
    </xf>
    <xf numFmtId="164" fontId="7" fillId="0" borderId="0" xfId="3" applyNumberFormat="1" applyFont="1" applyAlignment="1">
      <alignment horizontal="left"/>
    </xf>
    <xf numFmtId="165" fontId="6" fillId="0" borderId="0" xfId="4" applyNumberFormat="1"/>
    <xf numFmtId="3" fontId="6" fillId="0" borderId="0" xfId="4" applyNumberFormat="1"/>
    <xf numFmtId="1" fontId="6" fillId="0" borderId="0" xfId="4" applyNumberFormat="1"/>
    <xf numFmtId="3" fontId="6" fillId="0" borderId="0" xfId="4" applyNumberFormat="1" applyProtection="1">
      <protection locked="0"/>
    </xf>
    <xf numFmtId="166" fontId="6" fillId="0" borderId="0" xfId="4" applyNumberFormat="1"/>
    <xf numFmtId="3" fontId="7" fillId="0" borderId="0" xfId="3" applyFont="1" applyAlignment="1">
      <alignment horizontal="left"/>
    </xf>
    <xf numFmtId="3" fontId="9" fillId="0" borderId="0" xfId="3" applyFont="1"/>
    <xf numFmtId="3" fontId="7" fillId="0" borderId="7" xfId="3" applyFont="1" applyBorder="1"/>
    <xf numFmtId="3" fontId="7" fillId="0" borderId="7" xfId="3" applyFont="1" applyBorder="1" applyAlignment="1">
      <alignment horizontal="center"/>
    </xf>
    <xf numFmtId="0" fontId="0" fillId="0" borderId="1" xfId="0" applyBorder="1"/>
    <xf numFmtId="0" fontId="1" fillId="3" borderId="1" xfId="0" applyFont="1" applyFill="1" applyBorder="1" applyAlignment="1">
      <alignment horizontal="center"/>
    </xf>
    <xf numFmtId="0" fontId="0" fillId="0" borderId="1" xfId="0" applyBorder="1" applyAlignment="1">
      <alignment horizontal="center"/>
    </xf>
    <xf numFmtId="0" fontId="5" fillId="5" borderId="0" xfId="0" applyFont="1" applyFill="1" applyAlignment="1">
      <alignment wrapText="1"/>
    </xf>
    <xf numFmtId="0" fontId="0" fillId="0" borderId="1" xfId="0" applyFill="1" applyBorder="1"/>
    <xf numFmtId="0" fontId="0" fillId="0" borderId="1" xfId="0" applyFill="1" applyBorder="1" applyAlignment="1">
      <alignment horizontal="center"/>
    </xf>
    <xf numFmtId="9" fontId="0" fillId="0" borderId="1" xfId="0" applyNumberFormat="1" applyBorder="1" applyAlignment="1">
      <alignment horizontal="center"/>
    </xf>
    <xf numFmtId="168" fontId="0" fillId="0" borderId="1" xfId="2" applyNumberFormat="1" applyFont="1" applyBorder="1" applyAlignment="1">
      <alignment horizontal="center"/>
    </xf>
    <xf numFmtId="168" fontId="0" fillId="0" borderId="0" xfId="0" applyNumberFormat="1"/>
    <xf numFmtId="2" fontId="0" fillId="0" borderId="1" xfId="2" applyNumberFormat="1" applyFont="1" applyBorder="1" applyAlignment="1">
      <alignment horizontal="center"/>
    </xf>
    <xf numFmtId="3" fontId="7" fillId="0" borderId="7" xfId="3" applyFont="1" applyBorder="1" applyAlignment="1">
      <alignment horizontal="left"/>
    </xf>
    <xf numFmtId="164" fontId="7" fillId="0" borderId="7" xfId="3" applyNumberFormat="1" applyFont="1" applyBorder="1" applyAlignment="1">
      <alignment horizontal="left"/>
    </xf>
    <xf numFmtId="167" fontId="6" fillId="0" borderId="7" xfId="4" applyNumberFormat="1" applyBorder="1"/>
    <xf numFmtId="3" fontId="6" fillId="0" borderId="7" xfId="4" applyNumberFormat="1" applyBorder="1"/>
    <xf numFmtId="1" fontId="6" fillId="0" borderId="7" xfId="4" applyNumberFormat="1" applyBorder="1"/>
    <xf numFmtId="3" fontId="6" fillId="0" borderId="7" xfId="4" applyNumberFormat="1" applyBorder="1" applyProtection="1">
      <protection locked="0"/>
    </xf>
    <xf numFmtId="166" fontId="6" fillId="0" borderId="7" xfId="4" applyNumberFormat="1" applyBorder="1"/>
    <xf numFmtId="0" fontId="10" fillId="0" borderId="0" xfId="0" applyFont="1"/>
    <xf numFmtId="0" fontId="1" fillId="4" borderId="14" xfId="0" applyFont="1" applyFill="1" applyBorder="1"/>
    <xf numFmtId="0" fontId="1" fillId="8" borderId="14" xfId="0" applyFont="1" applyFill="1" applyBorder="1"/>
    <xf numFmtId="0" fontId="0" fillId="8" borderId="14" xfId="0" applyFill="1" applyBorder="1"/>
    <xf numFmtId="0" fontId="1" fillId="9" borderId="14" xfId="0" applyFont="1" applyFill="1" applyBorder="1"/>
    <xf numFmtId="0" fontId="0" fillId="3" borderId="14" xfId="0" applyFill="1" applyBorder="1"/>
    <xf numFmtId="0" fontId="10" fillId="0" borderId="14" xfId="0" applyFont="1" applyBorder="1"/>
    <xf numFmtId="0" fontId="0" fillId="0" borderId="14" xfId="0" applyBorder="1"/>
    <xf numFmtId="1" fontId="0" fillId="11" borderId="14" xfId="0" applyNumberFormat="1" applyFill="1" applyBorder="1"/>
    <xf numFmtId="2" fontId="0" fillId="10" borderId="14" xfId="0" applyNumberFormat="1" applyFill="1" applyBorder="1"/>
    <xf numFmtId="0" fontId="0" fillId="13" borderId="14" xfId="0" applyFill="1" applyBorder="1"/>
    <xf numFmtId="2" fontId="0" fillId="14" borderId="14" xfId="0" applyNumberFormat="1" applyFill="1" applyBorder="1"/>
    <xf numFmtId="2" fontId="0" fillId="16" borderId="14" xfId="0" applyNumberFormat="1" applyFill="1" applyBorder="1"/>
    <xf numFmtId="2" fontId="0" fillId="0" borderId="0" xfId="0" applyNumberFormat="1"/>
    <xf numFmtId="2" fontId="0" fillId="17" borderId="14" xfId="0" applyNumberFormat="1" applyFill="1" applyBorder="1"/>
    <xf numFmtId="2" fontId="0" fillId="0" borderId="0" xfId="0" applyNumberFormat="1" applyFill="1" applyBorder="1"/>
    <xf numFmtId="0" fontId="0" fillId="0" borderId="0" xfId="0" applyFill="1"/>
    <xf numFmtId="0" fontId="1" fillId="12" borderId="14" xfId="0" applyFont="1" applyFill="1" applyBorder="1" applyAlignment="1">
      <alignment horizontal="center"/>
    </xf>
    <xf numFmtId="0" fontId="0" fillId="14" borderId="14" xfId="0" applyFill="1" applyBorder="1"/>
    <xf numFmtId="2" fontId="0" fillId="18" borderId="14" xfId="0" applyNumberFormat="1" applyFill="1" applyBorder="1"/>
    <xf numFmtId="168" fontId="0" fillId="14" borderId="14" xfId="2" applyNumberFormat="1" applyFont="1" applyFill="1" applyBorder="1"/>
    <xf numFmtId="168" fontId="0" fillId="14" borderId="14" xfId="0" applyNumberFormat="1" applyFill="1" applyBorder="1"/>
    <xf numFmtId="6" fontId="0" fillId="13" borderId="14" xfId="0" applyNumberFormat="1" applyFill="1" applyBorder="1"/>
    <xf numFmtId="6" fontId="0" fillId="14" borderId="14" xfId="0" applyNumberFormat="1" applyFill="1" applyBorder="1"/>
    <xf numFmtId="43" fontId="0" fillId="14" borderId="14" xfId="1" applyFont="1" applyFill="1" applyBorder="1"/>
    <xf numFmtId="43" fontId="0" fillId="13" borderId="14" xfId="1" applyFont="1" applyFill="1" applyBorder="1"/>
    <xf numFmtId="168" fontId="0" fillId="0" borderId="1" xfId="0" applyNumberFormat="1" applyBorder="1" applyAlignment="1">
      <alignment horizontal="center"/>
    </xf>
    <xf numFmtId="6" fontId="0" fillId="3" borderId="14" xfId="0" applyNumberFormat="1" applyFill="1" applyBorder="1"/>
    <xf numFmtId="43" fontId="0" fillId="3" borderId="14" xfId="0" applyNumberFormat="1" applyFill="1" applyBorder="1"/>
    <xf numFmtId="168" fontId="0" fillId="3" borderId="14" xfId="2" applyNumberFormat="1" applyFont="1" applyFill="1" applyBorder="1"/>
    <xf numFmtId="0" fontId="1" fillId="0" borderId="0" xfId="0" applyFont="1" applyAlignment="1">
      <alignment wrapText="1"/>
    </xf>
    <xf numFmtId="0" fontId="0" fillId="0" borderId="0" xfId="0" applyAlignment="1">
      <alignment horizontal="center" vertical="center"/>
    </xf>
    <xf numFmtId="0" fontId="2" fillId="0" borderId="2" xfId="0" applyFont="1" applyBorder="1" applyAlignment="1">
      <alignment horizontal="center" vertical="top"/>
    </xf>
    <xf numFmtId="167" fontId="0" fillId="3" borderId="14" xfId="0" applyNumberFormat="1" applyFill="1" applyBorder="1"/>
    <xf numFmtId="0" fontId="1" fillId="0" borderId="0" xfId="0" applyFont="1"/>
    <xf numFmtId="0" fontId="0" fillId="2" borderId="5"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1" fillId="2" borderId="1" xfId="0" applyFont="1" applyFill="1" applyBorder="1" applyAlignment="1">
      <alignment horizontal="center" vertical="top"/>
    </xf>
    <xf numFmtId="0" fontId="1" fillId="4" borderId="1" xfId="0" applyFont="1" applyFill="1" applyBorder="1" applyAlignment="1">
      <alignment horizont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10" xfId="0" applyFont="1" applyFill="1" applyBorder="1" applyAlignment="1">
      <alignment horizontal="center"/>
    </xf>
    <xf numFmtId="0" fontId="1" fillId="7" borderId="14"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2" fontId="1" fillId="15" borderId="12" xfId="0" applyNumberFormat="1" applyFont="1" applyFill="1" applyBorder="1" applyAlignment="1">
      <alignment horizontal="center"/>
    </xf>
    <xf numFmtId="2" fontId="1" fillId="15" borderId="13" xfId="0" applyNumberFormat="1" applyFont="1" applyFill="1" applyBorder="1" applyAlignment="1">
      <alignment horizontal="center"/>
    </xf>
    <xf numFmtId="0" fontId="1" fillId="12" borderId="12"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0" xfId="0" applyFont="1" applyFill="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1" fillId="0" borderId="0" xfId="0" applyFont="1" applyAlignment="1">
      <alignment horizontal="center"/>
    </xf>
  </cellXfs>
  <cellStyles count="5">
    <cellStyle name="Comma" xfId="1" builtinId="3"/>
    <cellStyle name="Currency" xfId="2" builtinId="4"/>
    <cellStyle name="Normal" xfId="0" builtinId="0"/>
    <cellStyle name="Normal_Table01_Life_table_expectancy" xfId="4" xr:uid="{1F750266-EDC4-4A79-B250-9BAE665F3C8D}"/>
    <cellStyle name="Normal_Tb 2" xfId="3" xr:uid="{B439C0BA-08C6-48CE-9954-9193D89B84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727365</xdr:colOff>
      <xdr:row>13</xdr:row>
      <xdr:rowOff>86591</xdr:rowOff>
    </xdr:from>
    <xdr:to>
      <xdr:col>1</xdr:col>
      <xdr:colOff>4563342</xdr:colOff>
      <xdr:row>13</xdr:row>
      <xdr:rowOff>268888</xdr:rowOff>
    </xdr:to>
    <xdr:pic>
      <xdr:nvPicPr>
        <xdr:cNvPr id="2" name="Picture 1">
          <a:extLst>
            <a:ext uri="{FF2B5EF4-FFF2-40B4-BE49-F238E27FC236}">
              <a16:creationId xmlns:a16="http://schemas.microsoft.com/office/drawing/2014/main" id="{B4F1EBB7-9AD9-4643-9B1A-269CC465A8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7365" y="7905750"/>
          <a:ext cx="4572000" cy="1822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485774</xdr:colOff>
      <xdr:row>22</xdr:row>
      <xdr:rowOff>45029</xdr:rowOff>
    </xdr:to>
    <xdr:pic>
      <xdr:nvPicPr>
        <xdr:cNvPr id="4" name="Picture 3">
          <a:extLst>
            <a:ext uri="{FF2B5EF4-FFF2-40B4-BE49-F238E27FC236}">
              <a16:creationId xmlns:a16="http://schemas.microsoft.com/office/drawing/2014/main" id="{826CD37A-CF3D-4A55-B526-1C2ACA937196}"/>
            </a:ext>
          </a:extLst>
        </xdr:cNvPr>
        <xdr:cNvPicPr>
          <a:picLocks noChangeAspect="1"/>
        </xdr:cNvPicPr>
      </xdr:nvPicPr>
      <xdr:blipFill>
        <a:blip xmlns:r="http://schemas.openxmlformats.org/officeDocument/2006/relationships" r:embed="rId1"/>
        <a:stretch>
          <a:fillRect/>
        </a:stretch>
      </xdr:blipFill>
      <xdr:spPr>
        <a:xfrm>
          <a:off x="0" y="0"/>
          <a:ext cx="5972174" cy="4236029"/>
        </a:xfrm>
        <a:prstGeom prst="rect">
          <a:avLst/>
        </a:prstGeom>
      </xdr:spPr>
    </xdr:pic>
    <xdr:clientData/>
  </xdr:twoCellAnchor>
  <xdr:twoCellAnchor editAs="oneCell">
    <xdr:from>
      <xdr:col>10</xdr:col>
      <xdr:colOff>66675</xdr:colOff>
      <xdr:row>0</xdr:row>
      <xdr:rowOff>0</xdr:rowOff>
    </xdr:from>
    <xdr:to>
      <xdr:col>20</xdr:col>
      <xdr:colOff>104775</xdr:colOff>
      <xdr:row>18</xdr:row>
      <xdr:rowOff>42066</xdr:rowOff>
    </xdr:to>
    <xdr:pic>
      <xdr:nvPicPr>
        <xdr:cNvPr id="5" name="Picture 4">
          <a:extLst>
            <a:ext uri="{FF2B5EF4-FFF2-40B4-BE49-F238E27FC236}">
              <a16:creationId xmlns:a16="http://schemas.microsoft.com/office/drawing/2014/main" id="{792AC5A4-F30D-4913-ADF7-8086082003F1}"/>
            </a:ext>
          </a:extLst>
        </xdr:cNvPr>
        <xdr:cNvPicPr>
          <a:picLocks noChangeAspect="1"/>
        </xdr:cNvPicPr>
      </xdr:nvPicPr>
      <xdr:blipFill>
        <a:blip xmlns:r="http://schemas.openxmlformats.org/officeDocument/2006/relationships" r:embed="rId2"/>
        <a:stretch>
          <a:fillRect/>
        </a:stretch>
      </xdr:blipFill>
      <xdr:spPr>
        <a:xfrm>
          <a:off x="6162675" y="0"/>
          <a:ext cx="6134100" cy="34710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323849</xdr:colOff>
      <xdr:row>1</xdr:row>
      <xdr:rowOff>180976</xdr:rowOff>
    </xdr:from>
    <xdr:to>
      <xdr:col>9</xdr:col>
      <xdr:colOff>92022</xdr:colOff>
      <xdr:row>11</xdr:row>
      <xdr:rowOff>133350</xdr:rowOff>
    </xdr:to>
    <xdr:pic>
      <xdr:nvPicPr>
        <xdr:cNvPr id="3" name="Picture 2">
          <a:extLst>
            <a:ext uri="{FF2B5EF4-FFF2-40B4-BE49-F238E27FC236}">
              <a16:creationId xmlns:a16="http://schemas.microsoft.com/office/drawing/2014/main" id="{E532EE52-B7BD-4447-B90E-E925DFCF16A6}"/>
            </a:ext>
          </a:extLst>
        </xdr:cNvPr>
        <xdr:cNvPicPr>
          <a:picLocks noChangeAspect="1"/>
        </xdr:cNvPicPr>
      </xdr:nvPicPr>
      <xdr:blipFill>
        <a:blip xmlns:r="http://schemas.openxmlformats.org/officeDocument/2006/relationships" r:embed="rId1"/>
        <a:stretch>
          <a:fillRect/>
        </a:stretch>
      </xdr:blipFill>
      <xdr:spPr>
        <a:xfrm>
          <a:off x="5333999" y="371476"/>
          <a:ext cx="3425773" cy="18573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180975</xdr:colOff>
      <xdr:row>2</xdr:row>
      <xdr:rowOff>85725</xdr:rowOff>
    </xdr:from>
    <xdr:to>
      <xdr:col>15</xdr:col>
      <xdr:colOff>345951</xdr:colOff>
      <xdr:row>15</xdr:row>
      <xdr:rowOff>175863</xdr:rowOff>
    </xdr:to>
    <xdr:pic>
      <xdr:nvPicPr>
        <xdr:cNvPr id="9" name="Picture 8">
          <a:extLst>
            <a:ext uri="{FF2B5EF4-FFF2-40B4-BE49-F238E27FC236}">
              <a16:creationId xmlns:a16="http://schemas.microsoft.com/office/drawing/2014/main" id="{769DB951-91A3-4250-8D39-6BA149A75572}"/>
            </a:ext>
          </a:extLst>
        </xdr:cNvPr>
        <xdr:cNvPicPr>
          <a:picLocks noChangeAspect="1"/>
        </xdr:cNvPicPr>
      </xdr:nvPicPr>
      <xdr:blipFill>
        <a:blip xmlns:r="http://schemas.openxmlformats.org/officeDocument/2006/relationships" r:embed="rId1"/>
        <a:stretch>
          <a:fillRect/>
        </a:stretch>
      </xdr:blipFill>
      <xdr:spPr>
        <a:xfrm>
          <a:off x="9324975" y="495300"/>
          <a:ext cx="4432176" cy="25666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ference%20materials/HBV%20Model%20-%20Hutton%20et%20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S2%20Decision%20trees%20and%20scenario%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Policy Results"/>
      <sheetName val="{Graph}"/>
      <sheetName val="Inputs"/>
      <sheetName val="Markov Model"/>
      <sheetName val="Disease Progression"/>
      <sheetName val="sens_ST-SQ"/>
      <sheetName val="sens_STRV-ST"/>
      <sheetName val="infants"/>
      <sheetName val="rates"/>
      <sheetName val="medical-CPI"/>
      <sheetName val="birth_rates"/>
      <sheetName val="life_table"/>
    </sheetNames>
    <sheetDataSet>
      <sheetData sheetId="0"/>
      <sheetData sheetId="1"/>
      <sheetData sheetId="2" refreshError="1"/>
      <sheetData sheetId="3">
        <row r="14">
          <cell r="C14">
            <v>10000</v>
          </cell>
        </row>
        <row r="16">
          <cell r="C16">
            <v>0.03</v>
          </cell>
        </row>
        <row r="17">
          <cell r="C17">
            <v>77.5</v>
          </cell>
        </row>
        <row r="19">
          <cell r="C19">
            <v>0.7</v>
          </cell>
        </row>
        <row r="20">
          <cell r="C20">
            <v>0.1</v>
          </cell>
        </row>
        <row r="21">
          <cell r="C21">
            <v>0.3</v>
          </cell>
        </row>
        <row r="22">
          <cell r="C22">
            <v>0.55000000000000004</v>
          </cell>
        </row>
        <row r="24">
          <cell r="C24">
            <v>4.8000000000000001E-5</v>
          </cell>
        </row>
        <row r="25">
          <cell r="C25">
            <v>5.0000000000000001E-3</v>
          </cell>
        </row>
        <row r="26">
          <cell r="C26">
            <v>5.0000000000000001E-3</v>
          </cell>
        </row>
        <row r="27">
          <cell r="C27">
            <v>0.5</v>
          </cell>
        </row>
        <row r="29">
          <cell r="C29">
            <v>0.6</v>
          </cell>
        </row>
        <row r="30">
          <cell r="C30">
            <v>0.12</v>
          </cell>
        </row>
        <row r="31">
          <cell r="C31">
            <v>0.04</v>
          </cell>
        </row>
        <row r="32">
          <cell r="C32">
            <v>0.7</v>
          </cell>
        </row>
        <row r="33">
          <cell r="C33">
            <v>0.06</v>
          </cell>
        </row>
        <row r="35">
          <cell r="C35">
            <v>0.5</v>
          </cell>
        </row>
        <row r="36">
          <cell r="C36">
            <v>0.92</v>
          </cell>
        </row>
        <row r="37">
          <cell r="C37">
            <v>0.5</v>
          </cell>
        </row>
        <row r="38">
          <cell r="C38">
            <v>0.5</v>
          </cell>
        </row>
        <row r="39">
          <cell r="C39">
            <v>0.95</v>
          </cell>
        </row>
        <row r="40">
          <cell r="C40">
            <v>0.99</v>
          </cell>
        </row>
        <row r="41">
          <cell r="C41">
            <v>0.9</v>
          </cell>
        </row>
        <row r="42">
          <cell r="C42">
            <v>0.25</v>
          </cell>
        </row>
        <row r="44">
          <cell r="C44">
            <v>0.02</v>
          </cell>
        </row>
        <row r="45">
          <cell r="C45">
            <v>3.3999999999999998E-3</v>
          </cell>
        </row>
        <row r="46">
          <cell r="C46">
            <v>0.15</v>
          </cell>
        </row>
        <row r="47">
          <cell r="C47">
            <v>7.0000000000000007E-2</v>
          </cell>
        </row>
        <row r="48">
          <cell r="C48">
            <v>3.3999999999999998E-3</v>
          </cell>
        </row>
        <row r="49">
          <cell r="C49">
            <v>3.8026430698278255E-2</v>
          </cell>
        </row>
        <row r="50">
          <cell r="C50">
            <v>1.4888060396937353E-2</v>
          </cell>
        </row>
        <row r="51">
          <cell r="C51">
            <v>7.0399169974207254E-2</v>
          </cell>
        </row>
        <row r="52">
          <cell r="C52">
            <v>4.781887030149512E-2</v>
          </cell>
        </row>
        <row r="53">
          <cell r="C53">
            <v>0.17304086605663771</v>
          </cell>
        </row>
        <row r="54">
          <cell r="C54">
            <v>3.3428495362493371E-2</v>
          </cell>
        </row>
        <row r="55">
          <cell r="C55">
            <v>0.68</v>
          </cell>
        </row>
        <row r="56">
          <cell r="C56">
            <v>0.14599999999999999</v>
          </cell>
        </row>
        <row r="57">
          <cell r="C57">
            <v>0.1</v>
          </cell>
        </row>
        <row r="58">
          <cell r="C58">
            <v>0.3514395081950239</v>
          </cell>
        </row>
        <row r="59">
          <cell r="C59">
            <v>0.2</v>
          </cell>
        </row>
        <row r="60">
          <cell r="C60">
            <v>0.25</v>
          </cell>
        </row>
        <row r="61">
          <cell r="C61">
            <v>0.3</v>
          </cell>
        </row>
        <row r="62">
          <cell r="C62">
            <v>6.6673319921798035E-2</v>
          </cell>
        </row>
        <row r="64">
          <cell r="C64">
            <v>0.7</v>
          </cell>
        </row>
        <row r="65">
          <cell r="C65">
            <v>0.15</v>
          </cell>
        </row>
        <row r="66">
          <cell r="C66">
            <v>0.55000000000000004</v>
          </cell>
        </row>
        <row r="67">
          <cell r="C67">
            <v>3.8400000000000001E-4</v>
          </cell>
        </row>
        <row r="68">
          <cell r="C68">
            <v>3</v>
          </cell>
        </row>
        <row r="69">
          <cell r="C69">
            <v>1</v>
          </cell>
        </row>
        <row r="72">
          <cell r="C72">
            <v>14.43</v>
          </cell>
        </row>
        <row r="73">
          <cell r="C73">
            <v>15.01</v>
          </cell>
        </row>
        <row r="74">
          <cell r="C74">
            <v>12.59</v>
          </cell>
        </row>
        <row r="75">
          <cell r="C75">
            <v>100</v>
          </cell>
        </row>
        <row r="77">
          <cell r="C77">
            <v>53.25</v>
          </cell>
        </row>
        <row r="78">
          <cell r="C78">
            <v>48.69</v>
          </cell>
        </row>
        <row r="79">
          <cell r="C79">
            <v>19.48</v>
          </cell>
        </row>
        <row r="80">
          <cell r="C80">
            <v>12.59</v>
          </cell>
        </row>
        <row r="82">
          <cell r="C82">
            <v>4467.1343873517781</v>
          </cell>
        </row>
        <row r="83">
          <cell r="C83">
            <v>612.11462450592887</v>
          </cell>
        </row>
        <row r="84">
          <cell r="C84">
            <v>1046.2384716732543</v>
          </cell>
        </row>
        <row r="85">
          <cell r="C85">
            <v>4404.186429512516</v>
          </cell>
        </row>
        <row r="86">
          <cell r="C86">
            <v>6024.336627140975</v>
          </cell>
        </row>
        <row r="87">
          <cell r="C87">
            <v>8685.9499341238461</v>
          </cell>
        </row>
        <row r="88">
          <cell r="C88">
            <v>42017.761857707512</v>
          </cell>
        </row>
        <row r="89">
          <cell r="C89">
            <v>192641.37187088272</v>
          </cell>
        </row>
        <row r="90">
          <cell r="C90">
            <v>24165.503952569168</v>
          </cell>
        </row>
        <row r="91">
          <cell r="C91">
            <v>3403</v>
          </cell>
        </row>
        <row r="93">
          <cell r="C93">
            <v>16465.312893742124</v>
          </cell>
        </row>
        <row r="94">
          <cell r="C94">
            <v>36549.451910961783</v>
          </cell>
        </row>
        <row r="95">
          <cell r="C95">
            <v>13892.694246115077</v>
          </cell>
        </row>
        <row r="96">
          <cell r="C96">
            <v>467.74884502309953</v>
          </cell>
        </row>
        <row r="97">
          <cell r="C97">
            <v>114051.83746325076</v>
          </cell>
        </row>
        <row r="99">
          <cell r="C99">
            <v>1</v>
          </cell>
        </row>
        <row r="100">
          <cell r="C100">
            <v>0.94</v>
          </cell>
        </row>
        <row r="101">
          <cell r="C101">
            <v>1</v>
          </cell>
        </row>
        <row r="102">
          <cell r="C102">
            <v>0.99</v>
          </cell>
        </row>
        <row r="103">
          <cell r="C103">
            <v>1</v>
          </cell>
        </row>
        <row r="104">
          <cell r="C104">
            <v>0.8</v>
          </cell>
        </row>
        <row r="105">
          <cell r="C105">
            <v>0.6</v>
          </cell>
        </row>
        <row r="107">
          <cell r="C107">
            <v>0.86</v>
          </cell>
        </row>
        <row r="108">
          <cell r="C108">
            <v>0</v>
          </cell>
        </row>
        <row r="109">
          <cell r="C109">
            <v>0.72250000000000003</v>
          </cell>
        </row>
        <row r="110">
          <cell r="C110">
            <v>45</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s"/>
      <sheetName val="Tree"/>
      <sheetName val="Outcomes"/>
      <sheetName val="CoverPage"/>
    </sheetNames>
    <sheetDataSet>
      <sheetData sheetId="0">
        <row r="4">
          <cell r="C4">
            <v>5.2999999999999999E-2</v>
          </cell>
        </row>
        <row r="5">
          <cell r="C5">
            <v>0.57599999999999996</v>
          </cell>
        </row>
        <row r="9">
          <cell r="C9">
            <v>192.99</v>
          </cell>
        </row>
        <row r="10">
          <cell r="C10">
            <v>174</v>
          </cell>
        </row>
        <row r="11">
          <cell r="C11">
            <v>438</v>
          </cell>
        </row>
        <row r="12">
          <cell r="C12">
            <v>5534.11</v>
          </cell>
        </row>
        <row r="13">
          <cell r="C13">
            <v>7503.89</v>
          </cell>
        </row>
        <row r="14">
          <cell r="C14">
            <v>13097.08</v>
          </cell>
        </row>
        <row r="15">
          <cell r="C15">
            <v>1005.31</v>
          </cell>
        </row>
        <row r="19">
          <cell r="C19">
            <v>1.0949999999999998</v>
          </cell>
        </row>
        <row r="20">
          <cell r="C20">
            <v>3.6500000000000004</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2242A-5D52-406A-B169-B4AE954E7690}">
  <sheetPr codeName="Sheet1"/>
  <dimension ref="A1:C30"/>
  <sheetViews>
    <sheetView tabSelected="1" zoomScale="110" zoomScaleNormal="110" workbookViewId="0">
      <selection sqref="A1:C1"/>
    </sheetView>
  </sheetViews>
  <sheetFormatPr defaultRowHeight="15" x14ac:dyDescent="0.25"/>
  <cols>
    <col min="1" max="1" width="11" customWidth="1"/>
    <col min="2" max="2" width="70.42578125" customWidth="1"/>
    <col min="3" max="3" width="6.5703125" style="69" bestFit="1" customWidth="1"/>
  </cols>
  <sheetData>
    <row r="1" spans="1:3" ht="15.75" thickBot="1" x14ac:dyDescent="0.3">
      <c r="A1" s="73" t="s">
        <v>7</v>
      </c>
      <c r="B1" s="74"/>
      <c r="C1" s="75"/>
    </row>
    <row r="2" spans="1:3" x14ac:dyDescent="0.25">
      <c r="A2" s="4" t="s">
        <v>6</v>
      </c>
      <c r="B2" s="1" t="s">
        <v>289</v>
      </c>
      <c r="C2"/>
    </row>
    <row r="3" spans="1:3" ht="120" x14ac:dyDescent="0.25">
      <c r="A3" s="4" t="s">
        <v>5</v>
      </c>
      <c r="B3" s="5" t="s">
        <v>297</v>
      </c>
      <c r="C3"/>
    </row>
    <row r="4" spans="1:3" x14ac:dyDescent="0.25">
      <c r="A4" s="76" t="s">
        <v>4</v>
      </c>
      <c r="B4" s="76"/>
      <c r="C4" s="76"/>
    </row>
    <row r="5" spans="1:3" x14ac:dyDescent="0.25">
      <c r="A5" s="76" t="s">
        <v>3</v>
      </c>
      <c r="B5" s="76"/>
      <c r="C5" s="76"/>
    </row>
    <row r="6" spans="1:3" x14ac:dyDescent="0.25">
      <c r="A6" s="70" t="s">
        <v>2</v>
      </c>
      <c r="B6" s="3" t="s">
        <v>1</v>
      </c>
      <c r="C6" s="3" t="s">
        <v>0</v>
      </c>
    </row>
    <row r="7" spans="1:3" ht="60" hidden="1" x14ac:dyDescent="0.25">
      <c r="A7" s="69">
        <v>1</v>
      </c>
      <c r="B7" s="1" t="s">
        <v>278</v>
      </c>
      <c r="C7" s="69">
        <v>5</v>
      </c>
    </row>
    <row r="8" spans="1:3" ht="60" hidden="1" x14ac:dyDescent="0.25">
      <c r="A8" s="2"/>
      <c r="B8" s="24" t="s">
        <v>290</v>
      </c>
    </row>
    <row r="9" spans="1:3" ht="90" hidden="1" x14ac:dyDescent="0.25">
      <c r="A9" s="69">
        <v>2</v>
      </c>
      <c r="B9" s="1" t="s">
        <v>298</v>
      </c>
      <c r="C9" s="69">
        <v>3</v>
      </c>
    </row>
    <row r="10" spans="1:3" ht="60" hidden="1" x14ac:dyDescent="0.25">
      <c r="A10" s="69">
        <v>3</v>
      </c>
      <c r="B10" s="1" t="s">
        <v>277</v>
      </c>
      <c r="C10" s="69">
        <v>3</v>
      </c>
    </row>
    <row r="11" spans="1:3" ht="60" hidden="1" x14ac:dyDescent="0.25">
      <c r="A11" s="69">
        <v>4</v>
      </c>
      <c r="B11" s="1" t="s">
        <v>283</v>
      </c>
      <c r="C11" s="69">
        <v>4</v>
      </c>
    </row>
    <row r="12" spans="1:3" ht="45" hidden="1" x14ac:dyDescent="0.25">
      <c r="A12" s="69">
        <v>5</v>
      </c>
      <c r="B12" s="68" t="s">
        <v>276</v>
      </c>
      <c r="C12" s="69">
        <v>2</v>
      </c>
    </row>
    <row r="13" spans="1:3" ht="120" x14ac:dyDescent="0.25">
      <c r="A13" s="69">
        <v>6</v>
      </c>
      <c r="B13" s="1" t="s">
        <v>299</v>
      </c>
      <c r="C13" s="69">
        <v>5</v>
      </c>
    </row>
    <row r="14" spans="1:3" ht="30" customHeight="1" x14ac:dyDescent="0.25">
      <c r="A14" s="69"/>
      <c r="B14" s="1"/>
    </row>
    <row r="15" spans="1:3" ht="90" x14ac:dyDescent="0.25">
      <c r="A15" s="69">
        <v>7</v>
      </c>
      <c r="B15" s="1" t="s">
        <v>300</v>
      </c>
      <c r="C15" s="69">
        <v>5</v>
      </c>
    </row>
    <row r="16" spans="1:3" ht="45" x14ac:dyDescent="0.25">
      <c r="A16" s="69">
        <v>8</v>
      </c>
      <c r="B16" s="1" t="s">
        <v>284</v>
      </c>
      <c r="C16" s="69">
        <v>5</v>
      </c>
    </row>
    <row r="17" spans="1:3" ht="120" x14ac:dyDescent="0.25">
      <c r="A17" s="69">
        <v>9</v>
      </c>
      <c r="B17" s="1" t="s">
        <v>291</v>
      </c>
      <c r="C17" s="69">
        <v>5</v>
      </c>
    </row>
    <row r="18" spans="1:3" ht="105" x14ac:dyDescent="0.25">
      <c r="A18" s="69">
        <v>10</v>
      </c>
      <c r="B18" s="68" t="s">
        <v>292</v>
      </c>
      <c r="C18" s="69">
        <v>10</v>
      </c>
    </row>
    <row r="19" spans="1:3" ht="165" x14ac:dyDescent="0.25">
      <c r="A19" s="69">
        <v>11</v>
      </c>
      <c r="B19" s="68" t="s">
        <v>301</v>
      </c>
      <c r="C19" s="69">
        <v>10</v>
      </c>
    </row>
    <row r="20" spans="1:3" ht="75" x14ac:dyDescent="0.25">
      <c r="A20" s="69">
        <v>12</v>
      </c>
      <c r="B20" s="68" t="s">
        <v>275</v>
      </c>
      <c r="C20" s="69">
        <v>20</v>
      </c>
    </row>
    <row r="21" spans="1:3" ht="60" x14ac:dyDescent="0.25">
      <c r="A21" s="69">
        <v>13</v>
      </c>
      <c r="B21" s="68" t="s">
        <v>285</v>
      </c>
      <c r="C21" s="69">
        <v>3</v>
      </c>
    </row>
    <row r="22" spans="1:3" ht="120" x14ac:dyDescent="0.25">
      <c r="A22" s="69">
        <v>14</v>
      </c>
      <c r="B22" s="1" t="s">
        <v>302</v>
      </c>
      <c r="C22" s="69">
        <v>20</v>
      </c>
    </row>
    <row r="23" spans="1:3" ht="45" x14ac:dyDescent="0.25">
      <c r="A23" s="69">
        <v>15</v>
      </c>
      <c r="B23" s="68" t="s">
        <v>295</v>
      </c>
      <c r="C23" s="69">
        <v>5</v>
      </c>
    </row>
    <row r="24" spans="1:3" x14ac:dyDescent="0.25">
      <c r="A24" s="69">
        <v>16</v>
      </c>
      <c r="B24" s="1" t="s">
        <v>287</v>
      </c>
      <c r="C24" s="69">
        <v>15</v>
      </c>
    </row>
    <row r="25" spans="1:3" ht="150" x14ac:dyDescent="0.25">
      <c r="A25" s="69">
        <v>17</v>
      </c>
      <c r="B25" s="1" t="s">
        <v>296</v>
      </c>
      <c r="C25" s="69">
        <v>10</v>
      </c>
    </row>
    <row r="26" spans="1:3" ht="75" x14ac:dyDescent="0.25">
      <c r="A26" s="69">
        <v>18</v>
      </c>
      <c r="B26" s="1" t="s">
        <v>288</v>
      </c>
      <c r="C26" s="69">
        <v>5</v>
      </c>
    </row>
    <row r="27" spans="1:3" ht="30" x14ac:dyDescent="0.25">
      <c r="A27" s="69">
        <v>19</v>
      </c>
      <c r="B27" s="1" t="s">
        <v>293</v>
      </c>
      <c r="C27" s="69">
        <v>5</v>
      </c>
    </row>
    <row r="28" spans="1:3" x14ac:dyDescent="0.25">
      <c r="A28" s="69"/>
      <c r="B28" s="24" t="s">
        <v>294</v>
      </c>
    </row>
    <row r="29" spans="1:3" x14ac:dyDescent="0.25">
      <c r="B29" s="1"/>
    </row>
    <row r="30" spans="1:3" x14ac:dyDescent="0.25">
      <c r="B30" s="1"/>
    </row>
  </sheetData>
  <mergeCells count="3">
    <mergeCell ref="A1:C1"/>
    <mergeCell ref="A5:C5"/>
    <mergeCell ref="A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95BC-ED01-4112-A691-3CC42B4FEA94}">
  <sheetPr codeName="Sheet2"/>
  <dimension ref="A1"/>
  <sheetViews>
    <sheetView showGridLines="0" workbookViewId="0">
      <selection activeCell="C34" sqref="C3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2EAC1-73DB-47D5-ACB3-2E0FB785CC73}">
  <sheetPr codeName="Sheet3"/>
  <dimension ref="A1:E44"/>
  <sheetViews>
    <sheetView showGridLines="0" workbookViewId="0">
      <selection activeCell="A36" sqref="A36:C36"/>
    </sheetView>
  </sheetViews>
  <sheetFormatPr defaultRowHeight="15" x14ac:dyDescent="0.25"/>
  <cols>
    <col min="1" max="1" width="43.140625" customWidth="1"/>
    <col min="2" max="2" width="16.28515625" bestFit="1" customWidth="1"/>
    <col min="3" max="3" width="15.7109375" bestFit="1" customWidth="1"/>
  </cols>
  <sheetData>
    <row r="1" spans="1:3" x14ac:dyDescent="0.25">
      <c r="A1" s="77" t="s">
        <v>169</v>
      </c>
      <c r="B1" s="77"/>
      <c r="C1" s="77"/>
    </row>
    <row r="2" spans="1:3" x14ac:dyDescent="0.25">
      <c r="A2" s="22" t="s">
        <v>150</v>
      </c>
      <c r="B2" s="22" t="s">
        <v>151</v>
      </c>
      <c r="C2" s="22" t="s">
        <v>152</v>
      </c>
    </row>
    <row r="3" spans="1:3" x14ac:dyDescent="0.25">
      <c r="A3" s="21" t="s">
        <v>179</v>
      </c>
      <c r="B3" s="23">
        <v>3000</v>
      </c>
      <c r="C3" s="23" t="s">
        <v>180</v>
      </c>
    </row>
    <row r="4" spans="1:3" x14ac:dyDescent="0.25">
      <c r="A4" s="21" t="s">
        <v>178</v>
      </c>
      <c r="B4" s="23">
        <v>0</v>
      </c>
      <c r="C4" s="23" t="s">
        <v>181</v>
      </c>
    </row>
    <row r="5" spans="1:3" x14ac:dyDescent="0.25">
      <c r="A5" s="21" t="s">
        <v>177</v>
      </c>
      <c r="B5" s="23">
        <v>6000</v>
      </c>
      <c r="C5" s="23" t="s">
        <v>182</v>
      </c>
    </row>
    <row r="6" spans="1:3" x14ac:dyDescent="0.25">
      <c r="A6" s="21" t="s">
        <v>173</v>
      </c>
      <c r="B6" s="23">
        <v>1000</v>
      </c>
      <c r="C6" s="23" t="s">
        <v>183</v>
      </c>
    </row>
    <row r="7" spans="1:3" x14ac:dyDescent="0.25">
      <c r="A7" s="21" t="s">
        <v>174</v>
      </c>
      <c r="B7" s="23">
        <v>0</v>
      </c>
      <c r="C7" s="23" t="s">
        <v>184</v>
      </c>
    </row>
    <row r="8" spans="1:3" x14ac:dyDescent="0.25">
      <c r="A8" s="21" t="s">
        <v>175</v>
      </c>
      <c r="B8" s="23">
        <v>0</v>
      </c>
      <c r="C8" s="23" t="s">
        <v>185</v>
      </c>
    </row>
    <row r="9" spans="1:3" x14ac:dyDescent="0.25">
      <c r="A9" s="21" t="s">
        <v>176</v>
      </c>
      <c r="B9" s="23">
        <v>0</v>
      </c>
      <c r="C9" s="23" t="s">
        <v>186</v>
      </c>
    </row>
    <row r="10" spans="1:3" x14ac:dyDescent="0.25">
      <c r="A10" s="78" t="s">
        <v>165</v>
      </c>
      <c r="B10" s="79"/>
      <c r="C10" s="80"/>
    </row>
    <row r="11" spans="1:3" x14ac:dyDescent="0.25">
      <c r="A11" s="22" t="s">
        <v>150</v>
      </c>
      <c r="B11" s="22" t="s">
        <v>166</v>
      </c>
      <c r="C11" s="22" t="s">
        <v>152</v>
      </c>
    </row>
    <row r="12" spans="1:3" x14ac:dyDescent="0.25">
      <c r="A12" s="21" t="s">
        <v>139</v>
      </c>
      <c r="B12" s="27">
        <v>0</v>
      </c>
      <c r="C12" s="23" t="s">
        <v>208</v>
      </c>
    </row>
    <row r="13" spans="1:3" x14ac:dyDescent="0.25">
      <c r="A13" s="21" t="s">
        <v>136</v>
      </c>
      <c r="B13" s="27">
        <v>0</v>
      </c>
      <c r="C13" s="23" t="s">
        <v>209</v>
      </c>
    </row>
    <row r="14" spans="1:3" x14ac:dyDescent="0.25">
      <c r="A14" s="21" t="s">
        <v>153</v>
      </c>
      <c r="B14" s="27">
        <v>0.03</v>
      </c>
      <c r="C14" s="23" t="s">
        <v>210</v>
      </c>
    </row>
    <row r="15" spans="1:3" x14ac:dyDescent="0.25">
      <c r="A15" s="21" t="s">
        <v>154</v>
      </c>
      <c r="B15" s="27">
        <v>0.03</v>
      </c>
      <c r="C15" s="23" t="s">
        <v>211</v>
      </c>
    </row>
    <row r="16" spans="1:3" x14ac:dyDescent="0.25">
      <c r="A16" s="21" t="s">
        <v>148</v>
      </c>
      <c r="B16" s="27">
        <v>0</v>
      </c>
      <c r="C16" s="23" t="s">
        <v>212</v>
      </c>
    </row>
    <row r="17" spans="1:5" x14ac:dyDescent="0.25">
      <c r="A17" s="21" t="s">
        <v>149</v>
      </c>
      <c r="B17" s="27">
        <v>0.7</v>
      </c>
      <c r="C17" s="23" t="s">
        <v>213</v>
      </c>
    </row>
    <row r="18" spans="1:5" x14ac:dyDescent="0.25">
      <c r="A18" s="78" t="s">
        <v>157</v>
      </c>
      <c r="B18" s="79"/>
      <c r="C18" s="80"/>
    </row>
    <row r="19" spans="1:5" x14ac:dyDescent="0.25">
      <c r="A19" s="22" t="s">
        <v>158</v>
      </c>
      <c r="B19" s="22" t="s">
        <v>10</v>
      </c>
      <c r="C19" s="22" t="s">
        <v>152</v>
      </c>
    </row>
    <row r="20" spans="1:5" x14ac:dyDescent="0.25">
      <c r="A20" s="25" t="s">
        <v>159</v>
      </c>
      <c r="B20" s="23">
        <v>0.02</v>
      </c>
      <c r="C20" s="26" t="s">
        <v>187</v>
      </c>
    </row>
    <row r="21" spans="1:5" x14ac:dyDescent="0.25">
      <c r="A21" s="25" t="s">
        <v>160</v>
      </c>
      <c r="B21" s="23">
        <v>0.85</v>
      </c>
      <c r="C21" s="26" t="s">
        <v>188</v>
      </c>
    </row>
    <row r="22" spans="1:5" x14ac:dyDescent="0.25">
      <c r="A22" s="25" t="s">
        <v>161</v>
      </c>
      <c r="B22" s="23">
        <v>0.1</v>
      </c>
      <c r="C22" s="26" t="s">
        <v>189</v>
      </c>
    </row>
    <row r="23" spans="1:5" x14ac:dyDescent="0.25">
      <c r="A23" s="25" t="s">
        <v>279</v>
      </c>
      <c r="B23" s="23">
        <v>0.02</v>
      </c>
      <c r="C23" s="26" t="s">
        <v>280</v>
      </c>
    </row>
    <row r="24" spans="1:5" x14ac:dyDescent="0.25">
      <c r="A24" s="25" t="s">
        <v>162</v>
      </c>
      <c r="B24" s="23">
        <v>0.1</v>
      </c>
      <c r="C24" s="26" t="s">
        <v>190</v>
      </c>
    </row>
    <row r="25" spans="1:5" x14ac:dyDescent="0.25">
      <c r="A25" s="25" t="s">
        <v>163</v>
      </c>
      <c r="B25" s="23">
        <v>0.2</v>
      </c>
      <c r="C25" s="26" t="s">
        <v>167</v>
      </c>
    </row>
    <row r="26" spans="1:5" x14ac:dyDescent="0.25">
      <c r="A26" s="25" t="s">
        <v>164</v>
      </c>
      <c r="B26" s="23">
        <v>0.02</v>
      </c>
      <c r="C26" s="26" t="s">
        <v>168</v>
      </c>
    </row>
    <row r="27" spans="1:5" x14ac:dyDescent="0.25">
      <c r="A27" s="77" t="s">
        <v>191</v>
      </c>
      <c r="B27" s="77"/>
      <c r="C27" s="77"/>
    </row>
    <row r="28" spans="1:5" x14ac:dyDescent="0.25">
      <c r="A28" s="22" t="s">
        <v>150</v>
      </c>
      <c r="B28" s="22" t="s">
        <v>192</v>
      </c>
      <c r="C28" s="22" t="s">
        <v>152</v>
      </c>
    </row>
    <row r="29" spans="1:5" x14ac:dyDescent="0.25">
      <c r="A29" s="21" t="s">
        <v>179</v>
      </c>
      <c r="B29" s="28">
        <v>250</v>
      </c>
      <c r="C29" s="23" t="s">
        <v>193</v>
      </c>
      <c r="E29" s="29"/>
    </row>
    <row r="30" spans="1:5" x14ac:dyDescent="0.25">
      <c r="A30" s="21" t="s">
        <v>178</v>
      </c>
      <c r="B30" s="28">
        <v>300</v>
      </c>
      <c r="C30" s="23" t="s">
        <v>194</v>
      </c>
      <c r="E30" s="29"/>
    </row>
    <row r="31" spans="1:5" x14ac:dyDescent="0.25">
      <c r="A31" s="21" t="s">
        <v>177</v>
      </c>
      <c r="B31" s="28">
        <v>250</v>
      </c>
      <c r="C31" s="23" t="s">
        <v>195</v>
      </c>
      <c r="E31" s="29"/>
    </row>
    <row r="32" spans="1:5" x14ac:dyDescent="0.25">
      <c r="A32" s="21" t="s">
        <v>173</v>
      </c>
      <c r="B32" s="28">
        <v>320</v>
      </c>
      <c r="C32" s="23" t="s">
        <v>196</v>
      </c>
      <c r="E32" s="29"/>
    </row>
    <row r="33" spans="1:5" x14ac:dyDescent="0.25">
      <c r="A33" s="21" t="s">
        <v>174</v>
      </c>
      <c r="B33" s="28">
        <v>500</v>
      </c>
      <c r="C33" s="23" t="s">
        <v>197</v>
      </c>
      <c r="E33" s="29"/>
    </row>
    <row r="34" spans="1:5" x14ac:dyDescent="0.25">
      <c r="A34" s="21" t="s">
        <v>175</v>
      </c>
      <c r="B34" s="28">
        <v>700</v>
      </c>
      <c r="C34" s="23" t="s">
        <v>198</v>
      </c>
      <c r="E34" s="29"/>
    </row>
    <row r="35" spans="1:5" x14ac:dyDescent="0.25">
      <c r="A35" s="21" t="s">
        <v>176</v>
      </c>
      <c r="B35" s="28">
        <v>1700</v>
      </c>
      <c r="C35" s="23" t="s">
        <v>199</v>
      </c>
      <c r="E35" s="29"/>
    </row>
    <row r="36" spans="1:5" x14ac:dyDescent="0.25">
      <c r="A36" s="77" t="s">
        <v>200</v>
      </c>
      <c r="B36" s="77"/>
      <c r="C36" s="77"/>
    </row>
    <row r="37" spans="1:5" x14ac:dyDescent="0.25">
      <c r="A37" s="22" t="s">
        <v>150</v>
      </c>
      <c r="B37" s="22" t="s">
        <v>192</v>
      </c>
      <c r="C37" s="22" t="s">
        <v>152</v>
      </c>
    </row>
    <row r="38" spans="1:5" x14ac:dyDescent="0.25">
      <c r="A38" s="21" t="s">
        <v>179</v>
      </c>
      <c r="B38" s="30">
        <v>1</v>
      </c>
      <c r="C38" s="23" t="s">
        <v>201</v>
      </c>
    </row>
    <row r="39" spans="1:5" x14ac:dyDescent="0.25">
      <c r="A39" s="21" t="s">
        <v>178</v>
      </c>
      <c r="B39" s="30">
        <v>0.98</v>
      </c>
      <c r="C39" s="23" t="s">
        <v>202</v>
      </c>
    </row>
    <row r="40" spans="1:5" x14ac:dyDescent="0.25">
      <c r="A40" s="21" t="s">
        <v>177</v>
      </c>
      <c r="B40" s="30">
        <v>1</v>
      </c>
      <c r="C40" s="23" t="s">
        <v>203</v>
      </c>
    </row>
    <row r="41" spans="1:5" x14ac:dyDescent="0.25">
      <c r="A41" s="21" t="s">
        <v>173</v>
      </c>
      <c r="B41" s="30">
        <v>0.9</v>
      </c>
      <c r="C41" s="23" t="s">
        <v>204</v>
      </c>
    </row>
    <row r="42" spans="1:5" x14ac:dyDescent="0.25">
      <c r="A42" s="21" t="s">
        <v>174</v>
      </c>
      <c r="B42" s="30">
        <v>0.95</v>
      </c>
      <c r="C42" s="23" t="s">
        <v>205</v>
      </c>
    </row>
    <row r="43" spans="1:5" x14ac:dyDescent="0.25">
      <c r="A43" s="21" t="s">
        <v>175</v>
      </c>
      <c r="B43" s="30">
        <v>0.98</v>
      </c>
      <c r="C43" s="23" t="s">
        <v>206</v>
      </c>
    </row>
    <row r="44" spans="1:5" x14ac:dyDescent="0.25">
      <c r="A44" s="21" t="s">
        <v>176</v>
      </c>
      <c r="B44" s="30">
        <v>0.4</v>
      </c>
      <c r="C44" s="23" t="s">
        <v>207</v>
      </c>
    </row>
  </sheetData>
  <mergeCells count="5">
    <mergeCell ref="A1:C1"/>
    <mergeCell ref="A18:C18"/>
    <mergeCell ref="A10:C10"/>
    <mergeCell ref="A27:C27"/>
    <mergeCell ref="A36:C36"/>
  </mergeCells>
  <conditionalFormatting sqref="B3:B9">
    <cfRule type="dataBar" priority="1">
      <dataBar>
        <cfvo type="min"/>
        <cfvo type="max"/>
        <color rgb="FF638EC6"/>
      </dataBar>
      <extLst>
        <ext xmlns:x14="http://schemas.microsoft.com/office/spreadsheetml/2009/9/main" uri="{B025F937-C7B1-47D3-B67F-A62EFF666E3E}">
          <x14:id>{70D97EB5-7C7F-4E7B-9471-0F80110718A9}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0D97EB5-7C7F-4E7B-9471-0F80110718A9}">
            <x14:dataBar minLength="0" maxLength="100" border="1" negativeBarBorderColorSameAsPositive="0">
              <x14:cfvo type="autoMin"/>
              <x14:cfvo type="autoMax"/>
              <x14:borderColor rgb="FF638EC6"/>
              <x14:negativeFillColor rgb="FFFF0000"/>
              <x14:negativeBorderColor rgb="FFFF0000"/>
              <x14:axisColor rgb="FF000000"/>
            </x14:dataBar>
          </x14:cfRule>
          <xm:sqref>B3:B9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06A98-4AF3-45D5-A57A-32812E67DA8C}">
  <sheetPr codeName="Sheet4"/>
  <dimension ref="A1:BE68"/>
  <sheetViews>
    <sheetView showGridLines="0" zoomScale="90" zoomScaleNormal="90" workbookViewId="0">
      <pane xSplit="2" ySplit="3" topLeftCell="C4" activePane="bottomRight" state="frozen"/>
      <selection pane="topRight" activeCell="C1" sqref="C1"/>
      <selection pane="bottomLeft" activeCell="A4" sqref="A4"/>
      <selection pane="bottomRight" activeCell="P4" sqref="P4"/>
    </sheetView>
  </sheetViews>
  <sheetFormatPr defaultRowHeight="15" x14ac:dyDescent="0.25"/>
  <cols>
    <col min="1" max="1" width="4.42578125" bestFit="1" customWidth="1"/>
    <col min="2" max="2" width="5.7109375" bestFit="1" customWidth="1"/>
    <col min="3" max="3" width="17" customWidth="1"/>
    <col min="4" max="4" width="6.140625" style="38" bestFit="1" customWidth="1"/>
    <col min="5" max="17" width="10.7109375" customWidth="1"/>
    <col min="18" max="18" width="2.140625" customWidth="1"/>
    <col min="19" max="26" width="18.7109375" style="45" customWidth="1"/>
    <col min="27" max="27" width="1.85546875" customWidth="1"/>
    <col min="28" max="28" width="11.7109375" style="51" customWidth="1"/>
    <col min="29" max="35" width="10.7109375" style="51" customWidth="1"/>
    <col min="36" max="36" width="2.5703125" customWidth="1"/>
    <col min="37" max="37" width="18.28515625" customWidth="1"/>
    <col min="38" max="38" width="15.7109375" bestFit="1" customWidth="1"/>
    <col min="39" max="39" width="14.28515625" bestFit="1" customWidth="1"/>
    <col min="40" max="40" width="11.5703125" bestFit="1" customWidth="1"/>
    <col min="41" max="43" width="13.140625" bestFit="1" customWidth="1"/>
    <col min="44" max="44" width="14.28515625" bestFit="1" customWidth="1"/>
    <col min="45" max="45" width="21.42578125" bestFit="1" customWidth="1"/>
    <col min="46" max="46" width="13.85546875" bestFit="1" customWidth="1"/>
    <col min="47" max="47" width="4.28515625" customWidth="1"/>
    <col min="48" max="48" width="18.85546875" bestFit="1" customWidth="1"/>
    <col min="49" max="49" width="11.140625" bestFit="1" customWidth="1"/>
    <col min="50" max="50" width="12.140625" bestFit="1" customWidth="1"/>
    <col min="51" max="53" width="10" bestFit="1" customWidth="1"/>
    <col min="54" max="54" width="11.140625" bestFit="1" customWidth="1"/>
    <col min="55" max="55" width="10" bestFit="1" customWidth="1"/>
    <col min="56" max="56" width="21.42578125" bestFit="1" customWidth="1"/>
    <col min="57" max="57" width="12.140625" bestFit="1" customWidth="1"/>
  </cols>
  <sheetData>
    <row r="1" spans="1:57" x14ac:dyDescent="0.25">
      <c r="E1" s="82" t="s">
        <v>145</v>
      </c>
      <c r="F1" s="83"/>
      <c r="G1" s="83"/>
      <c r="H1" s="83"/>
      <c r="I1" s="83"/>
      <c r="J1" s="83"/>
      <c r="K1" s="83"/>
      <c r="L1" s="83"/>
      <c r="M1" s="83"/>
      <c r="N1" s="83"/>
      <c r="O1" s="83"/>
      <c r="P1" s="83"/>
      <c r="Q1" s="83"/>
      <c r="S1" s="81" t="s">
        <v>138</v>
      </c>
      <c r="T1" s="81"/>
      <c r="U1" s="81"/>
      <c r="V1" s="81"/>
      <c r="W1" s="81"/>
      <c r="X1" s="81"/>
      <c r="Y1" s="81"/>
      <c r="Z1" s="81"/>
      <c r="AB1" s="84" t="s">
        <v>219</v>
      </c>
      <c r="AC1" s="84"/>
      <c r="AD1" s="84"/>
      <c r="AE1" s="84"/>
      <c r="AF1" s="84"/>
      <c r="AG1" s="84"/>
      <c r="AH1" s="84"/>
      <c r="AI1" s="85"/>
      <c r="AL1" s="86" t="s">
        <v>226</v>
      </c>
      <c r="AM1" s="86"/>
      <c r="AN1" s="86"/>
      <c r="AO1" s="86"/>
      <c r="AP1" s="86"/>
      <c r="AQ1" s="86"/>
      <c r="AR1" s="86"/>
      <c r="AS1" s="55"/>
      <c r="AT1" s="55"/>
      <c r="AW1" s="86" t="s">
        <v>227</v>
      </c>
      <c r="AX1" s="86"/>
      <c r="AY1" s="86"/>
      <c r="AZ1" s="86"/>
      <c r="BA1" s="86"/>
      <c r="BB1" s="86"/>
      <c r="BC1" s="86"/>
      <c r="BD1" s="55"/>
      <c r="BE1" s="55"/>
    </row>
    <row r="2" spans="1:57" x14ac:dyDescent="0.25">
      <c r="A2" s="39" t="s">
        <v>27</v>
      </c>
      <c r="B2" s="39" t="s">
        <v>216</v>
      </c>
      <c r="C2" s="39" t="s">
        <v>217</v>
      </c>
      <c r="D2" s="40" t="s">
        <v>141</v>
      </c>
      <c r="E2" s="41" t="s">
        <v>146</v>
      </c>
      <c r="F2" s="41" t="s">
        <v>140</v>
      </c>
      <c r="G2" s="41" t="s">
        <v>140</v>
      </c>
      <c r="H2" s="41" t="s">
        <v>155</v>
      </c>
      <c r="I2" s="41" t="s">
        <v>155</v>
      </c>
      <c r="J2" s="41" t="s">
        <v>156</v>
      </c>
      <c r="K2" s="41" t="s">
        <v>156</v>
      </c>
      <c r="L2" s="41" t="s">
        <v>146</v>
      </c>
      <c r="M2" s="41" t="s">
        <v>136</v>
      </c>
      <c r="N2" s="41" t="s">
        <v>155</v>
      </c>
      <c r="O2" s="41" t="s">
        <v>156</v>
      </c>
      <c r="P2" s="41" t="s">
        <v>143</v>
      </c>
      <c r="Q2" s="41" t="s">
        <v>144</v>
      </c>
      <c r="S2" s="42" t="s">
        <v>146</v>
      </c>
      <c r="T2" s="42" t="s">
        <v>136</v>
      </c>
      <c r="U2" s="42" t="s">
        <v>140</v>
      </c>
      <c r="V2" s="42" t="s">
        <v>155</v>
      </c>
      <c r="W2" s="42" t="s">
        <v>156</v>
      </c>
      <c r="X2" s="42" t="s">
        <v>143</v>
      </c>
      <c r="Y2" s="42" t="s">
        <v>144</v>
      </c>
      <c r="Z2" s="42" t="s">
        <v>137</v>
      </c>
      <c r="AB2" s="52" t="s">
        <v>146</v>
      </c>
      <c r="AC2" s="52" t="s">
        <v>136</v>
      </c>
      <c r="AD2" s="52" t="s">
        <v>140</v>
      </c>
      <c r="AE2" s="52" t="s">
        <v>155</v>
      </c>
      <c r="AF2" s="52" t="s">
        <v>156</v>
      </c>
      <c r="AG2" s="52" t="s">
        <v>143</v>
      </c>
      <c r="AH2" s="52" t="s">
        <v>144</v>
      </c>
      <c r="AI2" s="52" t="s">
        <v>137</v>
      </c>
      <c r="AL2" s="48" t="s">
        <v>146</v>
      </c>
      <c r="AM2" s="48" t="s">
        <v>136</v>
      </c>
      <c r="AN2" s="48" t="s">
        <v>140</v>
      </c>
      <c r="AO2" s="48" t="s">
        <v>155</v>
      </c>
      <c r="AP2" s="48" t="s">
        <v>156</v>
      </c>
      <c r="AQ2" s="48" t="s">
        <v>143</v>
      </c>
      <c r="AR2" s="48" t="s">
        <v>144</v>
      </c>
      <c r="AS2" s="48" t="s">
        <v>223</v>
      </c>
      <c r="AT2" s="56">
        <v>0</v>
      </c>
      <c r="AW2" s="48" t="s">
        <v>146</v>
      </c>
      <c r="AX2" s="48" t="s">
        <v>136</v>
      </c>
      <c r="AY2" s="48" t="s">
        <v>140</v>
      </c>
      <c r="AZ2" s="48" t="s">
        <v>155</v>
      </c>
      <c r="BA2" s="48" t="s">
        <v>156</v>
      </c>
      <c r="BB2" s="48" t="s">
        <v>143</v>
      </c>
      <c r="BC2" s="48" t="s">
        <v>144</v>
      </c>
      <c r="BD2" s="48"/>
      <c r="BE2" s="56"/>
    </row>
    <row r="3" spans="1:57" x14ac:dyDescent="0.25">
      <c r="A3" s="39"/>
      <c r="B3" s="39"/>
      <c r="C3" s="39" t="s">
        <v>218</v>
      </c>
      <c r="D3" s="40" t="s">
        <v>142</v>
      </c>
      <c r="E3" s="41" t="s">
        <v>140</v>
      </c>
      <c r="F3" s="41" t="s">
        <v>136</v>
      </c>
      <c r="G3" s="41" t="s">
        <v>155</v>
      </c>
      <c r="H3" s="41" t="s">
        <v>156</v>
      </c>
      <c r="I3" s="41" t="s">
        <v>149</v>
      </c>
      <c r="J3" s="41" t="s">
        <v>143</v>
      </c>
      <c r="K3" s="41" t="s">
        <v>144</v>
      </c>
      <c r="L3" s="41" t="s">
        <v>137</v>
      </c>
      <c r="M3" s="41" t="s">
        <v>137</v>
      </c>
      <c r="N3" s="41" t="s">
        <v>137</v>
      </c>
      <c r="O3" s="41" t="s">
        <v>137</v>
      </c>
      <c r="P3" s="41" t="s">
        <v>137</v>
      </c>
      <c r="Q3" s="41" t="s">
        <v>137</v>
      </c>
      <c r="S3" s="42"/>
      <c r="T3" s="42"/>
      <c r="U3" s="42"/>
      <c r="V3" s="42"/>
      <c r="W3" s="42"/>
      <c r="X3" s="42"/>
      <c r="Y3" s="42"/>
      <c r="Z3" s="42"/>
      <c r="AB3" s="52"/>
      <c r="AC3" s="52"/>
      <c r="AD3" s="52"/>
      <c r="AE3" s="52"/>
      <c r="AF3" s="52"/>
      <c r="AG3" s="52"/>
      <c r="AH3" s="52"/>
      <c r="AI3" s="52"/>
      <c r="AK3" s="48" t="s">
        <v>220</v>
      </c>
      <c r="AL3" s="60">
        <f>NPV(0.03,AL5:AL64)</f>
        <v>0</v>
      </c>
      <c r="AM3" s="60"/>
      <c r="AN3" s="60"/>
      <c r="AO3" s="60"/>
      <c r="AP3" s="60"/>
      <c r="AQ3" s="60"/>
      <c r="AR3" s="60"/>
      <c r="AS3" s="48" t="s">
        <v>224</v>
      </c>
      <c r="AT3" s="61"/>
      <c r="AV3" s="48" t="s">
        <v>221</v>
      </c>
      <c r="AW3" s="63"/>
      <c r="AX3" s="63"/>
      <c r="AY3" s="63"/>
      <c r="AZ3" s="63"/>
      <c r="BA3" s="63"/>
      <c r="BB3" s="63"/>
      <c r="BC3" s="63"/>
      <c r="BD3" s="48" t="s">
        <v>225</v>
      </c>
      <c r="BE3" s="62"/>
    </row>
    <row r="4" spans="1:57" x14ac:dyDescent="0.25">
      <c r="A4" s="43" t="s">
        <v>222</v>
      </c>
      <c r="B4" s="43">
        <v>0</v>
      </c>
      <c r="C4" s="43" t="s">
        <v>222</v>
      </c>
      <c r="D4" s="44"/>
      <c r="E4" s="47">
        <v>0</v>
      </c>
      <c r="F4" s="47">
        <v>0</v>
      </c>
      <c r="G4" s="47">
        <v>0</v>
      </c>
      <c r="H4" s="47">
        <v>0</v>
      </c>
      <c r="I4" s="47">
        <v>0</v>
      </c>
      <c r="J4" s="47">
        <v>0</v>
      </c>
      <c r="K4" s="47">
        <v>0</v>
      </c>
      <c r="L4" s="47">
        <v>0</v>
      </c>
      <c r="M4" s="47">
        <v>0</v>
      </c>
      <c r="N4" s="47">
        <v>0</v>
      </c>
      <c r="O4" s="47">
        <v>0</v>
      </c>
      <c r="P4" s="47">
        <v>0</v>
      </c>
      <c r="Q4" s="47">
        <v>0</v>
      </c>
      <c r="S4" s="46"/>
      <c r="T4" s="46"/>
      <c r="U4" s="46"/>
      <c r="V4" s="46"/>
      <c r="W4" s="46"/>
      <c r="X4" s="46"/>
      <c r="Y4" s="46"/>
      <c r="Z4" s="46"/>
      <c r="AB4" s="50" t="s">
        <v>222</v>
      </c>
      <c r="AC4" s="50" t="s">
        <v>222</v>
      </c>
      <c r="AD4" s="50" t="s">
        <v>222</v>
      </c>
      <c r="AE4" s="50" t="s">
        <v>222</v>
      </c>
      <c r="AF4" s="50" t="s">
        <v>222</v>
      </c>
      <c r="AG4" s="50" t="s">
        <v>222</v>
      </c>
      <c r="AH4" s="50" t="s">
        <v>222</v>
      </c>
      <c r="AI4" s="50" t="s">
        <v>222</v>
      </c>
      <c r="AL4" s="57"/>
      <c r="AM4" s="57"/>
      <c r="AN4" s="57"/>
      <c r="AO4" s="57"/>
      <c r="AP4" s="57"/>
      <c r="AQ4" s="57"/>
      <c r="AR4" s="57"/>
      <c r="AS4" s="53"/>
      <c r="AT4" s="53"/>
      <c r="AW4" s="57"/>
      <c r="AX4" s="57"/>
      <c r="AY4" s="57"/>
      <c r="AZ4" s="57"/>
      <c r="BA4" s="57"/>
      <c r="BB4" s="57"/>
      <c r="BC4" s="57"/>
      <c r="BD4" s="53"/>
      <c r="BE4" s="53"/>
    </row>
    <row r="5" spans="1:57" x14ac:dyDescent="0.25">
      <c r="A5" s="43">
        <v>40</v>
      </c>
      <c r="B5" s="43">
        <v>1</v>
      </c>
      <c r="C5" s="71"/>
      <c r="D5" s="44"/>
      <c r="E5" s="47"/>
      <c r="F5" s="47"/>
      <c r="G5" s="47"/>
      <c r="H5" s="47"/>
      <c r="I5" s="47"/>
      <c r="J5" s="47"/>
      <c r="K5" s="47"/>
      <c r="L5" s="47"/>
      <c r="M5" s="47"/>
      <c r="N5" s="47"/>
      <c r="O5" s="47"/>
      <c r="P5" s="47"/>
      <c r="Q5" s="47"/>
      <c r="S5" s="46"/>
      <c r="T5" s="46"/>
      <c r="U5" s="46"/>
      <c r="V5" s="46"/>
      <c r="W5" s="46"/>
      <c r="X5" s="46"/>
      <c r="Y5" s="46"/>
      <c r="Z5" s="46"/>
      <c r="AB5" s="50"/>
      <c r="AC5" s="50"/>
      <c r="AD5" s="50"/>
      <c r="AE5" s="50"/>
      <c r="AF5" s="50"/>
      <c r="AG5" s="50"/>
      <c r="AH5" s="50"/>
      <c r="AI5" s="50"/>
      <c r="AK5" s="51"/>
      <c r="AL5" s="58"/>
      <c r="AM5" s="59"/>
      <c r="AN5" s="59"/>
      <c r="AO5" s="59"/>
      <c r="AP5" s="59"/>
      <c r="AQ5" s="59"/>
      <c r="AR5" s="59"/>
      <c r="AS5" s="53"/>
      <c r="AT5" s="53"/>
      <c r="AW5" s="49"/>
      <c r="AX5" s="49"/>
      <c r="AY5" s="49"/>
      <c r="AZ5" s="49"/>
      <c r="BA5" s="49"/>
      <c r="BB5" s="49"/>
      <c r="BC5" s="49"/>
      <c r="BD5" s="53"/>
      <c r="BE5" s="53"/>
    </row>
    <row r="6" spans="1:57" x14ac:dyDescent="0.25">
      <c r="A6" s="43">
        <v>41</v>
      </c>
      <c r="B6" s="43">
        <v>2</v>
      </c>
      <c r="C6" s="71"/>
      <c r="D6" s="44"/>
      <c r="E6" s="47"/>
      <c r="F6" s="47"/>
      <c r="G6" s="47"/>
      <c r="H6" s="47"/>
      <c r="I6" s="47"/>
      <c r="J6" s="47"/>
      <c r="K6" s="47"/>
      <c r="L6" s="47"/>
      <c r="M6" s="47"/>
      <c r="N6" s="47"/>
      <c r="O6" s="47"/>
      <c r="P6" s="47"/>
      <c r="Q6" s="47"/>
      <c r="S6" s="46"/>
      <c r="T6" s="46"/>
      <c r="U6" s="46"/>
      <c r="V6" s="46"/>
      <c r="W6" s="46"/>
      <c r="X6" s="46"/>
      <c r="Y6" s="46"/>
      <c r="Z6" s="46"/>
      <c r="AB6" s="50"/>
      <c r="AC6" s="50"/>
      <c r="AD6" s="50"/>
      <c r="AE6" s="50"/>
      <c r="AF6" s="50"/>
      <c r="AG6" s="50"/>
      <c r="AH6" s="50"/>
      <c r="AI6" s="50"/>
      <c r="AK6" s="51"/>
      <c r="AL6" s="58"/>
      <c r="AM6" s="59"/>
      <c r="AN6" s="59"/>
      <c r="AO6" s="59"/>
      <c r="AP6" s="59"/>
      <c r="AQ6" s="59"/>
      <c r="AR6" s="59"/>
      <c r="AS6" s="53"/>
      <c r="AT6" s="53"/>
      <c r="AW6" s="49"/>
      <c r="AX6" s="49"/>
      <c r="AY6" s="49"/>
      <c r="AZ6" s="49"/>
      <c r="BA6" s="49"/>
      <c r="BB6" s="49"/>
      <c r="BC6" s="49"/>
      <c r="BD6" s="53"/>
      <c r="BE6" s="53"/>
    </row>
    <row r="7" spans="1:57" x14ac:dyDescent="0.25">
      <c r="A7" s="43">
        <v>42</v>
      </c>
      <c r="B7" s="43">
        <v>3</v>
      </c>
      <c r="C7" s="71"/>
      <c r="D7" s="44"/>
      <c r="E7" s="47"/>
      <c r="F7" s="47"/>
      <c r="G7" s="47"/>
      <c r="H7" s="47"/>
      <c r="I7" s="47"/>
      <c r="J7" s="47"/>
      <c r="K7" s="47"/>
      <c r="L7" s="47"/>
      <c r="M7" s="47"/>
      <c r="N7" s="47"/>
      <c r="O7" s="47"/>
      <c r="P7" s="47"/>
      <c r="Q7" s="47"/>
      <c r="S7" s="46"/>
      <c r="T7" s="46"/>
      <c r="U7" s="46"/>
      <c r="V7" s="46"/>
      <c r="W7" s="46"/>
      <c r="X7" s="46"/>
      <c r="Y7" s="46"/>
      <c r="Z7" s="46"/>
      <c r="AB7" s="50"/>
      <c r="AC7" s="50"/>
      <c r="AD7" s="50"/>
      <c r="AE7" s="50"/>
      <c r="AF7" s="50"/>
      <c r="AG7" s="50"/>
      <c r="AH7" s="50"/>
      <c r="AI7" s="50"/>
      <c r="AK7" s="51"/>
      <c r="AL7" s="58"/>
      <c r="AM7" s="59"/>
      <c r="AN7" s="59"/>
      <c r="AO7" s="59"/>
      <c r="AP7" s="59"/>
      <c r="AQ7" s="59"/>
      <c r="AR7" s="59"/>
      <c r="AS7" s="53"/>
      <c r="AT7" s="53"/>
      <c r="AW7" s="49"/>
      <c r="AX7" s="49"/>
      <c r="AY7" s="49"/>
      <c r="AZ7" s="49"/>
      <c r="BA7" s="49"/>
      <c r="BB7" s="49"/>
      <c r="BC7" s="49"/>
      <c r="BD7" s="53"/>
      <c r="BE7" s="53"/>
    </row>
    <row r="8" spans="1:57" x14ac:dyDescent="0.25">
      <c r="A8" s="43">
        <v>43</v>
      </c>
      <c r="B8" s="43">
        <v>4</v>
      </c>
      <c r="C8" s="71"/>
      <c r="D8" s="44"/>
      <c r="E8" s="47"/>
      <c r="F8" s="47"/>
      <c r="G8" s="47"/>
      <c r="H8" s="47"/>
      <c r="I8" s="47"/>
      <c r="J8" s="47"/>
      <c r="K8" s="47"/>
      <c r="L8" s="47"/>
      <c r="M8" s="47"/>
      <c r="N8" s="47"/>
      <c r="O8" s="47"/>
      <c r="P8" s="47"/>
      <c r="Q8" s="47"/>
      <c r="S8" s="46"/>
      <c r="T8" s="46"/>
      <c r="U8" s="46"/>
      <c r="V8" s="46"/>
      <c r="W8" s="46"/>
      <c r="X8" s="46"/>
      <c r="Y8" s="46"/>
      <c r="Z8" s="46"/>
      <c r="AB8" s="50"/>
      <c r="AC8" s="50"/>
      <c r="AD8" s="50"/>
      <c r="AE8" s="50"/>
      <c r="AF8" s="50"/>
      <c r="AG8" s="50"/>
      <c r="AH8" s="50"/>
      <c r="AI8" s="50"/>
      <c r="AK8" s="51"/>
      <c r="AL8" s="58"/>
      <c r="AM8" s="59"/>
      <c r="AN8" s="59"/>
      <c r="AO8" s="59"/>
      <c r="AP8" s="59"/>
      <c r="AQ8" s="59"/>
      <c r="AR8" s="59"/>
      <c r="AS8" s="53"/>
      <c r="AT8" s="53"/>
      <c r="AW8" s="49"/>
      <c r="AX8" s="49"/>
      <c r="AY8" s="49"/>
      <c r="AZ8" s="49"/>
      <c r="BA8" s="49"/>
      <c r="BB8" s="49"/>
      <c r="BC8" s="49"/>
      <c r="BD8" s="53"/>
      <c r="BE8" s="53"/>
    </row>
    <row r="9" spans="1:57" x14ac:dyDescent="0.25">
      <c r="A9" s="43">
        <v>44</v>
      </c>
      <c r="B9" s="43">
        <v>5</v>
      </c>
      <c r="C9" s="71"/>
      <c r="D9" s="44"/>
      <c r="E9" s="47"/>
      <c r="F9" s="47"/>
      <c r="G9" s="47"/>
      <c r="H9" s="47"/>
      <c r="I9" s="47"/>
      <c r="J9" s="47"/>
      <c r="K9" s="47"/>
      <c r="L9" s="47"/>
      <c r="M9" s="47"/>
      <c r="N9" s="47"/>
      <c r="O9" s="47"/>
      <c r="P9" s="47"/>
      <c r="Q9" s="47"/>
      <c r="S9" s="46"/>
      <c r="T9" s="46"/>
      <c r="U9" s="46"/>
      <c r="V9" s="46"/>
      <c r="W9" s="46"/>
      <c r="X9" s="46"/>
      <c r="Y9" s="46"/>
      <c r="Z9" s="46"/>
      <c r="AB9" s="50"/>
      <c r="AC9" s="50"/>
      <c r="AD9" s="50"/>
      <c r="AE9" s="50"/>
      <c r="AF9" s="50"/>
      <c r="AG9" s="50"/>
      <c r="AH9" s="50"/>
      <c r="AI9" s="50"/>
      <c r="AK9" s="51"/>
      <c r="AL9" s="58"/>
      <c r="AM9" s="59"/>
      <c r="AN9" s="59"/>
      <c r="AO9" s="59"/>
      <c r="AP9" s="59"/>
      <c r="AQ9" s="59"/>
      <c r="AR9" s="59"/>
      <c r="AS9" s="53"/>
      <c r="AT9" s="53"/>
      <c r="AW9" s="49"/>
      <c r="AX9" s="49"/>
      <c r="AY9" s="49"/>
      <c r="AZ9" s="49"/>
      <c r="BA9" s="49"/>
      <c r="BB9" s="49"/>
      <c r="BC9" s="49"/>
      <c r="BD9" s="53"/>
      <c r="BE9" s="53"/>
    </row>
    <row r="10" spans="1:57" x14ac:dyDescent="0.25">
      <c r="A10" s="43">
        <v>45</v>
      </c>
      <c r="B10" s="43">
        <v>6</v>
      </c>
      <c r="C10" s="71"/>
      <c r="D10" s="44"/>
      <c r="E10" s="47"/>
      <c r="F10" s="47"/>
      <c r="G10" s="47"/>
      <c r="H10" s="47"/>
      <c r="I10" s="47"/>
      <c r="J10" s="47"/>
      <c r="K10" s="47"/>
      <c r="L10" s="47"/>
      <c r="M10" s="47"/>
      <c r="N10" s="47"/>
      <c r="O10" s="47"/>
      <c r="P10" s="47"/>
      <c r="Q10" s="47"/>
      <c r="S10" s="46"/>
      <c r="T10" s="46"/>
      <c r="U10" s="46"/>
      <c r="V10" s="46"/>
      <c r="W10" s="46"/>
      <c r="X10" s="46"/>
      <c r="Y10" s="46"/>
      <c r="Z10" s="46"/>
      <c r="AB10" s="50"/>
      <c r="AC10" s="50"/>
      <c r="AD10" s="50"/>
      <c r="AE10" s="50"/>
      <c r="AF10" s="50"/>
      <c r="AG10" s="50"/>
      <c r="AH10" s="50"/>
      <c r="AI10" s="50"/>
      <c r="AK10" s="51"/>
      <c r="AL10" s="58"/>
      <c r="AM10" s="59"/>
      <c r="AN10" s="59"/>
      <c r="AO10" s="59"/>
      <c r="AP10" s="59"/>
      <c r="AQ10" s="59"/>
      <c r="AR10" s="59"/>
      <c r="AS10" s="53"/>
      <c r="AT10" s="53"/>
      <c r="AW10" s="49"/>
      <c r="AX10" s="49"/>
      <c r="AY10" s="49"/>
      <c r="AZ10" s="49"/>
      <c r="BA10" s="49"/>
      <c r="BB10" s="49"/>
      <c r="BC10" s="49"/>
      <c r="BD10" s="53"/>
      <c r="BE10" s="53"/>
    </row>
    <row r="11" spans="1:57" x14ac:dyDescent="0.25">
      <c r="A11" s="43">
        <v>46</v>
      </c>
      <c r="B11" s="43">
        <v>7</v>
      </c>
      <c r="C11" s="71"/>
      <c r="D11" s="44"/>
      <c r="E11" s="47"/>
      <c r="F11" s="47"/>
      <c r="G11" s="47"/>
      <c r="H11" s="47"/>
      <c r="I11" s="47"/>
      <c r="J11" s="47"/>
      <c r="K11" s="47"/>
      <c r="L11" s="47"/>
      <c r="M11" s="47"/>
      <c r="N11" s="47"/>
      <c r="O11" s="47"/>
      <c r="P11" s="47"/>
      <c r="Q11" s="47"/>
      <c r="S11" s="46"/>
      <c r="T11" s="46"/>
      <c r="U11" s="46"/>
      <c r="V11" s="46"/>
      <c r="W11" s="46"/>
      <c r="X11" s="46"/>
      <c r="Y11" s="46"/>
      <c r="Z11" s="46"/>
      <c r="AB11" s="50"/>
      <c r="AC11" s="50"/>
      <c r="AD11" s="50"/>
      <c r="AE11" s="50"/>
      <c r="AF11" s="50"/>
      <c r="AG11" s="50"/>
      <c r="AH11" s="50"/>
      <c r="AI11" s="50"/>
      <c r="AK11" s="51"/>
      <c r="AL11" s="58"/>
      <c r="AM11" s="59"/>
      <c r="AN11" s="59"/>
      <c r="AO11" s="59"/>
      <c r="AP11" s="59"/>
      <c r="AQ11" s="59"/>
      <c r="AR11" s="59"/>
      <c r="AS11" s="53"/>
      <c r="AT11" s="53"/>
      <c r="AW11" s="49"/>
      <c r="AX11" s="49"/>
      <c r="AY11" s="49"/>
      <c r="AZ11" s="49"/>
      <c r="BA11" s="49"/>
      <c r="BB11" s="49"/>
      <c r="BC11" s="49"/>
      <c r="BD11" s="53"/>
      <c r="BE11" s="53"/>
    </row>
    <row r="12" spans="1:57" x14ac:dyDescent="0.25">
      <c r="A12" s="43">
        <v>47</v>
      </c>
      <c r="B12" s="43">
        <v>8</v>
      </c>
      <c r="C12" s="71"/>
      <c r="D12" s="44"/>
      <c r="E12" s="47"/>
      <c r="F12" s="47"/>
      <c r="G12" s="47"/>
      <c r="H12" s="47"/>
      <c r="I12" s="47"/>
      <c r="J12" s="47"/>
      <c r="K12" s="47"/>
      <c r="L12" s="47"/>
      <c r="M12" s="47"/>
      <c r="N12" s="47"/>
      <c r="O12" s="47"/>
      <c r="P12" s="47"/>
      <c r="Q12" s="47"/>
      <c r="S12" s="46"/>
      <c r="T12" s="46"/>
      <c r="U12" s="46"/>
      <c r="V12" s="46"/>
      <c r="W12" s="46"/>
      <c r="X12" s="46"/>
      <c r="Y12" s="46"/>
      <c r="Z12" s="46"/>
      <c r="AB12" s="50"/>
      <c r="AC12" s="50"/>
      <c r="AD12" s="50"/>
      <c r="AE12" s="50"/>
      <c r="AF12" s="50"/>
      <c r="AG12" s="50"/>
      <c r="AH12" s="50"/>
      <c r="AI12" s="50"/>
      <c r="AK12" s="51"/>
      <c r="AL12" s="58"/>
      <c r="AM12" s="59"/>
      <c r="AN12" s="59"/>
      <c r="AO12" s="59"/>
      <c r="AP12" s="59"/>
      <c r="AQ12" s="59"/>
      <c r="AR12" s="59"/>
      <c r="AS12" s="53"/>
      <c r="AT12" s="53"/>
      <c r="AW12" s="49"/>
      <c r="AX12" s="49"/>
      <c r="AY12" s="49"/>
      <c r="AZ12" s="49"/>
      <c r="BA12" s="49"/>
      <c r="BB12" s="49"/>
      <c r="BC12" s="49"/>
      <c r="BD12" s="53"/>
      <c r="BE12" s="53"/>
    </row>
    <row r="13" spans="1:57" x14ac:dyDescent="0.25">
      <c r="A13" s="43">
        <v>48</v>
      </c>
      <c r="B13" s="43">
        <v>9</v>
      </c>
      <c r="C13" s="71"/>
      <c r="D13" s="44"/>
      <c r="E13" s="47"/>
      <c r="F13" s="47"/>
      <c r="G13" s="47"/>
      <c r="H13" s="47"/>
      <c r="I13" s="47"/>
      <c r="J13" s="47"/>
      <c r="K13" s="47"/>
      <c r="L13" s="47"/>
      <c r="M13" s="47"/>
      <c r="N13" s="47"/>
      <c r="O13" s="47"/>
      <c r="P13" s="47"/>
      <c r="Q13" s="47"/>
      <c r="S13" s="46"/>
      <c r="T13" s="46"/>
      <c r="U13" s="46"/>
      <c r="V13" s="46"/>
      <c r="W13" s="46"/>
      <c r="X13" s="46"/>
      <c r="Y13" s="46"/>
      <c r="Z13" s="46"/>
      <c r="AB13" s="50"/>
      <c r="AC13" s="50"/>
      <c r="AD13" s="50"/>
      <c r="AE13" s="50"/>
      <c r="AF13" s="50"/>
      <c r="AG13" s="50"/>
      <c r="AH13" s="50"/>
      <c r="AI13" s="50"/>
      <c r="AK13" s="51"/>
      <c r="AL13" s="58"/>
      <c r="AM13" s="59"/>
      <c r="AN13" s="59"/>
      <c r="AO13" s="59"/>
      <c r="AP13" s="59"/>
      <c r="AQ13" s="59"/>
      <c r="AR13" s="59"/>
      <c r="AS13" s="53"/>
      <c r="AT13" s="53"/>
      <c r="AW13" s="49"/>
      <c r="AX13" s="49"/>
      <c r="AY13" s="49"/>
      <c r="AZ13" s="49"/>
      <c r="BA13" s="49"/>
      <c r="BB13" s="49"/>
      <c r="BC13" s="49"/>
      <c r="BD13" s="53"/>
      <c r="BE13" s="53"/>
    </row>
    <row r="14" spans="1:57" x14ac:dyDescent="0.25">
      <c r="A14" s="43">
        <v>49</v>
      </c>
      <c r="B14" s="43">
        <v>10</v>
      </c>
      <c r="C14" s="71"/>
      <c r="D14" s="44"/>
      <c r="E14" s="47"/>
      <c r="F14" s="47"/>
      <c r="G14" s="47"/>
      <c r="H14" s="47"/>
      <c r="I14" s="47"/>
      <c r="J14" s="47"/>
      <c r="K14" s="47"/>
      <c r="L14" s="47"/>
      <c r="M14" s="47"/>
      <c r="N14" s="47"/>
      <c r="O14" s="47"/>
      <c r="P14" s="47"/>
      <c r="Q14" s="47"/>
      <c r="S14" s="46"/>
      <c r="T14" s="46"/>
      <c r="U14" s="46"/>
      <c r="V14" s="46"/>
      <c r="W14" s="46"/>
      <c r="X14" s="46"/>
      <c r="Y14" s="46"/>
      <c r="Z14" s="46"/>
      <c r="AB14" s="50"/>
      <c r="AC14" s="50"/>
      <c r="AD14" s="50"/>
      <c r="AE14" s="50"/>
      <c r="AF14" s="50"/>
      <c r="AG14" s="50"/>
      <c r="AH14" s="50"/>
      <c r="AI14" s="50"/>
      <c r="AK14" s="51"/>
      <c r="AL14" s="58"/>
      <c r="AM14" s="59"/>
      <c r="AN14" s="59"/>
      <c r="AO14" s="59"/>
      <c r="AP14" s="59"/>
      <c r="AQ14" s="59"/>
      <c r="AR14" s="59"/>
      <c r="AS14" s="53"/>
      <c r="AT14" s="53"/>
      <c r="AW14" s="49"/>
      <c r="AX14" s="49"/>
      <c r="AY14" s="49"/>
      <c r="AZ14" s="49"/>
      <c r="BA14" s="49"/>
      <c r="BB14" s="49"/>
      <c r="BC14" s="49"/>
      <c r="BD14" s="53"/>
      <c r="BE14" s="53"/>
    </row>
    <row r="15" spans="1:57" x14ac:dyDescent="0.25">
      <c r="A15" s="43">
        <v>50</v>
      </c>
      <c r="B15" s="43">
        <v>11</v>
      </c>
      <c r="C15" s="71"/>
      <c r="D15" s="44"/>
      <c r="E15" s="47"/>
      <c r="F15" s="47"/>
      <c r="G15" s="47"/>
      <c r="H15" s="47"/>
      <c r="I15" s="47"/>
      <c r="J15" s="47"/>
      <c r="K15" s="47"/>
      <c r="L15" s="47"/>
      <c r="M15" s="47"/>
      <c r="N15" s="47"/>
      <c r="O15" s="47"/>
      <c r="P15" s="47"/>
      <c r="Q15" s="47"/>
      <c r="S15" s="46"/>
      <c r="T15" s="46"/>
      <c r="U15" s="46"/>
      <c r="V15" s="46"/>
      <c r="W15" s="46"/>
      <c r="X15" s="46"/>
      <c r="Y15" s="46"/>
      <c r="Z15" s="46"/>
      <c r="AB15" s="50"/>
      <c r="AC15" s="50"/>
      <c r="AD15" s="50"/>
      <c r="AE15" s="50"/>
      <c r="AF15" s="50"/>
      <c r="AG15" s="50"/>
      <c r="AH15" s="50"/>
      <c r="AI15" s="50"/>
      <c r="AK15" s="51"/>
      <c r="AL15" s="58"/>
      <c r="AM15" s="59"/>
      <c r="AN15" s="59"/>
      <c r="AO15" s="59"/>
      <c r="AP15" s="59"/>
      <c r="AQ15" s="59"/>
      <c r="AR15" s="59"/>
      <c r="AS15" s="53"/>
      <c r="AT15" s="53"/>
      <c r="AW15" s="49"/>
      <c r="AX15" s="49"/>
      <c r="AY15" s="49"/>
      <c r="AZ15" s="49"/>
      <c r="BA15" s="49"/>
      <c r="BB15" s="49"/>
      <c r="BC15" s="49"/>
      <c r="BD15" s="53"/>
      <c r="BE15" s="53"/>
    </row>
    <row r="16" spans="1:57" x14ac:dyDescent="0.25">
      <c r="A16" s="43">
        <v>51</v>
      </c>
      <c r="B16" s="43">
        <v>12</v>
      </c>
      <c r="C16" s="71"/>
      <c r="D16" s="44"/>
      <c r="E16" s="47"/>
      <c r="F16" s="47"/>
      <c r="G16" s="47"/>
      <c r="H16" s="47"/>
      <c r="I16" s="47"/>
      <c r="J16" s="47"/>
      <c r="K16" s="47"/>
      <c r="L16" s="47"/>
      <c r="M16" s="47"/>
      <c r="N16" s="47"/>
      <c r="O16" s="47"/>
      <c r="P16" s="47"/>
      <c r="Q16" s="47"/>
      <c r="S16" s="46"/>
      <c r="T16" s="46"/>
      <c r="U16" s="46"/>
      <c r="V16" s="46"/>
      <c r="W16" s="46"/>
      <c r="X16" s="46"/>
      <c r="Y16" s="46"/>
      <c r="Z16" s="46"/>
      <c r="AB16" s="50"/>
      <c r="AC16" s="50"/>
      <c r="AD16" s="50"/>
      <c r="AE16" s="50"/>
      <c r="AF16" s="50"/>
      <c r="AG16" s="50"/>
      <c r="AH16" s="50"/>
      <c r="AI16" s="50"/>
      <c r="AK16" s="51"/>
      <c r="AL16" s="58"/>
      <c r="AM16" s="59"/>
      <c r="AN16" s="59"/>
      <c r="AO16" s="59"/>
      <c r="AP16" s="59"/>
      <c r="AQ16" s="59"/>
      <c r="AR16" s="59"/>
      <c r="AS16" s="53"/>
      <c r="AT16" s="53"/>
      <c r="AW16" s="49"/>
      <c r="AX16" s="49"/>
      <c r="AY16" s="49"/>
      <c r="AZ16" s="49"/>
      <c r="BA16" s="49"/>
      <c r="BB16" s="49"/>
      <c r="BC16" s="49"/>
      <c r="BD16" s="53"/>
      <c r="BE16" s="53"/>
    </row>
    <row r="17" spans="1:57" x14ac:dyDescent="0.25">
      <c r="A17" s="43">
        <v>52</v>
      </c>
      <c r="B17" s="43">
        <v>13</v>
      </c>
      <c r="C17" s="71"/>
      <c r="D17" s="44"/>
      <c r="E17" s="47"/>
      <c r="F17" s="47"/>
      <c r="G17" s="47"/>
      <c r="H17" s="47"/>
      <c r="I17" s="47"/>
      <c r="J17" s="47"/>
      <c r="K17" s="47"/>
      <c r="L17" s="47"/>
      <c r="M17" s="47"/>
      <c r="N17" s="47"/>
      <c r="O17" s="47"/>
      <c r="P17" s="47"/>
      <c r="Q17" s="47"/>
      <c r="S17" s="46"/>
      <c r="T17" s="46"/>
      <c r="U17" s="46"/>
      <c r="V17" s="46"/>
      <c r="W17" s="46"/>
      <c r="X17" s="46"/>
      <c r="Y17" s="46"/>
      <c r="Z17" s="46"/>
      <c r="AB17" s="50"/>
      <c r="AC17" s="50"/>
      <c r="AD17" s="50"/>
      <c r="AE17" s="50"/>
      <c r="AF17" s="50"/>
      <c r="AG17" s="50"/>
      <c r="AH17" s="50"/>
      <c r="AI17" s="50"/>
      <c r="AK17" s="51"/>
      <c r="AL17" s="58"/>
      <c r="AM17" s="59"/>
      <c r="AN17" s="59"/>
      <c r="AO17" s="59"/>
      <c r="AP17" s="59"/>
      <c r="AQ17" s="59"/>
      <c r="AR17" s="59"/>
      <c r="AS17" s="53"/>
      <c r="AT17" s="53"/>
      <c r="AW17" s="49"/>
      <c r="AX17" s="49"/>
      <c r="AY17" s="49"/>
      <c r="AZ17" s="49"/>
      <c r="BA17" s="49"/>
      <c r="BB17" s="49"/>
      <c r="BC17" s="49"/>
      <c r="BD17" s="53"/>
      <c r="BE17" s="53"/>
    </row>
    <row r="18" spans="1:57" x14ac:dyDescent="0.25">
      <c r="A18" s="43">
        <v>53</v>
      </c>
      <c r="B18" s="43">
        <v>14</v>
      </c>
      <c r="C18" s="71"/>
      <c r="D18" s="44"/>
      <c r="E18" s="47"/>
      <c r="F18" s="47"/>
      <c r="G18" s="47"/>
      <c r="H18" s="47"/>
      <c r="I18" s="47"/>
      <c r="J18" s="47"/>
      <c r="K18" s="47"/>
      <c r="L18" s="47"/>
      <c r="M18" s="47"/>
      <c r="N18" s="47"/>
      <c r="O18" s="47"/>
      <c r="P18" s="47"/>
      <c r="Q18" s="47"/>
      <c r="S18" s="46"/>
      <c r="T18" s="46"/>
      <c r="U18" s="46"/>
      <c r="V18" s="46"/>
      <c r="W18" s="46"/>
      <c r="X18" s="46"/>
      <c r="Y18" s="46"/>
      <c r="Z18" s="46"/>
      <c r="AB18" s="50"/>
      <c r="AC18" s="50"/>
      <c r="AD18" s="50"/>
      <c r="AE18" s="50"/>
      <c r="AF18" s="50"/>
      <c r="AG18" s="50"/>
      <c r="AH18" s="50"/>
      <c r="AI18" s="50"/>
      <c r="AK18" s="51"/>
      <c r="AL18" s="58"/>
      <c r="AM18" s="59"/>
      <c r="AN18" s="59"/>
      <c r="AO18" s="59"/>
      <c r="AP18" s="59"/>
      <c r="AQ18" s="59"/>
      <c r="AR18" s="59"/>
      <c r="AS18" s="53"/>
      <c r="AT18" s="53"/>
      <c r="AW18" s="49"/>
      <c r="AX18" s="49"/>
      <c r="AY18" s="49"/>
      <c r="AZ18" s="49"/>
      <c r="BA18" s="49"/>
      <c r="BB18" s="49"/>
      <c r="BC18" s="49"/>
      <c r="BD18" s="53"/>
      <c r="BE18" s="53"/>
    </row>
    <row r="19" spans="1:57" x14ac:dyDescent="0.25">
      <c r="A19" s="43">
        <v>54</v>
      </c>
      <c r="B19" s="43">
        <v>15</v>
      </c>
      <c r="C19" s="71"/>
      <c r="D19" s="44"/>
      <c r="E19" s="47"/>
      <c r="F19" s="47"/>
      <c r="G19" s="47"/>
      <c r="H19" s="47"/>
      <c r="I19" s="47"/>
      <c r="J19" s="47"/>
      <c r="K19" s="47"/>
      <c r="L19" s="47"/>
      <c r="M19" s="47"/>
      <c r="N19" s="47"/>
      <c r="O19" s="47"/>
      <c r="P19" s="47"/>
      <c r="Q19" s="47"/>
      <c r="S19" s="46"/>
      <c r="T19" s="46"/>
      <c r="U19" s="46"/>
      <c r="V19" s="46"/>
      <c r="W19" s="46"/>
      <c r="X19" s="46"/>
      <c r="Y19" s="46"/>
      <c r="Z19" s="46"/>
      <c r="AB19" s="50"/>
      <c r="AC19" s="50"/>
      <c r="AD19" s="50"/>
      <c r="AE19" s="50"/>
      <c r="AF19" s="50"/>
      <c r="AG19" s="50"/>
      <c r="AH19" s="50"/>
      <c r="AI19" s="50"/>
      <c r="AK19" s="51"/>
      <c r="AL19" s="58"/>
      <c r="AM19" s="59"/>
      <c r="AN19" s="59"/>
      <c r="AO19" s="59"/>
      <c r="AP19" s="59"/>
      <c r="AQ19" s="59"/>
      <c r="AR19" s="59"/>
      <c r="AS19" s="53"/>
      <c r="AT19" s="53"/>
      <c r="AW19" s="49"/>
      <c r="AX19" s="49"/>
      <c r="AY19" s="49"/>
      <c r="AZ19" s="49"/>
      <c r="BA19" s="49"/>
      <c r="BB19" s="49"/>
      <c r="BC19" s="49"/>
      <c r="BD19" s="53"/>
      <c r="BE19" s="53"/>
    </row>
    <row r="20" spans="1:57" x14ac:dyDescent="0.25">
      <c r="A20" s="43">
        <v>55</v>
      </c>
      <c r="B20" s="43">
        <v>16</v>
      </c>
      <c r="C20" s="71"/>
      <c r="D20" s="44"/>
      <c r="E20" s="47"/>
      <c r="F20" s="47"/>
      <c r="G20" s="47"/>
      <c r="H20" s="47"/>
      <c r="I20" s="47"/>
      <c r="J20" s="47"/>
      <c r="K20" s="47"/>
      <c r="L20" s="47"/>
      <c r="M20" s="47"/>
      <c r="N20" s="47"/>
      <c r="O20" s="47"/>
      <c r="P20" s="47"/>
      <c r="Q20" s="47"/>
      <c r="S20" s="46"/>
      <c r="T20" s="46"/>
      <c r="U20" s="46"/>
      <c r="V20" s="46"/>
      <c r="W20" s="46"/>
      <c r="X20" s="46"/>
      <c r="Y20" s="46"/>
      <c r="Z20" s="46"/>
      <c r="AB20" s="50"/>
      <c r="AC20" s="50"/>
      <c r="AD20" s="50"/>
      <c r="AE20" s="50"/>
      <c r="AF20" s="50"/>
      <c r="AG20" s="50"/>
      <c r="AH20" s="50"/>
      <c r="AI20" s="50"/>
      <c r="AK20" s="51"/>
      <c r="AL20" s="58"/>
      <c r="AM20" s="59"/>
      <c r="AN20" s="59"/>
      <c r="AO20" s="59"/>
      <c r="AP20" s="59"/>
      <c r="AQ20" s="59"/>
      <c r="AR20" s="59"/>
      <c r="AS20" s="53"/>
      <c r="AT20" s="53"/>
      <c r="AW20" s="49"/>
      <c r="AX20" s="49"/>
      <c r="AY20" s="49"/>
      <c r="AZ20" s="49"/>
      <c r="BA20" s="49"/>
      <c r="BB20" s="49"/>
      <c r="BC20" s="49"/>
      <c r="BD20" s="53"/>
      <c r="BE20" s="53"/>
    </row>
    <row r="21" spans="1:57" x14ac:dyDescent="0.25">
      <c r="A21" s="43">
        <v>56</v>
      </c>
      <c r="B21" s="43">
        <v>17</v>
      </c>
      <c r="C21" s="71"/>
      <c r="D21" s="44"/>
      <c r="E21" s="47"/>
      <c r="F21" s="47"/>
      <c r="G21" s="47"/>
      <c r="H21" s="47"/>
      <c r="I21" s="47"/>
      <c r="J21" s="47"/>
      <c r="K21" s="47"/>
      <c r="L21" s="47"/>
      <c r="M21" s="47"/>
      <c r="N21" s="47"/>
      <c r="O21" s="47"/>
      <c r="P21" s="47"/>
      <c r="Q21" s="47"/>
      <c r="S21" s="46"/>
      <c r="T21" s="46"/>
      <c r="U21" s="46"/>
      <c r="V21" s="46"/>
      <c r="W21" s="46"/>
      <c r="X21" s="46"/>
      <c r="Y21" s="46"/>
      <c r="Z21" s="46"/>
      <c r="AB21" s="50"/>
      <c r="AC21" s="50"/>
      <c r="AD21" s="50"/>
      <c r="AE21" s="50"/>
      <c r="AF21" s="50"/>
      <c r="AG21" s="50"/>
      <c r="AH21" s="50"/>
      <c r="AI21" s="50"/>
      <c r="AK21" s="51"/>
      <c r="AL21" s="58"/>
      <c r="AM21" s="59"/>
      <c r="AN21" s="59"/>
      <c r="AO21" s="59"/>
      <c r="AP21" s="59"/>
      <c r="AQ21" s="59"/>
      <c r="AR21" s="59"/>
      <c r="AS21" s="53"/>
      <c r="AT21" s="53"/>
      <c r="AW21" s="49"/>
      <c r="AX21" s="49"/>
      <c r="AY21" s="49"/>
      <c r="AZ21" s="49"/>
      <c r="BA21" s="49"/>
      <c r="BB21" s="49"/>
      <c r="BC21" s="49"/>
      <c r="BD21" s="53"/>
      <c r="BE21" s="53"/>
    </row>
    <row r="22" spans="1:57" x14ac:dyDescent="0.25">
      <c r="A22" s="43">
        <v>57</v>
      </c>
      <c r="B22" s="43">
        <v>18</v>
      </c>
      <c r="C22" s="71"/>
      <c r="D22" s="44"/>
      <c r="E22" s="47"/>
      <c r="F22" s="47"/>
      <c r="G22" s="47"/>
      <c r="H22" s="47"/>
      <c r="I22" s="47"/>
      <c r="J22" s="47"/>
      <c r="K22" s="47"/>
      <c r="L22" s="47"/>
      <c r="M22" s="47"/>
      <c r="N22" s="47"/>
      <c r="O22" s="47"/>
      <c r="P22" s="47"/>
      <c r="Q22" s="47"/>
      <c r="S22" s="46"/>
      <c r="T22" s="46"/>
      <c r="U22" s="46"/>
      <c r="V22" s="46"/>
      <c r="W22" s="46"/>
      <c r="X22" s="46"/>
      <c r="Y22" s="46"/>
      <c r="Z22" s="46"/>
      <c r="AB22" s="50"/>
      <c r="AC22" s="50"/>
      <c r="AD22" s="50"/>
      <c r="AE22" s="50"/>
      <c r="AF22" s="50"/>
      <c r="AG22" s="50"/>
      <c r="AH22" s="50"/>
      <c r="AI22" s="50"/>
      <c r="AK22" s="51"/>
      <c r="AL22" s="58"/>
      <c r="AM22" s="59"/>
      <c r="AN22" s="59"/>
      <c r="AO22" s="59"/>
      <c r="AP22" s="59"/>
      <c r="AQ22" s="59"/>
      <c r="AR22" s="59"/>
      <c r="AS22" s="53"/>
      <c r="AT22" s="53"/>
      <c r="AW22" s="49"/>
      <c r="AX22" s="49"/>
      <c r="AY22" s="49"/>
      <c r="AZ22" s="49"/>
      <c r="BA22" s="49"/>
      <c r="BB22" s="49"/>
      <c r="BC22" s="49"/>
      <c r="BD22" s="53"/>
      <c r="BE22" s="53"/>
    </row>
    <row r="23" spans="1:57" x14ac:dyDescent="0.25">
      <c r="A23" s="43">
        <v>58</v>
      </c>
      <c r="B23" s="43">
        <v>19</v>
      </c>
      <c r="C23" s="71"/>
      <c r="D23" s="44"/>
      <c r="E23" s="47"/>
      <c r="F23" s="47"/>
      <c r="G23" s="47"/>
      <c r="H23" s="47"/>
      <c r="I23" s="47"/>
      <c r="J23" s="47"/>
      <c r="K23" s="47"/>
      <c r="L23" s="47"/>
      <c r="M23" s="47"/>
      <c r="N23" s="47"/>
      <c r="O23" s="47"/>
      <c r="P23" s="47"/>
      <c r="Q23" s="47"/>
      <c r="S23" s="46"/>
      <c r="T23" s="46"/>
      <c r="U23" s="46"/>
      <c r="V23" s="46"/>
      <c r="W23" s="46"/>
      <c r="X23" s="46"/>
      <c r="Y23" s="46"/>
      <c r="Z23" s="46"/>
      <c r="AB23" s="50"/>
      <c r="AC23" s="50"/>
      <c r="AD23" s="50"/>
      <c r="AE23" s="50"/>
      <c r="AF23" s="50"/>
      <c r="AG23" s="50"/>
      <c r="AH23" s="50"/>
      <c r="AI23" s="50"/>
      <c r="AK23" s="51"/>
      <c r="AL23" s="58"/>
      <c r="AM23" s="59"/>
      <c r="AN23" s="59"/>
      <c r="AO23" s="59"/>
      <c r="AP23" s="59"/>
      <c r="AQ23" s="59"/>
      <c r="AR23" s="59"/>
      <c r="AS23" s="53"/>
      <c r="AT23" s="53"/>
      <c r="AW23" s="49"/>
      <c r="AX23" s="49"/>
      <c r="AY23" s="49"/>
      <c r="AZ23" s="49"/>
      <c r="BA23" s="49"/>
      <c r="BB23" s="49"/>
      <c r="BC23" s="49"/>
      <c r="BD23" s="53"/>
      <c r="BE23" s="53"/>
    </row>
    <row r="24" spans="1:57" x14ac:dyDescent="0.25">
      <c r="A24" s="43">
        <v>59</v>
      </c>
      <c r="B24" s="43">
        <v>20</v>
      </c>
      <c r="C24" s="71"/>
      <c r="D24" s="44"/>
      <c r="E24" s="47"/>
      <c r="F24" s="47"/>
      <c r="G24" s="47"/>
      <c r="H24" s="47"/>
      <c r="I24" s="47"/>
      <c r="J24" s="47"/>
      <c r="K24" s="47"/>
      <c r="L24" s="47"/>
      <c r="M24" s="47"/>
      <c r="N24" s="47"/>
      <c r="O24" s="47"/>
      <c r="P24" s="47"/>
      <c r="Q24" s="47"/>
      <c r="S24" s="46"/>
      <c r="T24" s="46"/>
      <c r="U24" s="46"/>
      <c r="V24" s="46"/>
      <c r="W24" s="46"/>
      <c r="X24" s="46"/>
      <c r="Y24" s="46"/>
      <c r="Z24" s="46"/>
      <c r="AB24" s="50"/>
      <c r="AC24" s="50"/>
      <c r="AD24" s="50"/>
      <c r="AE24" s="50"/>
      <c r="AF24" s="50"/>
      <c r="AG24" s="50"/>
      <c r="AH24" s="50"/>
      <c r="AI24" s="50"/>
      <c r="AK24" s="51"/>
      <c r="AL24" s="58"/>
      <c r="AM24" s="59"/>
      <c r="AN24" s="59"/>
      <c r="AO24" s="59"/>
      <c r="AP24" s="59"/>
      <c r="AQ24" s="59"/>
      <c r="AR24" s="59"/>
      <c r="AS24" s="53"/>
      <c r="AT24" s="53"/>
      <c r="AW24" s="49"/>
      <c r="AX24" s="49"/>
      <c r="AY24" s="49"/>
      <c r="AZ24" s="49"/>
      <c r="BA24" s="49"/>
      <c r="BB24" s="49"/>
      <c r="BC24" s="49"/>
      <c r="BD24" s="53"/>
      <c r="BE24" s="53"/>
    </row>
    <row r="25" spans="1:57" x14ac:dyDescent="0.25">
      <c r="A25" s="43">
        <v>60</v>
      </c>
      <c r="B25" s="43">
        <v>21</v>
      </c>
      <c r="C25" s="71"/>
      <c r="D25" s="44"/>
      <c r="E25" s="47"/>
      <c r="F25" s="47"/>
      <c r="G25" s="47"/>
      <c r="H25" s="47"/>
      <c r="I25" s="47"/>
      <c r="J25" s="47"/>
      <c r="K25" s="47"/>
      <c r="L25" s="47"/>
      <c r="M25" s="47"/>
      <c r="N25" s="47"/>
      <c r="O25" s="47"/>
      <c r="P25" s="47"/>
      <c r="Q25" s="47"/>
      <c r="S25" s="46"/>
      <c r="T25" s="46"/>
      <c r="U25" s="46"/>
      <c r="V25" s="46"/>
      <c r="W25" s="46"/>
      <c r="X25" s="46"/>
      <c r="Y25" s="46"/>
      <c r="Z25" s="46"/>
      <c r="AB25" s="50"/>
      <c r="AC25" s="50"/>
      <c r="AD25" s="50"/>
      <c r="AE25" s="50"/>
      <c r="AF25" s="50"/>
      <c r="AG25" s="50"/>
      <c r="AH25" s="50"/>
      <c r="AI25" s="50"/>
      <c r="AK25" s="51"/>
      <c r="AL25" s="58"/>
      <c r="AM25" s="59"/>
      <c r="AN25" s="59"/>
      <c r="AO25" s="59"/>
      <c r="AP25" s="59"/>
      <c r="AQ25" s="59"/>
      <c r="AR25" s="59"/>
      <c r="AS25" s="53"/>
      <c r="AT25" s="53"/>
      <c r="AW25" s="49"/>
      <c r="AX25" s="49"/>
      <c r="AY25" s="49"/>
      <c r="AZ25" s="49"/>
      <c r="BA25" s="49"/>
      <c r="BB25" s="49"/>
      <c r="BC25" s="49"/>
      <c r="BD25" s="53"/>
      <c r="BE25" s="53"/>
    </row>
    <row r="26" spans="1:57" x14ac:dyDescent="0.25">
      <c r="A26" s="43">
        <v>61</v>
      </c>
      <c r="B26" s="43">
        <v>22</v>
      </c>
      <c r="C26" s="71"/>
      <c r="D26" s="44"/>
      <c r="E26" s="47"/>
      <c r="F26" s="47"/>
      <c r="G26" s="47"/>
      <c r="H26" s="47"/>
      <c r="I26" s="47"/>
      <c r="J26" s="47"/>
      <c r="K26" s="47"/>
      <c r="L26" s="47"/>
      <c r="M26" s="47"/>
      <c r="N26" s="47"/>
      <c r="O26" s="47"/>
      <c r="P26" s="47"/>
      <c r="Q26" s="47"/>
      <c r="S26" s="46"/>
      <c r="T26" s="46"/>
      <c r="U26" s="46"/>
      <c r="V26" s="46"/>
      <c r="W26" s="46"/>
      <c r="X26" s="46"/>
      <c r="Y26" s="46"/>
      <c r="Z26" s="46"/>
      <c r="AB26" s="50"/>
      <c r="AC26" s="50"/>
      <c r="AD26" s="50"/>
      <c r="AE26" s="50"/>
      <c r="AF26" s="50"/>
      <c r="AG26" s="50"/>
      <c r="AH26" s="50"/>
      <c r="AI26" s="50"/>
      <c r="AK26" s="51"/>
      <c r="AL26" s="58"/>
      <c r="AM26" s="59"/>
      <c r="AN26" s="59"/>
      <c r="AO26" s="59"/>
      <c r="AP26" s="59"/>
      <c r="AQ26" s="59"/>
      <c r="AR26" s="59"/>
      <c r="AS26" s="53"/>
      <c r="AT26" s="53"/>
      <c r="AW26" s="49"/>
      <c r="AX26" s="49"/>
      <c r="AY26" s="49"/>
      <c r="AZ26" s="49"/>
      <c r="BA26" s="49"/>
      <c r="BB26" s="49"/>
      <c r="BC26" s="49"/>
      <c r="BD26" s="53"/>
      <c r="BE26" s="53"/>
    </row>
    <row r="27" spans="1:57" x14ac:dyDescent="0.25">
      <c r="A27" s="43">
        <v>62</v>
      </c>
      <c r="B27" s="43">
        <v>23</v>
      </c>
      <c r="C27" s="71"/>
      <c r="D27" s="44"/>
      <c r="E27" s="47"/>
      <c r="F27" s="47"/>
      <c r="G27" s="47"/>
      <c r="H27" s="47"/>
      <c r="I27" s="47"/>
      <c r="J27" s="47"/>
      <c r="K27" s="47"/>
      <c r="L27" s="47"/>
      <c r="M27" s="47"/>
      <c r="N27" s="47"/>
      <c r="O27" s="47"/>
      <c r="P27" s="47"/>
      <c r="Q27" s="47"/>
      <c r="S27" s="46"/>
      <c r="T27" s="46"/>
      <c r="U27" s="46"/>
      <c r="V27" s="46"/>
      <c r="W27" s="46"/>
      <c r="X27" s="46"/>
      <c r="Y27" s="46"/>
      <c r="Z27" s="46"/>
      <c r="AB27" s="50"/>
      <c r="AC27" s="50"/>
      <c r="AD27" s="50"/>
      <c r="AE27" s="50"/>
      <c r="AF27" s="50"/>
      <c r="AG27" s="50"/>
      <c r="AH27" s="50"/>
      <c r="AI27" s="50"/>
      <c r="AK27" s="51"/>
      <c r="AL27" s="58"/>
      <c r="AM27" s="59"/>
      <c r="AN27" s="59"/>
      <c r="AO27" s="59"/>
      <c r="AP27" s="59"/>
      <c r="AQ27" s="59"/>
      <c r="AR27" s="59"/>
      <c r="AS27" s="53"/>
      <c r="AT27" s="53"/>
      <c r="AW27" s="49"/>
      <c r="AX27" s="49"/>
      <c r="AY27" s="49"/>
      <c r="AZ27" s="49"/>
      <c r="BA27" s="49"/>
      <c r="BB27" s="49"/>
      <c r="BC27" s="49"/>
      <c r="BD27" s="53"/>
      <c r="BE27" s="53"/>
    </row>
    <row r="28" spans="1:57" x14ac:dyDescent="0.25">
      <c r="A28" s="43">
        <v>63</v>
      </c>
      <c r="B28" s="43">
        <v>24</v>
      </c>
      <c r="C28" s="71"/>
      <c r="D28" s="44"/>
      <c r="E28" s="47"/>
      <c r="F28" s="47"/>
      <c r="G28" s="47"/>
      <c r="H28" s="47"/>
      <c r="I28" s="47"/>
      <c r="J28" s="47"/>
      <c r="K28" s="47"/>
      <c r="L28" s="47"/>
      <c r="M28" s="47"/>
      <c r="N28" s="47"/>
      <c r="O28" s="47"/>
      <c r="P28" s="47"/>
      <c r="Q28" s="47"/>
      <c r="S28" s="46"/>
      <c r="T28" s="46"/>
      <c r="U28" s="46"/>
      <c r="V28" s="46"/>
      <c r="W28" s="46"/>
      <c r="X28" s="46"/>
      <c r="Y28" s="46"/>
      <c r="Z28" s="46"/>
      <c r="AB28" s="50"/>
      <c r="AC28" s="50"/>
      <c r="AD28" s="50"/>
      <c r="AE28" s="50"/>
      <c r="AF28" s="50"/>
      <c r="AG28" s="50"/>
      <c r="AH28" s="50"/>
      <c r="AI28" s="50"/>
      <c r="AK28" s="51"/>
      <c r="AL28" s="58"/>
      <c r="AM28" s="59"/>
      <c r="AN28" s="59"/>
      <c r="AO28" s="59"/>
      <c r="AP28" s="59"/>
      <c r="AQ28" s="59"/>
      <c r="AR28" s="59"/>
      <c r="AS28" s="53"/>
      <c r="AT28" s="53"/>
      <c r="AW28" s="49"/>
      <c r="AX28" s="49"/>
      <c r="AY28" s="49"/>
      <c r="AZ28" s="49"/>
      <c r="BA28" s="49"/>
      <c r="BB28" s="49"/>
      <c r="BC28" s="49"/>
      <c r="BD28" s="53"/>
      <c r="BE28" s="53"/>
    </row>
    <row r="29" spans="1:57" x14ac:dyDescent="0.25">
      <c r="A29" s="43">
        <v>64</v>
      </c>
      <c r="B29" s="43">
        <v>25</v>
      </c>
      <c r="C29" s="71"/>
      <c r="D29" s="44"/>
      <c r="E29" s="47"/>
      <c r="F29" s="47"/>
      <c r="G29" s="47"/>
      <c r="H29" s="47"/>
      <c r="I29" s="47"/>
      <c r="J29" s="47"/>
      <c r="K29" s="47"/>
      <c r="L29" s="47"/>
      <c r="M29" s="47"/>
      <c r="N29" s="47"/>
      <c r="O29" s="47"/>
      <c r="P29" s="47"/>
      <c r="Q29" s="47"/>
      <c r="S29" s="46"/>
      <c r="T29" s="46"/>
      <c r="U29" s="46"/>
      <c r="V29" s="46"/>
      <c r="W29" s="46"/>
      <c r="X29" s="46"/>
      <c r="Y29" s="46"/>
      <c r="Z29" s="46"/>
      <c r="AB29" s="50"/>
      <c r="AC29" s="50"/>
      <c r="AD29" s="50"/>
      <c r="AE29" s="50"/>
      <c r="AF29" s="50"/>
      <c r="AG29" s="50"/>
      <c r="AH29" s="50"/>
      <c r="AI29" s="50"/>
      <c r="AK29" s="51"/>
      <c r="AL29" s="58"/>
      <c r="AM29" s="59"/>
      <c r="AN29" s="59"/>
      <c r="AO29" s="59"/>
      <c r="AP29" s="59"/>
      <c r="AQ29" s="59"/>
      <c r="AR29" s="59"/>
      <c r="AS29" s="53"/>
      <c r="AT29" s="53"/>
      <c r="AW29" s="49"/>
      <c r="AX29" s="49"/>
      <c r="AY29" s="49"/>
      <c r="AZ29" s="49"/>
      <c r="BA29" s="49"/>
      <c r="BB29" s="49"/>
      <c r="BC29" s="49"/>
      <c r="BD29" s="53"/>
      <c r="BE29" s="53"/>
    </row>
    <row r="30" spans="1:57" x14ac:dyDescent="0.25">
      <c r="A30" s="43">
        <v>65</v>
      </c>
      <c r="B30" s="43">
        <v>26</v>
      </c>
      <c r="C30" s="71"/>
      <c r="D30" s="44"/>
      <c r="E30" s="47"/>
      <c r="F30" s="47"/>
      <c r="G30" s="47"/>
      <c r="H30" s="47"/>
      <c r="I30" s="47"/>
      <c r="J30" s="47"/>
      <c r="K30" s="47"/>
      <c r="L30" s="47"/>
      <c r="M30" s="47"/>
      <c r="N30" s="47"/>
      <c r="O30" s="47"/>
      <c r="P30" s="47"/>
      <c r="Q30" s="47"/>
      <c r="S30" s="46"/>
      <c r="T30" s="46"/>
      <c r="U30" s="46"/>
      <c r="V30" s="46"/>
      <c r="W30" s="46"/>
      <c r="X30" s="46"/>
      <c r="Y30" s="46"/>
      <c r="Z30" s="46"/>
      <c r="AB30" s="50"/>
      <c r="AC30" s="50"/>
      <c r="AD30" s="50"/>
      <c r="AE30" s="50"/>
      <c r="AF30" s="50"/>
      <c r="AG30" s="50"/>
      <c r="AH30" s="50"/>
      <c r="AI30" s="50"/>
      <c r="AK30" s="51"/>
      <c r="AL30" s="58"/>
      <c r="AM30" s="59"/>
      <c r="AN30" s="59"/>
      <c r="AO30" s="59"/>
      <c r="AP30" s="59"/>
      <c r="AQ30" s="59"/>
      <c r="AR30" s="59"/>
      <c r="AS30" s="53"/>
      <c r="AT30" s="53"/>
      <c r="AW30" s="49"/>
      <c r="AX30" s="49"/>
      <c r="AY30" s="49"/>
      <c r="AZ30" s="49"/>
      <c r="BA30" s="49"/>
      <c r="BB30" s="49"/>
      <c r="BC30" s="49"/>
      <c r="BD30" s="53"/>
      <c r="BE30" s="53"/>
    </row>
    <row r="31" spans="1:57" x14ac:dyDescent="0.25">
      <c r="A31" s="43">
        <v>66</v>
      </c>
      <c r="B31" s="43">
        <v>27</v>
      </c>
      <c r="C31" s="71"/>
      <c r="D31" s="44"/>
      <c r="E31" s="47"/>
      <c r="F31" s="47"/>
      <c r="G31" s="47"/>
      <c r="H31" s="47"/>
      <c r="I31" s="47"/>
      <c r="J31" s="47"/>
      <c r="K31" s="47"/>
      <c r="L31" s="47"/>
      <c r="M31" s="47"/>
      <c r="N31" s="47"/>
      <c r="O31" s="47"/>
      <c r="P31" s="47"/>
      <c r="Q31" s="47"/>
      <c r="S31" s="46"/>
      <c r="T31" s="46"/>
      <c r="U31" s="46"/>
      <c r="V31" s="46"/>
      <c r="W31" s="46"/>
      <c r="X31" s="46"/>
      <c r="Y31" s="46"/>
      <c r="Z31" s="46"/>
      <c r="AB31" s="50"/>
      <c r="AC31" s="50"/>
      <c r="AD31" s="50"/>
      <c r="AE31" s="50"/>
      <c r="AF31" s="50"/>
      <c r="AG31" s="50"/>
      <c r="AH31" s="50"/>
      <c r="AI31" s="50"/>
      <c r="AK31" s="51"/>
      <c r="AL31" s="58"/>
      <c r="AM31" s="59"/>
      <c r="AN31" s="59"/>
      <c r="AO31" s="59"/>
      <c r="AP31" s="59"/>
      <c r="AQ31" s="59"/>
      <c r="AR31" s="59"/>
      <c r="AS31" s="53"/>
      <c r="AT31" s="53"/>
      <c r="AW31" s="49"/>
      <c r="AX31" s="49"/>
      <c r="AY31" s="49"/>
      <c r="AZ31" s="49"/>
      <c r="BA31" s="49"/>
      <c r="BB31" s="49"/>
      <c r="BC31" s="49"/>
      <c r="BD31" s="53"/>
      <c r="BE31" s="53"/>
    </row>
    <row r="32" spans="1:57" x14ac:dyDescent="0.25">
      <c r="A32" s="43">
        <v>67</v>
      </c>
      <c r="B32" s="43">
        <v>28</v>
      </c>
      <c r="C32" s="71"/>
      <c r="D32" s="44"/>
      <c r="E32" s="47"/>
      <c r="F32" s="47"/>
      <c r="G32" s="47"/>
      <c r="H32" s="47"/>
      <c r="I32" s="47"/>
      <c r="J32" s="47"/>
      <c r="K32" s="47"/>
      <c r="L32" s="47"/>
      <c r="M32" s="47"/>
      <c r="N32" s="47"/>
      <c r="O32" s="47"/>
      <c r="P32" s="47"/>
      <c r="Q32" s="47"/>
      <c r="S32" s="46"/>
      <c r="T32" s="46"/>
      <c r="U32" s="46"/>
      <c r="V32" s="46"/>
      <c r="W32" s="46"/>
      <c r="X32" s="46"/>
      <c r="Y32" s="46"/>
      <c r="Z32" s="46"/>
      <c r="AB32" s="50"/>
      <c r="AC32" s="50"/>
      <c r="AD32" s="50"/>
      <c r="AE32" s="50"/>
      <c r="AF32" s="50"/>
      <c r="AG32" s="50"/>
      <c r="AH32" s="50"/>
      <c r="AI32" s="50"/>
      <c r="AK32" s="51"/>
      <c r="AL32" s="58"/>
      <c r="AM32" s="59"/>
      <c r="AN32" s="59"/>
      <c r="AO32" s="59"/>
      <c r="AP32" s="59"/>
      <c r="AQ32" s="59"/>
      <c r="AR32" s="59"/>
      <c r="AS32" s="53"/>
      <c r="AT32" s="53"/>
      <c r="AW32" s="49"/>
      <c r="AX32" s="49"/>
      <c r="AY32" s="49"/>
      <c r="AZ32" s="49"/>
      <c r="BA32" s="49"/>
      <c r="BB32" s="49"/>
      <c r="BC32" s="49"/>
      <c r="BD32" s="53"/>
      <c r="BE32" s="53"/>
    </row>
    <row r="33" spans="1:57" x14ac:dyDescent="0.25">
      <c r="A33" s="43">
        <v>68</v>
      </c>
      <c r="B33" s="43">
        <v>29</v>
      </c>
      <c r="C33" s="71"/>
      <c r="D33" s="44"/>
      <c r="E33" s="47"/>
      <c r="F33" s="47"/>
      <c r="G33" s="47"/>
      <c r="H33" s="47"/>
      <c r="I33" s="47"/>
      <c r="J33" s="47"/>
      <c r="K33" s="47"/>
      <c r="L33" s="47"/>
      <c r="M33" s="47"/>
      <c r="N33" s="47"/>
      <c r="O33" s="47"/>
      <c r="P33" s="47"/>
      <c r="Q33" s="47"/>
      <c r="S33" s="46"/>
      <c r="T33" s="46"/>
      <c r="U33" s="46"/>
      <c r="V33" s="46"/>
      <c r="W33" s="46"/>
      <c r="X33" s="46"/>
      <c r="Y33" s="46"/>
      <c r="Z33" s="46"/>
      <c r="AB33" s="50"/>
      <c r="AC33" s="50"/>
      <c r="AD33" s="50"/>
      <c r="AE33" s="50"/>
      <c r="AF33" s="50"/>
      <c r="AG33" s="50"/>
      <c r="AH33" s="50"/>
      <c r="AI33" s="50"/>
      <c r="AK33" s="51"/>
      <c r="AL33" s="58"/>
      <c r="AM33" s="59"/>
      <c r="AN33" s="59"/>
      <c r="AO33" s="59"/>
      <c r="AP33" s="59"/>
      <c r="AQ33" s="59"/>
      <c r="AR33" s="59"/>
      <c r="AS33" s="53"/>
      <c r="AT33" s="53"/>
      <c r="AW33" s="49"/>
      <c r="AX33" s="49"/>
      <c r="AY33" s="49"/>
      <c r="AZ33" s="49"/>
      <c r="BA33" s="49"/>
      <c r="BB33" s="49"/>
      <c r="BC33" s="49"/>
      <c r="BD33" s="53"/>
      <c r="BE33" s="53"/>
    </row>
    <row r="34" spans="1:57" x14ac:dyDescent="0.25">
      <c r="A34" s="43">
        <v>69</v>
      </c>
      <c r="B34" s="43">
        <v>30</v>
      </c>
      <c r="C34" s="71"/>
      <c r="D34" s="44"/>
      <c r="E34" s="47"/>
      <c r="F34" s="47"/>
      <c r="G34" s="47"/>
      <c r="H34" s="47"/>
      <c r="I34" s="47"/>
      <c r="J34" s="47"/>
      <c r="K34" s="47"/>
      <c r="L34" s="47"/>
      <c r="M34" s="47"/>
      <c r="N34" s="47"/>
      <c r="O34" s="47"/>
      <c r="P34" s="47"/>
      <c r="Q34" s="47"/>
      <c r="S34" s="46"/>
      <c r="T34" s="46"/>
      <c r="U34" s="46"/>
      <c r="V34" s="46"/>
      <c r="W34" s="46"/>
      <c r="X34" s="46"/>
      <c r="Y34" s="46"/>
      <c r="Z34" s="46"/>
      <c r="AB34" s="50"/>
      <c r="AC34" s="50"/>
      <c r="AD34" s="50"/>
      <c r="AE34" s="50"/>
      <c r="AF34" s="50"/>
      <c r="AG34" s="50"/>
      <c r="AH34" s="50"/>
      <c r="AI34" s="50"/>
      <c r="AK34" s="51"/>
      <c r="AL34" s="58"/>
      <c r="AM34" s="59"/>
      <c r="AN34" s="59"/>
      <c r="AO34" s="59"/>
      <c r="AP34" s="59"/>
      <c r="AQ34" s="59"/>
      <c r="AR34" s="59"/>
      <c r="AS34" s="53"/>
      <c r="AT34" s="53"/>
      <c r="AW34" s="49"/>
      <c r="AX34" s="49"/>
      <c r="AY34" s="49"/>
      <c r="AZ34" s="49"/>
      <c r="BA34" s="49"/>
      <c r="BB34" s="49"/>
      <c r="BC34" s="49"/>
      <c r="BD34" s="53"/>
      <c r="BE34" s="53"/>
    </row>
    <row r="35" spans="1:57" x14ac:dyDescent="0.25">
      <c r="A35" s="43">
        <v>70</v>
      </c>
      <c r="B35" s="43">
        <v>31</v>
      </c>
      <c r="C35" s="71"/>
      <c r="D35" s="44"/>
      <c r="E35" s="47"/>
      <c r="F35" s="47"/>
      <c r="G35" s="47"/>
      <c r="H35" s="47"/>
      <c r="I35" s="47"/>
      <c r="J35" s="47"/>
      <c r="K35" s="47"/>
      <c r="L35" s="47"/>
      <c r="M35" s="47"/>
      <c r="N35" s="47"/>
      <c r="O35" s="47"/>
      <c r="P35" s="47"/>
      <c r="Q35" s="47"/>
      <c r="S35" s="46"/>
      <c r="T35" s="46"/>
      <c r="U35" s="46"/>
      <c r="V35" s="46"/>
      <c r="W35" s="46"/>
      <c r="X35" s="46"/>
      <c r="Y35" s="46"/>
      <c r="Z35" s="46"/>
      <c r="AB35" s="50"/>
      <c r="AC35" s="50"/>
      <c r="AD35" s="50"/>
      <c r="AE35" s="50"/>
      <c r="AF35" s="50"/>
      <c r="AG35" s="50"/>
      <c r="AH35" s="50"/>
      <c r="AI35" s="50"/>
      <c r="AK35" s="51"/>
      <c r="AL35" s="58"/>
      <c r="AM35" s="59"/>
      <c r="AN35" s="59"/>
      <c r="AO35" s="59"/>
      <c r="AP35" s="59"/>
      <c r="AQ35" s="59"/>
      <c r="AR35" s="59"/>
      <c r="AS35" s="53"/>
      <c r="AT35" s="53"/>
      <c r="AW35" s="49"/>
      <c r="AX35" s="49"/>
      <c r="AY35" s="49"/>
      <c r="AZ35" s="49"/>
      <c r="BA35" s="49"/>
      <c r="BB35" s="49"/>
      <c r="BC35" s="49"/>
      <c r="BD35" s="53"/>
      <c r="BE35" s="53"/>
    </row>
    <row r="36" spans="1:57" x14ac:dyDescent="0.25">
      <c r="A36" s="43">
        <v>71</v>
      </c>
      <c r="B36" s="43">
        <v>32</v>
      </c>
      <c r="C36" s="71"/>
      <c r="D36" s="44"/>
      <c r="E36" s="47"/>
      <c r="F36" s="47"/>
      <c r="G36" s="47"/>
      <c r="H36" s="47"/>
      <c r="I36" s="47"/>
      <c r="J36" s="47"/>
      <c r="K36" s="47"/>
      <c r="L36" s="47"/>
      <c r="M36" s="47"/>
      <c r="N36" s="47"/>
      <c r="O36" s="47"/>
      <c r="P36" s="47"/>
      <c r="Q36" s="47"/>
      <c r="S36" s="46"/>
      <c r="T36" s="46"/>
      <c r="U36" s="46"/>
      <c r="V36" s="46"/>
      <c r="W36" s="46"/>
      <c r="X36" s="46"/>
      <c r="Y36" s="46"/>
      <c r="Z36" s="46"/>
      <c r="AB36" s="50"/>
      <c r="AC36" s="50"/>
      <c r="AD36" s="50"/>
      <c r="AE36" s="50"/>
      <c r="AF36" s="50"/>
      <c r="AG36" s="50"/>
      <c r="AH36" s="50"/>
      <c r="AI36" s="50"/>
      <c r="AK36" s="51"/>
      <c r="AL36" s="58"/>
      <c r="AM36" s="59"/>
      <c r="AN36" s="59"/>
      <c r="AO36" s="59"/>
      <c r="AP36" s="59"/>
      <c r="AQ36" s="59"/>
      <c r="AR36" s="59"/>
      <c r="AS36" s="53"/>
      <c r="AT36" s="53"/>
      <c r="AW36" s="49"/>
      <c r="AX36" s="49"/>
      <c r="AY36" s="49"/>
      <c r="AZ36" s="49"/>
      <c r="BA36" s="49"/>
      <c r="BB36" s="49"/>
      <c r="BC36" s="49"/>
      <c r="BD36" s="53"/>
      <c r="BE36" s="53"/>
    </row>
    <row r="37" spans="1:57" x14ac:dyDescent="0.25">
      <c r="A37" s="43">
        <v>72</v>
      </c>
      <c r="B37" s="43">
        <v>33</v>
      </c>
      <c r="C37" s="71"/>
      <c r="D37" s="44"/>
      <c r="E37" s="47"/>
      <c r="F37" s="47"/>
      <c r="G37" s="47"/>
      <c r="H37" s="47"/>
      <c r="I37" s="47"/>
      <c r="J37" s="47"/>
      <c r="K37" s="47"/>
      <c r="L37" s="47"/>
      <c r="M37" s="47"/>
      <c r="N37" s="47"/>
      <c r="O37" s="47"/>
      <c r="P37" s="47"/>
      <c r="Q37" s="47"/>
      <c r="S37" s="46"/>
      <c r="T37" s="46"/>
      <c r="U37" s="46"/>
      <c r="V37" s="46"/>
      <c r="W37" s="46"/>
      <c r="X37" s="46"/>
      <c r="Y37" s="46"/>
      <c r="Z37" s="46"/>
      <c r="AB37" s="50"/>
      <c r="AC37" s="50"/>
      <c r="AD37" s="50"/>
      <c r="AE37" s="50"/>
      <c r="AF37" s="50"/>
      <c r="AG37" s="50"/>
      <c r="AH37" s="50"/>
      <c r="AI37" s="50"/>
      <c r="AK37" s="51"/>
      <c r="AL37" s="58"/>
      <c r="AM37" s="59"/>
      <c r="AN37" s="59"/>
      <c r="AO37" s="59"/>
      <c r="AP37" s="59"/>
      <c r="AQ37" s="59"/>
      <c r="AR37" s="59"/>
      <c r="AS37" s="53"/>
      <c r="AT37" s="53"/>
      <c r="AW37" s="49"/>
      <c r="AX37" s="49"/>
      <c r="AY37" s="49"/>
      <c r="AZ37" s="49"/>
      <c r="BA37" s="49"/>
      <c r="BB37" s="49"/>
      <c r="BC37" s="49"/>
      <c r="BD37" s="53"/>
      <c r="BE37" s="53"/>
    </row>
    <row r="38" spans="1:57" x14ac:dyDescent="0.25">
      <c r="A38" s="43">
        <v>73</v>
      </c>
      <c r="B38" s="43">
        <v>34</v>
      </c>
      <c r="C38" s="71"/>
      <c r="D38" s="44"/>
      <c r="E38" s="47"/>
      <c r="F38" s="47"/>
      <c r="G38" s="47"/>
      <c r="H38" s="47"/>
      <c r="I38" s="47"/>
      <c r="J38" s="47"/>
      <c r="K38" s="47"/>
      <c r="L38" s="47"/>
      <c r="M38" s="47"/>
      <c r="N38" s="47"/>
      <c r="O38" s="47"/>
      <c r="P38" s="47"/>
      <c r="Q38" s="47"/>
      <c r="S38" s="46"/>
      <c r="T38" s="46"/>
      <c r="U38" s="46"/>
      <c r="V38" s="46"/>
      <c r="W38" s="46"/>
      <c r="X38" s="46"/>
      <c r="Y38" s="46"/>
      <c r="Z38" s="46"/>
      <c r="AB38" s="50"/>
      <c r="AC38" s="50"/>
      <c r="AD38" s="50"/>
      <c r="AE38" s="50"/>
      <c r="AF38" s="50"/>
      <c r="AG38" s="50"/>
      <c r="AH38" s="50"/>
      <c r="AI38" s="50"/>
      <c r="AK38" s="51"/>
      <c r="AL38" s="58"/>
      <c r="AM38" s="59"/>
      <c r="AN38" s="59"/>
      <c r="AO38" s="59"/>
      <c r="AP38" s="59"/>
      <c r="AQ38" s="59"/>
      <c r="AR38" s="59"/>
      <c r="AS38" s="53"/>
      <c r="AT38" s="53"/>
      <c r="AW38" s="49"/>
      <c r="AX38" s="49"/>
      <c r="AY38" s="49"/>
      <c r="AZ38" s="49"/>
      <c r="BA38" s="49"/>
      <c r="BB38" s="49"/>
      <c r="BC38" s="49"/>
      <c r="BD38" s="53"/>
      <c r="BE38" s="53"/>
    </row>
    <row r="39" spans="1:57" x14ac:dyDescent="0.25">
      <c r="A39" s="43">
        <v>74</v>
      </c>
      <c r="B39" s="43">
        <v>35</v>
      </c>
      <c r="C39" s="71"/>
      <c r="D39" s="44"/>
      <c r="E39" s="47"/>
      <c r="F39" s="47"/>
      <c r="G39" s="47"/>
      <c r="H39" s="47"/>
      <c r="I39" s="47"/>
      <c r="J39" s="47"/>
      <c r="K39" s="47"/>
      <c r="L39" s="47"/>
      <c r="M39" s="47"/>
      <c r="N39" s="47"/>
      <c r="O39" s="47"/>
      <c r="P39" s="47"/>
      <c r="Q39" s="47"/>
      <c r="S39" s="46"/>
      <c r="T39" s="46"/>
      <c r="U39" s="46"/>
      <c r="V39" s="46"/>
      <c r="W39" s="46"/>
      <c r="X39" s="46"/>
      <c r="Y39" s="46"/>
      <c r="Z39" s="46"/>
      <c r="AB39" s="50"/>
      <c r="AC39" s="50"/>
      <c r="AD39" s="50"/>
      <c r="AE39" s="50"/>
      <c r="AF39" s="50"/>
      <c r="AG39" s="50"/>
      <c r="AH39" s="50"/>
      <c r="AI39" s="50"/>
      <c r="AK39" s="51"/>
      <c r="AL39" s="58"/>
      <c r="AM39" s="59"/>
      <c r="AN39" s="59"/>
      <c r="AO39" s="59"/>
      <c r="AP39" s="59"/>
      <c r="AQ39" s="59"/>
      <c r="AR39" s="59"/>
      <c r="AS39" s="53"/>
      <c r="AT39" s="53"/>
      <c r="AW39" s="49"/>
      <c r="AX39" s="49"/>
      <c r="AY39" s="49"/>
      <c r="AZ39" s="49"/>
      <c r="BA39" s="49"/>
      <c r="BB39" s="49"/>
      <c r="BC39" s="49"/>
      <c r="BD39" s="53"/>
      <c r="BE39" s="53"/>
    </row>
    <row r="40" spans="1:57" x14ac:dyDescent="0.25">
      <c r="A40" s="43">
        <v>75</v>
      </c>
      <c r="B40" s="43">
        <v>36</v>
      </c>
      <c r="C40" s="71"/>
      <c r="D40" s="44"/>
      <c r="E40" s="47"/>
      <c r="F40" s="47"/>
      <c r="G40" s="47"/>
      <c r="H40" s="47"/>
      <c r="I40" s="47"/>
      <c r="J40" s="47"/>
      <c r="K40" s="47"/>
      <c r="L40" s="47"/>
      <c r="M40" s="47"/>
      <c r="N40" s="47"/>
      <c r="O40" s="47"/>
      <c r="P40" s="47"/>
      <c r="Q40" s="47"/>
      <c r="S40" s="46"/>
      <c r="T40" s="46"/>
      <c r="U40" s="46"/>
      <c r="V40" s="46"/>
      <c r="W40" s="46"/>
      <c r="X40" s="46"/>
      <c r="Y40" s="46"/>
      <c r="Z40" s="46"/>
      <c r="AB40" s="50"/>
      <c r="AC40" s="50"/>
      <c r="AD40" s="50"/>
      <c r="AE40" s="50"/>
      <c r="AF40" s="50"/>
      <c r="AG40" s="50"/>
      <c r="AH40" s="50"/>
      <c r="AI40" s="50"/>
      <c r="AK40" s="51"/>
      <c r="AL40" s="58"/>
      <c r="AM40" s="59"/>
      <c r="AN40" s="59"/>
      <c r="AO40" s="59"/>
      <c r="AP40" s="59"/>
      <c r="AQ40" s="59"/>
      <c r="AR40" s="59"/>
      <c r="AS40" s="53"/>
      <c r="AT40" s="53"/>
      <c r="AW40" s="49"/>
      <c r="AX40" s="49"/>
      <c r="AY40" s="49"/>
      <c r="AZ40" s="49"/>
      <c r="BA40" s="49"/>
      <c r="BB40" s="49"/>
      <c r="BC40" s="49"/>
      <c r="BD40" s="53"/>
      <c r="BE40" s="53"/>
    </row>
    <row r="41" spans="1:57" x14ac:dyDescent="0.25">
      <c r="A41" s="43">
        <v>76</v>
      </c>
      <c r="B41" s="43">
        <v>37</v>
      </c>
      <c r="C41" s="71"/>
      <c r="D41" s="44"/>
      <c r="E41" s="47"/>
      <c r="F41" s="47"/>
      <c r="G41" s="47"/>
      <c r="H41" s="47"/>
      <c r="I41" s="47"/>
      <c r="J41" s="47"/>
      <c r="K41" s="47"/>
      <c r="L41" s="47"/>
      <c r="M41" s="47"/>
      <c r="N41" s="47"/>
      <c r="O41" s="47"/>
      <c r="P41" s="47"/>
      <c r="Q41" s="47"/>
      <c r="S41" s="46"/>
      <c r="T41" s="46"/>
      <c r="U41" s="46"/>
      <c r="V41" s="46"/>
      <c r="W41" s="46"/>
      <c r="X41" s="46"/>
      <c r="Y41" s="46"/>
      <c r="Z41" s="46"/>
      <c r="AB41" s="50"/>
      <c r="AC41" s="50"/>
      <c r="AD41" s="50"/>
      <c r="AE41" s="50"/>
      <c r="AF41" s="50"/>
      <c r="AG41" s="50"/>
      <c r="AH41" s="50"/>
      <c r="AI41" s="50"/>
      <c r="AK41" s="51"/>
      <c r="AL41" s="58"/>
      <c r="AM41" s="59"/>
      <c r="AN41" s="59"/>
      <c r="AO41" s="59"/>
      <c r="AP41" s="59"/>
      <c r="AQ41" s="59"/>
      <c r="AR41" s="59"/>
      <c r="AS41" s="53"/>
      <c r="AT41" s="53"/>
      <c r="AW41" s="49"/>
      <c r="AX41" s="49"/>
      <c r="AY41" s="49"/>
      <c r="AZ41" s="49"/>
      <c r="BA41" s="49"/>
      <c r="BB41" s="49"/>
      <c r="BC41" s="49"/>
      <c r="BD41" s="53"/>
      <c r="BE41" s="53"/>
    </row>
    <row r="42" spans="1:57" x14ac:dyDescent="0.25">
      <c r="A42" s="43">
        <v>77</v>
      </c>
      <c r="B42" s="43">
        <v>38</v>
      </c>
      <c r="C42" s="71"/>
      <c r="D42" s="44"/>
      <c r="E42" s="47"/>
      <c r="F42" s="47"/>
      <c r="G42" s="47"/>
      <c r="H42" s="47"/>
      <c r="I42" s="47"/>
      <c r="J42" s="47"/>
      <c r="K42" s="47"/>
      <c r="L42" s="47"/>
      <c r="M42" s="47"/>
      <c r="N42" s="47"/>
      <c r="O42" s="47"/>
      <c r="P42" s="47"/>
      <c r="Q42" s="47"/>
      <c r="S42" s="46"/>
      <c r="T42" s="46"/>
      <c r="U42" s="46"/>
      <c r="V42" s="46"/>
      <c r="W42" s="46"/>
      <c r="X42" s="46"/>
      <c r="Y42" s="46"/>
      <c r="Z42" s="46"/>
      <c r="AB42" s="50"/>
      <c r="AC42" s="50"/>
      <c r="AD42" s="50"/>
      <c r="AE42" s="50"/>
      <c r="AF42" s="50"/>
      <c r="AG42" s="50"/>
      <c r="AH42" s="50"/>
      <c r="AI42" s="50"/>
      <c r="AK42" s="51"/>
      <c r="AL42" s="58"/>
      <c r="AM42" s="59"/>
      <c r="AN42" s="59"/>
      <c r="AO42" s="59"/>
      <c r="AP42" s="59"/>
      <c r="AQ42" s="59"/>
      <c r="AR42" s="59"/>
      <c r="AS42" s="53"/>
      <c r="AT42" s="53"/>
      <c r="AW42" s="49"/>
      <c r="AX42" s="49"/>
      <c r="AY42" s="49"/>
      <c r="AZ42" s="49"/>
      <c r="BA42" s="49"/>
      <c r="BB42" s="49"/>
      <c r="BC42" s="49"/>
      <c r="BD42" s="53"/>
      <c r="BE42" s="53"/>
    </row>
    <row r="43" spans="1:57" x14ac:dyDescent="0.25">
      <c r="A43" s="43">
        <v>78</v>
      </c>
      <c r="B43" s="43">
        <v>39</v>
      </c>
      <c r="C43" s="71"/>
      <c r="D43" s="44"/>
      <c r="E43" s="47"/>
      <c r="F43" s="47"/>
      <c r="G43" s="47"/>
      <c r="H43" s="47"/>
      <c r="I43" s="47"/>
      <c r="J43" s="47"/>
      <c r="K43" s="47"/>
      <c r="L43" s="47"/>
      <c r="M43" s="47"/>
      <c r="N43" s="47"/>
      <c r="O43" s="47"/>
      <c r="P43" s="47"/>
      <c r="Q43" s="47"/>
      <c r="S43" s="46"/>
      <c r="T43" s="46"/>
      <c r="U43" s="46"/>
      <c r="V43" s="46"/>
      <c r="W43" s="46"/>
      <c r="X43" s="46"/>
      <c r="Y43" s="46"/>
      <c r="Z43" s="46"/>
      <c r="AB43" s="50"/>
      <c r="AC43" s="50"/>
      <c r="AD43" s="50"/>
      <c r="AE43" s="50"/>
      <c r="AF43" s="50"/>
      <c r="AG43" s="50"/>
      <c r="AH43" s="50"/>
      <c r="AI43" s="50"/>
      <c r="AK43" s="51"/>
      <c r="AL43" s="58"/>
      <c r="AM43" s="59"/>
      <c r="AN43" s="59"/>
      <c r="AO43" s="59"/>
      <c r="AP43" s="59"/>
      <c r="AQ43" s="59"/>
      <c r="AR43" s="59"/>
      <c r="AS43" s="53"/>
      <c r="AT43" s="53"/>
      <c r="AW43" s="49"/>
      <c r="AX43" s="49"/>
      <c r="AY43" s="49"/>
      <c r="AZ43" s="49"/>
      <c r="BA43" s="49"/>
      <c r="BB43" s="49"/>
      <c r="BC43" s="49"/>
      <c r="BD43" s="53"/>
      <c r="BE43" s="53"/>
    </row>
    <row r="44" spans="1:57" x14ac:dyDescent="0.25">
      <c r="A44" s="43">
        <v>79</v>
      </c>
      <c r="B44" s="43">
        <v>40</v>
      </c>
      <c r="C44" s="71"/>
      <c r="D44" s="44"/>
      <c r="E44" s="47"/>
      <c r="F44" s="47"/>
      <c r="G44" s="47"/>
      <c r="H44" s="47"/>
      <c r="I44" s="47"/>
      <c r="J44" s="47"/>
      <c r="K44" s="47"/>
      <c r="L44" s="47"/>
      <c r="M44" s="47"/>
      <c r="N44" s="47"/>
      <c r="O44" s="47"/>
      <c r="P44" s="47"/>
      <c r="Q44" s="47"/>
      <c r="S44" s="46"/>
      <c r="T44" s="46"/>
      <c r="U44" s="46"/>
      <c r="V44" s="46"/>
      <c r="W44" s="46"/>
      <c r="X44" s="46"/>
      <c r="Y44" s="46"/>
      <c r="Z44" s="46"/>
      <c r="AB44" s="50"/>
      <c r="AC44" s="50"/>
      <c r="AD44" s="50"/>
      <c r="AE44" s="50"/>
      <c r="AF44" s="50"/>
      <c r="AG44" s="50"/>
      <c r="AH44" s="50"/>
      <c r="AI44" s="50"/>
      <c r="AK44" s="51"/>
      <c r="AL44" s="58"/>
      <c r="AM44" s="59"/>
      <c r="AN44" s="59"/>
      <c r="AO44" s="59"/>
      <c r="AP44" s="59"/>
      <c r="AQ44" s="59"/>
      <c r="AR44" s="59"/>
      <c r="AS44" s="53"/>
      <c r="AT44" s="53"/>
      <c r="AW44" s="49"/>
      <c r="AX44" s="49"/>
      <c r="AY44" s="49"/>
      <c r="AZ44" s="49"/>
      <c r="BA44" s="49"/>
      <c r="BB44" s="49"/>
      <c r="BC44" s="49"/>
      <c r="BD44" s="53"/>
      <c r="BE44" s="53"/>
    </row>
    <row r="45" spans="1:57" x14ac:dyDescent="0.25">
      <c r="A45" s="43">
        <v>80</v>
      </c>
      <c r="B45" s="43">
        <v>41</v>
      </c>
      <c r="C45" s="71"/>
      <c r="D45" s="44"/>
      <c r="E45" s="47"/>
      <c r="F45" s="47"/>
      <c r="G45" s="47"/>
      <c r="H45" s="47"/>
      <c r="I45" s="47"/>
      <c r="J45" s="47"/>
      <c r="K45" s="47"/>
      <c r="L45" s="47"/>
      <c r="M45" s="47"/>
      <c r="N45" s="47"/>
      <c r="O45" s="47"/>
      <c r="P45" s="47"/>
      <c r="Q45" s="47"/>
      <c r="S45" s="46"/>
      <c r="T45" s="46"/>
      <c r="U45" s="46"/>
      <c r="V45" s="46"/>
      <c r="W45" s="46"/>
      <c r="X45" s="46"/>
      <c r="Y45" s="46"/>
      <c r="Z45" s="46"/>
      <c r="AB45" s="50"/>
      <c r="AC45" s="50"/>
      <c r="AD45" s="50"/>
      <c r="AE45" s="50"/>
      <c r="AF45" s="50"/>
      <c r="AG45" s="50"/>
      <c r="AH45" s="50"/>
      <c r="AI45" s="50"/>
      <c r="AK45" s="51"/>
      <c r="AL45" s="58"/>
      <c r="AM45" s="59"/>
      <c r="AN45" s="59"/>
      <c r="AO45" s="59"/>
      <c r="AP45" s="59"/>
      <c r="AQ45" s="59"/>
      <c r="AR45" s="59"/>
      <c r="AS45" s="53"/>
      <c r="AT45" s="53"/>
      <c r="AW45" s="49"/>
      <c r="AX45" s="49"/>
      <c r="AY45" s="49"/>
      <c r="AZ45" s="49"/>
      <c r="BA45" s="49"/>
      <c r="BB45" s="49"/>
      <c r="BC45" s="49"/>
      <c r="BD45" s="53"/>
      <c r="BE45" s="53"/>
    </row>
    <row r="46" spans="1:57" x14ac:dyDescent="0.25">
      <c r="A46" s="43">
        <v>81</v>
      </c>
      <c r="B46" s="43">
        <v>42</v>
      </c>
      <c r="C46" s="71"/>
      <c r="D46" s="44"/>
      <c r="E46" s="47"/>
      <c r="F46" s="47"/>
      <c r="G46" s="47"/>
      <c r="H46" s="47"/>
      <c r="I46" s="47"/>
      <c r="J46" s="47"/>
      <c r="K46" s="47"/>
      <c r="L46" s="47"/>
      <c r="M46" s="47"/>
      <c r="N46" s="47"/>
      <c r="O46" s="47"/>
      <c r="P46" s="47"/>
      <c r="Q46" s="47"/>
      <c r="S46" s="46"/>
      <c r="T46" s="46"/>
      <c r="U46" s="46"/>
      <c r="V46" s="46"/>
      <c r="W46" s="46"/>
      <c r="X46" s="46"/>
      <c r="Y46" s="46"/>
      <c r="Z46" s="46"/>
      <c r="AB46" s="50"/>
      <c r="AC46" s="50"/>
      <c r="AD46" s="50"/>
      <c r="AE46" s="50"/>
      <c r="AF46" s="50"/>
      <c r="AG46" s="50"/>
      <c r="AH46" s="50"/>
      <c r="AI46" s="50"/>
      <c r="AK46" s="51"/>
      <c r="AL46" s="58"/>
      <c r="AM46" s="59"/>
      <c r="AN46" s="59"/>
      <c r="AO46" s="59"/>
      <c r="AP46" s="59"/>
      <c r="AQ46" s="59"/>
      <c r="AR46" s="59"/>
      <c r="AS46" s="53"/>
      <c r="AT46" s="53"/>
      <c r="AW46" s="49"/>
      <c r="AX46" s="49"/>
      <c r="AY46" s="49"/>
      <c r="AZ46" s="49"/>
      <c r="BA46" s="49"/>
      <c r="BB46" s="49"/>
      <c r="BC46" s="49"/>
      <c r="BD46" s="53"/>
      <c r="BE46" s="53"/>
    </row>
    <row r="47" spans="1:57" x14ac:dyDescent="0.25">
      <c r="A47" s="43">
        <v>82</v>
      </c>
      <c r="B47" s="43">
        <v>43</v>
      </c>
      <c r="C47" s="71"/>
      <c r="D47" s="44"/>
      <c r="E47" s="47"/>
      <c r="F47" s="47"/>
      <c r="G47" s="47"/>
      <c r="H47" s="47"/>
      <c r="I47" s="47"/>
      <c r="J47" s="47"/>
      <c r="K47" s="47"/>
      <c r="L47" s="47"/>
      <c r="M47" s="47"/>
      <c r="N47" s="47"/>
      <c r="O47" s="47"/>
      <c r="P47" s="47"/>
      <c r="Q47" s="47"/>
      <c r="S47" s="46"/>
      <c r="T47" s="46"/>
      <c r="U47" s="46"/>
      <c r="V47" s="46"/>
      <c r="W47" s="46"/>
      <c r="X47" s="46"/>
      <c r="Y47" s="46"/>
      <c r="Z47" s="46"/>
      <c r="AB47" s="50"/>
      <c r="AC47" s="50"/>
      <c r="AD47" s="50"/>
      <c r="AE47" s="50"/>
      <c r="AF47" s="50"/>
      <c r="AG47" s="50"/>
      <c r="AH47" s="50"/>
      <c r="AI47" s="50"/>
      <c r="AK47" s="51"/>
      <c r="AL47" s="58"/>
      <c r="AM47" s="59"/>
      <c r="AN47" s="59"/>
      <c r="AO47" s="59"/>
      <c r="AP47" s="59"/>
      <c r="AQ47" s="59"/>
      <c r="AR47" s="59"/>
      <c r="AS47" s="53"/>
      <c r="AT47" s="53"/>
      <c r="AW47" s="49"/>
      <c r="AX47" s="49"/>
      <c r="AY47" s="49"/>
      <c r="AZ47" s="49"/>
      <c r="BA47" s="49"/>
      <c r="BB47" s="49"/>
      <c r="BC47" s="49"/>
      <c r="BD47" s="53"/>
      <c r="BE47" s="53"/>
    </row>
    <row r="48" spans="1:57" x14ac:dyDescent="0.25">
      <c r="A48" s="43">
        <v>83</v>
      </c>
      <c r="B48" s="43">
        <v>44</v>
      </c>
      <c r="C48" s="71"/>
      <c r="D48" s="44"/>
      <c r="E48" s="47"/>
      <c r="F48" s="47"/>
      <c r="G48" s="47"/>
      <c r="H48" s="47"/>
      <c r="I48" s="47"/>
      <c r="J48" s="47"/>
      <c r="K48" s="47"/>
      <c r="L48" s="47"/>
      <c r="M48" s="47"/>
      <c r="N48" s="47"/>
      <c r="O48" s="47"/>
      <c r="P48" s="47"/>
      <c r="Q48" s="47"/>
      <c r="S48" s="46"/>
      <c r="T48" s="46"/>
      <c r="U48" s="46"/>
      <c r="V48" s="46"/>
      <c r="W48" s="46"/>
      <c r="X48" s="46"/>
      <c r="Y48" s="46"/>
      <c r="Z48" s="46"/>
      <c r="AB48" s="50"/>
      <c r="AC48" s="50"/>
      <c r="AD48" s="50"/>
      <c r="AE48" s="50"/>
      <c r="AF48" s="50"/>
      <c r="AG48" s="50"/>
      <c r="AH48" s="50"/>
      <c r="AI48" s="50"/>
      <c r="AK48" s="51"/>
      <c r="AL48" s="58"/>
      <c r="AM48" s="59"/>
      <c r="AN48" s="59"/>
      <c r="AO48" s="59"/>
      <c r="AP48" s="59"/>
      <c r="AQ48" s="59"/>
      <c r="AR48" s="59"/>
      <c r="AS48" s="53"/>
      <c r="AT48" s="53"/>
      <c r="AW48" s="49"/>
      <c r="AX48" s="49"/>
      <c r="AY48" s="49"/>
      <c r="AZ48" s="49"/>
      <c r="BA48" s="49"/>
      <c r="BB48" s="49"/>
      <c r="BC48" s="49"/>
      <c r="BD48" s="53"/>
      <c r="BE48" s="53"/>
    </row>
    <row r="49" spans="1:57" x14ac:dyDescent="0.25">
      <c r="A49" s="43">
        <v>84</v>
      </c>
      <c r="B49" s="43">
        <v>45</v>
      </c>
      <c r="C49" s="71"/>
      <c r="D49" s="44"/>
      <c r="E49" s="47"/>
      <c r="F49" s="47"/>
      <c r="G49" s="47"/>
      <c r="H49" s="47"/>
      <c r="I49" s="47"/>
      <c r="J49" s="47"/>
      <c r="K49" s="47"/>
      <c r="L49" s="47"/>
      <c r="M49" s="47"/>
      <c r="N49" s="47"/>
      <c r="O49" s="47"/>
      <c r="P49" s="47"/>
      <c r="Q49" s="47"/>
      <c r="S49" s="46"/>
      <c r="T49" s="46"/>
      <c r="U49" s="46"/>
      <c r="V49" s="46"/>
      <c r="W49" s="46"/>
      <c r="X49" s="46"/>
      <c r="Y49" s="46"/>
      <c r="Z49" s="46"/>
      <c r="AB49" s="50"/>
      <c r="AC49" s="50"/>
      <c r="AD49" s="50"/>
      <c r="AE49" s="50"/>
      <c r="AF49" s="50"/>
      <c r="AG49" s="50"/>
      <c r="AH49" s="50"/>
      <c r="AI49" s="50"/>
      <c r="AK49" s="51"/>
      <c r="AL49" s="58"/>
      <c r="AM49" s="59"/>
      <c r="AN49" s="59"/>
      <c r="AO49" s="59"/>
      <c r="AP49" s="59"/>
      <c r="AQ49" s="59"/>
      <c r="AR49" s="59"/>
      <c r="AS49" s="53"/>
      <c r="AT49" s="53"/>
      <c r="AW49" s="49"/>
      <c r="AX49" s="49"/>
      <c r="AY49" s="49"/>
      <c r="AZ49" s="49"/>
      <c r="BA49" s="49"/>
      <c r="BB49" s="49"/>
      <c r="BC49" s="49"/>
      <c r="BD49" s="53"/>
      <c r="BE49" s="53"/>
    </row>
    <row r="50" spans="1:57" x14ac:dyDescent="0.25">
      <c r="A50" s="43">
        <v>85</v>
      </c>
      <c r="B50" s="43">
        <v>46</v>
      </c>
      <c r="C50" s="71"/>
      <c r="D50" s="44"/>
      <c r="E50" s="47"/>
      <c r="F50" s="47"/>
      <c r="G50" s="47"/>
      <c r="H50" s="47"/>
      <c r="I50" s="47"/>
      <c r="J50" s="47"/>
      <c r="K50" s="47"/>
      <c r="L50" s="47"/>
      <c r="M50" s="47"/>
      <c r="N50" s="47"/>
      <c r="O50" s="47"/>
      <c r="P50" s="47"/>
      <c r="Q50" s="47"/>
      <c r="S50" s="46"/>
      <c r="T50" s="46"/>
      <c r="U50" s="46"/>
      <c r="V50" s="46"/>
      <c r="W50" s="46"/>
      <c r="X50" s="46"/>
      <c r="Y50" s="46"/>
      <c r="Z50" s="46"/>
      <c r="AB50" s="50"/>
      <c r="AC50" s="50"/>
      <c r="AD50" s="50"/>
      <c r="AE50" s="50"/>
      <c r="AF50" s="50"/>
      <c r="AG50" s="50"/>
      <c r="AH50" s="50"/>
      <c r="AI50" s="50"/>
      <c r="AK50" s="51"/>
      <c r="AL50" s="58"/>
      <c r="AM50" s="59"/>
      <c r="AN50" s="59"/>
      <c r="AO50" s="59"/>
      <c r="AP50" s="59"/>
      <c r="AQ50" s="59"/>
      <c r="AR50" s="59"/>
      <c r="AS50" s="53"/>
      <c r="AT50" s="53"/>
      <c r="AW50" s="49"/>
      <c r="AX50" s="49"/>
      <c r="AY50" s="49"/>
      <c r="AZ50" s="49"/>
      <c r="BA50" s="49"/>
      <c r="BB50" s="49"/>
      <c r="BC50" s="49"/>
      <c r="BD50" s="53"/>
      <c r="BE50" s="53"/>
    </row>
    <row r="51" spans="1:57" x14ac:dyDescent="0.25">
      <c r="A51" s="43">
        <v>86</v>
      </c>
      <c r="B51" s="43">
        <v>47</v>
      </c>
      <c r="C51" s="71"/>
      <c r="D51" s="44"/>
      <c r="E51" s="47"/>
      <c r="F51" s="47"/>
      <c r="G51" s="47"/>
      <c r="H51" s="47"/>
      <c r="I51" s="47"/>
      <c r="J51" s="47"/>
      <c r="K51" s="47"/>
      <c r="L51" s="47"/>
      <c r="M51" s="47"/>
      <c r="N51" s="47"/>
      <c r="O51" s="47"/>
      <c r="P51" s="47"/>
      <c r="Q51" s="47"/>
      <c r="S51" s="46"/>
      <c r="T51" s="46"/>
      <c r="U51" s="46"/>
      <c r="V51" s="46"/>
      <c r="W51" s="46"/>
      <c r="X51" s="46"/>
      <c r="Y51" s="46"/>
      <c r="Z51" s="46"/>
      <c r="AB51" s="50"/>
      <c r="AC51" s="50"/>
      <c r="AD51" s="50"/>
      <c r="AE51" s="50"/>
      <c r="AF51" s="50"/>
      <c r="AG51" s="50"/>
      <c r="AH51" s="50"/>
      <c r="AI51" s="50"/>
      <c r="AK51" s="51"/>
      <c r="AL51" s="58"/>
      <c r="AM51" s="59"/>
      <c r="AN51" s="59"/>
      <c r="AO51" s="59"/>
      <c r="AP51" s="59"/>
      <c r="AQ51" s="59"/>
      <c r="AR51" s="59"/>
      <c r="AS51" s="53"/>
      <c r="AT51" s="53"/>
      <c r="AW51" s="49"/>
      <c r="AX51" s="49"/>
      <c r="AY51" s="49"/>
      <c r="AZ51" s="49"/>
      <c r="BA51" s="49"/>
      <c r="BB51" s="49"/>
      <c r="BC51" s="49"/>
      <c r="BD51" s="53"/>
      <c r="BE51" s="53"/>
    </row>
    <row r="52" spans="1:57" x14ac:dyDescent="0.25">
      <c r="A52" s="43">
        <v>87</v>
      </c>
      <c r="B52" s="43">
        <v>48</v>
      </c>
      <c r="C52" s="71"/>
      <c r="D52" s="44"/>
      <c r="E52" s="47"/>
      <c r="F52" s="47"/>
      <c r="G52" s="47"/>
      <c r="H52" s="47"/>
      <c r="I52" s="47"/>
      <c r="J52" s="47"/>
      <c r="K52" s="47"/>
      <c r="L52" s="47"/>
      <c r="M52" s="47"/>
      <c r="N52" s="47"/>
      <c r="O52" s="47"/>
      <c r="P52" s="47"/>
      <c r="Q52" s="47"/>
      <c r="S52" s="46"/>
      <c r="T52" s="46"/>
      <c r="U52" s="46"/>
      <c r="V52" s="46"/>
      <c r="W52" s="46"/>
      <c r="X52" s="46"/>
      <c r="Y52" s="46"/>
      <c r="Z52" s="46"/>
      <c r="AB52" s="50"/>
      <c r="AC52" s="50"/>
      <c r="AD52" s="50"/>
      <c r="AE52" s="50"/>
      <c r="AF52" s="50"/>
      <c r="AG52" s="50"/>
      <c r="AH52" s="50"/>
      <c r="AI52" s="50"/>
      <c r="AK52" s="51"/>
      <c r="AL52" s="58"/>
      <c r="AM52" s="59"/>
      <c r="AN52" s="59"/>
      <c r="AO52" s="59"/>
      <c r="AP52" s="59"/>
      <c r="AQ52" s="59"/>
      <c r="AR52" s="59"/>
      <c r="AS52" s="53"/>
      <c r="AT52" s="53"/>
      <c r="AW52" s="49"/>
      <c r="AX52" s="49"/>
      <c r="AY52" s="49"/>
      <c r="AZ52" s="49"/>
      <c r="BA52" s="49"/>
      <c r="BB52" s="49"/>
      <c r="BC52" s="49"/>
      <c r="BD52" s="53"/>
      <c r="BE52" s="53"/>
    </row>
    <row r="53" spans="1:57" x14ac:dyDescent="0.25">
      <c r="A53" s="43">
        <v>88</v>
      </c>
      <c r="B53" s="43">
        <v>49</v>
      </c>
      <c r="C53" s="71"/>
      <c r="D53" s="44"/>
      <c r="E53" s="47"/>
      <c r="F53" s="47"/>
      <c r="G53" s="47"/>
      <c r="H53" s="47"/>
      <c r="I53" s="47"/>
      <c r="J53" s="47"/>
      <c r="K53" s="47"/>
      <c r="L53" s="47"/>
      <c r="M53" s="47"/>
      <c r="N53" s="47"/>
      <c r="O53" s="47"/>
      <c r="P53" s="47"/>
      <c r="Q53" s="47"/>
      <c r="S53" s="46"/>
      <c r="T53" s="46"/>
      <c r="U53" s="46"/>
      <c r="V53" s="46"/>
      <c r="W53" s="46"/>
      <c r="X53" s="46"/>
      <c r="Y53" s="46"/>
      <c r="Z53" s="46"/>
      <c r="AB53" s="50"/>
      <c r="AC53" s="50"/>
      <c r="AD53" s="50"/>
      <c r="AE53" s="50"/>
      <c r="AF53" s="50"/>
      <c r="AG53" s="50"/>
      <c r="AH53" s="50"/>
      <c r="AI53" s="50"/>
      <c r="AK53" s="51"/>
      <c r="AL53" s="58"/>
      <c r="AM53" s="59"/>
      <c r="AN53" s="59"/>
      <c r="AO53" s="59"/>
      <c r="AP53" s="59"/>
      <c r="AQ53" s="59"/>
      <c r="AR53" s="59"/>
      <c r="AS53" s="53"/>
      <c r="AT53" s="53"/>
      <c r="AW53" s="49"/>
      <c r="AX53" s="49"/>
      <c r="AY53" s="49"/>
      <c r="AZ53" s="49"/>
      <c r="BA53" s="49"/>
      <c r="BB53" s="49"/>
      <c r="BC53" s="49"/>
      <c r="BD53" s="53"/>
      <c r="BE53" s="53"/>
    </row>
    <row r="54" spans="1:57" x14ac:dyDescent="0.25">
      <c r="A54" s="43">
        <v>89</v>
      </c>
      <c r="B54" s="43">
        <v>50</v>
      </c>
      <c r="C54" s="71"/>
      <c r="D54" s="44"/>
      <c r="E54" s="47"/>
      <c r="F54" s="47"/>
      <c r="G54" s="47"/>
      <c r="H54" s="47"/>
      <c r="I54" s="47"/>
      <c r="J54" s="47"/>
      <c r="K54" s="47"/>
      <c r="L54" s="47"/>
      <c r="M54" s="47"/>
      <c r="N54" s="47"/>
      <c r="O54" s="47"/>
      <c r="P54" s="47"/>
      <c r="Q54" s="47"/>
      <c r="S54" s="46"/>
      <c r="T54" s="46"/>
      <c r="U54" s="46"/>
      <c r="V54" s="46"/>
      <c r="W54" s="46"/>
      <c r="X54" s="46"/>
      <c r="Y54" s="46"/>
      <c r="Z54" s="46"/>
      <c r="AB54" s="50"/>
      <c r="AC54" s="50"/>
      <c r="AD54" s="50"/>
      <c r="AE54" s="50"/>
      <c r="AF54" s="50"/>
      <c r="AG54" s="50"/>
      <c r="AH54" s="50"/>
      <c r="AI54" s="50"/>
      <c r="AK54" s="51"/>
      <c r="AL54" s="58"/>
      <c r="AM54" s="59"/>
      <c r="AN54" s="59"/>
      <c r="AO54" s="59"/>
      <c r="AP54" s="59"/>
      <c r="AQ54" s="59"/>
      <c r="AR54" s="59"/>
      <c r="AS54" s="53"/>
      <c r="AT54" s="53"/>
      <c r="AW54" s="49"/>
      <c r="AX54" s="49"/>
      <c r="AY54" s="49"/>
      <c r="AZ54" s="49"/>
      <c r="BA54" s="49"/>
      <c r="BB54" s="49"/>
      <c r="BC54" s="49"/>
      <c r="BD54" s="53"/>
      <c r="BE54" s="53"/>
    </row>
    <row r="55" spans="1:57" x14ac:dyDescent="0.25">
      <c r="A55" s="43">
        <v>90</v>
      </c>
      <c r="B55" s="43">
        <v>51</v>
      </c>
      <c r="C55" s="71"/>
      <c r="D55" s="44"/>
      <c r="E55" s="47"/>
      <c r="F55" s="47"/>
      <c r="G55" s="47"/>
      <c r="H55" s="47"/>
      <c r="I55" s="47"/>
      <c r="J55" s="47"/>
      <c r="K55" s="47"/>
      <c r="L55" s="47"/>
      <c r="M55" s="47"/>
      <c r="N55" s="47"/>
      <c r="O55" s="47"/>
      <c r="P55" s="47"/>
      <c r="Q55" s="47"/>
      <c r="S55" s="46"/>
      <c r="T55" s="46"/>
      <c r="U55" s="46"/>
      <c r="V55" s="46"/>
      <c r="W55" s="46"/>
      <c r="X55" s="46"/>
      <c r="Y55" s="46"/>
      <c r="Z55" s="46"/>
      <c r="AB55" s="50"/>
      <c r="AC55" s="50"/>
      <c r="AD55" s="50"/>
      <c r="AE55" s="50"/>
      <c r="AF55" s="50"/>
      <c r="AG55" s="50"/>
      <c r="AH55" s="50"/>
      <c r="AI55" s="50"/>
      <c r="AK55" s="51"/>
      <c r="AL55" s="58"/>
      <c r="AM55" s="59"/>
      <c r="AN55" s="59"/>
      <c r="AO55" s="59"/>
      <c r="AP55" s="59"/>
      <c r="AQ55" s="59"/>
      <c r="AR55" s="59"/>
      <c r="AS55" s="53"/>
      <c r="AT55" s="53"/>
      <c r="AW55" s="49"/>
      <c r="AX55" s="49"/>
      <c r="AY55" s="49"/>
      <c r="AZ55" s="49"/>
      <c r="BA55" s="49"/>
      <c r="BB55" s="49"/>
      <c r="BC55" s="49"/>
      <c r="BD55" s="53"/>
      <c r="BE55" s="53"/>
    </row>
    <row r="56" spans="1:57" x14ac:dyDescent="0.25">
      <c r="A56" s="43">
        <v>91</v>
      </c>
      <c r="B56" s="43">
        <v>52</v>
      </c>
      <c r="C56" s="71"/>
      <c r="D56" s="44"/>
      <c r="E56" s="47"/>
      <c r="F56" s="47"/>
      <c r="G56" s="47"/>
      <c r="H56" s="47"/>
      <c r="I56" s="47"/>
      <c r="J56" s="47"/>
      <c r="K56" s="47"/>
      <c r="L56" s="47"/>
      <c r="M56" s="47"/>
      <c r="N56" s="47"/>
      <c r="O56" s="47"/>
      <c r="P56" s="47"/>
      <c r="Q56" s="47"/>
      <c r="S56" s="46"/>
      <c r="T56" s="46"/>
      <c r="U56" s="46"/>
      <c r="V56" s="46"/>
      <c r="W56" s="46"/>
      <c r="X56" s="46"/>
      <c r="Y56" s="46"/>
      <c r="Z56" s="46"/>
      <c r="AB56" s="50"/>
      <c r="AC56" s="50"/>
      <c r="AD56" s="50"/>
      <c r="AE56" s="50"/>
      <c r="AF56" s="50"/>
      <c r="AG56" s="50"/>
      <c r="AH56" s="50"/>
      <c r="AI56" s="50"/>
      <c r="AK56" s="51"/>
      <c r="AL56" s="58"/>
      <c r="AM56" s="59"/>
      <c r="AN56" s="59"/>
      <c r="AO56" s="59"/>
      <c r="AP56" s="59"/>
      <c r="AQ56" s="59"/>
      <c r="AR56" s="59"/>
      <c r="AS56" s="53"/>
      <c r="AT56" s="53"/>
      <c r="AW56" s="49"/>
      <c r="AX56" s="49"/>
      <c r="AY56" s="49"/>
      <c r="AZ56" s="49"/>
      <c r="BA56" s="49"/>
      <c r="BB56" s="49"/>
      <c r="BC56" s="49"/>
      <c r="BD56" s="53"/>
      <c r="BE56" s="53"/>
    </row>
    <row r="57" spans="1:57" x14ac:dyDescent="0.25">
      <c r="A57" s="43">
        <v>92</v>
      </c>
      <c r="B57" s="43">
        <v>53</v>
      </c>
      <c r="C57" s="71"/>
      <c r="D57" s="44"/>
      <c r="E57" s="47"/>
      <c r="F57" s="47"/>
      <c r="G57" s="47"/>
      <c r="H57" s="47"/>
      <c r="I57" s="47"/>
      <c r="J57" s="47"/>
      <c r="K57" s="47"/>
      <c r="L57" s="47"/>
      <c r="M57" s="47"/>
      <c r="N57" s="47"/>
      <c r="O57" s="47"/>
      <c r="P57" s="47"/>
      <c r="Q57" s="47"/>
      <c r="S57" s="46"/>
      <c r="T57" s="46"/>
      <c r="U57" s="46"/>
      <c r="V57" s="46"/>
      <c r="W57" s="46"/>
      <c r="X57" s="46"/>
      <c r="Y57" s="46"/>
      <c r="Z57" s="46"/>
      <c r="AB57" s="50"/>
      <c r="AC57" s="50"/>
      <c r="AD57" s="50"/>
      <c r="AE57" s="50"/>
      <c r="AF57" s="50"/>
      <c r="AG57" s="50"/>
      <c r="AH57" s="50"/>
      <c r="AI57" s="50"/>
      <c r="AK57" s="51"/>
      <c r="AL57" s="58"/>
      <c r="AM57" s="59"/>
      <c r="AN57" s="59"/>
      <c r="AO57" s="59"/>
      <c r="AP57" s="59"/>
      <c r="AQ57" s="59"/>
      <c r="AR57" s="59"/>
      <c r="AS57" s="53"/>
      <c r="AT57" s="53"/>
      <c r="AW57" s="49"/>
      <c r="AX57" s="49"/>
      <c r="AY57" s="49"/>
      <c r="AZ57" s="49"/>
      <c r="BA57" s="49"/>
      <c r="BB57" s="49"/>
      <c r="BC57" s="49"/>
      <c r="BD57" s="53"/>
      <c r="BE57" s="53"/>
    </row>
    <row r="58" spans="1:57" x14ac:dyDescent="0.25">
      <c r="A58" s="43">
        <v>93</v>
      </c>
      <c r="B58" s="43">
        <v>54</v>
      </c>
      <c r="C58" s="71"/>
      <c r="D58" s="44"/>
      <c r="E58" s="47"/>
      <c r="F58" s="47"/>
      <c r="G58" s="47"/>
      <c r="H58" s="47"/>
      <c r="I58" s="47"/>
      <c r="J58" s="47"/>
      <c r="K58" s="47"/>
      <c r="L58" s="47"/>
      <c r="M58" s="47"/>
      <c r="N58" s="47"/>
      <c r="O58" s="47"/>
      <c r="P58" s="47"/>
      <c r="Q58" s="47"/>
      <c r="S58" s="46"/>
      <c r="T58" s="46"/>
      <c r="U58" s="46"/>
      <c r="V58" s="46"/>
      <c r="W58" s="46"/>
      <c r="X58" s="46"/>
      <c r="Y58" s="46"/>
      <c r="Z58" s="46"/>
      <c r="AB58" s="50"/>
      <c r="AC58" s="50"/>
      <c r="AD58" s="50"/>
      <c r="AE58" s="50"/>
      <c r="AF58" s="50"/>
      <c r="AG58" s="50"/>
      <c r="AH58" s="50"/>
      <c r="AI58" s="50"/>
      <c r="AK58" s="51"/>
      <c r="AL58" s="58"/>
      <c r="AM58" s="59"/>
      <c r="AN58" s="59"/>
      <c r="AO58" s="59"/>
      <c r="AP58" s="59"/>
      <c r="AQ58" s="59"/>
      <c r="AR58" s="59"/>
      <c r="AS58" s="53"/>
      <c r="AT58" s="53"/>
      <c r="AW58" s="49"/>
      <c r="AX58" s="49"/>
      <c r="AY58" s="49"/>
      <c r="AZ58" s="49"/>
      <c r="BA58" s="49"/>
      <c r="BB58" s="49"/>
      <c r="BC58" s="49"/>
      <c r="BD58" s="53"/>
      <c r="BE58" s="53"/>
    </row>
    <row r="59" spans="1:57" x14ac:dyDescent="0.25">
      <c r="A59" s="43">
        <v>94</v>
      </c>
      <c r="B59" s="43">
        <v>55</v>
      </c>
      <c r="C59" s="71"/>
      <c r="D59" s="44"/>
      <c r="E59" s="47"/>
      <c r="F59" s="47"/>
      <c r="G59" s="47"/>
      <c r="H59" s="47"/>
      <c r="I59" s="47"/>
      <c r="J59" s="47"/>
      <c r="K59" s="47"/>
      <c r="L59" s="47"/>
      <c r="M59" s="47"/>
      <c r="N59" s="47"/>
      <c r="O59" s="47"/>
      <c r="P59" s="47"/>
      <c r="Q59" s="47"/>
      <c r="S59" s="46"/>
      <c r="T59" s="46"/>
      <c r="U59" s="46"/>
      <c r="V59" s="46"/>
      <c r="W59" s="46"/>
      <c r="X59" s="46"/>
      <c r="Y59" s="46"/>
      <c r="Z59" s="46"/>
      <c r="AB59" s="50"/>
      <c r="AC59" s="50"/>
      <c r="AD59" s="50"/>
      <c r="AE59" s="50"/>
      <c r="AF59" s="50"/>
      <c r="AG59" s="50"/>
      <c r="AH59" s="50"/>
      <c r="AI59" s="50"/>
      <c r="AK59" s="51"/>
      <c r="AL59" s="58"/>
      <c r="AM59" s="59"/>
      <c r="AN59" s="59"/>
      <c r="AO59" s="59"/>
      <c r="AP59" s="59"/>
      <c r="AQ59" s="59"/>
      <c r="AR59" s="59"/>
      <c r="AS59" s="53"/>
      <c r="AT59" s="53"/>
      <c r="AW59" s="49"/>
      <c r="AX59" s="49"/>
      <c r="AY59" s="49"/>
      <c r="AZ59" s="49"/>
      <c r="BA59" s="49"/>
      <c r="BB59" s="49"/>
      <c r="BC59" s="49"/>
      <c r="BD59" s="53"/>
      <c r="BE59" s="53"/>
    </row>
    <row r="60" spans="1:57" x14ac:dyDescent="0.25">
      <c r="A60" s="43">
        <v>95</v>
      </c>
      <c r="B60" s="43">
        <v>56</v>
      </c>
      <c r="C60" s="71"/>
      <c r="D60" s="44"/>
      <c r="E60" s="47"/>
      <c r="F60" s="47"/>
      <c r="G60" s="47"/>
      <c r="H60" s="47"/>
      <c r="I60" s="47"/>
      <c r="J60" s="47"/>
      <c r="K60" s="47"/>
      <c r="L60" s="47"/>
      <c r="M60" s="47"/>
      <c r="N60" s="47"/>
      <c r="O60" s="47"/>
      <c r="P60" s="47"/>
      <c r="Q60" s="47"/>
      <c r="S60" s="46"/>
      <c r="T60" s="46"/>
      <c r="U60" s="46"/>
      <c r="V60" s="46"/>
      <c r="W60" s="46"/>
      <c r="X60" s="46"/>
      <c r="Y60" s="46"/>
      <c r="Z60" s="46"/>
      <c r="AB60" s="50"/>
      <c r="AC60" s="50"/>
      <c r="AD60" s="50"/>
      <c r="AE60" s="50"/>
      <c r="AF60" s="50"/>
      <c r="AG60" s="50"/>
      <c r="AH60" s="50"/>
      <c r="AI60" s="50"/>
      <c r="AK60" s="51"/>
      <c r="AL60" s="58"/>
      <c r="AM60" s="59"/>
      <c r="AN60" s="59"/>
      <c r="AO60" s="59"/>
      <c r="AP60" s="59"/>
      <c r="AQ60" s="59"/>
      <c r="AR60" s="59"/>
      <c r="AS60" s="53"/>
      <c r="AT60" s="53"/>
      <c r="AW60" s="49"/>
      <c r="AX60" s="49"/>
      <c r="AY60" s="49"/>
      <c r="AZ60" s="49"/>
      <c r="BA60" s="49"/>
      <c r="BB60" s="49"/>
      <c r="BC60" s="49"/>
      <c r="BD60" s="53"/>
      <c r="BE60" s="53"/>
    </row>
    <row r="61" spans="1:57" x14ac:dyDescent="0.25">
      <c r="A61" s="43">
        <v>96</v>
      </c>
      <c r="B61" s="43">
        <v>57</v>
      </c>
      <c r="C61" s="71"/>
      <c r="D61" s="44"/>
      <c r="E61" s="47"/>
      <c r="F61" s="47"/>
      <c r="G61" s="47"/>
      <c r="H61" s="47"/>
      <c r="I61" s="47"/>
      <c r="J61" s="47"/>
      <c r="K61" s="47"/>
      <c r="L61" s="47"/>
      <c r="M61" s="47"/>
      <c r="N61" s="47"/>
      <c r="O61" s="47"/>
      <c r="P61" s="47"/>
      <c r="Q61" s="47"/>
      <c r="S61" s="46"/>
      <c r="T61" s="46"/>
      <c r="U61" s="46"/>
      <c r="V61" s="46"/>
      <c r="W61" s="46"/>
      <c r="X61" s="46"/>
      <c r="Y61" s="46"/>
      <c r="Z61" s="46"/>
      <c r="AB61" s="50"/>
      <c r="AC61" s="50"/>
      <c r="AD61" s="50"/>
      <c r="AE61" s="50"/>
      <c r="AF61" s="50"/>
      <c r="AG61" s="50"/>
      <c r="AH61" s="50"/>
      <c r="AI61" s="50"/>
      <c r="AK61" s="51"/>
      <c r="AL61" s="58"/>
      <c r="AM61" s="59"/>
      <c r="AN61" s="59"/>
      <c r="AO61" s="59"/>
      <c r="AP61" s="59"/>
      <c r="AQ61" s="59"/>
      <c r="AR61" s="59"/>
      <c r="AS61" s="53"/>
      <c r="AT61" s="53"/>
      <c r="AW61" s="49"/>
      <c r="AX61" s="49"/>
      <c r="AY61" s="49"/>
      <c r="AZ61" s="49"/>
      <c r="BA61" s="49"/>
      <c r="BB61" s="49"/>
      <c r="BC61" s="49"/>
      <c r="BD61" s="53"/>
      <c r="BE61" s="53"/>
    </row>
    <row r="62" spans="1:57" x14ac:dyDescent="0.25">
      <c r="A62" s="43">
        <v>97</v>
      </c>
      <c r="B62" s="43">
        <v>58</v>
      </c>
      <c r="C62" s="71"/>
      <c r="D62" s="44"/>
      <c r="E62" s="47"/>
      <c r="F62" s="47"/>
      <c r="G62" s="47"/>
      <c r="H62" s="47"/>
      <c r="I62" s="47"/>
      <c r="J62" s="47"/>
      <c r="K62" s="47"/>
      <c r="L62" s="47"/>
      <c r="M62" s="47"/>
      <c r="N62" s="47"/>
      <c r="O62" s="47"/>
      <c r="P62" s="47"/>
      <c r="Q62" s="47"/>
      <c r="S62" s="46"/>
      <c r="T62" s="46"/>
      <c r="U62" s="46"/>
      <c r="V62" s="46"/>
      <c r="W62" s="46"/>
      <c r="X62" s="46"/>
      <c r="Y62" s="46"/>
      <c r="Z62" s="46"/>
      <c r="AB62" s="50"/>
      <c r="AC62" s="50"/>
      <c r="AD62" s="50"/>
      <c r="AE62" s="50"/>
      <c r="AF62" s="50"/>
      <c r="AG62" s="50"/>
      <c r="AH62" s="50"/>
      <c r="AI62" s="50"/>
      <c r="AK62" s="51"/>
      <c r="AL62" s="58"/>
      <c r="AM62" s="59"/>
      <c r="AN62" s="59"/>
      <c r="AO62" s="59"/>
      <c r="AP62" s="59"/>
      <c r="AQ62" s="59"/>
      <c r="AR62" s="59"/>
      <c r="AS62" s="53"/>
      <c r="AT62" s="53"/>
      <c r="AW62" s="49"/>
      <c r="AX62" s="49"/>
      <c r="AY62" s="49"/>
      <c r="AZ62" s="49"/>
      <c r="BA62" s="49"/>
      <c r="BB62" s="49"/>
      <c r="BC62" s="49"/>
      <c r="BD62" s="53"/>
      <c r="BE62" s="53"/>
    </row>
    <row r="63" spans="1:57" x14ac:dyDescent="0.25">
      <c r="A63" s="43">
        <v>98</v>
      </c>
      <c r="B63" s="43">
        <v>59</v>
      </c>
      <c r="C63" s="71"/>
      <c r="D63" s="44"/>
      <c r="E63" s="47"/>
      <c r="F63" s="47"/>
      <c r="G63" s="47"/>
      <c r="H63" s="47"/>
      <c r="I63" s="47"/>
      <c r="J63" s="47"/>
      <c r="K63" s="47"/>
      <c r="L63" s="47"/>
      <c r="M63" s="47"/>
      <c r="N63" s="47"/>
      <c r="O63" s="47"/>
      <c r="P63" s="47"/>
      <c r="Q63" s="47"/>
      <c r="S63" s="46"/>
      <c r="T63" s="46"/>
      <c r="U63" s="46"/>
      <c r="V63" s="46"/>
      <c r="W63" s="46"/>
      <c r="X63" s="46"/>
      <c r="Y63" s="46"/>
      <c r="Z63" s="46"/>
      <c r="AB63" s="50"/>
      <c r="AC63" s="50"/>
      <c r="AD63" s="50"/>
      <c r="AE63" s="50"/>
      <c r="AF63" s="50"/>
      <c r="AG63" s="50"/>
      <c r="AH63" s="50"/>
      <c r="AI63" s="50"/>
      <c r="AK63" s="51"/>
      <c r="AL63" s="58"/>
      <c r="AM63" s="59"/>
      <c r="AN63" s="59"/>
      <c r="AO63" s="59"/>
      <c r="AP63" s="59"/>
      <c r="AQ63" s="59"/>
      <c r="AR63" s="59"/>
      <c r="AS63" s="53"/>
      <c r="AT63" s="53"/>
      <c r="AW63" s="49"/>
      <c r="AX63" s="49"/>
      <c r="AY63" s="49"/>
      <c r="AZ63" s="49"/>
      <c r="BA63" s="49"/>
      <c r="BB63" s="49"/>
      <c r="BC63" s="49"/>
      <c r="BD63" s="53"/>
      <c r="BE63" s="53"/>
    </row>
    <row r="64" spans="1:57" x14ac:dyDescent="0.25">
      <c r="A64" s="43">
        <v>99</v>
      </c>
      <c r="B64" s="43">
        <v>60</v>
      </c>
      <c r="C64" s="71"/>
      <c r="D64" s="44"/>
      <c r="E64" s="47"/>
      <c r="F64" s="47"/>
      <c r="G64" s="47"/>
      <c r="H64" s="47"/>
      <c r="I64" s="47"/>
      <c r="J64" s="47"/>
      <c r="K64" s="47"/>
      <c r="L64" s="47"/>
      <c r="M64" s="47"/>
      <c r="N64" s="47"/>
      <c r="O64" s="47"/>
      <c r="P64" s="47"/>
      <c r="Q64" s="47"/>
      <c r="S64" s="46"/>
      <c r="T64" s="46"/>
      <c r="U64" s="46"/>
      <c r="V64" s="46"/>
      <c r="W64" s="46"/>
      <c r="X64" s="46"/>
      <c r="Y64" s="46"/>
      <c r="Z64" s="46"/>
      <c r="AB64" s="50"/>
      <c r="AC64" s="50"/>
      <c r="AD64" s="50"/>
      <c r="AE64" s="50"/>
      <c r="AF64" s="50"/>
      <c r="AG64" s="50"/>
      <c r="AH64" s="50"/>
      <c r="AI64" s="50"/>
      <c r="AK64" s="51"/>
      <c r="AL64" s="58"/>
      <c r="AM64" s="59"/>
      <c r="AN64" s="59"/>
      <c r="AO64" s="59"/>
      <c r="AP64" s="59"/>
      <c r="AQ64" s="59"/>
      <c r="AR64" s="59"/>
      <c r="AS64" s="53"/>
      <c r="AT64" s="53"/>
      <c r="AW64" s="49"/>
      <c r="AX64" s="49"/>
      <c r="AY64" s="49"/>
      <c r="AZ64" s="49"/>
      <c r="BA64" s="49"/>
      <c r="BB64" s="49"/>
      <c r="BC64" s="49"/>
      <c r="BD64" s="53"/>
      <c r="BE64" s="53"/>
    </row>
    <row r="65" spans="45:57" x14ac:dyDescent="0.25">
      <c r="AS65" s="54"/>
      <c r="AT65" s="54"/>
      <c r="BD65" s="54"/>
      <c r="BE65" s="54"/>
    </row>
    <row r="66" spans="45:57" x14ac:dyDescent="0.25">
      <c r="AS66" s="54"/>
      <c r="AT66" s="54"/>
      <c r="BD66" s="54"/>
      <c r="BE66" s="54"/>
    </row>
    <row r="67" spans="45:57" x14ac:dyDescent="0.25">
      <c r="AS67" s="54"/>
      <c r="AT67" s="54"/>
      <c r="BD67" s="54"/>
      <c r="BE67" s="54"/>
    </row>
    <row r="68" spans="45:57" x14ac:dyDescent="0.25">
      <c r="AS68" s="54"/>
      <c r="AT68" s="54"/>
      <c r="BD68" s="54"/>
      <c r="BE68" s="54"/>
    </row>
  </sheetData>
  <mergeCells count="5">
    <mergeCell ref="S1:Z1"/>
    <mergeCell ref="E1:Q1"/>
    <mergeCell ref="AB1:AI1"/>
    <mergeCell ref="AL1:AR1"/>
    <mergeCell ref="AW1:B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9A70C-D395-4479-9EEC-D410C1F795A3}">
  <sheetPr codeName="Sheet5"/>
  <dimension ref="A1:C36"/>
  <sheetViews>
    <sheetView workbookViewId="0">
      <selection activeCell="B37" sqref="B37"/>
    </sheetView>
  </sheetViews>
  <sheetFormatPr defaultRowHeight="15" x14ac:dyDescent="0.25"/>
  <cols>
    <col min="1" max="1" width="43.140625" customWidth="1"/>
    <col min="2" max="2" width="16.28515625" bestFit="1" customWidth="1"/>
    <col min="3" max="3" width="15.7109375" bestFit="1" customWidth="1"/>
  </cols>
  <sheetData>
    <row r="1" spans="1:3" x14ac:dyDescent="0.25">
      <c r="A1" s="87" t="s">
        <v>254</v>
      </c>
      <c r="B1" s="88"/>
      <c r="C1" s="89"/>
    </row>
    <row r="2" spans="1:3" x14ac:dyDescent="0.25">
      <c r="A2" s="77" t="s">
        <v>170</v>
      </c>
      <c r="B2" s="77"/>
      <c r="C2" s="77"/>
    </row>
    <row r="3" spans="1:3" x14ac:dyDescent="0.25">
      <c r="A3" s="22" t="s">
        <v>150</v>
      </c>
      <c r="B3" s="22" t="s">
        <v>151</v>
      </c>
      <c r="C3" s="22" t="s">
        <v>152</v>
      </c>
    </row>
    <row r="4" spans="1:3" x14ac:dyDescent="0.25">
      <c r="A4" s="21" t="s">
        <v>139</v>
      </c>
      <c r="B4" s="23">
        <f>'Inputs-SQ'!B3*0.1</f>
        <v>300</v>
      </c>
      <c r="C4" s="23" t="s">
        <v>234</v>
      </c>
    </row>
    <row r="5" spans="1:3" x14ac:dyDescent="0.25">
      <c r="A5" s="21" t="s">
        <v>147</v>
      </c>
      <c r="B5" s="23">
        <v>0</v>
      </c>
      <c r="C5" s="23" t="s">
        <v>235</v>
      </c>
    </row>
    <row r="6" spans="1:3" x14ac:dyDescent="0.25">
      <c r="A6" s="21" t="s">
        <v>136</v>
      </c>
      <c r="B6" s="23">
        <f>'Inputs-SQ'!B5+'Inputs-SQ'!B3*0.9</f>
        <v>8700</v>
      </c>
      <c r="C6" s="23" t="s">
        <v>236</v>
      </c>
    </row>
    <row r="7" spans="1:3" x14ac:dyDescent="0.25">
      <c r="A7" s="21" t="s">
        <v>153</v>
      </c>
      <c r="B7" s="23">
        <v>1000</v>
      </c>
      <c r="C7" s="23" t="s">
        <v>237</v>
      </c>
    </row>
    <row r="8" spans="1:3" x14ac:dyDescent="0.25">
      <c r="A8" s="21" t="s">
        <v>154</v>
      </c>
      <c r="B8" s="23">
        <v>0</v>
      </c>
      <c r="C8" s="23" t="s">
        <v>238</v>
      </c>
    </row>
    <row r="9" spans="1:3" x14ac:dyDescent="0.25">
      <c r="A9" s="21" t="s">
        <v>148</v>
      </c>
      <c r="B9" s="23">
        <v>0</v>
      </c>
      <c r="C9" s="23" t="s">
        <v>239</v>
      </c>
    </row>
    <row r="10" spans="1:3" x14ac:dyDescent="0.25">
      <c r="A10" s="21" t="s">
        <v>149</v>
      </c>
      <c r="B10" s="23">
        <v>0</v>
      </c>
      <c r="C10" s="23" t="s">
        <v>240</v>
      </c>
    </row>
    <row r="11" spans="1:3" x14ac:dyDescent="0.25">
      <c r="A11" s="77" t="s">
        <v>250</v>
      </c>
      <c r="B11" s="77"/>
      <c r="C11" s="77"/>
    </row>
    <row r="12" spans="1:3" x14ac:dyDescent="0.25">
      <c r="A12" s="21" t="s">
        <v>281</v>
      </c>
      <c r="B12" s="64">
        <f>140*10000</f>
        <v>1400000</v>
      </c>
      <c r="C12" s="23" t="s">
        <v>233</v>
      </c>
    </row>
    <row r="13" spans="1:3" x14ac:dyDescent="0.25">
      <c r="A13" s="87" t="s">
        <v>253</v>
      </c>
      <c r="B13" s="88"/>
      <c r="C13" s="89"/>
    </row>
    <row r="14" spans="1:3" x14ac:dyDescent="0.25">
      <c r="A14" s="77" t="s">
        <v>171</v>
      </c>
      <c r="B14" s="77"/>
      <c r="C14" s="77"/>
    </row>
    <row r="15" spans="1:3" x14ac:dyDescent="0.25">
      <c r="A15" s="22" t="s">
        <v>150</v>
      </c>
      <c r="B15" s="22" t="s">
        <v>151</v>
      </c>
      <c r="C15" s="22" t="s">
        <v>152</v>
      </c>
    </row>
    <row r="16" spans="1:3" x14ac:dyDescent="0.25">
      <c r="A16" s="21" t="s">
        <v>139</v>
      </c>
      <c r="B16" s="23">
        <f>i_SC</f>
        <v>3000</v>
      </c>
      <c r="C16" s="23" t="s">
        <v>241</v>
      </c>
    </row>
    <row r="17" spans="1:3" x14ac:dyDescent="0.25">
      <c r="A17" s="21" t="s">
        <v>147</v>
      </c>
      <c r="B17" s="23">
        <v>0</v>
      </c>
      <c r="C17" s="23" t="s">
        <v>242</v>
      </c>
    </row>
    <row r="18" spans="1:3" x14ac:dyDescent="0.25">
      <c r="A18" s="21" t="s">
        <v>136</v>
      </c>
      <c r="B18" s="23">
        <f>i_IM</f>
        <v>6000</v>
      </c>
      <c r="C18" s="23" t="s">
        <v>243</v>
      </c>
    </row>
    <row r="19" spans="1:3" x14ac:dyDescent="0.25">
      <c r="A19" s="21" t="s">
        <v>153</v>
      </c>
      <c r="B19" s="23">
        <f>'Inputs-SQ'!B6*0.1</f>
        <v>100</v>
      </c>
      <c r="C19" s="23" t="s">
        <v>244</v>
      </c>
    </row>
    <row r="20" spans="1:3" x14ac:dyDescent="0.25">
      <c r="A20" s="21" t="s">
        <v>154</v>
      </c>
      <c r="B20" s="23">
        <f>'Inputs-SQ'!B6*0.9</f>
        <v>900</v>
      </c>
      <c r="C20" s="23" t="s">
        <v>245</v>
      </c>
    </row>
    <row r="21" spans="1:3" x14ac:dyDescent="0.25">
      <c r="A21" s="21" t="s">
        <v>148</v>
      </c>
      <c r="B21" s="23">
        <v>0</v>
      </c>
      <c r="C21" s="23" t="s">
        <v>246</v>
      </c>
    </row>
    <row r="22" spans="1:3" x14ac:dyDescent="0.25">
      <c r="A22" s="21" t="s">
        <v>149</v>
      </c>
      <c r="B22" s="23">
        <v>0</v>
      </c>
      <c r="C22" s="23" t="s">
        <v>247</v>
      </c>
    </row>
    <row r="23" spans="1:3" x14ac:dyDescent="0.25">
      <c r="A23" s="77" t="s">
        <v>249</v>
      </c>
      <c r="B23" s="77"/>
      <c r="C23" s="77"/>
    </row>
    <row r="24" spans="1:3" x14ac:dyDescent="0.25">
      <c r="A24" s="21" t="s">
        <v>282</v>
      </c>
      <c r="B24" s="64">
        <f>260*10000</f>
        <v>2600000</v>
      </c>
      <c r="C24" s="23" t="s">
        <v>248</v>
      </c>
    </row>
    <row r="25" spans="1:3" x14ac:dyDescent="0.25">
      <c r="A25" s="87" t="s">
        <v>255</v>
      </c>
      <c r="B25" s="88"/>
      <c r="C25" s="89"/>
    </row>
    <row r="26" spans="1:3" x14ac:dyDescent="0.25">
      <c r="A26" s="77" t="s">
        <v>172</v>
      </c>
      <c r="B26" s="77"/>
      <c r="C26" s="77"/>
    </row>
    <row r="27" spans="1:3" x14ac:dyDescent="0.25">
      <c r="A27" s="22" t="s">
        <v>150</v>
      </c>
      <c r="B27" s="22" t="s">
        <v>151</v>
      </c>
      <c r="C27" s="22" t="s">
        <v>152</v>
      </c>
    </row>
    <row r="28" spans="1:3" x14ac:dyDescent="0.25">
      <c r="A28" s="21" t="s">
        <v>139</v>
      </c>
      <c r="B28" s="23">
        <f>'Inputs-SQ'!B3*0.1</f>
        <v>300</v>
      </c>
      <c r="C28" s="23" t="s">
        <v>256</v>
      </c>
    </row>
    <row r="29" spans="1:3" x14ac:dyDescent="0.25">
      <c r="A29" s="21" t="s">
        <v>147</v>
      </c>
      <c r="B29" s="23">
        <v>0</v>
      </c>
      <c r="C29" s="23" t="s">
        <v>257</v>
      </c>
    </row>
    <row r="30" spans="1:3" x14ac:dyDescent="0.25">
      <c r="A30" s="21" t="s">
        <v>136</v>
      </c>
      <c r="B30" s="23">
        <f>'Inputs-SQ'!B5+'Inputs-SQ'!B3*0.9</f>
        <v>8700</v>
      </c>
      <c r="C30" s="23" t="s">
        <v>258</v>
      </c>
    </row>
    <row r="31" spans="1:3" x14ac:dyDescent="0.25">
      <c r="A31" s="21" t="s">
        <v>153</v>
      </c>
      <c r="B31" s="23">
        <f>'Inputs-SQ'!B6*0.1</f>
        <v>100</v>
      </c>
      <c r="C31" s="23" t="s">
        <v>259</v>
      </c>
    </row>
    <row r="32" spans="1:3" x14ac:dyDescent="0.25">
      <c r="A32" s="21" t="s">
        <v>154</v>
      </c>
      <c r="B32" s="23">
        <f>'Inputs-SQ'!B6*0.9</f>
        <v>900</v>
      </c>
      <c r="C32" s="23" t="s">
        <v>260</v>
      </c>
    </row>
    <row r="33" spans="1:3" x14ac:dyDescent="0.25">
      <c r="A33" s="21" t="s">
        <v>148</v>
      </c>
      <c r="B33" s="23">
        <v>0</v>
      </c>
      <c r="C33" s="23" t="s">
        <v>261</v>
      </c>
    </row>
    <row r="34" spans="1:3" x14ac:dyDescent="0.25">
      <c r="A34" s="21" t="s">
        <v>149</v>
      </c>
      <c r="B34" s="23">
        <v>0</v>
      </c>
      <c r="C34" s="23" t="s">
        <v>262</v>
      </c>
    </row>
    <row r="35" spans="1:3" x14ac:dyDescent="0.25">
      <c r="A35" s="77" t="s">
        <v>252</v>
      </c>
      <c r="B35" s="77"/>
      <c r="C35" s="77"/>
    </row>
    <row r="36" spans="1:3" x14ac:dyDescent="0.25">
      <c r="A36" s="21" t="s">
        <v>251</v>
      </c>
      <c r="B36" s="64">
        <f>260*10000 + 4000*140</f>
        <v>3160000</v>
      </c>
      <c r="C36" s="23" t="s">
        <v>263</v>
      </c>
    </row>
  </sheetData>
  <mergeCells count="9">
    <mergeCell ref="A35:C35"/>
    <mergeCell ref="A13:C13"/>
    <mergeCell ref="A1:C1"/>
    <mergeCell ref="A25:C25"/>
    <mergeCell ref="A2:C2"/>
    <mergeCell ref="A14:C14"/>
    <mergeCell ref="A26:C26"/>
    <mergeCell ref="A11:C11"/>
    <mergeCell ref="A23:C23"/>
  </mergeCells>
  <conditionalFormatting sqref="B16:B22 B28:B34 B4:B10">
    <cfRule type="dataBar" priority="1">
      <dataBar>
        <cfvo type="min"/>
        <cfvo type="max"/>
        <color rgb="FF638EC6"/>
      </dataBar>
      <extLst>
        <ext xmlns:x14="http://schemas.microsoft.com/office/spreadsheetml/2009/9/main" uri="{B025F937-C7B1-47D3-B67F-A62EFF666E3E}">
          <x14:id>{49C41272-0ECC-4870-96E8-B921ACF29838}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9C41272-0ECC-4870-96E8-B921ACF29838}">
            <x14:dataBar minLength="0" maxLength="100" border="1" negativeBarBorderColorSameAsPositive="0">
              <x14:cfvo type="autoMin"/>
              <x14:cfvo type="autoMax"/>
              <x14:borderColor rgb="FF638EC6"/>
              <x14:negativeFillColor rgb="FFFF0000"/>
              <x14:negativeBorderColor rgb="FFFF0000"/>
              <x14:axisColor rgb="FF000000"/>
            </x14:dataBar>
          </x14:cfRule>
          <xm:sqref>B16:B22 B28:B34 B4:B10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6850-EC1C-4B39-BB0E-5CA0BB6606F3}">
  <sheetPr codeName="Sheet6">
    <pageSetUpPr autoPageBreaks="0"/>
  </sheetPr>
  <dimension ref="A1:I109"/>
  <sheetViews>
    <sheetView showOutlineSymbols="0" zoomScaleNormal="100" workbookViewId="0">
      <selection activeCell="D10" sqref="D10"/>
    </sheetView>
  </sheetViews>
  <sheetFormatPr defaultColWidth="12.42578125" defaultRowHeight="15" x14ac:dyDescent="0.2"/>
  <cols>
    <col min="1" max="1" width="12.42578125" style="7"/>
    <col min="2" max="7" width="12.42578125" style="7" customWidth="1"/>
    <col min="8" max="8" width="13.7109375" style="7" customWidth="1"/>
    <col min="9" max="9" width="15" style="7" customWidth="1"/>
    <col min="10" max="263" width="12.42578125" style="7"/>
    <col min="264" max="264" width="13.7109375" style="7" customWidth="1"/>
    <col min="265" max="265" width="15" style="7" customWidth="1"/>
    <col min="266" max="519" width="12.42578125" style="7"/>
    <col min="520" max="520" width="13.7109375" style="7" customWidth="1"/>
    <col min="521" max="521" width="15" style="7" customWidth="1"/>
    <col min="522" max="775" width="12.42578125" style="7"/>
    <col min="776" max="776" width="13.7109375" style="7" customWidth="1"/>
    <col min="777" max="777" width="15" style="7" customWidth="1"/>
    <col min="778" max="1031" width="12.42578125" style="7"/>
    <col min="1032" max="1032" width="13.7109375" style="7" customWidth="1"/>
    <col min="1033" max="1033" width="15" style="7" customWidth="1"/>
    <col min="1034" max="1287" width="12.42578125" style="7"/>
    <col min="1288" max="1288" width="13.7109375" style="7" customWidth="1"/>
    <col min="1289" max="1289" width="15" style="7" customWidth="1"/>
    <col min="1290" max="1543" width="12.42578125" style="7"/>
    <col min="1544" max="1544" width="13.7109375" style="7" customWidth="1"/>
    <col min="1545" max="1545" width="15" style="7" customWidth="1"/>
    <col min="1546" max="1799" width="12.42578125" style="7"/>
    <col min="1800" max="1800" width="13.7109375" style="7" customWidth="1"/>
    <col min="1801" max="1801" width="15" style="7" customWidth="1"/>
    <col min="1802" max="2055" width="12.42578125" style="7"/>
    <col min="2056" max="2056" width="13.7109375" style="7" customWidth="1"/>
    <col min="2057" max="2057" width="15" style="7" customWidth="1"/>
    <col min="2058" max="2311" width="12.42578125" style="7"/>
    <col min="2312" max="2312" width="13.7109375" style="7" customWidth="1"/>
    <col min="2313" max="2313" width="15" style="7" customWidth="1"/>
    <col min="2314" max="2567" width="12.42578125" style="7"/>
    <col min="2568" max="2568" width="13.7109375" style="7" customWidth="1"/>
    <col min="2569" max="2569" width="15" style="7" customWidth="1"/>
    <col min="2570" max="2823" width="12.42578125" style="7"/>
    <col min="2824" max="2824" width="13.7109375" style="7" customWidth="1"/>
    <col min="2825" max="2825" width="15" style="7" customWidth="1"/>
    <col min="2826" max="3079" width="12.42578125" style="7"/>
    <col min="3080" max="3080" width="13.7109375" style="7" customWidth="1"/>
    <col min="3081" max="3081" width="15" style="7" customWidth="1"/>
    <col min="3082" max="3335" width="12.42578125" style="7"/>
    <col min="3336" max="3336" width="13.7109375" style="7" customWidth="1"/>
    <col min="3337" max="3337" width="15" style="7" customWidth="1"/>
    <col min="3338" max="3591" width="12.42578125" style="7"/>
    <col min="3592" max="3592" width="13.7109375" style="7" customWidth="1"/>
    <col min="3593" max="3593" width="15" style="7" customWidth="1"/>
    <col min="3594" max="3847" width="12.42578125" style="7"/>
    <col min="3848" max="3848" width="13.7109375" style="7" customWidth="1"/>
    <col min="3849" max="3849" width="15" style="7" customWidth="1"/>
    <col min="3850" max="4103" width="12.42578125" style="7"/>
    <col min="4104" max="4104" width="13.7109375" style="7" customWidth="1"/>
    <col min="4105" max="4105" width="15" style="7" customWidth="1"/>
    <col min="4106" max="4359" width="12.42578125" style="7"/>
    <col min="4360" max="4360" width="13.7109375" style="7" customWidth="1"/>
    <col min="4361" max="4361" width="15" style="7" customWidth="1"/>
    <col min="4362" max="4615" width="12.42578125" style="7"/>
    <col min="4616" max="4616" width="13.7109375" style="7" customWidth="1"/>
    <col min="4617" max="4617" width="15" style="7" customWidth="1"/>
    <col min="4618" max="4871" width="12.42578125" style="7"/>
    <col min="4872" max="4872" width="13.7109375" style="7" customWidth="1"/>
    <col min="4873" max="4873" width="15" style="7" customWidth="1"/>
    <col min="4874" max="5127" width="12.42578125" style="7"/>
    <col min="5128" max="5128" width="13.7109375" style="7" customWidth="1"/>
    <col min="5129" max="5129" width="15" style="7" customWidth="1"/>
    <col min="5130" max="5383" width="12.42578125" style="7"/>
    <col min="5384" max="5384" width="13.7109375" style="7" customWidth="1"/>
    <col min="5385" max="5385" width="15" style="7" customWidth="1"/>
    <col min="5386" max="5639" width="12.42578125" style="7"/>
    <col min="5640" max="5640" width="13.7109375" style="7" customWidth="1"/>
    <col min="5641" max="5641" width="15" style="7" customWidth="1"/>
    <col min="5642" max="5895" width="12.42578125" style="7"/>
    <col min="5896" max="5896" width="13.7109375" style="7" customWidth="1"/>
    <col min="5897" max="5897" width="15" style="7" customWidth="1"/>
    <col min="5898" max="6151" width="12.42578125" style="7"/>
    <col min="6152" max="6152" width="13.7109375" style="7" customWidth="1"/>
    <col min="6153" max="6153" width="15" style="7" customWidth="1"/>
    <col min="6154" max="6407" width="12.42578125" style="7"/>
    <col min="6408" max="6408" width="13.7109375" style="7" customWidth="1"/>
    <col min="6409" max="6409" width="15" style="7" customWidth="1"/>
    <col min="6410" max="6663" width="12.42578125" style="7"/>
    <col min="6664" max="6664" width="13.7109375" style="7" customWidth="1"/>
    <col min="6665" max="6665" width="15" style="7" customWidth="1"/>
    <col min="6666" max="6919" width="12.42578125" style="7"/>
    <col min="6920" max="6920" width="13.7109375" style="7" customWidth="1"/>
    <col min="6921" max="6921" width="15" style="7" customWidth="1"/>
    <col min="6922" max="7175" width="12.42578125" style="7"/>
    <col min="7176" max="7176" width="13.7109375" style="7" customWidth="1"/>
    <col min="7177" max="7177" width="15" style="7" customWidth="1"/>
    <col min="7178" max="7431" width="12.42578125" style="7"/>
    <col min="7432" max="7432" width="13.7109375" style="7" customWidth="1"/>
    <col min="7433" max="7433" width="15" style="7" customWidth="1"/>
    <col min="7434" max="7687" width="12.42578125" style="7"/>
    <col min="7688" max="7688" width="13.7109375" style="7" customWidth="1"/>
    <col min="7689" max="7689" width="15" style="7" customWidth="1"/>
    <col min="7690" max="7943" width="12.42578125" style="7"/>
    <col min="7944" max="7944" width="13.7109375" style="7" customWidth="1"/>
    <col min="7945" max="7945" width="15" style="7" customWidth="1"/>
    <col min="7946" max="8199" width="12.42578125" style="7"/>
    <col min="8200" max="8200" width="13.7109375" style="7" customWidth="1"/>
    <col min="8201" max="8201" width="15" style="7" customWidth="1"/>
    <col min="8202" max="8455" width="12.42578125" style="7"/>
    <col min="8456" max="8456" width="13.7109375" style="7" customWidth="1"/>
    <col min="8457" max="8457" width="15" style="7" customWidth="1"/>
    <col min="8458" max="8711" width="12.42578125" style="7"/>
    <col min="8712" max="8712" width="13.7109375" style="7" customWidth="1"/>
    <col min="8713" max="8713" width="15" style="7" customWidth="1"/>
    <col min="8714" max="8967" width="12.42578125" style="7"/>
    <col min="8968" max="8968" width="13.7109375" style="7" customWidth="1"/>
    <col min="8969" max="8969" width="15" style="7" customWidth="1"/>
    <col min="8970" max="9223" width="12.42578125" style="7"/>
    <col min="9224" max="9224" width="13.7109375" style="7" customWidth="1"/>
    <col min="9225" max="9225" width="15" style="7" customWidth="1"/>
    <col min="9226" max="9479" width="12.42578125" style="7"/>
    <col min="9480" max="9480" width="13.7109375" style="7" customWidth="1"/>
    <col min="9481" max="9481" width="15" style="7" customWidth="1"/>
    <col min="9482" max="9735" width="12.42578125" style="7"/>
    <col min="9736" max="9736" width="13.7109375" style="7" customWidth="1"/>
    <col min="9737" max="9737" width="15" style="7" customWidth="1"/>
    <col min="9738" max="9991" width="12.42578125" style="7"/>
    <col min="9992" max="9992" width="13.7109375" style="7" customWidth="1"/>
    <col min="9993" max="9993" width="15" style="7" customWidth="1"/>
    <col min="9994" max="10247" width="12.42578125" style="7"/>
    <col min="10248" max="10248" width="13.7109375" style="7" customWidth="1"/>
    <col min="10249" max="10249" width="15" style="7" customWidth="1"/>
    <col min="10250" max="10503" width="12.42578125" style="7"/>
    <col min="10504" max="10504" width="13.7109375" style="7" customWidth="1"/>
    <col min="10505" max="10505" width="15" style="7" customWidth="1"/>
    <col min="10506" max="10759" width="12.42578125" style="7"/>
    <col min="10760" max="10760" width="13.7109375" style="7" customWidth="1"/>
    <col min="10761" max="10761" width="15" style="7" customWidth="1"/>
    <col min="10762" max="11015" width="12.42578125" style="7"/>
    <col min="11016" max="11016" width="13.7109375" style="7" customWidth="1"/>
    <col min="11017" max="11017" width="15" style="7" customWidth="1"/>
    <col min="11018" max="11271" width="12.42578125" style="7"/>
    <col min="11272" max="11272" width="13.7109375" style="7" customWidth="1"/>
    <col min="11273" max="11273" width="15" style="7" customWidth="1"/>
    <col min="11274" max="11527" width="12.42578125" style="7"/>
    <col min="11528" max="11528" width="13.7109375" style="7" customWidth="1"/>
    <col min="11529" max="11529" width="15" style="7" customWidth="1"/>
    <col min="11530" max="11783" width="12.42578125" style="7"/>
    <col min="11784" max="11784" width="13.7109375" style="7" customWidth="1"/>
    <col min="11785" max="11785" width="15" style="7" customWidth="1"/>
    <col min="11786" max="12039" width="12.42578125" style="7"/>
    <col min="12040" max="12040" width="13.7109375" style="7" customWidth="1"/>
    <col min="12041" max="12041" width="15" style="7" customWidth="1"/>
    <col min="12042" max="12295" width="12.42578125" style="7"/>
    <col min="12296" max="12296" width="13.7109375" style="7" customWidth="1"/>
    <col min="12297" max="12297" width="15" style="7" customWidth="1"/>
    <col min="12298" max="12551" width="12.42578125" style="7"/>
    <col min="12552" max="12552" width="13.7109375" style="7" customWidth="1"/>
    <col min="12553" max="12553" width="15" style="7" customWidth="1"/>
    <col min="12554" max="12807" width="12.42578125" style="7"/>
    <col min="12808" max="12808" width="13.7109375" style="7" customWidth="1"/>
    <col min="12809" max="12809" width="15" style="7" customWidth="1"/>
    <col min="12810" max="13063" width="12.42578125" style="7"/>
    <col min="13064" max="13064" width="13.7109375" style="7" customWidth="1"/>
    <col min="13065" max="13065" width="15" style="7" customWidth="1"/>
    <col min="13066" max="13319" width="12.42578125" style="7"/>
    <col min="13320" max="13320" width="13.7109375" style="7" customWidth="1"/>
    <col min="13321" max="13321" width="15" style="7" customWidth="1"/>
    <col min="13322" max="13575" width="12.42578125" style="7"/>
    <col min="13576" max="13576" width="13.7109375" style="7" customWidth="1"/>
    <col min="13577" max="13577" width="15" style="7" customWidth="1"/>
    <col min="13578" max="13831" width="12.42578125" style="7"/>
    <col min="13832" max="13832" width="13.7109375" style="7" customWidth="1"/>
    <col min="13833" max="13833" width="15" style="7" customWidth="1"/>
    <col min="13834" max="14087" width="12.42578125" style="7"/>
    <col min="14088" max="14088" width="13.7109375" style="7" customWidth="1"/>
    <col min="14089" max="14089" width="15" style="7" customWidth="1"/>
    <col min="14090" max="14343" width="12.42578125" style="7"/>
    <col min="14344" max="14344" width="13.7109375" style="7" customWidth="1"/>
    <col min="14345" max="14345" width="15" style="7" customWidth="1"/>
    <col min="14346" max="14599" width="12.42578125" style="7"/>
    <col min="14600" max="14600" width="13.7109375" style="7" customWidth="1"/>
    <col min="14601" max="14601" width="15" style="7" customWidth="1"/>
    <col min="14602" max="14855" width="12.42578125" style="7"/>
    <col min="14856" max="14856" width="13.7109375" style="7" customWidth="1"/>
    <col min="14857" max="14857" width="15" style="7" customWidth="1"/>
    <col min="14858" max="15111" width="12.42578125" style="7"/>
    <col min="15112" max="15112" width="13.7109375" style="7" customWidth="1"/>
    <col min="15113" max="15113" width="15" style="7" customWidth="1"/>
    <col min="15114" max="15367" width="12.42578125" style="7"/>
    <col min="15368" max="15368" width="13.7109375" style="7" customWidth="1"/>
    <col min="15369" max="15369" width="15" style="7" customWidth="1"/>
    <col min="15370" max="15623" width="12.42578125" style="7"/>
    <col min="15624" max="15624" width="13.7109375" style="7" customWidth="1"/>
    <col min="15625" max="15625" width="15" style="7" customWidth="1"/>
    <col min="15626" max="15879" width="12.42578125" style="7"/>
    <col min="15880" max="15880" width="13.7109375" style="7" customWidth="1"/>
    <col min="15881" max="15881" width="15" style="7" customWidth="1"/>
    <col min="15882" max="16135" width="12.42578125" style="7"/>
    <col min="16136" max="16136" width="13.7109375" style="7" customWidth="1"/>
    <col min="16137" max="16137" width="15" style="7" customWidth="1"/>
    <col min="16138" max="16384" width="12.42578125" style="7"/>
  </cols>
  <sheetData>
    <row r="1" spans="1:9" ht="15.75" x14ac:dyDescent="0.25">
      <c r="B1" s="6" t="s">
        <v>8</v>
      </c>
      <c r="C1" s="6"/>
      <c r="D1" s="6"/>
      <c r="E1" s="6"/>
      <c r="F1" s="6"/>
      <c r="G1" s="6"/>
      <c r="H1" s="6"/>
      <c r="I1" s="6"/>
    </row>
    <row r="2" spans="1:9" ht="15.75" x14ac:dyDescent="0.25">
      <c r="B2" s="8"/>
      <c r="C2" s="8"/>
      <c r="D2" s="8"/>
      <c r="E2" s="8"/>
      <c r="F2" s="8"/>
      <c r="G2" s="8"/>
      <c r="H2" s="9" t="s">
        <v>9</v>
      </c>
      <c r="I2" s="8"/>
    </row>
    <row r="3" spans="1:9" ht="15.75" x14ac:dyDescent="0.25">
      <c r="B3" s="6"/>
      <c r="C3" s="6"/>
      <c r="D3" s="10" t="s">
        <v>10</v>
      </c>
      <c r="E3" s="10" t="s">
        <v>11</v>
      </c>
      <c r="F3" s="10" t="s">
        <v>12</v>
      </c>
      <c r="G3" s="10" t="s">
        <v>13</v>
      </c>
      <c r="H3" s="10" t="s">
        <v>14</v>
      </c>
      <c r="I3" s="10" t="s">
        <v>11</v>
      </c>
    </row>
    <row r="4" spans="1:9" ht="15.75" x14ac:dyDescent="0.25">
      <c r="B4" s="6"/>
      <c r="C4" s="6"/>
      <c r="D4" s="10" t="s">
        <v>15</v>
      </c>
      <c r="E4" s="10" t="s">
        <v>12</v>
      </c>
      <c r="F4" s="10" t="s">
        <v>16</v>
      </c>
      <c r="G4" s="10" t="s">
        <v>17</v>
      </c>
      <c r="H4" s="10" t="s">
        <v>18</v>
      </c>
      <c r="I4" s="10" t="s">
        <v>19</v>
      </c>
    </row>
    <row r="5" spans="1:9" ht="15.75" x14ac:dyDescent="0.25">
      <c r="B5" s="6"/>
      <c r="C5" s="6"/>
      <c r="D5" s="10" t="s">
        <v>20</v>
      </c>
      <c r="E5" s="10" t="s">
        <v>21</v>
      </c>
      <c r="F5" s="10" t="s">
        <v>20</v>
      </c>
      <c r="G5" s="10" t="s">
        <v>20</v>
      </c>
      <c r="H5" s="10" t="s">
        <v>22</v>
      </c>
      <c r="I5" s="10" t="s">
        <v>23</v>
      </c>
    </row>
    <row r="6" spans="1:9" ht="15.75" x14ac:dyDescent="0.25">
      <c r="B6" s="6"/>
      <c r="C6" s="6"/>
      <c r="D6" s="10" t="s">
        <v>24</v>
      </c>
      <c r="E6" s="10" t="s">
        <v>25</v>
      </c>
      <c r="F6" s="10" t="s">
        <v>24</v>
      </c>
      <c r="G6" s="10" t="s">
        <v>24</v>
      </c>
      <c r="H6" s="10" t="s">
        <v>25</v>
      </c>
      <c r="I6" s="10" t="s">
        <v>26</v>
      </c>
    </row>
    <row r="7" spans="1:9" ht="18.75" x14ac:dyDescent="0.35">
      <c r="A7" s="19" t="s">
        <v>214</v>
      </c>
      <c r="B7" s="19" t="s">
        <v>215</v>
      </c>
      <c r="C7" s="19" t="s">
        <v>28</v>
      </c>
      <c r="D7" s="20" t="s">
        <v>29</v>
      </c>
      <c r="E7" s="20" t="s">
        <v>30</v>
      </c>
      <c r="F7" s="20" t="s">
        <v>31</v>
      </c>
      <c r="G7" s="20" t="s">
        <v>32</v>
      </c>
      <c r="H7" s="20" t="s">
        <v>33</v>
      </c>
      <c r="I7" s="20" t="s">
        <v>34</v>
      </c>
    </row>
    <row r="8" spans="1:9" ht="15.75" x14ac:dyDescent="0.25">
      <c r="A8" s="17">
        <v>0</v>
      </c>
      <c r="B8" s="17" t="s">
        <v>35</v>
      </c>
      <c r="C8" s="11">
        <f>0.5</f>
        <v>0.5</v>
      </c>
      <c r="D8" s="12">
        <v>6.8650748964182119E-3</v>
      </c>
      <c r="E8" s="13">
        <v>100000</v>
      </c>
      <c r="F8" s="14">
        <v>686.50748964182117</v>
      </c>
      <c r="G8" s="13">
        <v>99393.813886646269</v>
      </c>
      <c r="H8" s="15">
        <v>7748865.1243776847</v>
      </c>
      <c r="I8" s="16">
        <v>77.488651243776843</v>
      </c>
    </row>
    <row r="9" spans="1:9" ht="15.75" x14ac:dyDescent="0.25">
      <c r="A9" s="17">
        <v>1</v>
      </c>
      <c r="B9" s="17" t="s">
        <v>36</v>
      </c>
      <c r="C9" s="11">
        <v>1.5</v>
      </c>
      <c r="D9" s="12">
        <v>4.6541374269416607E-4</v>
      </c>
      <c r="E9" s="13">
        <v>99313.492510358177</v>
      </c>
      <c r="F9" s="14">
        <v>46.22186424927483</v>
      </c>
      <c r="G9" s="13">
        <v>99290.38157823353</v>
      </c>
      <c r="H9" s="15">
        <v>7649471.3104910385</v>
      </c>
      <c r="I9" s="16">
        <v>77.023485098897467</v>
      </c>
    </row>
    <row r="10" spans="1:9" ht="15.75" x14ac:dyDescent="0.25">
      <c r="A10" s="17">
        <v>2</v>
      </c>
      <c r="B10" s="17" t="s">
        <v>37</v>
      </c>
      <c r="C10" s="11">
        <v>2.5</v>
      </c>
      <c r="D10" s="12">
        <v>3.311763432647353E-4</v>
      </c>
      <c r="E10" s="13">
        <v>99267.270646108896</v>
      </c>
      <c r="F10" s="14">
        <v>32.874971698449144</v>
      </c>
      <c r="G10" s="13">
        <v>99250.833160259674</v>
      </c>
      <c r="H10" s="15">
        <v>7550180.9289128054</v>
      </c>
      <c r="I10" s="16">
        <v>76.05911676396795</v>
      </c>
    </row>
    <row r="11" spans="1:9" ht="15.75" x14ac:dyDescent="0.25">
      <c r="A11" s="17">
        <v>3</v>
      </c>
      <c r="B11" s="17" t="s">
        <v>38</v>
      </c>
      <c r="C11" s="11">
        <v>3.5</v>
      </c>
      <c r="D11" s="12">
        <v>2.585902843111573E-4</v>
      </c>
      <c r="E11" s="13">
        <v>99234.395674410451</v>
      </c>
      <c r="F11" s="14">
        <v>25.661050590891676</v>
      </c>
      <c r="G11" s="13">
        <v>99221.565149115006</v>
      </c>
      <c r="H11" s="15">
        <v>7450930.0957525456</v>
      </c>
      <c r="I11" s="16">
        <v>75.084148445859029</v>
      </c>
    </row>
    <row r="12" spans="1:9" ht="15.75" x14ac:dyDescent="0.25">
      <c r="A12" s="17">
        <v>4</v>
      </c>
      <c r="B12" s="17" t="s">
        <v>39</v>
      </c>
      <c r="C12" s="11">
        <v>4.5</v>
      </c>
      <c r="D12" s="12">
        <v>1.9781115272950146E-4</v>
      </c>
      <c r="E12" s="13">
        <v>99208.734623819561</v>
      </c>
      <c r="F12" s="14">
        <v>19.62459415677295</v>
      </c>
      <c r="G12" s="13">
        <v>99198.922326741173</v>
      </c>
      <c r="H12" s="15">
        <v>7351708.5306034302</v>
      </c>
      <c r="I12" s="16">
        <v>74.103440170663347</v>
      </c>
    </row>
    <row r="13" spans="1:9" ht="15.75" x14ac:dyDescent="0.25">
      <c r="A13" s="17">
        <v>5</v>
      </c>
      <c r="B13" s="17" t="s">
        <v>40</v>
      </c>
      <c r="C13" s="11">
        <v>5.5</v>
      </c>
      <c r="D13" s="12">
        <v>1.6780257888956361E-4</v>
      </c>
      <c r="E13" s="13">
        <v>99189.110029662785</v>
      </c>
      <c r="F13" s="14">
        <v>16.644188460738093</v>
      </c>
      <c r="G13" s="13">
        <v>99180.787935432425</v>
      </c>
      <c r="H13" s="15">
        <v>7252509.6082766894</v>
      </c>
      <c r="I13" s="16">
        <v>73.11800263262576</v>
      </c>
    </row>
    <row r="14" spans="1:9" ht="15.75" x14ac:dyDescent="0.25">
      <c r="A14" s="17">
        <v>6</v>
      </c>
      <c r="B14" s="17" t="s">
        <v>41</v>
      </c>
      <c r="C14" s="11">
        <v>6.5</v>
      </c>
      <c r="D14" s="12">
        <v>1.5059628692155817E-4</v>
      </c>
      <c r="E14" s="13">
        <v>99172.465841202051</v>
      </c>
      <c r="F14" s="14">
        <v>14.935005120540092</v>
      </c>
      <c r="G14" s="13">
        <v>99164.998338641773</v>
      </c>
      <c r="H14" s="15">
        <v>7153328.8203412574</v>
      </c>
      <c r="I14" s="16">
        <v>72.13019016584083</v>
      </c>
    </row>
    <row r="15" spans="1:9" ht="15.75" x14ac:dyDescent="0.25">
      <c r="A15" s="17">
        <v>7</v>
      </c>
      <c r="B15" s="17" t="s">
        <v>42</v>
      </c>
      <c r="C15" s="11">
        <v>7.5</v>
      </c>
      <c r="D15" s="12">
        <v>1.4237217361628632E-4</v>
      </c>
      <c r="E15" s="13">
        <v>99157.530836081511</v>
      </c>
      <c r="F15" s="14">
        <v>14.11727319555686</v>
      </c>
      <c r="G15" s="13">
        <v>99150.472199483731</v>
      </c>
      <c r="H15" s="15">
        <v>7054163.8220026158</v>
      </c>
      <c r="I15" s="16">
        <v>71.14097903127437</v>
      </c>
    </row>
    <row r="16" spans="1:9" ht="15.75" x14ac:dyDescent="0.25">
      <c r="A16" s="17">
        <v>8</v>
      </c>
      <c r="B16" s="17" t="s">
        <v>43</v>
      </c>
      <c r="C16" s="11">
        <v>8.5</v>
      </c>
      <c r="D16" s="12">
        <v>1.3934767236257713E-4</v>
      </c>
      <c r="E16" s="13">
        <v>99143.413562885951</v>
      </c>
      <c r="F16" s="14">
        <v>13.815403910068518</v>
      </c>
      <c r="G16" s="13">
        <v>99136.50586093092</v>
      </c>
      <c r="H16" s="15">
        <v>6955013.349803132</v>
      </c>
      <c r="I16" s="16">
        <v>70.151037773090366</v>
      </c>
    </row>
    <row r="17" spans="1:9" ht="15.75" x14ac:dyDescent="0.25">
      <c r="A17" s="17">
        <v>9</v>
      </c>
      <c r="B17" s="17" t="s">
        <v>44</v>
      </c>
      <c r="C17" s="11">
        <v>9.5</v>
      </c>
      <c r="D17" s="12">
        <v>1.336990203235489E-4</v>
      </c>
      <c r="E17" s="13">
        <v>99129.598158975889</v>
      </c>
      <c r="F17" s="14">
        <v>13.253530158922153</v>
      </c>
      <c r="G17" s="13">
        <v>99122.971393896427</v>
      </c>
      <c r="H17" s="15">
        <v>6855876.8439422008</v>
      </c>
      <c r="I17" s="16">
        <v>69.160744835738257</v>
      </c>
    </row>
    <row r="18" spans="1:9" ht="15.75" x14ac:dyDescent="0.25">
      <c r="A18" s="17">
        <v>10</v>
      </c>
      <c r="B18" s="17" t="s">
        <v>45</v>
      </c>
      <c r="C18" s="11">
        <v>10.5</v>
      </c>
      <c r="D18" s="12">
        <v>1.650182438905349E-4</v>
      </c>
      <c r="E18" s="13">
        <v>99116.344628816965</v>
      </c>
      <c r="F18" s="14">
        <v>16.356005131496428</v>
      </c>
      <c r="G18" s="13">
        <v>99108.166626251215</v>
      </c>
      <c r="H18" s="15">
        <v>6756753.8725483045</v>
      </c>
      <c r="I18" s="16">
        <v>68.1699259375618</v>
      </c>
    </row>
    <row r="19" spans="1:9" ht="15.75" x14ac:dyDescent="0.25">
      <c r="A19" s="17">
        <v>11</v>
      </c>
      <c r="B19" s="17" t="s">
        <v>46</v>
      </c>
      <c r="C19" s="11">
        <v>11.5</v>
      </c>
      <c r="D19" s="12">
        <v>1.4741709680441345E-4</v>
      </c>
      <c r="E19" s="13">
        <v>99099.988623685465</v>
      </c>
      <c r="F19" s="14">
        <v>14.609032616254112</v>
      </c>
      <c r="G19" s="13">
        <v>99092.684107377339</v>
      </c>
      <c r="H19" s="15">
        <v>6657645.7059220532</v>
      </c>
      <c r="I19" s="16">
        <v>67.181094552929522</v>
      </c>
    </row>
    <row r="20" spans="1:9" ht="15.75" x14ac:dyDescent="0.25">
      <c r="A20" s="17">
        <v>12</v>
      </c>
      <c r="B20" s="17" t="s">
        <v>47</v>
      </c>
      <c r="C20" s="11">
        <v>12.5</v>
      </c>
      <c r="D20" s="12">
        <v>1.7610767216235307E-4</v>
      </c>
      <c r="E20" s="13">
        <v>99085.379591069213</v>
      </c>
      <c r="F20" s="14">
        <v>17.449695545106326</v>
      </c>
      <c r="G20" s="13">
        <v>99076.654743296662</v>
      </c>
      <c r="H20" s="15">
        <v>6558553.021814676</v>
      </c>
      <c r="I20" s="16">
        <v>66.190925935614146</v>
      </c>
    </row>
    <row r="21" spans="1:9" ht="15.75" x14ac:dyDescent="0.25">
      <c r="A21" s="17">
        <v>13</v>
      </c>
      <c r="B21" s="17" t="s">
        <v>48</v>
      </c>
      <c r="C21" s="11">
        <v>13.5</v>
      </c>
      <c r="D21" s="12">
        <v>2.1097592175678596E-4</v>
      </c>
      <c r="E21" s="13">
        <v>99067.92989552411</v>
      </c>
      <c r="F21" s="14">
        <v>20.900947826244852</v>
      </c>
      <c r="G21" s="13">
        <v>99057.479421610988</v>
      </c>
      <c r="H21" s="15">
        <v>6459476.367071379</v>
      </c>
      <c r="I21" s="16">
        <v>65.202496649354316</v>
      </c>
    </row>
    <row r="22" spans="1:9" ht="15.75" x14ac:dyDescent="0.25">
      <c r="A22" s="17">
        <v>14</v>
      </c>
      <c r="B22" s="17" t="s">
        <v>49</v>
      </c>
      <c r="C22" s="11">
        <v>14.5</v>
      </c>
      <c r="D22" s="12">
        <v>2.5684617866080975E-4</v>
      </c>
      <c r="E22" s="13">
        <v>99047.028947697865</v>
      </c>
      <c r="F22" s="14">
        <v>25.439850892922802</v>
      </c>
      <c r="G22" s="13">
        <v>99034.3090222514</v>
      </c>
      <c r="H22" s="15">
        <v>6360418.887649768</v>
      </c>
      <c r="I22" s="16">
        <v>64.216150198795063</v>
      </c>
    </row>
    <row r="23" spans="1:9" ht="15.75" x14ac:dyDescent="0.25">
      <c r="A23" s="17">
        <v>15</v>
      </c>
      <c r="B23" s="17" t="s">
        <v>50</v>
      </c>
      <c r="C23" s="11">
        <v>15.5</v>
      </c>
      <c r="D23" s="12">
        <v>3.3919291380574151E-4</v>
      </c>
      <c r="E23" s="13">
        <v>99021.589096804935</v>
      </c>
      <c r="F23" s="14">
        <v>33.58742133542011</v>
      </c>
      <c r="G23" s="13">
        <v>99004.795386137223</v>
      </c>
      <c r="H23" s="15">
        <v>6261384.5786275165</v>
      </c>
      <c r="I23" s="16">
        <v>63.232519652924339</v>
      </c>
    </row>
    <row r="24" spans="1:9" ht="15.75" x14ac:dyDescent="0.25">
      <c r="A24" s="17">
        <v>16</v>
      </c>
      <c r="B24" s="17" t="s">
        <v>51</v>
      </c>
      <c r="C24" s="11">
        <v>16.5</v>
      </c>
      <c r="D24" s="12">
        <v>5.3376985727141598E-4</v>
      </c>
      <c r="E24" s="13">
        <v>98988.00167546951</v>
      </c>
      <c r="F24" s="14">
        <v>52.83681152589805</v>
      </c>
      <c r="G24" s="13">
        <v>98961.583269706563</v>
      </c>
      <c r="H24" s="15">
        <v>6162379.7832413791</v>
      </c>
      <c r="I24" s="16">
        <v>62.253805298996106</v>
      </c>
    </row>
    <row r="25" spans="1:9" ht="15.75" x14ac:dyDescent="0.25">
      <c r="A25" s="17">
        <v>17</v>
      </c>
      <c r="B25" s="17" t="s">
        <v>52</v>
      </c>
      <c r="C25" s="11">
        <v>17.5</v>
      </c>
      <c r="D25" s="12">
        <v>6.6014867858503272E-4</v>
      </c>
      <c r="E25" s="13">
        <v>98935.164863943617</v>
      </c>
      <c r="F25" s="14">
        <v>65.311918350524735</v>
      </c>
      <c r="G25" s="13">
        <v>98902.508904768358</v>
      </c>
      <c r="H25" s="15">
        <v>6063418.1999716721</v>
      </c>
      <c r="I25" s="16">
        <v>61.286785222525587</v>
      </c>
    </row>
    <row r="26" spans="1:9" ht="15.75" x14ac:dyDescent="0.25">
      <c r="A26" s="17">
        <v>18</v>
      </c>
      <c r="B26" s="17" t="s">
        <v>53</v>
      </c>
      <c r="C26" s="11">
        <v>18.5</v>
      </c>
      <c r="D26" s="12">
        <v>8.6349408929854992E-4</v>
      </c>
      <c r="E26" s="13">
        <v>98869.852945593098</v>
      </c>
      <c r="F26" s="14">
        <v>85.37353362833646</v>
      </c>
      <c r="G26" s="13">
        <v>98827.16617877892</v>
      </c>
      <c r="H26" s="15">
        <v>5964515.691066904</v>
      </c>
      <c r="I26" s="16">
        <v>60.326940046619733</v>
      </c>
    </row>
    <row r="27" spans="1:9" ht="15.75" x14ac:dyDescent="0.25">
      <c r="A27" s="17">
        <v>19</v>
      </c>
      <c r="B27" s="17" t="s">
        <v>54</v>
      </c>
      <c r="C27" s="11">
        <v>19.5</v>
      </c>
      <c r="D27" s="12">
        <v>9.2492677128519745E-4</v>
      </c>
      <c r="E27" s="13">
        <v>98784.479411964756</v>
      </c>
      <c r="F27" s="14">
        <v>91.368409595597626</v>
      </c>
      <c r="G27" s="13">
        <v>98738.795207166957</v>
      </c>
      <c r="H27" s="15">
        <v>5865688.5248881252</v>
      </c>
      <c r="I27" s="16">
        <v>59.378644902568311</v>
      </c>
    </row>
    <row r="28" spans="1:9" ht="15.75" x14ac:dyDescent="0.25">
      <c r="A28" s="17">
        <v>20</v>
      </c>
      <c r="B28" s="17" t="s">
        <v>55</v>
      </c>
      <c r="C28" s="11">
        <v>20.5</v>
      </c>
      <c r="D28" s="12">
        <v>9.5646917127307964E-4</v>
      </c>
      <c r="E28" s="13">
        <v>98693.111002369158</v>
      </c>
      <c r="F28" s="14">
        <v>94.396918090798081</v>
      </c>
      <c r="G28" s="13">
        <v>98645.912543323764</v>
      </c>
      <c r="H28" s="15">
        <v>5766949.7296809582</v>
      </c>
      <c r="I28" s="16">
        <v>58.433153754191828</v>
      </c>
    </row>
    <row r="29" spans="1:9" ht="15.75" x14ac:dyDescent="0.25">
      <c r="A29" s="17">
        <v>21</v>
      </c>
      <c r="B29" s="17" t="s">
        <v>56</v>
      </c>
      <c r="C29" s="11">
        <v>21.5</v>
      </c>
      <c r="D29" s="12">
        <v>9.6466208710212242E-4</v>
      </c>
      <c r="E29" s="13">
        <v>98598.714084278356</v>
      </c>
      <c r="F29" s="14">
        <v>95.114441314125386</v>
      </c>
      <c r="G29" s="13">
        <v>98551.156863621291</v>
      </c>
      <c r="H29" s="15">
        <v>5668303.8171376344</v>
      </c>
      <c r="I29" s="16">
        <v>57.488618079669763</v>
      </c>
    </row>
    <row r="30" spans="1:9" ht="15.75" x14ac:dyDescent="0.25">
      <c r="A30" s="17">
        <v>22</v>
      </c>
      <c r="B30" s="17" t="s">
        <v>57</v>
      </c>
      <c r="C30" s="11">
        <v>22.5</v>
      </c>
      <c r="D30" s="12">
        <v>9.868138584164046E-4</v>
      </c>
      <c r="E30" s="13">
        <v>98503.599642964225</v>
      </c>
      <c r="F30" s="14">
        <v>97.2047172315783</v>
      </c>
      <c r="G30" s="13">
        <v>98454.997284348443</v>
      </c>
      <c r="H30" s="15">
        <v>5569752.6602740129</v>
      </c>
      <c r="I30" s="16">
        <v>56.543645922200987</v>
      </c>
    </row>
    <row r="31" spans="1:9" ht="15.75" x14ac:dyDescent="0.25">
      <c r="A31" s="17">
        <v>23</v>
      </c>
      <c r="B31" s="17" t="s">
        <v>58</v>
      </c>
      <c r="C31" s="11">
        <v>23.5</v>
      </c>
      <c r="D31" s="12">
        <v>9.5280471353480928E-4</v>
      </c>
      <c r="E31" s="13">
        <v>98406.394925732646</v>
      </c>
      <c r="F31" s="14">
        <v>93.762076927205996</v>
      </c>
      <c r="G31" s="13">
        <v>98359.513887269044</v>
      </c>
      <c r="H31" s="15">
        <v>5471297.6629896648</v>
      </c>
      <c r="I31" s="16">
        <v>55.599005197973725</v>
      </c>
    </row>
    <row r="32" spans="1:9" ht="15.75" x14ac:dyDescent="0.25">
      <c r="A32" s="17">
        <v>24</v>
      </c>
      <c r="B32" s="17" t="s">
        <v>59</v>
      </c>
      <c r="C32" s="11">
        <v>24.5</v>
      </c>
      <c r="D32" s="12">
        <v>9.5501197424319206E-4</v>
      </c>
      <c r="E32" s="13">
        <v>98312.632848805442</v>
      </c>
      <c r="F32" s="14">
        <v>93.889741589983785</v>
      </c>
      <c r="G32" s="13">
        <v>98265.68797801045</v>
      </c>
      <c r="H32" s="15">
        <v>5372938.1491023954</v>
      </c>
      <c r="I32" s="16">
        <v>54.651553858448821</v>
      </c>
    </row>
    <row r="33" spans="1:9" ht="15.75" x14ac:dyDescent="0.25">
      <c r="A33" s="17">
        <v>25</v>
      </c>
      <c r="B33" s="17" t="s">
        <v>60</v>
      </c>
      <c r="C33" s="11">
        <v>25.5</v>
      </c>
      <c r="D33" s="12">
        <v>9.198614410443947E-4</v>
      </c>
      <c r="E33" s="13">
        <v>98218.743107215458</v>
      </c>
      <c r="F33" s="14">
        <v>90.347634572172424</v>
      </c>
      <c r="G33" s="13">
        <v>98173.569289929379</v>
      </c>
      <c r="H33" s="15">
        <v>5274672.4611243848</v>
      </c>
      <c r="I33" s="16">
        <v>53.703318676828914</v>
      </c>
    </row>
    <row r="34" spans="1:9" ht="15.75" x14ac:dyDescent="0.25">
      <c r="A34" s="17">
        <v>26</v>
      </c>
      <c r="B34" s="17" t="s">
        <v>61</v>
      </c>
      <c r="C34" s="11">
        <v>26.5</v>
      </c>
      <c r="D34" s="12">
        <v>9.6227304560472641E-4</v>
      </c>
      <c r="E34" s="13">
        <v>98128.395472643286</v>
      </c>
      <c r="F34" s="14">
        <v>94.426309971765505</v>
      </c>
      <c r="G34" s="13">
        <v>98081.182317657396</v>
      </c>
      <c r="H34" s="15">
        <v>5176498.8918344555</v>
      </c>
      <c r="I34" s="16">
        <v>52.752303417389363</v>
      </c>
    </row>
    <row r="35" spans="1:9" ht="15.75" x14ac:dyDescent="0.25">
      <c r="A35" s="17">
        <v>27</v>
      </c>
      <c r="B35" s="17" t="s">
        <v>62</v>
      </c>
      <c r="C35" s="11">
        <v>27.5</v>
      </c>
      <c r="D35" s="12">
        <v>9.4884988343164965E-4</v>
      </c>
      <c r="E35" s="13">
        <v>98033.969162671521</v>
      </c>
      <c r="F35" s="14">
        <v>93.019520212342812</v>
      </c>
      <c r="G35" s="13">
        <v>97987.45940256535</v>
      </c>
      <c r="H35" s="15">
        <v>5078417.7095167981</v>
      </c>
      <c r="I35" s="16">
        <v>51.802632831176965</v>
      </c>
    </row>
    <row r="36" spans="1:9" ht="15.75" x14ac:dyDescent="0.25">
      <c r="A36" s="17">
        <v>28</v>
      </c>
      <c r="B36" s="17" t="s">
        <v>63</v>
      </c>
      <c r="C36" s="11">
        <v>28.5</v>
      </c>
      <c r="D36" s="12">
        <v>9.315959601427263E-4</v>
      </c>
      <c r="E36" s="13">
        <v>97940.949642459178</v>
      </c>
      <c r="F36" s="14">
        <v>91.241393019457163</v>
      </c>
      <c r="G36" s="13">
        <v>97895.328945949441</v>
      </c>
      <c r="H36" s="15">
        <v>4980430.2501142332</v>
      </c>
      <c r="I36" s="16">
        <v>50.851357560812609</v>
      </c>
    </row>
    <row r="37" spans="1:9" ht="15.75" x14ac:dyDescent="0.25">
      <c r="A37" s="17">
        <v>29</v>
      </c>
      <c r="B37" s="17" t="s">
        <v>64</v>
      </c>
      <c r="C37" s="11">
        <v>29.5</v>
      </c>
      <c r="D37" s="12">
        <v>9.9776009102050113E-4</v>
      </c>
      <c r="E37" s="13">
        <v>97849.708249439718</v>
      </c>
      <c r="F37" s="14">
        <v>97.630533809290455</v>
      </c>
      <c r="G37" s="13">
        <v>97800.892982535064</v>
      </c>
      <c r="H37" s="15">
        <v>4882534.9211682836</v>
      </c>
      <c r="I37" s="16">
        <v>49.898308421335948</v>
      </c>
    </row>
    <row r="38" spans="1:9" ht="15.75" x14ac:dyDescent="0.25">
      <c r="A38" s="17">
        <v>30</v>
      </c>
      <c r="B38" s="17" t="s">
        <v>65</v>
      </c>
      <c r="C38" s="11">
        <v>30.5</v>
      </c>
      <c r="D38" s="12">
        <v>1.0139683913794966E-3</v>
      </c>
      <c r="E38" s="13">
        <v>97752.077715630425</v>
      </c>
      <c r="F38" s="14">
        <v>99.117516995321324</v>
      </c>
      <c r="G38" s="13">
        <v>97702.518957132765</v>
      </c>
      <c r="H38" s="15">
        <v>4784734.0281857485</v>
      </c>
      <c r="I38" s="16">
        <v>48.947645308419631</v>
      </c>
    </row>
    <row r="39" spans="1:9" ht="15.75" x14ac:dyDescent="0.25">
      <c r="A39" s="17">
        <v>31</v>
      </c>
      <c r="B39" s="17" t="s">
        <v>66</v>
      </c>
      <c r="C39" s="11">
        <v>31.5</v>
      </c>
      <c r="D39" s="12">
        <v>1.0462585968273768E-3</v>
      </c>
      <c r="E39" s="13">
        <v>97652.960198635104</v>
      </c>
      <c r="F39" s="14">
        <v>102.17024911346364</v>
      </c>
      <c r="G39" s="13">
        <v>97601.875074078373</v>
      </c>
      <c r="H39" s="15">
        <v>4687031.509228616</v>
      </c>
      <c r="I39" s="16">
        <v>47.996819550526297</v>
      </c>
    </row>
    <row r="40" spans="1:9" ht="15.75" x14ac:dyDescent="0.25">
      <c r="A40" s="17">
        <v>32</v>
      </c>
      <c r="B40" s="17" t="s">
        <v>67</v>
      </c>
      <c r="C40" s="11">
        <v>32.5</v>
      </c>
      <c r="D40" s="12">
        <v>1.1097855762286809E-3</v>
      </c>
      <c r="E40" s="13">
        <v>97550.789949521641</v>
      </c>
      <c r="F40" s="14">
        <v>108.2604596356929</v>
      </c>
      <c r="G40" s="13">
        <v>97496.659719703792</v>
      </c>
      <c r="H40" s="15">
        <v>4589429.6341545377</v>
      </c>
      <c r="I40" s="16">
        <v>47.046565553486253</v>
      </c>
    </row>
    <row r="41" spans="1:9" ht="15.75" x14ac:dyDescent="0.25">
      <c r="A41" s="17">
        <v>33</v>
      </c>
      <c r="B41" s="17" t="s">
        <v>68</v>
      </c>
      <c r="C41" s="11">
        <v>33.5</v>
      </c>
      <c r="D41" s="12">
        <v>1.1558701268426881E-3</v>
      </c>
      <c r="E41" s="13">
        <v>97442.529489885943</v>
      </c>
      <c r="F41" s="14">
        <v>112.63090892134684</v>
      </c>
      <c r="G41" s="13">
        <v>97386.214035425277</v>
      </c>
      <c r="H41" s="15">
        <v>4491932.974434834</v>
      </c>
      <c r="I41" s="16">
        <v>46.098279652121249</v>
      </c>
    </row>
    <row r="42" spans="1:9" ht="15.75" x14ac:dyDescent="0.25">
      <c r="A42" s="17">
        <v>34</v>
      </c>
      <c r="B42" s="17" t="s">
        <v>69</v>
      </c>
      <c r="C42" s="11">
        <v>34.5</v>
      </c>
      <c r="D42" s="12">
        <v>1.2271575147190766E-3</v>
      </c>
      <c r="E42" s="13">
        <v>97329.898580964596</v>
      </c>
      <c r="F42" s="14">
        <v>119.43911645047629</v>
      </c>
      <c r="G42" s="13">
        <v>97270.17902273935</v>
      </c>
      <c r="H42" s="15">
        <v>4394546.7603994086</v>
      </c>
      <c r="I42" s="16">
        <v>45.151046332836486</v>
      </c>
    </row>
    <row r="43" spans="1:9" ht="15.75" x14ac:dyDescent="0.25">
      <c r="A43" s="17">
        <v>35</v>
      </c>
      <c r="B43" s="17" t="s">
        <v>70</v>
      </c>
      <c r="C43" s="11">
        <v>35.5</v>
      </c>
      <c r="D43" s="12">
        <v>1.3567694049821401E-3</v>
      </c>
      <c r="E43" s="13">
        <v>97210.459464514119</v>
      </c>
      <c r="F43" s="14">
        <v>131.89217724570926</v>
      </c>
      <c r="G43" s="13">
        <v>97144.513375891256</v>
      </c>
      <c r="H43" s="15">
        <v>4297276.581376669</v>
      </c>
      <c r="I43" s="16">
        <v>44.205907523205923</v>
      </c>
    </row>
    <row r="44" spans="1:9" ht="15.75" x14ac:dyDescent="0.25">
      <c r="A44" s="17">
        <v>36</v>
      </c>
      <c r="B44" s="17" t="s">
        <v>71</v>
      </c>
      <c r="C44" s="11">
        <v>36.5</v>
      </c>
      <c r="D44" s="12">
        <v>1.4595276519868601E-3</v>
      </c>
      <c r="E44" s="13">
        <v>97078.567287268408</v>
      </c>
      <c r="F44" s="14">
        <v>141.68885337103526</v>
      </c>
      <c r="G44" s="13">
        <v>97007.7228605829</v>
      </c>
      <c r="H44" s="15">
        <v>4200132.0680007776</v>
      </c>
      <c r="I44" s="16">
        <v>43.265286925506715</v>
      </c>
    </row>
    <row r="45" spans="1:9" ht="15.75" x14ac:dyDescent="0.25">
      <c r="A45" s="17">
        <v>37</v>
      </c>
      <c r="B45" s="17" t="s">
        <v>72</v>
      </c>
      <c r="C45" s="11">
        <v>37.5</v>
      </c>
      <c r="D45" s="12">
        <v>1.5754716287213629E-3</v>
      </c>
      <c r="E45" s="13">
        <v>96936.878433897378</v>
      </c>
      <c r="F45" s="14">
        <v>152.72130174941705</v>
      </c>
      <c r="G45" s="13">
        <v>96860.51778302266</v>
      </c>
      <c r="H45" s="15">
        <v>4103124.345140195</v>
      </c>
      <c r="I45" s="16">
        <v>42.327795276987111</v>
      </c>
    </row>
    <row r="46" spans="1:9" ht="15.75" x14ac:dyDescent="0.25">
      <c r="A46" s="17">
        <v>38</v>
      </c>
      <c r="B46" s="17" t="s">
        <v>73</v>
      </c>
      <c r="C46" s="11">
        <v>38.5</v>
      </c>
      <c r="D46" s="12">
        <v>1.6721013762950657E-3</v>
      </c>
      <c r="E46" s="13">
        <v>96784.157132147957</v>
      </c>
      <c r="F46" s="14">
        <v>161.83292234422251</v>
      </c>
      <c r="G46" s="13">
        <v>96703.240670975851</v>
      </c>
      <c r="H46" s="15">
        <v>4006263.8273571725</v>
      </c>
      <c r="I46" s="16">
        <v>41.393797766788076</v>
      </c>
    </row>
    <row r="47" spans="1:9" ht="15.75" x14ac:dyDescent="0.25">
      <c r="A47" s="17">
        <v>39</v>
      </c>
      <c r="B47" s="17" t="s">
        <v>74</v>
      </c>
      <c r="C47" s="11">
        <v>39.5</v>
      </c>
      <c r="D47" s="12">
        <v>1.8466203545399237E-3</v>
      </c>
      <c r="E47" s="13">
        <v>96622.32420980373</v>
      </c>
      <c r="F47" s="14">
        <v>178.4247505887792</v>
      </c>
      <c r="G47" s="13">
        <v>96533.111834509342</v>
      </c>
      <c r="H47" s="15">
        <v>3909560.5866861967</v>
      </c>
      <c r="I47" s="16">
        <v>40.462290869727553</v>
      </c>
    </row>
    <row r="48" spans="1:9" ht="15.75" x14ac:dyDescent="0.25">
      <c r="A48" s="17">
        <v>40</v>
      </c>
      <c r="B48" s="17" t="s">
        <v>75</v>
      </c>
      <c r="C48" s="11">
        <v>40.5</v>
      </c>
      <c r="D48" s="12">
        <v>2.0258080103174921E-3</v>
      </c>
      <c r="E48" s="13">
        <v>96443.899459214954</v>
      </c>
      <c r="F48" s="14">
        <v>195.37682407073251</v>
      </c>
      <c r="G48" s="13">
        <v>96346.21104717959</v>
      </c>
      <c r="H48" s="15">
        <v>3813027.4748516874</v>
      </c>
      <c r="I48" s="16">
        <v>39.536222573250207</v>
      </c>
    </row>
    <row r="49" spans="1:9" ht="15.75" x14ac:dyDescent="0.25">
      <c r="A49" s="17">
        <v>41</v>
      </c>
      <c r="B49" s="17" t="s">
        <v>76</v>
      </c>
      <c r="C49" s="11">
        <v>41.5</v>
      </c>
      <c r="D49" s="12">
        <v>2.2146295765670151E-3</v>
      </c>
      <c r="E49" s="13">
        <v>96248.522635144225</v>
      </c>
      <c r="F49" s="14">
        <v>213.15482492867022</v>
      </c>
      <c r="G49" s="13">
        <v>96141.945222679889</v>
      </c>
      <c r="H49" s="15">
        <v>3716681.2638045079</v>
      </c>
      <c r="I49" s="16">
        <v>38.615462991505673</v>
      </c>
    </row>
    <row r="50" spans="1:9" ht="15.75" x14ac:dyDescent="0.25">
      <c r="A50" s="17">
        <v>42</v>
      </c>
      <c r="B50" s="17" t="s">
        <v>77</v>
      </c>
      <c r="C50" s="11">
        <v>42.5</v>
      </c>
      <c r="D50" s="12">
        <v>2.4121883603147732E-3</v>
      </c>
      <c r="E50" s="13">
        <v>96035.367810215554</v>
      </c>
      <c r="F50" s="14">
        <v>231.65539641035002</v>
      </c>
      <c r="G50" s="13">
        <v>95919.540112010378</v>
      </c>
      <c r="H50" s="15">
        <v>3620539.3185818279</v>
      </c>
      <c r="I50" s="16">
        <v>37.700061978590149</v>
      </c>
    </row>
    <row r="51" spans="1:9" ht="15.75" x14ac:dyDescent="0.25">
      <c r="A51" s="17">
        <v>43</v>
      </c>
      <c r="B51" s="17" t="s">
        <v>78</v>
      </c>
      <c r="C51" s="11">
        <v>43.5</v>
      </c>
      <c r="D51" s="12">
        <v>2.5504506371025609E-3</v>
      </c>
      <c r="E51" s="13">
        <v>95803.712413805202</v>
      </c>
      <c r="F51" s="14">
        <v>244.34263936258</v>
      </c>
      <c r="G51" s="13">
        <v>95681.54109412391</v>
      </c>
      <c r="H51" s="13">
        <v>3524619.7784698177</v>
      </c>
      <c r="I51" s="16">
        <v>36.790012512729355</v>
      </c>
    </row>
    <row r="52" spans="1:9" ht="15.75" x14ac:dyDescent="0.25">
      <c r="A52" s="17">
        <v>44</v>
      </c>
      <c r="B52" s="17" t="s">
        <v>79</v>
      </c>
      <c r="C52" s="11">
        <v>44.5</v>
      </c>
      <c r="D52" s="12">
        <v>2.8467094658412187E-3</v>
      </c>
      <c r="E52" s="13">
        <v>95559.369774442617</v>
      </c>
      <c r="F52" s="14">
        <v>272.02976248672707</v>
      </c>
      <c r="G52" s="13">
        <v>95423.354893199255</v>
      </c>
      <c r="H52" s="15">
        <v>3428938.2373756939</v>
      </c>
      <c r="I52" s="16">
        <v>35.882805061076958</v>
      </c>
    </row>
    <row r="53" spans="1:9" ht="15.75" x14ac:dyDescent="0.25">
      <c r="A53" s="17">
        <v>45</v>
      </c>
      <c r="B53" s="17" t="s">
        <v>80</v>
      </c>
      <c r="C53" s="11">
        <v>45.5</v>
      </c>
      <c r="D53" s="12">
        <v>3.0112905696028959E-3</v>
      </c>
      <c r="E53" s="13">
        <v>95287.340011955894</v>
      </c>
      <c r="F53" s="14">
        <v>286.93786838054746</v>
      </c>
      <c r="G53" s="13">
        <v>95143.871077765623</v>
      </c>
      <c r="H53" s="15">
        <v>3333514.8824824947</v>
      </c>
      <c r="I53" s="16">
        <v>34.98381717932552</v>
      </c>
    </row>
    <row r="54" spans="1:9" ht="15.75" x14ac:dyDescent="0.25">
      <c r="A54" s="17">
        <v>46</v>
      </c>
      <c r="B54" s="17" t="s">
        <v>81</v>
      </c>
      <c r="C54" s="11">
        <v>46.5</v>
      </c>
      <c r="D54" s="12">
        <v>3.3711416748742401E-3</v>
      </c>
      <c r="E54" s="13">
        <v>95000.402143575353</v>
      </c>
      <c r="F54" s="14">
        <v>320.25981479601899</v>
      </c>
      <c r="G54" s="13">
        <v>94840.272236177349</v>
      </c>
      <c r="H54" s="15">
        <v>3238371.011404729</v>
      </c>
      <c r="I54" s="16">
        <v>34.087971612062617</v>
      </c>
    </row>
    <row r="55" spans="1:9" ht="15.75" x14ac:dyDescent="0.25">
      <c r="A55" s="17">
        <v>47</v>
      </c>
      <c r="B55" s="17" t="s">
        <v>82</v>
      </c>
      <c r="C55" s="11">
        <v>47.5</v>
      </c>
      <c r="D55" s="12">
        <v>3.5910839962337337E-3</v>
      </c>
      <c r="E55" s="13">
        <v>94680.14232877933</v>
      </c>
      <c r="F55" s="14">
        <v>340.00434387801158</v>
      </c>
      <c r="G55" s="13">
        <v>94510.140156840323</v>
      </c>
      <c r="H55" s="15">
        <v>3143530.7391685518</v>
      </c>
      <c r="I55" s="16">
        <v>33.201584427836593</v>
      </c>
    </row>
    <row r="56" spans="1:9" ht="15.75" x14ac:dyDescent="0.25">
      <c r="A56" s="17">
        <v>48</v>
      </c>
      <c r="B56" s="17" t="s">
        <v>83</v>
      </c>
      <c r="C56" s="11">
        <v>48.5</v>
      </c>
      <c r="D56" s="12">
        <v>3.8385140776938465E-3</v>
      </c>
      <c r="E56" s="13">
        <v>94340.137984901317</v>
      </c>
      <c r="F56" s="14">
        <v>362.12594774662369</v>
      </c>
      <c r="G56" s="13">
        <v>94159.075011028006</v>
      </c>
      <c r="H56" s="15">
        <v>3049020.5990117113</v>
      </c>
      <c r="I56" s="16">
        <v>32.319441800050072</v>
      </c>
    </row>
    <row r="57" spans="1:9" ht="15.75" x14ac:dyDescent="0.25">
      <c r="A57" s="17">
        <v>49</v>
      </c>
      <c r="B57" s="17" t="s">
        <v>84</v>
      </c>
      <c r="C57" s="11">
        <v>49.5</v>
      </c>
      <c r="D57" s="12">
        <v>4.1781472253456841E-3</v>
      </c>
      <c r="E57" s="13">
        <v>93978.012037154695</v>
      </c>
      <c r="F57" s="14">
        <v>392.65397023654117</v>
      </c>
      <c r="G57" s="13">
        <v>93781.685052036424</v>
      </c>
      <c r="H57" s="15">
        <v>2954861.5240006833</v>
      </c>
      <c r="I57" s="16">
        <v>31.442051815614736</v>
      </c>
    </row>
    <row r="58" spans="1:9" ht="15.75" x14ac:dyDescent="0.25">
      <c r="A58" s="17">
        <v>50</v>
      </c>
      <c r="B58" s="17" t="s">
        <v>85</v>
      </c>
      <c r="C58" s="11">
        <v>50.5</v>
      </c>
      <c r="D58" s="12">
        <v>4.4943327846540598E-3</v>
      </c>
      <c r="E58" s="13">
        <v>93585.358066918154</v>
      </c>
      <c r="F58" s="14">
        <v>420.60374292373956</v>
      </c>
      <c r="G58" s="13">
        <v>93375.056195456287</v>
      </c>
      <c r="H58" s="15">
        <v>2861079.838948647</v>
      </c>
      <c r="I58" s="16">
        <v>30.571874682606158</v>
      </c>
    </row>
    <row r="59" spans="1:9" ht="15.75" x14ac:dyDescent="0.25">
      <c r="A59" s="17">
        <v>51</v>
      </c>
      <c r="B59" s="17" t="s">
        <v>86</v>
      </c>
      <c r="C59" s="11">
        <v>51.5</v>
      </c>
      <c r="D59" s="12">
        <v>4.803638347411843E-3</v>
      </c>
      <c r="E59" s="13">
        <v>93164.754323994421</v>
      </c>
      <c r="F59" s="14">
        <v>447.52978649794289</v>
      </c>
      <c r="G59" s="13">
        <v>92940.989430745452</v>
      </c>
      <c r="H59" s="15">
        <v>2767704.782753191</v>
      </c>
      <c r="I59" s="16">
        <v>29.707637859786352</v>
      </c>
    </row>
    <row r="60" spans="1:9" ht="15.75" x14ac:dyDescent="0.25">
      <c r="A60" s="17">
        <v>52</v>
      </c>
      <c r="B60" s="17" t="s">
        <v>87</v>
      </c>
      <c r="C60" s="11">
        <v>52.5</v>
      </c>
      <c r="D60" s="12">
        <v>5.2001684841090036E-3</v>
      </c>
      <c r="E60" s="13">
        <v>92717.224537496484</v>
      </c>
      <c r="F60" s="14">
        <v>482.1451889739472</v>
      </c>
      <c r="G60" s="13">
        <v>92476.151943009521</v>
      </c>
      <c r="H60" s="15">
        <v>2674763.7933224454</v>
      </c>
      <c r="I60" s="16">
        <v>28.848618006686813</v>
      </c>
    </row>
    <row r="61" spans="1:9" ht="15.75" x14ac:dyDescent="0.25">
      <c r="A61" s="17">
        <v>53</v>
      </c>
      <c r="B61" s="17" t="s">
        <v>88</v>
      </c>
      <c r="C61" s="11">
        <v>53.5</v>
      </c>
      <c r="D61" s="12">
        <v>5.3654987634337604E-3</v>
      </c>
      <c r="E61" s="13">
        <v>92235.079348522544</v>
      </c>
      <c r="F61" s="14">
        <v>494.88720418971246</v>
      </c>
      <c r="G61" s="13">
        <v>91987.635746427695</v>
      </c>
      <c r="H61" s="15">
        <v>2582287.641379436</v>
      </c>
      <c r="I61" s="16">
        <v>27.996806200186786</v>
      </c>
    </row>
    <row r="62" spans="1:9" ht="15.75" x14ac:dyDescent="0.25">
      <c r="A62" s="17">
        <v>54</v>
      </c>
      <c r="B62" s="17" t="s">
        <v>89</v>
      </c>
      <c r="C62" s="11">
        <v>54.5</v>
      </c>
      <c r="D62" s="12">
        <v>6.0562119970741001E-3</v>
      </c>
      <c r="E62" s="13">
        <v>91740.192144332832</v>
      </c>
      <c r="F62" s="14">
        <v>555.59805227839161</v>
      </c>
      <c r="G62" s="13">
        <v>91462.393118193635</v>
      </c>
      <c r="H62" s="15">
        <v>2490300.0056330082</v>
      </c>
      <c r="I62" s="16">
        <v>27.145136143982278</v>
      </c>
    </row>
    <row r="63" spans="1:9" ht="15.75" x14ac:dyDescent="0.25">
      <c r="A63" s="17">
        <v>55</v>
      </c>
      <c r="B63" s="17" t="s">
        <v>90</v>
      </c>
      <c r="C63" s="11">
        <v>55.5</v>
      </c>
      <c r="D63" s="12">
        <v>6.3328376273178036E-3</v>
      </c>
      <c r="E63" s="13">
        <v>91184.594092054438</v>
      </c>
      <c r="F63" s="14">
        <v>577.45722849786307</v>
      </c>
      <c r="G63" s="13">
        <v>90895.865477805506</v>
      </c>
      <c r="H63" s="15">
        <v>2398837.6125148144</v>
      </c>
      <c r="I63" s="16">
        <v>26.307487974263431</v>
      </c>
    </row>
    <row r="64" spans="1:9" ht="15.75" x14ac:dyDescent="0.25">
      <c r="A64" s="17">
        <v>56</v>
      </c>
      <c r="B64" s="17" t="s">
        <v>91</v>
      </c>
      <c r="C64" s="11">
        <v>56.5</v>
      </c>
      <c r="D64" s="12">
        <v>7.2339206107022713E-3</v>
      </c>
      <c r="E64" s="13">
        <v>90607.136863556574</v>
      </c>
      <c r="F64" s="14">
        <v>655.44483483400347</v>
      </c>
      <c r="G64" s="13">
        <v>90279.414446139563</v>
      </c>
      <c r="H64" s="15">
        <v>2307941.7470370089</v>
      </c>
      <c r="I64" s="16">
        <v>25.47196420644536</v>
      </c>
    </row>
    <row r="65" spans="1:9" ht="15.75" x14ac:dyDescent="0.25">
      <c r="A65" s="17">
        <v>57</v>
      </c>
      <c r="B65" s="17" t="s">
        <v>92</v>
      </c>
      <c r="C65" s="11">
        <v>57.5</v>
      </c>
      <c r="D65" s="12">
        <v>7.1006894244141664E-3</v>
      </c>
      <c r="E65" s="13">
        <v>89951.692028722566</v>
      </c>
      <c r="F65" s="14">
        <v>638.71902829651037</v>
      </c>
      <c r="G65" s="13">
        <v>89632.332514574315</v>
      </c>
      <c r="H65" s="15">
        <v>2217662.3325908692</v>
      </c>
      <c r="I65" s="16">
        <v>24.653925708065003</v>
      </c>
    </row>
    <row r="66" spans="1:9" ht="15.75" x14ac:dyDescent="0.25">
      <c r="A66" s="17">
        <v>58</v>
      </c>
      <c r="B66" s="17" t="s">
        <v>93</v>
      </c>
      <c r="C66" s="11">
        <v>58.5</v>
      </c>
      <c r="D66" s="12">
        <v>8.3388470463905771E-3</v>
      </c>
      <c r="E66" s="13">
        <v>89312.973000426049</v>
      </c>
      <c r="F66" s="14">
        <v>744.76722110896412</v>
      </c>
      <c r="G66" s="13">
        <v>88940.589389871573</v>
      </c>
      <c r="H66" s="15">
        <v>2128030.0000762949</v>
      </c>
      <c r="I66" s="16">
        <v>23.826661778083945</v>
      </c>
    </row>
    <row r="67" spans="1:9" ht="15.75" x14ac:dyDescent="0.25">
      <c r="A67" s="17">
        <v>59</v>
      </c>
      <c r="B67" s="17" t="s">
        <v>94</v>
      </c>
      <c r="C67" s="11">
        <v>59.5</v>
      </c>
      <c r="D67" s="12">
        <v>9.1264380945270136E-3</v>
      </c>
      <c r="E67" s="13">
        <v>88568.205779317082</v>
      </c>
      <c r="F67" s="14">
        <v>808.31224718826707</v>
      </c>
      <c r="G67" s="13">
        <v>88164.049655722949</v>
      </c>
      <c r="H67" s="15">
        <v>2039089.4106864231</v>
      </c>
      <c r="I67" s="16">
        <v>23.022814933918443</v>
      </c>
    </row>
    <row r="68" spans="1:9" ht="15.75" x14ac:dyDescent="0.25">
      <c r="A68" s="17">
        <v>60</v>
      </c>
      <c r="B68" s="17" t="s">
        <v>95</v>
      </c>
      <c r="C68" s="11">
        <v>60.5</v>
      </c>
      <c r="D68" s="12">
        <v>1.0213514990398544E-2</v>
      </c>
      <c r="E68" s="13">
        <v>87759.893532128815</v>
      </c>
      <c r="F68" s="14">
        <v>896.33698814617787</v>
      </c>
      <c r="G68" s="13">
        <v>87311.725038055723</v>
      </c>
      <c r="H68" s="15">
        <v>1950925.3610307002</v>
      </c>
      <c r="I68" s="16">
        <v>22.230261256145077</v>
      </c>
    </row>
    <row r="69" spans="1:9" ht="15.75" x14ac:dyDescent="0.25">
      <c r="A69" s="17">
        <v>61</v>
      </c>
      <c r="B69" s="17" t="s">
        <v>96</v>
      </c>
      <c r="C69" s="11">
        <v>61.5</v>
      </c>
      <c r="D69" s="12">
        <v>1.0494710589501762E-2</v>
      </c>
      <c r="E69" s="13">
        <v>86863.556543982631</v>
      </c>
      <c r="F69" s="14">
        <v>911.60788670391969</v>
      </c>
      <c r="G69" s="13">
        <v>86407.752600630673</v>
      </c>
      <c r="H69" s="15">
        <v>1863613.6359926444</v>
      </c>
      <c r="I69" s="16">
        <v>21.454493807757217</v>
      </c>
    </row>
    <row r="70" spans="1:9" ht="15.75" x14ac:dyDescent="0.25">
      <c r="A70" s="17">
        <v>62</v>
      </c>
      <c r="B70" s="17" t="s">
        <v>97</v>
      </c>
      <c r="C70" s="11">
        <v>62.5</v>
      </c>
      <c r="D70" s="12">
        <v>1.1966129717936197E-2</v>
      </c>
      <c r="E70" s="13">
        <v>85951.948657278714</v>
      </c>
      <c r="F70" s="14">
        <v>1028.512167142389</v>
      </c>
      <c r="G70" s="13">
        <v>85437.692573707522</v>
      </c>
      <c r="H70" s="15">
        <v>1777205.8833920136</v>
      </c>
      <c r="I70" s="16">
        <v>20.676737539463726</v>
      </c>
    </row>
    <row r="71" spans="1:9" ht="15.75" x14ac:dyDescent="0.25">
      <c r="A71" s="17">
        <v>63</v>
      </c>
      <c r="B71" s="17" t="s">
        <v>98</v>
      </c>
      <c r="C71" s="11">
        <v>63.5</v>
      </c>
      <c r="D71" s="12">
        <v>1.2704176325349023E-2</v>
      </c>
      <c r="E71" s="13">
        <v>84923.43649013633</v>
      </c>
      <c r="F71" s="14">
        <v>1078.8823113252713</v>
      </c>
      <c r="G71" s="13">
        <v>84383.9953344737</v>
      </c>
      <c r="H71" s="15">
        <v>1691768.1908183061</v>
      </c>
      <c r="I71" s="16">
        <v>19.92109905979607</v>
      </c>
    </row>
    <row r="72" spans="1:9" ht="15.75" x14ac:dyDescent="0.25">
      <c r="A72" s="17">
        <v>64</v>
      </c>
      <c r="B72" s="17" t="s">
        <v>99</v>
      </c>
      <c r="C72" s="11">
        <v>64.5</v>
      </c>
      <c r="D72" s="12">
        <v>1.4032480399794918E-2</v>
      </c>
      <c r="E72" s="13">
        <v>83844.554178811057</v>
      </c>
      <c r="F72" s="14">
        <v>1176.5470631437092</v>
      </c>
      <c r="G72" s="13">
        <v>83256.280647239211</v>
      </c>
      <c r="H72" s="15">
        <v>1607384.1954838324</v>
      </c>
      <c r="I72" s="16">
        <v>19.171002949766361</v>
      </c>
    </row>
    <row r="73" spans="1:9" ht="15.75" x14ac:dyDescent="0.25">
      <c r="A73" s="17">
        <v>65</v>
      </c>
      <c r="B73" s="17" t="s">
        <v>100</v>
      </c>
      <c r="C73" s="11">
        <v>65.5</v>
      </c>
      <c r="D73" s="12">
        <v>1.5004761021119495E-2</v>
      </c>
      <c r="E73" s="13">
        <v>82668.007115667351</v>
      </c>
      <c r="F73" s="14">
        <v>1240.4136908627945</v>
      </c>
      <c r="G73" s="13">
        <v>82047.800270235952</v>
      </c>
      <c r="H73" s="15">
        <v>1524127.9148365932</v>
      </c>
      <c r="I73" s="16">
        <v>18.436732274240811</v>
      </c>
    </row>
    <row r="74" spans="1:9" ht="15.75" x14ac:dyDescent="0.25">
      <c r="A74" s="17">
        <v>66</v>
      </c>
      <c r="B74" s="17" t="s">
        <v>101</v>
      </c>
      <c r="C74" s="11">
        <v>66.5</v>
      </c>
      <c r="D74" s="12">
        <v>1.6240039049628712E-2</v>
      </c>
      <c r="E74" s="13">
        <v>81427.593424804552</v>
      </c>
      <c r="F74" s="14">
        <v>1322.3872969361162</v>
      </c>
      <c r="G74" s="13">
        <v>80766.399776336504</v>
      </c>
      <c r="H74" s="15">
        <v>1442080.1145663573</v>
      </c>
      <c r="I74" s="16">
        <v>17.709968499782157</v>
      </c>
    </row>
    <row r="75" spans="1:9" ht="15.75" x14ac:dyDescent="0.25">
      <c r="A75" s="17">
        <v>67</v>
      </c>
      <c r="B75" s="17" t="s">
        <v>102</v>
      </c>
      <c r="C75" s="11">
        <v>67.5</v>
      </c>
      <c r="D75" s="12">
        <v>1.7837440258959631E-2</v>
      </c>
      <c r="E75" s="13">
        <v>80105.206127868441</v>
      </c>
      <c r="F75" s="14">
        <v>1428.8718287375002</v>
      </c>
      <c r="G75" s="13">
        <v>79390.770213499694</v>
      </c>
      <c r="H75" s="15">
        <v>1361313.7147900208</v>
      </c>
      <c r="I75" s="16">
        <v>16.994072927257875</v>
      </c>
    </row>
    <row r="76" spans="1:9" ht="15.75" x14ac:dyDescent="0.25">
      <c r="A76" s="17">
        <v>68</v>
      </c>
      <c r="B76" s="17" t="s">
        <v>103</v>
      </c>
      <c r="C76" s="11">
        <v>68.5</v>
      </c>
      <c r="D76" s="12">
        <v>1.9265074087382105E-2</v>
      </c>
      <c r="E76" s="13">
        <v>78676.334299130947</v>
      </c>
      <c r="F76" s="14">
        <v>1515.7054091963996</v>
      </c>
      <c r="G76" s="13">
        <v>77918.481594532757</v>
      </c>
      <c r="H76" s="15">
        <v>1281922.9445765212</v>
      </c>
      <c r="I76" s="16">
        <v>16.293628268223486</v>
      </c>
    </row>
    <row r="77" spans="1:9" ht="15.75" x14ac:dyDescent="0.25">
      <c r="A77" s="17">
        <v>69</v>
      </c>
      <c r="B77" s="17" t="s">
        <v>104</v>
      </c>
      <c r="C77" s="11">
        <v>69.5</v>
      </c>
      <c r="D77" s="12">
        <v>2.1070573713990039E-2</v>
      </c>
      <c r="E77" s="13">
        <v>77160.628889934553</v>
      </c>
      <c r="F77" s="14">
        <v>1625.8187188431955</v>
      </c>
      <c r="G77" s="13">
        <v>76347.719530512957</v>
      </c>
      <c r="H77" s="15">
        <v>1204004.4629819884</v>
      </c>
      <c r="I77" s="16">
        <v>15.603870527020138</v>
      </c>
    </row>
    <row r="78" spans="1:9" ht="15.75" x14ac:dyDescent="0.25">
      <c r="A78" s="17">
        <v>70</v>
      </c>
      <c r="B78" s="17" t="s">
        <v>105</v>
      </c>
      <c r="C78" s="11">
        <v>70.5</v>
      </c>
      <c r="D78" s="12">
        <v>2.3226426215514889E-2</v>
      </c>
      <c r="E78" s="13">
        <v>75534.810171091362</v>
      </c>
      <c r="F78" s="14">
        <v>1754.403695141777</v>
      </c>
      <c r="G78" s="13">
        <v>74657.608323520471</v>
      </c>
      <c r="H78" s="15">
        <v>1127656.7434514754</v>
      </c>
      <c r="I78" s="16">
        <v>14.928967728882325</v>
      </c>
    </row>
    <row r="79" spans="1:9" ht="15.75" x14ac:dyDescent="0.25">
      <c r="A79" s="17">
        <v>71</v>
      </c>
      <c r="B79" s="17" t="s">
        <v>106</v>
      </c>
      <c r="C79" s="11">
        <v>71.5</v>
      </c>
      <c r="D79" s="12">
        <v>2.4701796734517861E-2</v>
      </c>
      <c r="E79" s="13">
        <v>73780.406475949581</v>
      </c>
      <c r="F79" s="14">
        <v>1822.5086037590117</v>
      </c>
      <c r="G79" s="13">
        <v>72869.15217407007</v>
      </c>
      <c r="H79" s="15">
        <v>1052999.1351279549</v>
      </c>
      <c r="I79" s="16">
        <v>14.272070125707483</v>
      </c>
    </row>
    <row r="80" spans="1:9" ht="15.75" x14ac:dyDescent="0.25">
      <c r="A80" s="17">
        <v>72</v>
      </c>
      <c r="B80" s="17" t="s">
        <v>107</v>
      </c>
      <c r="C80" s="11">
        <v>72.5</v>
      </c>
      <c r="D80" s="12">
        <v>2.741889063630399E-2</v>
      </c>
      <c r="E80" s="13">
        <v>71957.897872190573</v>
      </c>
      <c r="F80" s="14">
        <v>1973.005732175925</v>
      </c>
      <c r="G80" s="13">
        <v>70971.395006102612</v>
      </c>
      <c r="H80" s="15">
        <v>980129.98295388476</v>
      </c>
      <c r="I80" s="16">
        <v>13.62088126441328</v>
      </c>
    </row>
    <row r="81" spans="1:9" ht="15.75" x14ac:dyDescent="0.25">
      <c r="A81" s="17">
        <v>73</v>
      </c>
      <c r="B81" s="17" t="s">
        <v>108</v>
      </c>
      <c r="C81" s="11">
        <v>73.5</v>
      </c>
      <c r="D81" s="12">
        <v>2.9697924475466982E-2</v>
      </c>
      <c r="E81" s="13">
        <v>69984.89214001465</v>
      </c>
      <c r="F81" s="14">
        <v>2078.406041197858</v>
      </c>
      <c r="G81" s="13">
        <v>68945.689119415722</v>
      </c>
      <c r="H81" s="15">
        <v>909158.58794778213</v>
      </c>
      <c r="I81" s="16">
        <v>12.990783584103868</v>
      </c>
    </row>
    <row r="82" spans="1:9" ht="15.75" x14ac:dyDescent="0.25">
      <c r="A82" s="17">
        <v>74</v>
      </c>
      <c r="B82" s="17" t="s">
        <v>109</v>
      </c>
      <c r="C82" s="11">
        <v>74.5</v>
      </c>
      <c r="D82" s="12">
        <v>3.234856048009821E-2</v>
      </c>
      <c r="E82" s="13">
        <v>67906.486098816793</v>
      </c>
      <c r="F82" s="14">
        <v>2196.6770725585234</v>
      </c>
      <c r="G82" s="13">
        <v>66808.147562537531</v>
      </c>
      <c r="H82" s="15">
        <v>840212.89882836642</v>
      </c>
      <c r="I82" s="16">
        <v>12.373087566417405</v>
      </c>
    </row>
    <row r="83" spans="1:9" ht="15.75" x14ac:dyDescent="0.25">
      <c r="A83" s="17">
        <v>75</v>
      </c>
      <c r="B83" s="17" t="s">
        <v>110</v>
      </c>
      <c r="C83" s="11">
        <v>75.5</v>
      </c>
      <c r="D83" s="12">
        <v>3.5766682492154596E-2</v>
      </c>
      <c r="E83" s="13">
        <v>65709.80902625827</v>
      </c>
      <c r="F83" s="14">
        <v>2350.2218760622936</v>
      </c>
      <c r="G83" s="13">
        <v>64534.698088227124</v>
      </c>
      <c r="H83" s="15">
        <v>773404.75126582885</v>
      </c>
      <c r="I83" s="16">
        <v>11.770004550717365</v>
      </c>
    </row>
    <row r="84" spans="1:9" ht="15.75" x14ac:dyDescent="0.25">
      <c r="A84" s="17">
        <v>76</v>
      </c>
      <c r="B84" s="17" t="s">
        <v>111</v>
      </c>
      <c r="C84" s="11">
        <v>76.5</v>
      </c>
      <c r="D84" s="12">
        <v>3.9145102189087858E-2</v>
      </c>
      <c r="E84" s="13">
        <v>63359.587150195977</v>
      </c>
      <c r="F84" s="14">
        <v>2480.2175136528394</v>
      </c>
      <c r="G84" s="13">
        <v>62119.478393369558</v>
      </c>
      <c r="H84" s="15">
        <v>708870.05317760177</v>
      </c>
      <c r="I84" s="16">
        <v>11.188047224758616</v>
      </c>
    </row>
    <row r="85" spans="1:9" ht="15.75" x14ac:dyDescent="0.25">
      <c r="A85" s="17">
        <v>77</v>
      </c>
      <c r="B85" s="17" t="s">
        <v>112</v>
      </c>
      <c r="C85" s="11">
        <v>77.5</v>
      </c>
      <c r="D85" s="12">
        <v>4.2747932308674311E-2</v>
      </c>
      <c r="E85" s="13">
        <v>60879.369636543139</v>
      </c>
      <c r="F85" s="14">
        <v>2602.4671722177081</v>
      </c>
      <c r="G85" s="13">
        <v>59578.136050434288</v>
      </c>
      <c r="H85" s="15">
        <v>646750.57478423219</v>
      </c>
      <c r="I85" s="16">
        <v>10.623476863269245</v>
      </c>
    </row>
    <row r="86" spans="1:9" ht="15.75" x14ac:dyDescent="0.25">
      <c r="A86" s="17">
        <v>78</v>
      </c>
      <c r="B86" s="17" t="s">
        <v>113</v>
      </c>
      <c r="C86" s="11">
        <v>78.5</v>
      </c>
      <c r="D86" s="12">
        <v>4.6289213495780829E-2</v>
      </c>
      <c r="E86" s="13">
        <v>58276.902464325431</v>
      </c>
      <c r="F86" s="14">
        <v>2697.5919800439556</v>
      </c>
      <c r="G86" s="13">
        <v>56928.106474303451</v>
      </c>
      <c r="H86" s="15">
        <v>587172.43873379787</v>
      </c>
      <c r="I86" s="16">
        <v>10.075560194594061</v>
      </c>
    </row>
    <row r="87" spans="1:9" ht="15.75" x14ac:dyDescent="0.25">
      <c r="A87" s="17">
        <v>79</v>
      </c>
      <c r="B87" s="17" t="s">
        <v>114</v>
      </c>
      <c r="C87" s="11">
        <v>79.5</v>
      </c>
      <c r="D87" s="12">
        <v>5.1066924560586334E-2</v>
      </c>
      <c r="E87" s="13">
        <v>55579.310484281472</v>
      </c>
      <c r="F87" s="14">
        <v>2838.2644556302071</v>
      </c>
      <c r="G87" s="13">
        <v>54160.178256466374</v>
      </c>
      <c r="H87" s="15">
        <v>530244.33225949446</v>
      </c>
      <c r="I87" s="16">
        <v>9.5403186480597704</v>
      </c>
    </row>
    <row r="88" spans="1:9" ht="15.75" x14ac:dyDescent="0.25">
      <c r="A88" s="17">
        <v>80</v>
      </c>
      <c r="B88" s="17" t="s">
        <v>115</v>
      </c>
      <c r="C88" s="11">
        <v>80.5</v>
      </c>
      <c r="D88" s="12">
        <v>5.6846232999282362E-2</v>
      </c>
      <c r="E88" s="13">
        <v>52741.046028651268</v>
      </c>
      <c r="F88" s="14">
        <v>2998.1297911705856</v>
      </c>
      <c r="G88" s="13">
        <v>51241.981133065972</v>
      </c>
      <c r="H88" s="15">
        <v>476084.15400302806</v>
      </c>
      <c r="I88" s="16">
        <v>9.0268242640541878</v>
      </c>
    </row>
    <row r="89" spans="1:9" ht="15.75" x14ac:dyDescent="0.25">
      <c r="A89" s="17">
        <v>81</v>
      </c>
      <c r="B89" s="17" t="s">
        <v>116</v>
      </c>
      <c r="C89" s="11">
        <v>81.5</v>
      </c>
      <c r="D89" s="12">
        <v>6.1855510527668155E-2</v>
      </c>
      <c r="E89" s="13">
        <v>49742.916237480684</v>
      </c>
      <c r="F89" s="14">
        <v>3076.8734790044018</v>
      </c>
      <c r="G89" s="13">
        <v>48204.479497978478</v>
      </c>
      <c r="H89" s="15">
        <v>424842.17286996212</v>
      </c>
      <c r="I89" s="16">
        <v>8.5407572576102542</v>
      </c>
    </row>
    <row r="90" spans="1:9" ht="15.75" x14ac:dyDescent="0.25">
      <c r="A90" s="17">
        <v>82</v>
      </c>
      <c r="B90" s="17" t="s">
        <v>117</v>
      </c>
      <c r="C90" s="11">
        <v>82.5</v>
      </c>
      <c r="D90" s="12">
        <v>6.7173353955526635E-2</v>
      </c>
      <c r="E90" s="13">
        <v>46666.04275847628</v>
      </c>
      <c r="F90" s="14">
        <v>3134.7146079188678</v>
      </c>
      <c r="G90" s="13">
        <v>45098.685454516846</v>
      </c>
      <c r="H90" s="15">
        <v>376637.69337198365</v>
      </c>
      <c r="I90" s="16">
        <v>8.0709156189073337</v>
      </c>
    </row>
    <row r="91" spans="1:9" ht="15.75" x14ac:dyDescent="0.25">
      <c r="A91" s="17">
        <v>83</v>
      </c>
      <c r="B91" s="17" t="s">
        <v>118</v>
      </c>
      <c r="C91" s="11">
        <v>83.5</v>
      </c>
      <c r="D91" s="12">
        <v>7.7268316228990705E-2</v>
      </c>
      <c r="E91" s="13">
        <v>43531.328150557412</v>
      </c>
      <c r="F91" s="14">
        <v>3363.5924294052352</v>
      </c>
      <c r="G91" s="13">
        <v>41849.531935854793</v>
      </c>
      <c r="H91" s="15">
        <v>331539.00791746681</v>
      </c>
      <c r="I91" s="16">
        <v>7.6161013688993426</v>
      </c>
    </row>
    <row r="92" spans="1:9" ht="15.75" x14ac:dyDescent="0.25">
      <c r="A92" s="17">
        <v>84</v>
      </c>
      <c r="B92" s="17" t="s">
        <v>119</v>
      </c>
      <c r="C92" s="11">
        <v>84.5</v>
      </c>
      <c r="D92" s="12">
        <v>7.915887864501632E-2</v>
      </c>
      <c r="E92" s="13">
        <v>40167.735721152174</v>
      </c>
      <c r="F92" s="14">
        <v>3179.632917395772</v>
      </c>
      <c r="G92" s="13">
        <v>38577.919262454292</v>
      </c>
      <c r="H92" s="15">
        <v>289689.47598161199</v>
      </c>
      <c r="I92" s="16">
        <v>7.2119941734495789</v>
      </c>
    </row>
    <row r="93" spans="1:9" ht="15.75" x14ac:dyDescent="0.25">
      <c r="A93" s="17">
        <v>85</v>
      </c>
      <c r="B93" s="17" t="s">
        <v>120</v>
      </c>
      <c r="C93" s="11">
        <v>85.5</v>
      </c>
      <c r="D93" s="12">
        <v>8.6601045284653067E-2</v>
      </c>
      <c r="E93" s="13">
        <v>36988.102803756403</v>
      </c>
      <c r="F93" s="14">
        <v>3203.2083659015111</v>
      </c>
      <c r="G93" s="13">
        <v>35386.498620805651</v>
      </c>
      <c r="H93" s="15">
        <v>251111.55671915767</v>
      </c>
      <c r="I93" s="16">
        <v>6.7889817991328689</v>
      </c>
    </row>
    <row r="94" spans="1:9" ht="15.75" x14ac:dyDescent="0.25">
      <c r="A94" s="17">
        <v>86</v>
      </c>
      <c r="B94" s="17" t="s">
        <v>121</v>
      </c>
      <c r="C94" s="11">
        <v>86.5</v>
      </c>
      <c r="D94" s="12">
        <v>9.4663028645834257E-2</v>
      </c>
      <c r="E94" s="13">
        <v>33784.894437854891</v>
      </c>
      <c r="F94" s="14">
        <v>3198.1804299671439</v>
      </c>
      <c r="G94" s="13">
        <v>32185.80422287132</v>
      </c>
      <c r="H94" s="15">
        <v>215725.05809835202</v>
      </c>
      <c r="I94" s="16">
        <v>6.385251802256307</v>
      </c>
    </row>
    <row r="95" spans="1:9" ht="15.75" x14ac:dyDescent="0.25">
      <c r="A95" s="17">
        <v>87</v>
      </c>
      <c r="B95" s="17" t="s">
        <v>122</v>
      </c>
      <c r="C95" s="11">
        <v>87.5</v>
      </c>
      <c r="D95" s="12">
        <v>0.10338112716750981</v>
      </c>
      <c r="E95" s="13">
        <v>30586.714007887749</v>
      </c>
      <c r="F95" s="14">
        <v>3162.0889704856972</v>
      </c>
      <c r="G95" s="13">
        <v>29005.669522644901</v>
      </c>
      <c r="H95" s="15">
        <v>183539.2538754807</v>
      </c>
      <c r="I95" s="16">
        <v>6.0006201983040519</v>
      </c>
    </row>
    <row r="96" spans="1:9" ht="15.75" x14ac:dyDescent="0.25">
      <c r="A96" s="17">
        <v>88</v>
      </c>
      <c r="B96" s="17" t="s">
        <v>123</v>
      </c>
      <c r="C96" s="11">
        <v>88.5</v>
      </c>
      <c r="D96" s="12">
        <v>0.11279085381285063</v>
      </c>
      <c r="E96" s="13">
        <v>27424.625037402053</v>
      </c>
      <c r="F96" s="14">
        <v>3093.2468734658582</v>
      </c>
      <c r="G96" s="13">
        <v>25878.001600669122</v>
      </c>
      <c r="H96" s="13">
        <v>154533.58435283581</v>
      </c>
      <c r="I96" s="16">
        <v>5.6348476649026535</v>
      </c>
    </row>
    <row r="97" spans="1:9" ht="15.75" x14ac:dyDescent="0.25">
      <c r="A97" s="17">
        <v>89</v>
      </c>
      <c r="B97" s="17" t="s">
        <v>124</v>
      </c>
      <c r="C97" s="11">
        <v>89.5</v>
      </c>
      <c r="D97" s="12">
        <v>0.12292628544071381</v>
      </c>
      <c r="E97" s="13">
        <v>24331.378163936195</v>
      </c>
      <c r="F97" s="14">
        <v>2990.9659373459717</v>
      </c>
      <c r="G97" s="13">
        <v>22835.895195263209</v>
      </c>
      <c r="H97" s="15">
        <v>128655.58275216669</v>
      </c>
      <c r="I97" s="16">
        <v>5.2876405884340381</v>
      </c>
    </row>
    <row r="98" spans="1:9" ht="15.75" x14ac:dyDescent="0.25">
      <c r="A98" s="17">
        <v>90</v>
      </c>
      <c r="B98" s="17" t="s">
        <v>125</v>
      </c>
      <c r="C98" s="11">
        <v>90.5</v>
      </c>
      <c r="D98" s="12">
        <v>0.13381932128039192</v>
      </c>
      <c r="E98" s="13">
        <v>21340.412226590222</v>
      </c>
      <c r="F98" s="14">
        <v>2855.759480006081</v>
      </c>
      <c r="G98" s="13">
        <v>19912.532486587181</v>
      </c>
      <c r="H98" s="15">
        <v>105819.68755690349</v>
      </c>
      <c r="I98" s="16">
        <v>4.9586524586929874</v>
      </c>
    </row>
    <row r="99" spans="1:9" ht="15.75" x14ac:dyDescent="0.25">
      <c r="A99" s="17">
        <v>91</v>
      </c>
      <c r="B99" s="17" t="s">
        <v>126</v>
      </c>
      <c r="C99" s="11">
        <v>91.5</v>
      </c>
      <c r="D99" s="12">
        <v>0.14549885473698926</v>
      </c>
      <c r="E99" s="13">
        <v>18484.652746584143</v>
      </c>
      <c r="F99" s="14">
        <v>2689.4958048389358</v>
      </c>
      <c r="G99" s="13">
        <v>17139.904844164674</v>
      </c>
      <c r="H99" s="15">
        <v>85907.155070316308</v>
      </c>
      <c r="I99" s="16">
        <v>4.6474854706800732</v>
      </c>
    </row>
    <row r="100" spans="1:9" ht="15.75" x14ac:dyDescent="0.25">
      <c r="A100" s="17">
        <v>92</v>
      </c>
      <c r="B100" s="17" t="s">
        <v>127</v>
      </c>
      <c r="C100" s="11">
        <v>92.5</v>
      </c>
      <c r="D100" s="12">
        <v>0.15798986752107524</v>
      </c>
      <c r="E100" s="13">
        <v>15795.156941745206</v>
      </c>
      <c r="F100" s="14">
        <v>2495.4747527009172</v>
      </c>
      <c r="G100" s="13">
        <v>14547.419565394748</v>
      </c>
      <c r="H100" s="15">
        <v>68767.250226151635</v>
      </c>
      <c r="I100" s="16">
        <v>4.3536921146003849</v>
      </c>
    </row>
    <row r="101" spans="1:9" ht="15.75" x14ac:dyDescent="0.25">
      <c r="A101" s="17">
        <v>93</v>
      </c>
      <c r="B101" s="17" t="s">
        <v>128</v>
      </c>
      <c r="C101" s="11">
        <v>93.5</v>
      </c>
      <c r="D101" s="12">
        <v>0.17131246104253509</v>
      </c>
      <c r="E101" s="13">
        <v>13299.68218904429</v>
      </c>
      <c r="F101" s="14">
        <v>2278.4012868887476</v>
      </c>
      <c r="G101" s="13">
        <v>12160.481545599916</v>
      </c>
      <c r="H101" s="15">
        <v>54219.830660756881</v>
      </c>
      <c r="I101" s="16">
        <v>4.0767764139071581</v>
      </c>
    </row>
    <row r="102" spans="1:9" ht="15.75" x14ac:dyDescent="0.25">
      <c r="A102" s="17">
        <v>94</v>
      </c>
      <c r="B102" s="17" t="s">
        <v>129</v>
      </c>
      <c r="C102" s="11">
        <v>94.5</v>
      </c>
      <c r="D102" s="12">
        <v>0.18548084629780839</v>
      </c>
      <c r="E102" s="13">
        <v>11021.280902155542</v>
      </c>
      <c r="F102" s="14">
        <v>2044.2365090176831</v>
      </c>
      <c r="G102" s="13">
        <v>9999.1626476467009</v>
      </c>
      <c r="H102" s="15">
        <v>42059.349115156961</v>
      </c>
      <c r="I102" s="16">
        <v>3.8161942780109155</v>
      </c>
    </row>
    <row r="103" spans="1:9" ht="15.75" x14ac:dyDescent="0.25">
      <c r="A103" s="17">
        <v>95</v>
      </c>
      <c r="B103" s="17" t="s">
        <v>130</v>
      </c>
      <c r="C103" s="11">
        <v>95.5</v>
      </c>
      <c r="D103" s="12">
        <v>0.20050232034188223</v>
      </c>
      <c r="E103" s="13">
        <v>8977.0443931378595</v>
      </c>
      <c r="F103" s="14">
        <v>1799.918230636225</v>
      </c>
      <c r="G103" s="13">
        <v>8077.0852778197468</v>
      </c>
      <c r="H103" s="15">
        <v>32060.186467510262</v>
      </c>
      <c r="I103" s="16">
        <v>3.5713521136218711</v>
      </c>
    </row>
    <row r="104" spans="1:9" ht="15.75" x14ac:dyDescent="0.25">
      <c r="A104" s="17">
        <v>96</v>
      </c>
      <c r="B104" s="17" t="s">
        <v>131</v>
      </c>
      <c r="C104" s="11">
        <v>96.5</v>
      </c>
      <c r="D104" s="12">
        <v>0.2163762644690653</v>
      </c>
      <c r="E104" s="13">
        <v>7177.1261625016341</v>
      </c>
      <c r="F104" s="14">
        <v>1552.9597486653013</v>
      </c>
      <c r="G104" s="13">
        <v>6400.646288168984</v>
      </c>
      <c r="H104" s="15">
        <v>23983.101189690515</v>
      </c>
      <c r="I104" s="16">
        <v>3.3416022857442775</v>
      </c>
    </row>
    <row r="105" spans="1:9" ht="15.75" x14ac:dyDescent="0.25">
      <c r="A105" s="17">
        <v>97</v>
      </c>
      <c r="B105" s="17" t="s">
        <v>132</v>
      </c>
      <c r="C105" s="11">
        <v>97.5</v>
      </c>
      <c r="D105" s="12">
        <v>0.2330932052609368</v>
      </c>
      <c r="E105" s="13">
        <v>5624.166413836333</v>
      </c>
      <c r="F105" s="14">
        <v>1310.9549763220191</v>
      </c>
      <c r="G105" s="13">
        <v>4968.6889256753238</v>
      </c>
      <c r="H105" s="15">
        <v>17582.454901521531</v>
      </c>
      <c r="I105" s="16">
        <v>3.1262330464237205</v>
      </c>
    </row>
    <row r="106" spans="1:9" ht="15.75" x14ac:dyDescent="0.25">
      <c r="A106" s="17">
        <v>98</v>
      </c>
      <c r="B106" s="17" t="s">
        <v>133</v>
      </c>
      <c r="C106" s="11">
        <v>98.5</v>
      </c>
      <c r="D106" s="12">
        <v>0.25063398479068</v>
      </c>
      <c r="E106" s="13">
        <v>4313.2114375143137</v>
      </c>
      <c r="F106" s="14">
        <v>1081.0373698289495</v>
      </c>
      <c r="G106" s="13">
        <v>3772.692752599839</v>
      </c>
      <c r="H106" s="15">
        <v>12613.765975846207</v>
      </c>
      <c r="I106" s="16">
        <v>2.9244487914822623</v>
      </c>
    </row>
    <row r="107" spans="1:9" ht="15.75" x14ac:dyDescent="0.25">
      <c r="A107" s="17">
        <v>99</v>
      </c>
      <c r="B107" s="17" t="s">
        <v>134</v>
      </c>
      <c r="C107" s="11">
        <v>99.5</v>
      </c>
      <c r="D107" s="12">
        <v>0.26896908952145215</v>
      </c>
      <c r="E107" s="13">
        <v>3232.1740676853642</v>
      </c>
      <c r="F107" s="14">
        <v>869.35491616018089</v>
      </c>
      <c r="G107" s="13">
        <v>2797.496609605274</v>
      </c>
      <c r="H107" s="15">
        <v>8841.073223246367</v>
      </c>
      <c r="I107" s="16">
        <v>2.7353332580808889</v>
      </c>
    </row>
    <row r="108" spans="1:9" ht="15.75" x14ac:dyDescent="0.25">
      <c r="A108" s="31">
        <v>100</v>
      </c>
      <c r="B108" s="31" t="s">
        <v>135</v>
      </c>
      <c r="C108" s="32">
        <v>100.5</v>
      </c>
      <c r="D108" s="33">
        <v>1</v>
      </c>
      <c r="E108" s="34">
        <v>2362.8191515251833</v>
      </c>
      <c r="F108" s="35">
        <v>2362.8191515251833</v>
      </c>
      <c r="G108" s="36">
        <v>6043.5766136410939</v>
      </c>
      <c r="H108" s="36">
        <v>6043.5766136410939</v>
      </c>
      <c r="I108" s="37">
        <v>2.5577821348451519</v>
      </c>
    </row>
    <row r="109" spans="1:9" ht="15.75" x14ac:dyDescent="0.25">
      <c r="D109" s="18"/>
    </row>
  </sheetData>
  <pageMargins left="0.5" right="0.5" top="0.5" bottom="0.5" header="0.5" footer="0.5"/>
  <pageSetup scale="67"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BEB8-EEE0-453B-A2AB-5A9C598A1BCB}">
  <sheetPr codeName="Sheet7"/>
  <dimension ref="A1:O17"/>
  <sheetViews>
    <sheetView showGridLines="0" zoomScaleNormal="100" workbookViewId="0">
      <selection activeCell="I2" sqref="I2:O2"/>
    </sheetView>
  </sheetViews>
  <sheetFormatPr defaultRowHeight="15" x14ac:dyDescent="0.25"/>
  <cols>
    <col min="1" max="1" width="41.7109375" customWidth="1"/>
    <col min="5" max="5" width="40.5703125" customWidth="1"/>
  </cols>
  <sheetData>
    <row r="1" spans="1:15" ht="15.75" thickBot="1" x14ac:dyDescent="0.3">
      <c r="A1" s="90" t="s">
        <v>228</v>
      </c>
      <c r="B1" s="91"/>
      <c r="C1" s="91"/>
      <c r="D1" s="91"/>
      <c r="E1" s="91"/>
      <c r="F1" s="91"/>
      <c r="G1" s="91"/>
      <c r="H1" s="91"/>
    </row>
    <row r="2" spans="1:15" s="72" customFormat="1" ht="16.5" customHeight="1" x14ac:dyDescent="0.25">
      <c r="A2" s="72" t="s">
        <v>229</v>
      </c>
      <c r="E2" s="72" t="s">
        <v>231</v>
      </c>
      <c r="I2" s="92" t="s">
        <v>286</v>
      </c>
      <c r="J2" s="92"/>
      <c r="K2" s="92"/>
      <c r="L2" s="92"/>
      <c r="M2" s="92"/>
      <c r="N2" s="92"/>
      <c r="O2" s="92"/>
    </row>
    <row r="17" spans="1:5" s="72" customFormat="1" ht="16.5" customHeight="1" x14ac:dyDescent="0.25">
      <c r="A17" s="72" t="s">
        <v>230</v>
      </c>
      <c r="E17" s="72" t="s">
        <v>232</v>
      </c>
    </row>
  </sheetData>
  <mergeCells count="2">
    <mergeCell ref="A1:H1"/>
    <mergeCell ref="I2:O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0673-6BB4-49A9-95CA-6E823A750879}">
  <sheetPr codeName="Sheet8"/>
  <dimension ref="A2:E6"/>
  <sheetViews>
    <sheetView showGridLines="0" zoomScale="130" zoomScaleNormal="130" workbookViewId="0">
      <selection activeCell="E5" sqref="E4:E5"/>
    </sheetView>
  </sheetViews>
  <sheetFormatPr defaultRowHeight="15" x14ac:dyDescent="0.25"/>
  <cols>
    <col min="1" max="1" width="41" bestFit="1" customWidth="1"/>
    <col min="2" max="2" width="12.5703125" bestFit="1" customWidth="1"/>
    <col min="3" max="3" width="22.85546875" bestFit="1" customWidth="1"/>
    <col min="4" max="4" width="23.5703125" bestFit="1" customWidth="1"/>
    <col min="5" max="5" width="33" bestFit="1" customWidth="1"/>
  </cols>
  <sheetData>
    <row r="2" spans="1:5" x14ac:dyDescent="0.25">
      <c r="A2" s="39" t="s">
        <v>264</v>
      </c>
      <c r="B2" s="39" t="s">
        <v>274</v>
      </c>
      <c r="C2" s="39" t="s">
        <v>267</v>
      </c>
      <c r="D2" s="39" t="s">
        <v>268</v>
      </c>
      <c r="E2" s="39" t="s">
        <v>273</v>
      </c>
    </row>
    <row r="3" spans="1:5" x14ac:dyDescent="0.25">
      <c r="A3" s="43" t="s">
        <v>265</v>
      </c>
      <c r="B3" s="43" t="s">
        <v>269</v>
      </c>
      <c r="C3" s="65"/>
      <c r="D3" s="66"/>
      <c r="E3" s="43"/>
    </row>
    <row r="4" spans="1:5" x14ac:dyDescent="0.25">
      <c r="A4" s="43" t="s">
        <v>254</v>
      </c>
      <c r="B4" s="43" t="s">
        <v>270</v>
      </c>
      <c r="C4" s="65"/>
      <c r="D4" s="66"/>
      <c r="E4" s="43"/>
    </row>
    <row r="5" spans="1:5" x14ac:dyDescent="0.25">
      <c r="A5" s="43" t="s">
        <v>255</v>
      </c>
      <c r="B5" s="43" t="s">
        <v>272</v>
      </c>
      <c r="C5" s="65"/>
      <c r="D5" s="66"/>
      <c r="E5" s="67"/>
    </row>
    <row r="6" spans="1:5" x14ac:dyDescent="0.25">
      <c r="A6" s="43" t="s">
        <v>266</v>
      </c>
      <c r="B6" s="43" t="s">
        <v>271</v>
      </c>
      <c r="C6" s="65"/>
      <c r="D6" s="66"/>
      <c r="E6" s="43"/>
    </row>
  </sheetData>
  <autoFilter ref="A2:E6" xr:uid="{DF34F42C-2C1F-4BFB-B258-C9A1C24A74F5}">
    <sortState xmlns:xlrd2="http://schemas.microsoft.com/office/spreadsheetml/2017/richdata2" ref="A3:E6">
      <sortCondition ref="C2:C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58</vt:i4>
      </vt:variant>
    </vt:vector>
  </HeadingPairs>
  <TitlesOfParts>
    <vt:vector size="66" baseType="lpstr">
      <vt:lpstr>CoverPage</vt:lpstr>
      <vt:lpstr>Diagrams</vt:lpstr>
      <vt:lpstr>Inputs-SQ</vt:lpstr>
      <vt:lpstr>Model-SQ</vt:lpstr>
      <vt:lpstr>Inputs-policies</vt:lpstr>
      <vt:lpstr>Life table</vt:lpstr>
      <vt:lpstr>Markov trace</vt:lpstr>
      <vt:lpstr>Cost effectiveness</vt:lpstr>
      <vt:lpstr>c_AI</vt:lpstr>
      <vt:lpstr>c_CA</vt:lpstr>
      <vt:lpstr>c_CU</vt:lpstr>
      <vt:lpstr>c_IM</vt:lpstr>
      <vt:lpstr>c_LT</vt:lpstr>
      <vt:lpstr>c_SC</vt:lpstr>
      <vt:lpstr>c_TR</vt:lpstr>
      <vt:lpstr>i_AI</vt:lpstr>
      <vt:lpstr>i_CA</vt:lpstr>
      <vt:lpstr>i_CU</vt:lpstr>
      <vt:lpstr>i_IM</vt:lpstr>
      <vt:lpstr>i_LT</vt:lpstr>
      <vt:lpstr>i_SC</vt:lpstr>
      <vt:lpstr>i_ST_AI</vt:lpstr>
      <vt:lpstr>i_ST_CA</vt:lpstr>
      <vt:lpstr>i_ST_CU</vt:lpstr>
      <vt:lpstr>i_ST_IM</vt:lpstr>
      <vt:lpstr>i_ST_LT</vt:lpstr>
      <vt:lpstr>i_ST_SC</vt:lpstr>
      <vt:lpstr>i_ST_TR</vt:lpstr>
      <vt:lpstr>i_SVT_AI</vt:lpstr>
      <vt:lpstr>i_SVT_CA</vt:lpstr>
      <vt:lpstr>i_SVT_CU</vt:lpstr>
      <vt:lpstr>i_SVT_IM</vt:lpstr>
      <vt:lpstr>i_SVT_LT</vt:lpstr>
      <vt:lpstr>i_SVT_SC</vt:lpstr>
      <vt:lpstr>i_SVT_TR</vt:lpstr>
      <vt:lpstr>i_TR</vt:lpstr>
      <vt:lpstr>i_vacc_AI</vt:lpstr>
      <vt:lpstr>i_vacc_CA</vt:lpstr>
      <vt:lpstr>i_vacc_CU</vt:lpstr>
      <vt:lpstr>i_vacc_IM</vt:lpstr>
      <vt:lpstr>i_vacc_LT</vt:lpstr>
      <vt:lpstr>i_vacc_SC</vt:lpstr>
      <vt:lpstr>i_vacc_TR</vt:lpstr>
      <vt:lpstr>ic_ST</vt:lpstr>
      <vt:lpstr>ic_SVT</vt:lpstr>
      <vt:lpstr>ic_vacc</vt:lpstr>
      <vt:lpstr>p_AItoCU</vt:lpstr>
      <vt:lpstr>p_AItoIM</vt:lpstr>
      <vt:lpstr>p_CAtoLT</vt:lpstr>
      <vt:lpstr>p_CAtoTR</vt:lpstr>
      <vt:lpstr>p_CUtoCA</vt:lpstr>
      <vt:lpstr>p_CUtoLT</vt:lpstr>
      <vt:lpstr>p_SCtoAI</vt:lpstr>
      <vt:lpstr>survRed_CA</vt:lpstr>
      <vt:lpstr>survRed_CU</vt:lpstr>
      <vt:lpstr>survRed_IM</vt:lpstr>
      <vt:lpstr>survRed_LT</vt:lpstr>
      <vt:lpstr>survRed_SC</vt:lpstr>
      <vt:lpstr>survRed_TR</vt:lpstr>
      <vt:lpstr>u_AI</vt:lpstr>
      <vt:lpstr>u_CA</vt:lpstr>
      <vt:lpstr>u_CU</vt:lpstr>
      <vt:lpstr>u_IM</vt:lpstr>
      <vt:lpstr>u_LT</vt:lpstr>
      <vt:lpstr>u_SC</vt:lpstr>
      <vt:lpstr>u_TR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Alton Russell</dc:creator>
  <cp:lastModifiedBy>Alton Russell</cp:lastModifiedBy>
  <dcterms:created xsi:type="dcterms:W3CDTF">2019-07-06T20:13:25Z</dcterms:created>
  <dcterms:modified xsi:type="dcterms:W3CDTF">2019-08-25T13:15:27Z</dcterms:modified>
</cp:coreProperties>
</file>