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af94b8beb221b9e5/Documents/University Work/Year 4/Data Analytics/Project/Data sets/Regressions/"/>
    </mc:Choice>
  </mc:AlternateContent>
  <xr:revisionPtr revIDLastSave="134" documentId="11_F25DC773A252ABDACC10486C799C557E5BDE58F3" xr6:coauthVersionLast="47" xr6:coauthVersionMax="47" xr10:uidLastSave="{99A30092-C6E9-4067-861F-1915F6A99270}"/>
  <bookViews>
    <workbookView xWindow="5415" yWindow="4605" windowWidth="28800" windowHeight="15435" xr2:uid="{00000000-000D-0000-FFFF-FFFF00000000}"/>
  </bookViews>
  <sheets>
    <sheet name="Merged Data" sheetId="3" r:id="rId1"/>
    <sheet name="Predictions" sheetId="4" r:id="rId2"/>
    <sheet name="University Data" sheetId="1" r:id="rId3"/>
    <sheet name="BUEC DATA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F170" i="1"/>
  <c r="S78" i="3" s="1"/>
  <c r="E170" i="1"/>
  <c r="R78" i="3" s="1"/>
  <c r="D170" i="1"/>
  <c r="Q78" i="3" s="1"/>
  <c r="C170" i="1"/>
  <c r="P78" i="3" s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S10" i="3" s="1"/>
  <c r="E166" i="1"/>
  <c r="R10" i="3" s="1"/>
  <c r="D166" i="1"/>
  <c r="Q10" i="3" s="1"/>
  <c r="C166" i="1"/>
  <c r="P10" i="3" s="1"/>
  <c r="F165" i="1"/>
  <c r="E165" i="1"/>
  <c r="D165" i="1"/>
  <c r="C165" i="1"/>
  <c r="F164" i="1"/>
  <c r="S77" i="3" s="1"/>
  <c r="E164" i="1"/>
  <c r="R77" i="3" s="1"/>
  <c r="D164" i="1"/>
  <c r="Q77" i="3" s="1"/>
  <c r="C164" i="1"/>
  <c r="P77" i="3" s="1"/>
  <c r="F163" i="1"/>
  <c r="S92" i="3" s="1"/>
  <c r="E163" i="1"/>
  <c r="R92" i="3" s="1"/>
  <c r="D163" i="1"/>
  <c r="Q92" i="3" s="1"/>
  <c r="C163" i="1"/>
  <c r="P92" i="3" s="1"/>
  <c r="F162" i="1"/>
  <c r="E162" i="1"/>
  <c r="D162" i="1"/>
  <c r="C162" i="1"/>
  <c r="F161" i="1"/>
  <c r="E161" i="1"/>
  <c r="D161" i="1"/>
  <c r="C161" i="1"/>
  <c r="F160" i="1"/>
  <c r="S66" i="3" s="1"/>
  <c r="E160" i="1"/>
  <c r="R66" i="3" s="1"/>
  <c r="D160" i="1"/>
  <c r="Q66" i="3" s="1"/>
  <c r="C160" i="1"/>
  <c r="P66" i="3" s="1"/>
  <c r="F159" i="1"/>
  <c r="S20" i="3" s="1"/>
  <c r="E159" i="1"/>
  <c r="R20" i="3" s="1"/>
  <c r="D159" i="1"/>
  <c r="Q20" i="3" s="1"/>
  <c r="C159" i="1"/>
  <c r="P20" i="3" s="1"/>
  <c r="F158" i="1"/>
  <c r="S58" i="3" s="1"/>
  <c r="E158" i="1"/>
  <c r="R58" i="3" s="1"/>
  <c r="D158" i="1"/>
  <c r="Q58" i="3" s="1"/>
  <c r="C158" i="1"/>
  <c r="P58" i="3" s="1"/>
  <c r="F157" i="1"/>
  <c r="E157" i="1"/>
  <c r="D157" i="1"/>
  <c r="C157" i="1"/>
  <c r="F156" i="1"/>
  <c r="S51" i="3" s="1"/>
  <c r="E156" i="1"/>
  <c r="R51" i="3" s="1"/>
  <c r="D156" i="1"/>
  <c r="Q51" i="3" s="1"/>
  <c r="C156" i="1"/>
  <c r="P51" i="3" s="1"/>
  <c r="F155" i="1"/>
  <c r="S72" i="3" s="1"/>
  <c r="E155" i="1"/>
  <c r="R72" i="3" s="1"/>
  <c r="D155" i="1"/>
  <c r="Q72" i="3" s="1"/>
  <c r="C155" i="1"/>
  <c r="P72" i="3" s="1"/>
  <c r="F154" i="1"/>
  <c r="S7" i="3" s="1"/>
  <c r="E154" i="1"/>
  <c r="R7" i="3" s="1"/>
  <c r="D154" i="1"/>
  <c r="Q7" i="3" s="1"/>
  <c r="C154" i="1"/>
  <c r="P7" i="3" s="1"/>
  <c r="F153" i="1"/>
  <c r="S60" i="3" s="1"/>
  <c r="E153" i="1"/>
  <c r="R60" i="3" s="1"/>
  <c r="D153" i="1"/>
  <c r="Q60" i="3" s="1"/>
  <c r="C153" i="1"/>
  <c r="P60" i="3" s="1"/>
  <c r="F152" i="1"/>
  <c r="E152" i="1"/>
  <c r="D152" i="1"/>
  <c r="C152" i="1"/>
  <c r="F151" i="1"/>
  <c r="E151" i="1"/>
  <c r="D151" i="1"/>
  <c r="C151" i="1"/>
  <c r="F150" i="1"/>
  <c r="S88" i="3" s="1"/>
  <c r="E150" i="1"/>
  <c r="R88" i="3" s="1"/>
  <c r="D150" i="1"/>
  <c r="Q88" i="3" s="1"/>
  <c r="C150" i="1"/>
  <c r="P88" i="3" s="1"/>
  <c r="F149" i="1"/>
  <c r="E149" i="1"/>
  <c r="D149" i="1"/>
  <c r="C149" i="1"/>
  <c r="F148" i="1"/>
  <c r="S12" i="3" s="1"/>
  <c r="E148" i="1"/>
  <c r="R12" i="3" s="1"/>
  <c r="D148" i="1"/>
  <c r="Q12" i="3" s="1"/>
  <c r="C148" i="1"/>
  <c r="P12" i="3" s="1"/>
  <c r="F147" i="1"/>
  <c r="E147" i="1"/>
  <c r="D147" i="1"/>
  <c r="C147" i="1"/>
  <c r="F146" i="1"/>
  <c r="S84" i="3" s="1"/>
  <c r="E146" i="1"/>
  <c r="R84" i="3" s="1"/>
  <c r="D146" i="1"/>
  <c r="Q84" i="3" s="1"/>
  <c r="C146" i="1"/>
  <c r="P84" i="3" s="1"/>
  <c r="F145" i="1"/>
  <c r="E145" i="1"/>
  <c r="D145" i="1"/>
  <c r="C145" i="1"/>
  <c r="F144" i="1"/>
  <c r="S18" i="3" s="1"/>
  <c r="E144" i="1"/>
  <c r="R18" i="3" s="1"/>
  <c r="D144" i="1"/>
  <c r="Q18" i="3" s="1"/>
  <c r="C144" i="1"/>
  <c r="P18" i="3" s="1"/>
  <c r="F143" i="1"/>
  <c r="E143" i="1"/>
  <c r="D143" i="1"/>
  <c r="C143" i="1"/>
  <c r="F142" i="1"/>
  <c r="S91" i="3" s="1"/>
  <c r="E142" i="1"/>
  <c r="R91" i="3" s="1"/>
  <c r="D142" i="1"/>
  <c r="Q91" i="3" s="1"/>
  <c r="C142" i="1"/>
  <c r="P91" i="3" s="1"/>
  <c r="F141" i="1"/>
  <c r="S70" i="3" s="1"/>
  <c r="E141" i="1"/>
  <c r="R70" i="3" s="1"/>
  <c r="D141" i="1"/>
  <c r="Q70" i="3" s="1"/>
  <c r="C141" i="1"/>
  <c r="P70" i="3" s="1"/>
  <c r="F140" i="1"/>
  <c r="S85" i="3" s="1"/>
  <c r="E140" i="1"/>
  <c r="R85" i="3" s="1"/>
  <c r="D140" i="1"/>
  <c r="Q85" i="3" s="1"/>
  <c r="C140" i="1"/>
  <c r="P85" i="3" s="1"/>
  <c r="F139" i="1"/>
  <c r="S2" i="3" s="1"/>
  <c r="E139" i="1"/>
  <c r="R2" i="3" s="1"/>
  <c r="D139" i="1"/>
  <c r="Q2" i="3" s="1"/>
  <c r="C139" i="1"/>
  <c r="P2" i="3" s="1"/>
  <c r="F138" i="1"/>
  <c r="E138" i="1"/>
  <c r="D138" i="1"/>
  <c r="C138" i="1"/>
  <c r="F137" i="1"/>
  <c r="S36" i="3" s="1"/>
  <c r="E137" i="1"/>
  <c r="R36" i="3" s="1"/>
  <c r="D137" i="1"/>
  <c r="Q36" i="3" s="1"/>
  <c r="C137" i="1"/>
  <c r="P36" i="3" s="1"/>
  <c r="F136" i="1"/>
  <c r="S40" i="3" s="1"/>
  <c r="E136" i="1"/>
  <c r="R40" i="3" s="1"/>
  <c r="D136" i="1"/>
  <c r="Q40" i="3" s="1"/>
  <c r="C136" i="1"/>
  <c r="P40" i="3" s="1"/>
  <c r="F135" i="1"/>
  <c r="S87" i="3" s="1"/>
  <c r="E135" i="1"/>
  <c r="R87" i="3" s="1"/>
  <c r="D135" i="1"/>
  <c r="Q87" i="3" s="1"/>
  <c r="C135" i="1"/>
  <c r="P87" i="3" s="1"/>
  <c r="F134" i="1"/>
  <c r="S56" i="3" s="1"/>
  <c r="E134" i="1"/>
  <c r="R56" i="3" s="1"/>
  <c r="D134" i="1"/>
  <c r="Q56" i="3" s="1"/>
  <c r="C134" i="1"/>
  <c r="P56" i="3" s="1"/>
  <c r="F133" i="1"/>
  <c r="S75" i="3" s="1"/>
  <c r="E133" i="1"/>
  <c r="R75" i="3" s="1"/>
  <c r="D133" i="1"/>
  <c r="Q75" i="3" s="1"/>
  <c r="C133" i="1"/>
  <c r="P75" i="3" s="1"/>
  <c r="F132" i="1"/>
  <c r="S63" i="3" s="1"/>
  <c r="E132" i="1"/>
  <c r="R63" i="3" s="1"/>
  <c r="D132" i="1"/>
  <c r="Q63" i="3" s="1"/>
  <c r="C132" i="1"/>
  <c r="P63" i="3" s="1"/>
  <c r="F131" i="1"/>
  <c r="S5" i="3" s="1"/>
  <c r="E131" i="1"/>
  <c r="R5" i="3" s="1"/>
  <c r="D131" i="1"/>
  <c r="Q5" i="3" s="1"/>
  <c r="C131" i="1"/>
  <c r="P5" i="3" s="1"/>
  <c r="F130" i="1"/>
  <c r="S29" i="3" s="1"/>
  <c r="E130" i="1"/>
  <c r="R29" i="3" s="1"/>
  <c r="D130" i="1"/>
  <c r="Q29" i="3" s="1"/>
  <c r="C130" i="1"/>
  <c r="P29" i="3" s="1"/>
  <c r="F129" i="1"/>
  <c r="S35" i="3" s="1"/>
  <c r="E129" i="1"/>
  <c r="R35" i="3" s="1"/>
  <c r="D129" i="1"/>
  <c r="Q35" i="3" s="1"/>
  <c r="C129" i="1"/>
  <c r="P35" i="3" s="1"/>
  <c r="F128" i="1"/>
  <c r="S28" i="3" s="1"/>
  <c r="E128" i="1"/>
  <c r="R28" i="3" s="1"/>
  <c r="D128" i="1"/>
  <c r="Q28" i="3" s="1"/>
  <c r="C128" i="1"/>
  <c r="P28" i="3" s="1"/>
  <c r="F127" i="1"/>
  <c r="S13" i="3" s="1"/>
  <c r="E127" i="1"/>
  <c r="R13" i="3" s="1"/>
  <c r="D127" i="1"/>
  <c r="Q13" i="3" s="1"/>
  <c r="C127" i="1"/>
  <c r="P13" i="3" s="1"/>
  <c r="F126" i="1"/>
  <c r="S71" i="3" s="1"/>
  <c r="E126" i="1"/>
  <c r="R71" i="3" s="1"/>
  <c r="D126" i="1"/>
  <c r="Q71" i="3" s="1"/>
  <c r="C126" i="1"/>
  <c r="P71" i="3" s="1"/>
  <c r="F125" i="1"/>
  <c r="S68" i="3" s="1"/>
  <c r="E125" i="1"/>
  <c r="R68" i="3" s="1"/>
  <c r="D125" i="1"/>
  <c r="Q68" i="3" s="1"/>
  <c r="C125" i="1"/>
  <c r="P68" i="3" s="1"/>
  <c r="F124" i="1"/>
  <c r="S17" i="3" s="1"/>
  <c r="E124" i="1"/>
  <c r="R17" i="3" s="1"/>
  <c r="D124" i="1"/>
  <c r="Q17" i="3" s="1"/>
  <c r="C124" i="1"/>
  <c r="P17" i="3" s="1"/>
  <c r="F123" i="1"/>
  <c r="S43" i="3" s="1"/>
  <c r="E123" i="1"/>
  <c r="R43" i="3" s="1"/>
  <c r="D123" i="1"/>
  <c r="Q43" i="3" s="1"/>
  <c r="C123" i="1"/>
  <c r="P43" i="3" s="1"/>
  <c r="F122" i="1"/>
  <c r="S27" i="3" s="1"/>
  <c r="E122" i="1"/>
  <c r="R27" i="3" s="1"/>
  <c r="D122" i="1"/>
  <c r="Q27" i="3" s="1"/>
  <c r="C122" i="1"/>
  <c r="P27" i="3" s="1"/>
  <c r="F121" i="1"/>
  <c r="S50" i="3" s="1"/>
  <c r="E121" i="1"/>
  <c r="R50" i="3" s="1"/>
  <c r="D121" i="1"/>
  <c r="Q50" i="3" s="1"/>
  <c r="C121" i="1"/>
  <c r="P50" i="3" s="1"/>
  <c r="F120" i="1"/>
  <c r="S25" i="3" s="1"/>
  <c r="E120" i="1"/>
  <c r="R25" i="3" s="1"/>
  <c r="D120" i="1"/>
  <c r="Q25" i="3" s="1"/>
  <c r="C120" i="1"/>
  <c r="P25" i="3" s="1"/>
  <c r="F119" i="1"/>
  <c r="S19" i="3" s="1"/>
  <c r="E119" i="1"/>
  <c r="R19" i="3" s="1"/>
  <c r="D119" i="1"/>
  <c r="Q19" i="3" s="1"/>
  <c r="C119" i="1"/>
  <c r="P19" i="3" s="1"/>
  <c r="F118" i="1"/>
  <c r="S24" i="3" s="1"/>
  <c r="E118" i="1"/>
  <c r="R24" i="3" s="1"/>
  <c r="D118" i="1"/>
  <c r="Q24" i="3" s="1"/>
  <c r="C118" i="1"/>
  <c r="P24" i="3" s="1"/>
  <c r="F117" i="1"/>
  <c r="S82" i="3" s="1"/>
  <c r="E117" i="1"/>
  <c r="R82" i="3" s="1"/>
  <c r="D117" i="1"/>
  <c r="Q82" i="3" s="1"/>
  <c r="C117" i="1"/>
  <c r="P82" i="3" s="1"/>
  <c r="F116" i="1"/>
  <c r="S76" i="3" s="1"/>
  <c r="E116" i="1"/>
  <c r="R76" i="3" s="1"/>
  <c r="D116" i="1"/>
  <c r="Q76" i="3" s="1"/>
  <c r="C116" i="1"/>
  <c r="P76" i="3" s="1"/>
  <c r="F115" i="1"/>
  <c r="S97" i="3" s="1"/>
  <c r="E115" i="1"/>
  <c r="R97" i="3" s="1"/>
  <c r="D115" i="1"/>
  <c r="Q97" i="3" s="1"/>
  <c r="C115" i="1"/>
  <c r="P97" i="3" s="1"/>
  <c r="F114" i="1"/>
  <c r="S47" i="3" s="1"/>
  <c r="E114" i="1"/>
  <c r="R47" i="3" s="1"/>
  <c r="D114" i="1"/>
  <c r="Q47" i="3" s="1"/>
  <c r="C114" i="1"/>
  <c r="P47" i="3" s="1"/>
  <c r="F113" i="1"/>
  <c r="S9" i="3" s="1"/>
  <c r="E113" i="1"/>
  <c r="R9" i="3" s="1"/>
  <c r="D113" i="1"/>
  <c r="Q9" i="3" s="1"/>
  <c r="C113" i="1"/>
  <c r="P9" i="3" s="1"/>
  <c r="F112" i="1"/>
  <c r="S39" i="3" s="1"/>
  <c r="E112" i="1"/>
  <c r="R39" i="3" s="1"/>
  <c r="D112" i="1"/>
  <c r="Q39" i="3" s="1"/>
  <c r="C112" i="1"/>
  <c r="P39" i="3" s="1"/>
  <c r="F111" i="1"/>
  <c r="S61" i="3" s="1"/>
  <c r="E111" i="1"/>
  <c r="R61" i="3" s="1"/>
  <c r="D111" i="1"/>
  <c r="Q61" i="3" s="1"/>
  <c r="C111" i="1"/>
  <c r="P61" i="3" s="1"/>
  <c r="F110" i="1"/>
  <c r="E110" i="1"/>
  <c r="D110" i="1"/>
  <c r="C110" i="1"/>
  <c r="F109" i="1"/>
  <c r="S15" i="3" s="1"/>
  <c r="E109" i="1"/>
  <c r="R15" i="3" s="1"/>
  <c r="D109" i="1"/>
  <c r="Q15" i="3" s="1"/>
  <c r="C109" i="1"/>
  <c r="P15" i="3" s="1"/>
  <c r="F108" i="1"/>
  <c r="S81" i="3" s="1"/>
  <c r="E108" i="1"/>
  <c r="R81" i="3" s="1"/>
  <c r="D108" i="1"/>
  <c r="Q81" i="3" s="1"/>
  <c r="C108" i="1"/>
  <c r="P81" i="3" s="1"/>
  <c r="F107" i="1"/>
  <c r="S48" i="3" s="1"/>
  <c r="E107" i="1"/>
  <c r="R48" i="3" s="1"/>
  <c r="D107" i="1"/>
  <c r="Q48" i="3" s="1"/>
  <c r="C107" i="1"/>
  <c r="P48" i="3" s="1"/>
  <c r="F106" i="1"/>
  <c r="E106" i="1"/>
  <c r="D106" i="1"/>
  <c r="C106" i="1"/>
  <c r="F105" i="1"/>
  <c r="S41" i="3" s="1"/>
  <c r="E105" i="1"/>
  <c r="R41" i="3" s="1"/>
  <c r="D105" i="1"/>
  <c r="Q41" i="3" s="1"/>
  <c r="C105" i="1"/>
  <c r="P41" i="3" s="1"/>
  <c r="F104" i="1"/>
  <c r="E104" i="1"/>
  <c r="D104" i="1"/>
  <c r="C104" i="1"/>
  <c r="F103" i="1"/>
  <c r="S23" i="3" s="1"/>
  <c r="E103" i="1"/>
  <c r="R23" i="3" s="1"/>
  <c r="D103" i="1"/>
  <c r="Q23" i="3" s="1"/>
  <c r="C103" i="1"/>
  <c r="P23" i="3" s="1"/>
  <c r="F102" i="1"/>
  <c r="S74" i="3" s="1"/>
  <c r="E102" i="1"/>
  <c r="R74" i="3" s="1"/>
  <c r="D102" i="1"/>
  <c r="Q74" i="3" s="1"/>
  <c r="C102" i="1"/>
  <c r="P74" i="3" s="1"/>
  <c r="F101" i="1"/>
  <c r="E101" i="1"/>
  <c r="D101" i="1"/>
  <c r="C101" i="1"/>
  <c r="F100" i="1"/>
  <c r="E100" i="1"/>
  <c r="D100" i="1"/>
  <c r="C100" i="1"/>
  <c r="F99" i="1"/>
  <c r="S8" i="3" s="1"/>
  <c r="E99" i="1"/>
  <c r="R8" i="3" s="1"/>
  <c r="D99" i="1"/>
  <c r="Q8" i="3" s="1"/>
  <c r="C99" i="1"/>
  <c r="P8" i="3" s="1"/>
  <c r="F98" i="1"/>
  <c r="S11" i="3" s="1"/>
  <c r="E98" i="1"/>
  <c r="R11" i="3" s="1"/>
  <c r="D98" i="1"/>
  <c r="Q11" i="3" s="1"/>
  <c r="C98" i="1"/>
  <c r="P11" i="3" s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S14" i="3" s="1"/>
  <c r="E93" i="1"/>
  <c r="R14" i="3" s="1"/>
  <c r="D93" i="1"/>
  <c r="Q14" i="3" s="1"/>
  <c r="C93" i="1"/>
  <c r="P14" i="3" s="1"/>
  <c r="F92" i="1"/>
  <c r="E92" i="1"/>
  <c r="D92" i="1"/>
  <c r="C92" i="1"/>
  <c r="F91" i="1"/>
  <c r="S52" i="3" s="1"/>
  <c r="E91" i="1"/>
  <c r="R52" i="3" s="1"/>
  <c r="D91" i="1"/>
  <c r="Q52" i="3" s="1"/>
  <c r="C91" i="1"/>
  <c r="P52" i="3" s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S64" i="3" s="1"/>
  <c r="E87" i="1"/>
  <c r="R64" i="3" s="1"/>
  <c r="D87" i="1"/>
  <c r="Q64" i="3" s="1"/>
  <c r="C87" i="1"/>
  <c r="P64" i="3" s="1"/>
  <c r="F86" i="1"/>
  <c r="S6" i="3" s="1"/>
  <c r="E86" i="1"/>
  <c r="R6" i="3" s="1"/>
  <c r="D86" i="1"/>
  <c r="Q6" i="3" s="1"/>
  <c r="C86" i="1"/>
  <c r="P6" i="3" s="1"/>
  <c r="F85" i="1"/>
  <c r="E85" i="1"/>
  <c r="D85" i="1"/>
  <c r="C85" i="1"/>
  <c r="F84" i="1"/>
  <c r="S3" i="3" s="1"/>
  <c r="E84" i="1"/>
  <c r="R3" i="3" s="1"/>
  <c r="D84" i="1"/>
  <c r="Q3" i="3" s="1"/>
  <c r="C84" i="1"/>
  <c r="P3" i="3" s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S55" i="3" s="1"/>
  <c r="E77" i="1"/>
  <c r="R55" i="3" s="1"/>
  <c r="D77" i="1"/>
  <c r="Q55" i="3" s="1"/>
  <c r="C77" i="1"/>
  <c r="P55" i="3" s="1"/>
  <c r="F76" i="1"/>
  <c r="E76" i="1"/>
  <c r="D76" i="1"/>
  <c r="C76" i="1"/>
  <c r="F75" i="1"/>
  <c r="S30" i="3" s="1"/>
  <c r="E75" i="1"/>
  <c r="R30" i="3" s="1"/>
  <c r="D75" i="1"/>
  <c r="Q30" i="3" s="1"/>
  <c r="C75" i="1"/>
  <c r="P30" i="3" s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S32" i="3" s="1"/>
  <c r="E67" i="1"/>
  <c r="R32" i="3" s="1"/>
  <c r="D67" i="1"/>
  <c r="Q32" i="3" s="1"/>
  <c r="C67" i="1"/>
  <c r="P32" i="3" s="1"/>
  <c r="F66" i="1"/>
  <c r="E66" i="1"/>
  <c r="D66" i="1"/>
  <c r="C66" i="1"/>
  <c r="F65" i="1"/>
  <c r="E65" i="1"/>
  <c r="D65" i="1"/>
  <c r="C65" i="1"/>
  <c r="F64" i="1"/>
  <c r="S42" i="3" s="1"/>
  <c r="E64" i="1"/>
  <c r="R42" i="3" s="1"/>
  <c r="D64" i="1"/>
  <c r="Q42" i="3" s="1"/>
  <c r="C64" i="1"/>
  <c r="P42" i="3" s="1"/>
  <c r="F63" i="1"/>
  <c r="S59" i="3" s="1"/>
  <c r="E63" i="1"/>
  <c r="R59" i="3" s="1"/>
  <c r="D63" i="1"/>
  <c r="Q59" i="3" s="1"/>
  <c r="C63" i="1"/>
  <c r="P59" i="3" s="1"/>
  <c r="F62" i="1"/>
  <c r="S93" i="3" s="1"/>
  <c r="E62" i="1"/>
  <c r="R93" i="3" s="1"/>
  <c r="D62" i="1"/>
  <c r="Q93" i="3" s="1"/>
  <c r="C62" i="1"/>
  <c r="P93" i="3" s="1"/>
  <c r="F61" i="1"/>
  <c r="E61" i="1"/>
  <c r="D61" i="1"/>
  <c r="C61" i="1"/>
  <c r="F60" i="1"/>
  <c r="S34" i="3" s="1"/>
  <c r="E60" i="1"/>
  <c r="R34" i="3" s="1"/>
  <c r="D60" i="1"/>
  <c r="Q34" i="3" s="1"/>
  <c r="C60" i="1"/>
  <c r="P34" i="3" s="1"/>
  <c r="F59" i="1"/>
  <c r="E59" i="1"/>
  <c r="D59" i="1"/>
  <c r="C59" i="1"/>
  <c r="F58" i="1"/>
  <c r="E58" i="1"/>
  <c r="D58" i="1"/>
  <c r="C58" i="1"/>
  <c r="F57" i="1"/>
  <c r="S22" i="3" s="1"/>
  <c r="E57" i="1"/>
  <c r="R22" i="3" s="1"/>
  <c r="D57" i="1"/>
  <c r="Q22" i="3" s="1"/>
  <c r="C57" i="1"/>
  <c r="P22" i="3" s="1"/>
  <c r="F56" i="1"/>
  <c r="S79" i="3" s="1"/>
  <c r="E56" i="1"/>
  <c r="R79" i="3" s="1"/>
  <c r="D56" i="1"/>
  <c r="Q79" i="3" s="1"/>
  <c r="C56" i="1"/>
  <c r="P79" i="3" s="1"/>
  <c r="F55" i="1"/>
  <c r="S4" i="3" s="1"/>
  <c r="E55" i="1"/>
  <c r="R4" i="3" s="1"/>
  <c r="D55" i="1"/>
  <c r="Q4" i="3" s="1"/>
  <c r="C55" i="1"/>
  <c r="P4" i="3" s="1"/>
  <c r="F54" i="1"/>
  <c r="S62" i="3" s="1"/>
  <c r="E54" i="1"/>
  <c r="R62" i="3" s="1"/>
  <c r="D54" i="1"/>
  <c r="Q62" i="3" s="1"/>
  <c r="C54" i="1"/>
  <c r="P62" i="3" s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S49" i="3" s="1"/>
  <c r="E48" i="1"/>
  <c r="R49" i="3" s="1"/>
  <c r="D48" i="1"/>
  <c r="Q49" i="3" s="1"/>
  <c r="C48" i="1"/>
  <c r="P49" i="3" s="1"/>
  <c r="F47" i="1"/>
  <c r="E47" i="1"/>
  <c r="D47" i="1"/>
  <c r="C47" i="1"/>
  <c r="F46" i="1"/>
  <c r="S95" i="3" s="1"/>
  <c r="E46" i="1"/>
  <c r="R95" i="3" s="1"/>
  <c r="D46" i="1"/>
  <c r="Q95" i="3" s="1"/>
  <c r="C46" i="1"/>
  <c r="P95" i="3" s="1"/>
  <c r="F45" i="1"/>
  <c r="S94" i="3" s="1"/>
  <c r="E45" i="1"/>
  <c r="R94" i="3" s="1"/>
  <c r="D45" i="1"/>
  <c r="Q94" i="3" s="1"/>
  <c r="C45" i="1"/>
  <c r="P94" i="3" s="1"/>
  <c r="F44" i="1"/>
  <c r="S89" i="3" s="1"/>
  <c r="E44" i="1"/>
  <c r="R89" i="3" s="1"/>
  <c r="D44" i="1"/>
  <c r="Q89" i="3" s="1"/>
  <c r="C44" i="1"/>
  <c r="P89" i="3" s="1"/>
  <c r="F43" i="1"/>
  <c r="E43" i="1"/>
  <c r="D43" i="1"/>
  <c r="C43" i="1"/>
  <c r="F42" i="1"/>
  <c r="E42" i="1"/>
  <c r="D42" i="1"/>
  <c r="C42" i="1"/>
  <c r="F41" i="1"/>
  <c r="S98" i="3" s="1"/>
  <c r="E41" i="1"/>
  <c r="R98" i="3" s="1"/>
  <c r="D41" i="1"/>
  <c r="Q98" i="3" s="1"/>
  <c r="C41" i="1"/>
  <c r="P98" i="3" s="1"/>
  <c r="F40" i="1"/>
  <c r="S16" i="3" s="1"/>
  <c r="E40" i="1"/>
  <c r="R16" i="3" s="1"/>
  <c r="D40" i="1"/>
  <c r="Q16" i="3" s="1"/>
  <c r="C40" i="1"/>
  <c r="P16" i="3" s="1"/>
  <c r="F39" i="1"/>
  <c r="S21" i="3" s="1"/>
  <c r="E39" i="1"/>
  <c r="R21" i="3" s="1"/>
  <c r="D39" i="1"/>
  <c r="Q21" i="3" s="1"/>
  <c r="C39" i="1"/>
  <c r="P21" i="3" s="1"/>
  <c r="F38" i="1"/>
  <c r="S33" i="3" s="1"/>
  <c r="E38" i="1"/>
  <c r="R33" i="3" s="1"/>
  <c r="D38" i="1"/>
  <c r="Q33" i="3" s="1"/>
  <c r="C38" i="1"/>
  <c r="P33" i="3" s="1"/>
  <c r="F37" i="1"/>
  <c r="S44" i="3" s="1"/>
  <c r="E37" i="1"/>
  <c r="R44" i="3" s="1"/>
  <c r="D37" i="1"/>
  <c r="Q44" i="3" s="1"/>
  <c r="C37" i="1"/>
  <c r="P44" i="3" s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S69" i="3" s="1"/>
  <c r="E27" i="1"/>
  <c r="R69" i="3" s="1"/>
  <c r="D27" i="1"/>
  <c r="Q69" i="3" s="1"/>
  <c r="C27" i="1"/>
  <c r="P69" i="3" s="1"/>
  <c r="F26" i="1"/>
  <c r="S54" i="3" s="1"/>
  <c r="E26" i="1"/>
  <c r="R54" i="3" s="1"/>
  <c r="D26" i="1"/>
  <c r="Q54" i="3" s="1"/>
  <c r="C26" i="1"/>
  <c r="P54" i="3" s="1"/>
  <c r="F25" i="1"/>
  <c r="E25" i="1"/>
  <c r="D25" i="1"/>
  <c r="C25" i="1"/>
  <c r="F24" i="1"/>
  <c r="S86" i="3" s="1"/>
  <c r="E24" i="1"/>
  <c r="R86" i="3" s="1"/>
  <c r="D24" i="1"/>
  <c r="Q86" i="3" s="1"/>
  <c r="C24" i="1"/>
  <c r="P86" i="3" s="1"/>
  <c r="F23" i="1"/>
  <c r="S57" i="3" s="1"/>
  <c r="E23" i="1"/>
  <c r="R57" i="3" s="1"/>
  <c r="D23" i="1"/>
  <c r="Q57" i="3" s="1"/>
  <c r="C23" i="1"/>
  <c r="P57" i="3" s="1"/>
  <c r="F22" i="1"/>
  <c r="E22" i="1"/>
  <c r="D22" i="1"/>
  <c r="C22" i="1"/>
  <c r="F21" i="1"/>
  <c r="S31" i="3" s="1"/>
  <c r="E21" i="1"/>
  <c r="R31" i="3" s="1"/>
  <c r="D21" i="1"/>
  <c r="Q31" i="3" s="1"/>
  <c r="C21" i="1"/>
  <c r="P31" i="3" s="1"/>
  <c r="F20" i="1"/>
  <c r="E20" i="1"/>
  <c r="D20" i="1"/>
  <c r="C20" i="1"/>
  <c r="F19" i="1"/>
  <c r="E19" i="1"/>
  <c r="D19" i="1"/>
  <c r="C19" i="1"/>
  <c r="F18" i="1"/>
  <c r="S73" i="3" s="1"/>
  <c r="E18" i="1"/>
  <c r="R73" i="3" s="1"/>
  <c r="D18" i="1"/>
  <c r="Q73" i="3" s="1"/>
  <c r="C18" i="1"/>
  <c r="P73" i="3" s="1"/>
  <c r="F17" i="1"/>
  <c r="S26" i="3" s="1"/>
  <c r="E17" i="1"/>
  <c r="R26" i="3" s="1"/>
  <c r="D17" i="1"/>
  <c r="Q26" i="3" s="1"/>
  <c r="C17" i="1"/>
  <c r="P26" i="3" s="1"/>
  <c r="F16" i="1"/>
  <c r="S83" i="3" s="1"/>
  <c r="E16" i="1"/>
  <c r="R83" i="3" s="1"/>
  <c r="D16" i="1"/>
  <c r="Q83" i="3" s="1"/>
  <c r="C16" i="1"/>
  <c r="P83" i="3" s="1"/>
  <c r="F15" i="1"/>
  <c r="E15" i="1"/>
  <c r="D15" i="1"/>
  <c r="C15" i="1"/>
  <c r="F14" i="1"/>
  <c r="E14" i="1"/>
  <c r="D14" i="1"/>
  <c r="C14" i="1"/>
  <c r="F13" i="1"/>
  <c r="S38" i="3" s="1"/>
  <c r="E13" i="1"/>
  <c r="R38" i="3" s="1"/>
  <c r="D13" i="1"/>
  <c r="Q38" i="3" s="1"/>
  <c r="C13" i="1"/>
  <c r="P38" i="3" s="1"/>
  <c r="F12" i="1"/>
  <c r="S37" i="3" s="1"/>
  <c r="E12" i="1"/>
  <c r="R37" i="3" s="1"/>
  <c r="D12" i="1"/>
  <c r="Q37" i="3" s="1"/>
  <c r="C12" i="1"/>
  <c r="P37" i="3" s="1"/>
  <c r="F11" i="1"/>
  <c r="E11" i="1"/>
  <c r="D11" i="1"/>
  <c r="C11" i="1"/>
  <c r="F10" i="1"/>
  <c r="S53" i="3" s="1"/>
  <c r="E10" i="1"/>
  <c r="R53" i="3" s="1"/>
  <c r="D10" i="1"/>
  <c r="Q53" i="3" s="1"/>
  <c r="C10" i="1"/>
  <c r="P53" i="3" s="1"/>
  <c r="F9" i="1"/>
  <c r="E9" i="1"/>
  <c r="D9" i="1"/>
  <c r="C9" i="1"/>
  <c r="F8" i="1"/>
  <c r="S90" i="3" s="1"/>
  <c r="E8" i="1"/>
  <c r="R90" i="3" s="1"/>
  <c r="D8" i="1"/>
  <c r="Q90" i="3" s="1"/>
  <c r="C8" i="1"/>
  <c r="P90" i="3" s="1"/>
  <c r="F7" i="1"/>
  <c r="S65" i="3" s="1"/>
  <c r="E7" i="1"/>
  <c r="R65" i="3" s="1"/>
  <c r="D7" i="1"/>
  <c r="Q65" i="3" s="1"/>
  <c r="C7" i="1"/>
  <c r="P65" i="3" s="1"/>
  <c r="F6" i="1"/>
  <c r="S45" i="3" s="1"/>
  <c r="E6" i="1"/>
  <c r="R45" i="3" s="1"/>
  <c r="D6" i="1"/>
  <c r="Q45" i="3" s="1"/>
  <c r="C6" i="1"/>
  <c r="P45" i="3" s="1"/>
  <c r="F5" i="1"/>
  <c r="S80" i="3" s="1"/>
  <c r="E5" i="1"/>
  <c r="R80" i="3" s="1"/>
  <c r="D5" i="1"/>
  <c r="Q80" i="3" s="1"/>
  <c r="C5" i="1"/>
  <c r="P80" i="3" s="1"/>
  <c r="F4" i="1"/>
  <c r="E4" i="1"/>
  <c r="D4" i="1"/>
  <c r="C4" i="1"/>
  <c r="F3" i="1"/>
  <c r="S67" i="3" s="1"/>
  <c r="E3" i="1"/>
  <c r="R67" i="3" s="1"/>
  <c r="D3" i="1"/>
  <c r="Q67" i="3" s="1"/>
  <c r="C3" i="1"/>
  <c r="P67" i="3" s="1"/>
  <c r="F2" i="1"/>
  <c r="S46" i="3" s="1"/>
  <c r="E2" i="1"/>
  <c r="R46" i="3" s="1"/>
  <c r="D2" i="1"/>
  <c r="Q46" i="3" s="1"/>
  <c r="C2" i="1"/>
  <c r="P46" i="3" s="1"/>
  <c r="Q96" i="3" l="1"/>
  <c r="S96" i="3"/>
  <c r="R96" i="3"/>
  <c r="P96" i="3"/>
</calcChain>
</file>

<file path=xl/sharedStrings.xml><?xml version="1.0" encoding="utf-8"?>
<sst xmlns="http://schemas.openxmlformats.org/spreadsheetml/2006/main" count="512" uniqueCount="298">
  <si>
    <t>Aberystwyth University</t>
  </si>
  <si>
    <t>Anglia Ruskin University</t>
  </si>
  <si>
    <t>Aston University</t>
  </si>
  <si>
    <t>Bangor University</t>
  </si>
  <si>
    <t>Bath Spa University</t>
  </si>
  <si>
    <t>Birmingham City University</t>
  </si>
  <si>
    <t>Bournemouth University</t>
  </si>
  <si>
    <t>Cardiff Metropolitan University</t>
  </si>
  <si>
    <t>Cardiff University</t>
  </si>
  <si>
    <t>Coventry University</t>
  </si>
  <si>
    <t>De Montfort University</t>
  </si>
  <si>
    <t>Edge Hill University</t>
  </si>
  <si>
    <t>Glasgow Caledonian University</t>
  </si>
  <si>
    <t>Keele University</t>
  </si>
  <si>
    <t>Kingston University</t>
  </si>
  <si>
    <t>Leeds Beckett University</t>
  </si>
  <si>
    <t>Leeds Conservatoire</t>
  </si>
  <si>
    <t>Leeds Trinity University</t>
  </si>
  <si>
    <t>Liverpool John Moores University</t>
  </si>
  <si>
    <t>London South Bank University</t>
  </si>
  <si>
    <t>Loughborough University</t>
  </si>
  <si>
    <t>Middlesex University</t>
  </si>
  <si>
    <t>Newcastle University</t>
  </si>
  <si>
    <t>Oxford Brookes University</t>
  </si>
  <si>
    <t>Queen Mary University of London</t>
  </si>
  <si>
    <t>Roehampton University</t>
  </si>
  <si>
    <t>Sheffield Hallam University</t>
  </si>
  <si>
    <t>Staffordshire University</t>
  </si>
  <si>
    <t>Swansea University</t>
  </si>
  <si>
    <t>Teesside University</t>
  </si>
  <si>
    <t>Ulster University</t>
  </si>
  <si>
    <t>University College London</t>
  </si>
  <si>
    <t>University of Bedfordshire</t>
  </si>
  <si>
    <t>University of Derby</t>
  </si>
  <si>
    <t>University of Hertfordshire</t>
  </si>
  <si>
    <t>University of Nottingham</t>
  </si>
  <si>
    <t>University of Plymouth</t>
  </si>
  <si>
    <t>York St John University</t>
  </si>
  <si>
    <t>Rank</t>
  </si>
  <si>
    <t>University</t>
  </si>
  <si>
    <t>Total</t>
  </si>
  <si>
    <t>CS:GO</t>
  </si>
  <si>
    <t>Dota 2</t>
  </si>
  <si>
    <t>League of Legends</t>
  </si>
  <si>
    <t>Overwatch</t>
  </si>
  <si>
    <t>Rainbow 6</t>
  </si>
  <si>
    <t>Rocket League</t>
  </si>
  <si>
    <t>Smash</t>
  </si>
  <si>
    <t>Valorant</t>
  </si>
  <si>
    <t>TFT</t>
  </si>
  <si>
    <t>Racing</t>
  </si>
  <si>
    <t>UFG</t>
  </si>
  <si>
    <t>University of Warwick</t>
  </si>
  <si>
    <t>University of Southampton</t>
  </si>
  <si>
    <t>Durham University</t>
  </si>
  <si>
    <t>University of Birmingham</t>
  </si>
  <si>
    <t>University of Exeter</t>
  </si>
  <si>
    <t>University of The West of England</t>
  </si>
  <si>
    <t>University of Bath</t>
  </si>
  <si>
    <t>University of Portsmouth</t>
  </si>
  <si>
    <t>Nottingham Trent University</t>
  </si>
  <si>
    <t>University of East Anglia</t>
  </si>
  <si>
    <t>Kings College London</t>
  </si>
  <si>
    <t>University of Manchester</t>
  </si>
  <si>
    <t>University of York</t>
  </si>
  <si>
    <t>Lancaster University</t>
  </si>
  <si>
    <t>University of Bristol</t>
  </si>
  <si>
    <t>University of Kent</t>
  </si>
  <si>
    <t>University of Leeds</t>
  </si>
  <si>
    <t>University of Lincoln</t>
  </si>
  <si>
    <t>University of Reading</t>
  </si>
  <si>
    <t>University of Sheffield</t>
  </si>
  <si>
    <t>Royal Holloway University of London</t>
  </si>
  <si>
    <t>Imperial College London</t>
  </si>
  <si>
    <t>University of Salford</t>
  </si>
  <si>
    <t>University of Sussex</t>
  </si>
  <si>
    <t>Brunel University</t>
  </si>
  <si>
    <t>University of Essex</t>
  </si>
  <si>
    <t>University of Surrey</t>
  </si>
  <si>
    <t>University of Cambridge</t>
  </si>
  <si>
    <t>Queens University Belfast</t>
  </si>
  <si>
    <t>University of Liverpool</t>
  </si>
  <si>
    <t>Heriot Watt University</t>
  </si>
  <si>
    <t>University of Abertay Dundee</t>
  </si>
  <si>
    <t>University of Glasgow</t>
  </si>
  <si>
    <t>University of Chichester</t>
  </si>
  <si>
    <t>University of Leicester</t>
  </si>
  <si>
    <t>Manchester Metropolitan University</t>
  </si>
  <si>
    <t>FXU (Falmouth &amp; Exeter Student's Union)</t>
  </si>
  <si>
    <t>University of Strathclyde</t>
  </si>
  <si>
    <t>Northumbria University</t>
  </si>
  <si>
    <t>University of Edinburgh</t>
  </si>
  <si>
    <t>University of St Andrews</t>
  </si>
  <si>
    <t>University of Northampton</t>
  </si>
  <si>
    <t>University of Westminster</t>
  </si>
  <si>
    <t>Oxford University</t>
  </si>
  <si>
    <t>University Of Gloucestershire</t>
  </si>
  <si>
    <t>City University Of London</t>
  </si>
  <si>
    <t>University of Brighton</t>
  </si>
  <si>
    <t>University of Stirling</t>
  </si>
  <si>
    <t>University of Huddersfield</t>
  </si>
  <si>
    <t>University of the Arts London</t>
  </si>
  <si>
    <t>University of Dundee</t>
  </si>
  <si>
    <t>University of Hull</t>
  </si>
  <si>
    <t>University Of West London</t>
  </si>
  <si>
    <t>University of Sunderland</t>
  </si>
  <si>
    <t>University of Winchester</t>
  </si>
  <si>
    <t>University Of Suffolk</t>
  </si>
  <si>
    <t>Queen Margaret University</t>
  </si>
  <si>
    <t>School Of Oriental And African Studies</t>
  </si>
  <si>
    <t>University of Greenwich</t>
  </si>
  <si>
    <t>Southampton Solent University</t>
  </si>
  <si>
    <t>Total Number</t>
  </si>
  <si>
    <t>Male Students</t>
  </si>
  <si>
    <t>Female Students</t>
  </si>
  <si>
    <t>First Years</t>
  </si>
  <si>
    <t>Other Students</t>
  </si>
  <si>
    <t>AECC University College</t>
  </si>
  <si>
    <t>Birkbeck College</t>
  </si>
  <si>
    <t>Bishop Grosseteste University</t>
  </si>
  <si>
    <t>Buckinghamshire New University</t>
  </si>
  <si>
    <t>Canterbury Christ Church University</t>
  </si>
  <si>
    <t>Conservatoire for Dance and Drama</t>
  </si>
  <si>
    <t>Courtauld Institute of Art</t>
  </si>
  <si>
    <t>Cranfield University</t>
  </si>
  <si>
    <t>Edinburgh Napier University</t>
  </si>
  <si>
    <t>Glasgow School of Art</t>
  </si>
  <si>
    <t>Glynd?r University</t>
  </si>
  <si>
    <t>Goldsmiths College</t>
  </si>
  <si>
    <t>Gower College Swansea</t>
  </si>
  <si>
    <t>Gr?p Llandrillo Menai</t>
  </si>
  <si>
    <t>Gr?p NPTC Group</t>
  </si>
  <si>
    <t>Guildhall School of Music and Drama</t>
  </si>
  <si>
    <t>Harper Adams University</t>
  </si>
  <si>
    <t>Hartpury University</t>
  </si>
  <si>
    <t>LAMDA Limited</t>
  </si>
  <si>
    <t>Leeds Arts University</t>
  </si>
  <si>
    <t>Liverpool Hope University</t>
  </si>
  <si>
    <t>Liverpool School of Tropical Medicine</t>
  </si>
  <si>
    <t>London Business School</t>
  </si>
  <si>
    <t>London Metropolitan University</t>
  </si>
  <si>
    <t>London School of Economics and Political Science</t>
  </si>
  <si>
    <t>London School of Hygiene and Tropical Medicine</t>
  </si>
  <si>
    <t>Newman University</t>
  </si>
  <si>
    <t>Norwich University of the Arts</t>
  </si>
  <si>
    <t>Plymouth College of Art</t>
  </si>
  <si>
    <t>Ravensbourne University London</t>
  </si>
  <si>
    <t>Robert Gordon University</t>
  </si>
  <si>
    <t>Rose Bruford College of Theatre and Performance</t>
  </si>
  <si>
    <t>Royal Academy of Dramatic Art</t>
  </si>
  <si>
    <t>Royal Academy of Music</t>
  </si>
  <si>
    <t>Royal Agricultural University</t>
  </si>
  <si>
    <t>Royal College of Art</t>
  </si>
  <si>
    <t>Royal College of Music</t>
  </si>
  <si>
    <t>Royal Conservatoire of Scotland</t>
  </si>
  <si>
    <t>Royal Northern College of Music</t>
  </si>
  <si>
    <t>Solent University</t>
  </si>
  <si>
    <t>SRUC</t>
  </si>
  <si>
    <t>St George's, University of London</t>
  </si>
  <si>
    <t>St Mary's University College</t>
  </si>
  <si>
    <t>St Mary's University, Twickenham</t>
  </si>
  <si>
    <t>Stranmillis University College</t>
  </si>
  <si>
    <t>Trinity Laban Conservatoire of Music and Dance</t>
  </si>
  <si>
    <t>University College Birmingham</t>
  </si>
  <si>
    <t>University for the Creative Arts</t>
  </si>
  <si>
    <t>University of Chester</t>
  </si>
  <si>
    <t>University of Cumbria</t>
  </si>
  <si>
    <t>University of Gloucestershire</t>
  </si>
  <si>
    <t>University of London (Institutes and activities)</t>
  </si>
  <si>
    <t>University of South Wales</t>
  </si>
  <si>
    <t>University of St Mark and St John</t>
  </si>
  <si>
    <t>University of Suffolk</t>
  </si>
  <si>
    <t>University of the Highlands and Islands</t>
  </si>
  <si>
    <t>University of Wales Trinity Saint David</t>
  </si>
  <si>
    <t>University of Worcester</t>
  </si>
  <si>
    <t>Writtle University College</t>
  </si>
  <si>
    <t>Total Students</t>
  </si>
  <si>
    <t>Not First Years</t>
  </si>
  <si>
    <t>University of Bolton</t>
  </si>
  <si>
    <t>University of Bradford</t>
  </si>
  <si>
    <t>University of East London</t>
  </si>
  <si>
    <t>University of Central Lancashire</t>
  </si>
  <si>
    <t>University of Buckingham</t>
  </si>
  <si>
    <t>University of the West of Scotland</t>
  </si>
  <si>
    <t>University of Aberdeen</t>
  </si>
  <si>
    <t>University College of Osteopathy</t>
  </si>
  <si>
    <t>Royal Veterinary College</t>
  </si>
  <si>
    <t>Royal Central School of Speech and Drama</t>
  </si>
  <si>
    <t>National Film and Television School</t>
  </si>
  <si>
    <t>Liverpool Institute for Performing Arts</t>
  </si>
  <si>
    <t>Institute of Cancer Research</t>
  </si>
  <si>
    <t>Arts University Bournemouth</t>
  </si>
  <si>
    <t>University of Wolverhampton</t>
  </si>
  <si>
    <t>University of West London</t>
  </si>
  <si>
    <t xml:space="preserve">University </t>
  </si>
  <si>
    <t>Delta</t>
  </si>
  <si>
    <t>aberystwyth university</t>
  </si>
  <si>
    <t>anglia ruskin university</t>
  </si>
  <si>
    <t>aston university</t>
  </si>
  <si>
    <t>bangor university</t>
  </si>
  <si>
    <t>bath spa university</t>
  </si>
  <si>
    <t>birmingham city university</t>
  </si>
  <si>
    <t>bournemouth university</t>
  </si>
  <si>
    <t>brunel university</t>
  </si>
  <si>
    <t>cardiff metropolitan university</t>
  </si>
  <si>
    <t>cardiff university</t>
  </si>
  <si>
    <t>city university of london</t>
  </si>
  <si>
    <t>coventry university</t>
  </si>
  <si>
    <t>de montfort university</t>
  </si>
  <si>
    <t>durham university</t>
  </si>
  <si>
    <t>edge hill university</t>
  </si>
  <si>
    <t>fxu (falmouth &amp; exeter student's union)</t>
  </si>
  <si>
    <t>glasgow caledonian university</t>
  </si>
  <si>
    <t>heriot watt university</t>
  </si>
  <si>
    <t>imperial college london</t>
  </si>
  <si>
    <t>keele university</t>
  </si>
  <si>
    <t>kings college london</t>
  </si>
  <si>
    <t>kingston university</t>
  </si>
  <si>
    <t>lancaster university</t>
  </si>
  <si>
    <t>leeds beckett university</t>
  </si>
  <si>
    <t>leeds conservatoire</t>
  </si>
  <si>
    <t>leeds trinity university</t>
  </si>
  <si>
    <t>liverpool john moores university</t>
  </si>
  <si>
    <t>london south bank university</t>
  </si>
  <si>
    <t>loughborough university</t>
  </si>
  <si>
    <t>manchester metropolitan university</t>
  </si>
  <si>
    <t>middlesex university</t>
  </si>
  <si>
    <t>newcastle university</t>
  </si>
  <si>
    <t>northumbria university</t>
  </si>
  <si>
    <t>nottingham trent university</t>
  </si>
  <si>
    <t>oxford brookes university</t>
  </si>
  <si>
    <t>oxford university</t>
  </si>
  <si>
    <t>queen margaret university</t>
  </si>
  <si>
    <t>queen mary university of london</t>
  </si>
  <si>
    <t>queens university belfast</t>
  </si>
  <si>
    <t>roehampton university</t>
  </si>
  <si>
    <t>royal holloway university of london</t>
  </si>
  <si>
    <t>school of oriental and african studies</t>
  </si>
  <si>
    <t>sheffield hallam university</t>
  </si>
  <si>
    <t>southampton solent university</t>
  </si>
  <si>
    <t>staffordshire university</t>
  </si>
  <si>
    <t>swansea university</t>
  </si>
  <si>
    <t>teesside university</t>
  </si>
  <si>
    <t>ulster university</t>
  </si>
  <si>
    <t>university college london</t>
  </si>
  <si>
    <t>university of abertay dundee</t>
  </si>
  <si>
    <t>university of bath</t>
  </si>
  <si>
    <t>university of bedfordshire</t>
  </si>
  <si>
    <t>university of birmingham</t>
  </si>
  <si>
    <t>university of brighton</t>
  </si>
  <si>
    <t>university of bristol</t>
  </si>
  <si>
    <t>university of cambridge</t>
  </si>
  <si>
    <t>university of chichester</t>
  </si>
  <si>
    <t>university of derby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</si>
  <si>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</si>
  <si>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</si>
  <si>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</si>
  <si>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</si>
  <si>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</si>
  <si>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glasgow</t>
  </si>
  <si>
    <t>university of gloucestershire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</si>
  <si>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</si>
  <si>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</si>
  <si>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</si>
  <si>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</si>
  <si>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</si>
  <si>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</si>
  <si>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</si>
  <si>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lincoln</t>
  </si>
  <si>
    <t>university of liverpool</t>
  </si>
  <si>
    <t>university of manchester</t>
  </si>
  <si>
    <t>university of northampton</t>
  </si>
  <si>
    <t>university of nottingham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</si>
  <si>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</si>
  <si>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</si>
  <si>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</si>
  <si>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</si>
  <si>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</si>
  <si>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</si>
  <si>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</si>
  <si>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</si>
  <si>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</si>
  <si>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suffolk</t>
  </si>
  <si>
    <t>university of sunderland</t>
  </si>
  <si>
    <t>university of surrey</t>
  </si>
  <si>
    <t>university of sussex</t>
  </si>
  <si>
    <t>university of the arts london</t>
  </si>
  <si>
    <t>university of the west of england</t>
  </si>
  <si>
    <t>university of warwick</t>
  </si>
  <si>
    <t>university of west london</t>
  </si>
  <si>
    <t>university of westminster</t>
  </si>
  <si>
    <t>university of winchester</t>
  </si>
  <si>
    <t>university of york</t>
  </si>
  <si>
    <t>york st john university</t>
  </si>
  <si>
    <t>n/a</t>
  </si>
  <si>
    <t>Relative Delta</t>
  </si>
  <si>
    <t>Predicted Points</t>
  </si>
  <si>
    <t>Predicted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</si>
</sst>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94b8beb221b9e5/Documents/University%20Work/Year%204/Data%20Analytics/Project/Data%20sets/University%20Data/Combin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Male Students"/>
      <sheetName val="Female Students"/>
      <sheetName val="First Years"/>
      <sheetName val="Other Students"/>
      <sheetName val="Undergrads"/>
      <sheetName val="Combined Dat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E3F5D-2976-42D9-886D-6D7BFAC0320B}" name="Table2" displayName="Table2" ref="A1:V98" totalsRowShown="0">
  <autoFilter ref="A1:V98" xr:uid="{6B4E3F5D-2976-42D9-886D-6D7BFAC0320B}"/>
  <tableColumns count="22">
    <tableColumn id="1" xr3:uid="{7D7F6D5A-D580-47AA-8389-07A51BF5546A}" name="University"/>
    <tableColumn id="2" xr3:uid="{519123B0-7B06-44D4-965E-BA36FDD27F90}" name="Rank"/>
    <tableColumn id="3" xr3:uid="{9BA00EB7-4BC6-4359-8031-C5B4A6C7257B}" name="Total"/>
    <tableColumn id="4" xr3:uid="{EA43A1F8-245F-4478-AC77-2664F054B0E2}" name="CS:GO"/>
    <tableColumn id="5" xr3:uid="{0CD7A230-B148-4C7D-B857-40BFB3F09FEA}" name="Dota 2"/>
    <tableColumn id="6" xr3:uid="{5B431DC9-00AA-48C3-A137-CC0C6FA29AF6}" name="League of Legends"/>
    <tableColumn id="7" xr3:uid="{99414110-1CAB-4F2C-AF18-D734FDBEF154}" name="Overwatch"/>
    <tableColumn id="8" xr3:uid="{BB2E8FE5-8665-4848-9F01-FADFE01231EB}" name="Rainbow 6"/>
    <tableColumn id="9" xr3:uid="{BD46897C-858E-4699-A532-1862DEB2AFE1}" name="Rocket League"/>
    <tableColumn id="10" xr3:uid="{0EB80ABB-3DA5-49E9-928C-DBA365EEEB41}" name="Smash"/>
    <tableColumn id="11" xr3:uid="{A748A5B1-26D7-40A0-8229-A314A9103A49}" name="Valorant"/>
    <tableColumn id="12" xr3:uid="{45614996-0F5B-4E2F-B876-0024542048D8}" name="TFT"/>
    <tableColumn id="13" xr3:uid="{0B3C4DD7-E810-4CBD-96C7-F71E5FB275EE}" name="Racing"/>
    <tableColumn id="14" xr3:uid="{B6B588DA-A5A6-41EF-8CF0-E15ABBB6604E}" name="UFG"/>
    <tableColumn id="15" xr3:uid="{AEE39B7B-181A-45FC-A045-E988CCF23D20}" name="Total Students" dataDxfId="11">
      <calculatedColumnFormula>VLOOKUP(Table2[[#This Row],[University]],'University Data'!A:G,2,FALSE)</calculatedColumnFormula>
    </tableColumn>
    <tableColumn id="16" xr3:uid="{1CE0475E-6620-475E-85FE-3C83E4A03106}" name="Male Students" dataDxfId="10">
      <calculatedColumnFormula>VLOOKUP(Table2[[#This Row],[University]],'University Data'!A:G,3,FALSE)</calculatedColumnFormula>
    </tableColumn>
    <tableColumn id="17" xr3:uid="{5F84EFC9-EA08-40BC-A25A-43124B7CF9E7}" name="Female Students" dataDxfId="9">
      <calculatedColumnFormula>VLOOKUP(Table2[[#This Row],[University]],'University Data'!A:G,4,FALSE)</calculatedColumnFormula>
    </tableColumn>
    <tableColumn id="18" xr3:uid="{73C93A53-6B7B-4A8A-B3EE-ABF7D21E6D60}" name="First Years" dataDxfId="8">
      <calculatedColumnFormula>VLOOKUP(Table2[[#This Row],[University]],'University Data'!A:G,5,FALSE)</calculatedColumnFormula>
    </tableColumn>
    <tableColumn id="19" xr3:uid="{2FE26C23-458B-48C9-8FB0-EF05DB860D34}" name="Not First Years" dataDxfId="7">
      <calculatedColumnFormula>VLOOKUP(Table2[[#This Row],[University]],'University Data'!A:G,6,FALSE)</calculatedColumnFormula>
    </tableColumn>
    <tableColumn id="20" xr3:uid="{E8C9FAF3-06C7-4C33-872B-FEB34FF75922}" name="Delta" dataDxfId="2">
      <calculatedColumnFormula>VLOOKUP(Table2[[#This Row],[University]],Table3[#All],2,FALSE)</calculatedColumnFormula>
    </tableColumn>
    <tableColumn id="21" xr3:uid="{50B7703D-1EFB-456E-96C4-32BC5F050C90}" name="Relative Delta" dataDxfId="1">
      <calculatedColumnFormula>VLOOKUP(Table2[[#This Row],[University]],Table3[#All],3,FALSE)</calculatedColumnFormula>
    </tableColumn>
    <tableColumn id="22" xr3:uid="{80AED284-9D7F-4F99-AC0D-3D9DD179503D}" name="Predicted Results" dataDxfId="0">
      <calculatedColumnFormula>VLOOKUP(Table2[[#This Row],[University]],Table3[#All],4,FALSE)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167CD-7F70-41C1-A67F-0666CC0D10DE}" name="Table3" displayName="Table3" ref="A1:D1048576" totalsRowShown="0">
  <autoFilter ref="A1:D1048576" xr:uid="{528167CD-7F70-41C1-A67F-0666CC0D10DE}"/>
  <tableColumns count="4">
    <tableColumn id="1" xr3:uid="{92B5F81F-2E52-42DA-B705-909808421209}" name="University "/>
    <tableColumn id="2" xr3:uid="{24091F09-3DEE-4087-9384-10153EB96EAE}" name="Delta"/>
    <tableColumn id="3" xr3:uid="{74798522-8BE6-4FE5-A006-CC8EC8F8D873}" name="Relative Delta"/>
    <tableColumn id="4" xr3:uid="{E5AFFD1A-C4D8-4B0D-BD3F-1808120FD45E}" name="Predicted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F003B-2C3B-4DEF-B792-C2304CED4ABC}" name="Table4" displayName="Table4" ref="A1:F170" totalsRowShown="0">
  <autoFilter ref="A1:F170" xr:uid="{31EF003B-2C3B-4DEF-B792-C2304CED4ABC}"/>
  <tableColumns count="6">
    <tableColumn id="1" xr3:uid="{5D21B01D-4D07-4229-9CA2-5870EF8932DD}" name="University"/>
    <tableColumn id="2" xr3:uid="{EB05F472-E601-41A3-A505-B8F17C3C60A3}" name="Total Number"/>
    <tableColumn id="3" xr3:uid="{D1878233-CF1F-4E96-B766-482D783E888E}" name="Male Students" dataDxfId="6">
      <calculatedColumnFormula>VLOOKUP(Table4[[#This Row],[University]],[1]!Table1[#All],2)</calculatedColumnFormula>
    </tableColumn>
    <tableColumn id="4" xr3:uid="{42C20650-AE8B-4638-80D5-ECDC9AD5EB79}" name="Female Students" dataDxfId="5">
      <calculatedColumnFormula>VLOOKUP(Table4[[#This Row],[University]],[1]!Table2[#All],2)</calculatedColumnFormula>
    </tableColumn>
    <tableColumn id="5" xr3:uid="{E6C4BE1A-B77C-4F62-921F-867DFEF305E9}" name="First Years" dataDxfId="4">
      <calculatedColumnFormula>VLOOKUP(Table4[[#This Row],[University]],[1]!Table3[#All],2)</calculatedColumnFormula>
    </tableColumn>
    <tableColumn id="6" xr3:uid="{C10FA21E-2E80-4B95-8FA7-BAD78D9CA0D4}" name="Other Students" dataDxfId="3">
      <calculatedColumnFormula>VLOOKUP(Table4[[#This Row],[University]],[1]!Table5[#All],2)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5A5D-F036-4FF2-B11E-DB25D268CBA2}">
  <dimension ref="A1:V98"/>
  <sheetViews>
    <sheetView tabSelected="1" topLeftCell="A76" workbookViewId="0">
      <selection activeCell="V2" sqref="V2"/>
    </sheetView>
  </sheetViews>
  <sheetFormatPr defaultRowHeight="15" x14ac:dyDescent="0.25"/>
  <cols>
    <col min="1" max="1" width="12.28515625" customWidth="1"/>
    <col min="6" max="6" width="19.42578125" customWidth="1"/>
    <col min="7" max="7" width="12.7109375" customWidth="1"/>
    <col min="8" max="8" width="12.28515625" customWidth="1"/>
    <col min="9" max="9" width="15.85546875" customWidth="1"/>
    <col min="11" max="11" width="10.7109375" customWidth="1"/>
    <col min="18" max="19" width="9.140625" style="1"/>
  </cols>
  <sheetData>
    <row r="1" spans="1:22" x14ac:dyDescent="0.25">
      <c r="A1" t="s">
        <v>39</v>
      </c>
      <c r="B1" t="s">
        <v>38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176</v>
      </c>
      <c r="P1" t="s">
        <v>113</v>
      </c>
      <c r="Q1" t="s">
        <v>114</v>
      </c>
      <c r="R1" t="s">
        <v>115</v>
      </c>
      <c r="S1" t="s">
        <v>177</v>
      </c>
      <c r="T1" t="s">
        <v>195</v>
      </c>
      <c r="U1" t="s">
        <v>295</v>
      </c>
      <c r="V1" t="s">
        <v>297</v>
      </c>
    </row>
    <row r="2" spans="1:22" x14ac:dyDescent="0.25">
      <c r="A2" t="s">
        <v>52</v>
      </c>
      <c r="B2">
        <v>1</v>
      </c>
      <c r="C2">
        <v>2037</v>
      </c>
      <c r="D2">
        <v>299</v>
      </c>
      <c r="E2">
        <v>177</v>
      </c>
      <c r="F2">
        <v>383</v>
      </c>
      <c r="G2">
        <v>255</v>
      </c>
      <c r="H2">
        <v>186</v>
      </c>
      <c r="I2">
        <v>356</v>
      </c>
      <c r="J2">
        <v>17</v>
      </c>
      <c r="K2">
        <v>272</v>
      </c>
      <c r="L2">
        <v>11</v>
      </c>
      <c r="M2">
        <v>8</v>
      </c>
      <c r="N2">
        <v>73</v>
      </c>
      <c r="O2">
        <f>VLOOKUP(Table2[[#This Row],[University]],'University Data'!A:G,2,FALSE)</f>
        <v>26825</v>
      </c>
      <c r="P2">
        <f>VLOOKUP(Table2[[#This Row],[University]],'University Data'!A:G,3,FALSE)</f>
        <v>13915</v>
      </c>
      <c r="Q2">
        <f>VLOOKUP(Table2[[#This Row],[University]],'University Data'!A:G,4,FALSE)</f>
        <v>16765</v>
      </c>
      <c r="R2" s="1">
        <f>VLOOKUP(Table2[[#This Row],[University]],'University Data'!A:G,5,FALSE)</f>
        <v>12680</v>
      </c>
      <c r="S2" s="1">
        <f>VLOOKUP(Table2[[#This Row],[University]],'University Data'!A:G,6,FALSE)</f>
        <v>18005</v>
      </c>
      <c r="T2" s="1">
        <f>VLOOKUP(Table2[[#This Row],[University]],Table3[#All],2,FALSE)</f>
        <v>122.4</v>
      </c>
      <c r="U2" s="1">
        <f>VLOOKUP(Table2[[#This Row],[University]],Table3[#All],3,FALSE)</f>
        <v>6.3485477178423205E-2</v>
      </c>
      <c r="V2" s="1">
        <f>VLOOKUP(Table2[[#This Row],[University]],Table3[#All],4,FALSE)</f>
        <v>1805.6</v>
      </c>
    </row>
    <row r="3" spans="1:22" x14ac:dyDescent="0.25">
      <c r="A3" t="s">
        <v>27</v>
      </c>
      <c r="B3">
        <v>2</v>
      </c>
      <c r="C3">
        <v>1365</v>
      </c>
      <c r="D3">
        <v>202</v>
      </c>
      <c r="E3">
        <v>5</v>
      </c>
      <c r="F3">
        <v>103</v>
      </c>
      <c r="G3">
        <v>176</v>
      </c>
      <c r="H3">
        <v>10</v>
      </c>
      <c r="I3">
        <v>119</v>
      </c>
      <c r="J3">
        <v>344</v>
      </c>
      <c r="K3">
        <v>361</v>
      </c>
      <c r="L3">
        <v>4</v>
      </c>
      <c r="M3">
        <v>39</v>
      </c>
      <c r="N3">
        <v>2</v>
      </c>
      <c r="O3">
        <f>VLOOKUP(Table2[[#This Row],[University]],'University Data'!A:G,2,FALSE)</f>
        <v>15675</v>
      </c>
      <c r="P3">
        <f>VLOOKUP(Table2[[#This Row],[University]],'University Data'!A:G,3,FALSE)</f>
        <v>335</v>
      </c>
      <c r="Q3">
        <f>VLOOKUP(Table2[[#This Row],[University]],'University Data'!A:G,4,FALSE)</f>
        <v>755</v>
      </c>
      <c r="R3" s="1">
        <f>VLOOKUP(Table2[[#This Row],[University]],'University Data'!A:G,5,FALSE)</f>
        <v>555</v>
      </c>
      <c r="S3" s="1">
        <f>VLOOKUP(Table2[[#This Row],[University]],'University Data'!A:G,6,FALSE)</f>
        <v>545</v>
      </c>
      <c r="T3" s="1">
        <f>VLOOKUP(Table2[[#This Row],[University]],Table3[#All],2,FALSE)</f>
        <v>-217.79999999999899</v>
      </c>
      <c r="U3" s="1">
        <f>VLOOKUP(Table2[[#This Row],[University]],Table3[#All],3,FALSE)</f>
        <v>-0.22315573770491701</v>
      </c>
      <c r="V3" s="1">
        <f>VLOOKUP(Table2[[#This Row],[University]],Table3[#All],4,FALSE)</f>
        <v>1193.8</v>
      </c>
    </row>
    <row r="4" spans="1:22" x14ac:dyDescent="0.25">
      <c r="A4" t="s">
        <v>20</v>
      </c>
      <c r="B4">
        <v>3</v>
      </c>
      <c r="C4">
        <v>1023</v>
      </c>
      <c r="D4">
        <v>31</v>
      </c>
      <c r="E4">
        <v>27</v>
      </c>
      <c r="F4">
        <v>138</v>
      </c>
      <c r="G4">
        <v>64</v>
      </c>
      <c r="H4">
        <v>207</v>
      </c>
      <c r="I4">
        <v>295</v>
      </c>
      <c r="J4">
        <v>25</v>
      </c>
      <c r="K4">
        <v>150</v>
      </c>
      <c r="L4">
        <v>0</v>
      </c>
      <c r="M4">
        <v>86</v>
      </c>
      <c r="N4">
        <v>0</v>
      </c>
      <c r="O4">
        <f>VLOOKUP(Table2[[#This Row],[University]],'University Data'!A:G,2,FALSE)</f>
        <v>18295</v>
      </c>
      <c r="P4">
        <f>VLOOKUP(Table2[[#This Row],[University]],'University Data'!A:G,3,FALSE)</f>
        <v>7370</v>
      </c>
      <c r="Q4">
        <f>VLOOKUP(Table2[[#This Row],[University]],'University Data'!A:G,4,FALSE)</f>
        <v>9460</v>
      </c>
      <c r="R4" s="1">
        <f>VLOOKUP(Table2[[#This Row],[University]],'University Data'!A:G,5,FALSE)</f>
        <v>8090</v>
      </c>
      <c r="S4" s="1">
        <f>VLOOKUP(Table2[[#This Row],[University]],'University Data'!A:G,6,FALSE)</f>
        <v>8750</v>
      </c>
      <c r="T4" s="1">
        <f>VLOOKUP(Table2[[#This Row],[University]],Table3[#All],2,FALSE)</f>
        <v>210</v>
      </c>
      <c r="U4" s="1">
        <f>VLOOKUP(Table2[[#This Row],[University]],Table3[#All],3,FALSE)</f>
        <v>0.230263157894736</v>
      </c>
      <c r="V4" s="1">
        <f>VLOOKUP(Table2[[#This Row],[University]],Table3[#All],4,FALSE)</f>
        <v>702</v>
      </c>
    </row>
    <row r="5" spans="1:22" x14ac:dyDescent="0.25">
      <c r="A5" t="s">
        <v>53</v>
      </c>
      <c r="B5">
        <v>4</v>
      </c>
      <c r="C5">
        <v>985</v>
      </c>
      <c r="D5">
        <v>383</v>
      </c>
      <c r="E5">
        <v>0</v>
      </c>
      <c r="F5">
        <v>36</v>
      </c>
      <c r="G5">
        <v>90</v>
      </c>
      <c r="H5">
        <v>38</v>
      </c>
      <c r="I5">
        <v>201</v>
      </c>
      <c r="J5">
        <v>60</v>
      </c>
      <c r="K5">
        <v>159</v>
      </c>
      <c r="L5">
        <v>7</v>
      </c>
      <c r="M5">
        <v>0</v>
      </c>
      <c r="N5">
        <v>11</v>
      </c>
      <c r="O5">
        <f>VLOOKUP(Table2[[#This Row],[University]],'University Data'!A:G,2,FALSE)</f>
        <v>22665</v>
      </c>
      <c r="P5">
        <f>VLOOKUP(Table2[[#This Row],[University]],'University Data'!A:G,3,FALSE)</f>
        <v>7530</v>
      </c>
      <c r="Q5">
        <f>VLOOKUP(Table2[[#This Row],[University]],'University Data'!A:G,4,FALSE)</f>
        <v>10870</v>
      </c>
      <c r="R5" s="1">
        <f>VLOOKUP(Table2[[#This Row],[University]],'University Data'!A:G,5,FALSE)</f>
        <v>7480</v>
      </c>
      <c r="S5" s="1">
        <f>VLOOKUP(Table2[[#This Row],[University]],'University Data'!A:G,6,FALSE)</f>
        <v>10930</v>
      </c>
      <c r="T5" s="1">
        <f>VLOOKUP(Table2[[#This Row],[University]],Table3[#All],2,FALSE)</f>
        <v>-99.6</v>
      </c>
      <c r="U5" s="1">
        <f>VLOOKUP(Table2[[#This Row],[University]],Table3[#All],3,FALSE)</f>
        <v>-0.10981256890848901</v>
      </c>
      <c r="V5" s="1">
        <f>VLOOKUP(Table2[[#This Row],[University]],Table3[#All],4,FALSE)</f>
        <v>1006.6</v>
      </c>
    </row>
    <row r="6" spans="1:22" x14ac:dyDescent="0.25">
      <c r="A6" t="s">
        <v>28</v>
      </c>
      <c r="B6">
        <v>5</v>
      </c>
      <c r="C6">
        <v>955</v>
      </c>
      <c r="D6">
        <v>233</v>
      </c>
      <c r="E6">
        <v>11</v>
      </c>
      <c r="F6">
        <v>205</v>
      </c>
      <c r="G6">
        <v>19</v>
      </c>
      <c r="H6">
        <v>187</v>
      </c>
      <c r="I6">
        <v>67</v>
      </c>
      <c r="J6">
        <v>24</v>
      </c>
      <c r="K6">
        <v>159</v>
      </c>
      <c r="L6">
        <v>0</v>
      </c>
      <c r="M6">
        <v>6</v>
      </c>
      <c r="N6">
        <v>44</v>
      </c>
      <c r="O6">
        <f>VLOOKUP(Table2[[#This Row],[University]],'University Data'!A:G,2,FALSE)</f>
        <v>20375</v>
      </c>
      <c r="P6">
        <f>VLOOKUP(Table2[[#This Row],[University]],'University Data'!A:G,3,FALSE)</f>
        <v>335</v>
      </c>
      <c r="Q6">
        <f>VLOOKUP(Table2[[#This Row],[University]],'University Data'!A:G,4,FALSE)</f>
        <v>755</v>
      </c>
      <c r="R6" s="1">
        <f>VLOOKUP(Table2[[#This Row],[University]],'University Data'!A:G,5,FALSE)</f>
        <v>555</v>
      </c>
      <c r="S6" s="1">
        <f>VLOOKUP(Table2[[#This Row],[University]],'University Data'!A:G,6,FALSE)</f>
        <v>545</v>
      </c>
      <c r="T6" s="1">
        <f>VLOOKUP(Table2[[#This Row],[University]],Table3[#All],2,FALSE)</f>
        <v>127.2</v>
      </c>
      <c r="U6" s="1">
        <f>VLOOKUP(Table2[[#This Row],[University]],Table3[#All],3,FALSE)</f>
        <v>0.144381384790011</v>
      </c>
      <c r="V6" s="1">
        <f>VLOOKUP(Table2[[#This Row],[University]],Table3[#All],4,FALSE)</f>
        <v>753.8</v>
      </c>
    </row>
    <row r="7" spans="1:22" x14ac:dyDescent="0.25">
      <c r="A7" t="s">
        <v>54</v>
      </c>
      <c r="B7">
        <v>6</v>
      </c>
      <c r="C7">
        <v>940</v>
      </c>
      <c r="D7">
        <v>143</v>
      </c>
      <c r="E7">
        <v>76</v>
      </c>
      <c r="F7">
        <v>94</v>
      </c>
      <c r="G7">
        <v>65</v>
      </c>
      <c r="H7">
        <v>104</v>
      </c>
      <c r="I7">
        <v>229</v>
      </c>
      <c r="J7">
        <v>60</v>
      </c>
      <c r="K7">
        <v>116</v>
      </c>
      <c r="L7">
        <v>14</v>
      </c>
      <c r="M7">
        <v>39</v>
      </c>
      <c r="N7">
        <v>0</v>
      </c>
      <c r="O7">
        <f>VLOOKUP(Table2[[#This Row],[University]],'University Data'!A:G,2,FALSE)</f>
        <v>19520</v>
      </c>
      <c r="P7">
        <f>VLOOKUP(Table2[[#This Row],[University]],'University Data'!A:G,3,FALSE)</f>
        <v>3450</v>
      </c>
      <c r="Q7">
        <f>VLOOKUP(Table2[[#This Row],[University]],'University Data'!A:G,4,FALSE)</f>
        <v>1375</v>
      </c>
      <c r="R7" s="1">
        <f>VLOOKUP(Table2[[#This Row],[University]],'University Data'!A:G,5,FALSE)</f>
        <v>2740</v>
      </c>
      <c r="S7" s="1">
        <f>VLOOKUP(Table2[[#This Row],[University]],'University Data'!A:G,6,FALSE)</f>
        <v>2085</v>
      </c>
      <c r="T7" s="1">
        <f>VLOOKUP(Table2[[#This Row],[University]],Table3[#All],2,FALSE)</f>
        <v>17.2</v>
      </c>
      <c r="U7" s="1">
        <f>VLOOKUP(Table2[[#This Row],[University]],Table3[#All],3,FALSE)</f>
        <v>2.07980652962515E-2</v>
      </c>
      <c r="V7" s="1">
        <f>VLOOKUP(Table2[[#This Row],[University]],Table3[#All],4,FALSE)</f>
        <v>809.8</v>
      </c>
    </row>
    <row r="8" spans="1:22" x14ac:dyDescent="0.25">
      <c r="A8" t="s">
        <v>55</v>
      </c>
      <c r="B8">
        <v>7</v>
      </c>
      <c r="C8">
        <v>938</v>
      </c>
      <c r="D8">
        <v>127</v>
      </c>
      <c r="E8">
        <v>7</v>
      </c>
      <c r="F8">
        <v>63</v>
      </c>
      <c r="G8">
        <v>92</v>
      </c>
      <c r="H8">
        <v>124</v>
      </c>
      <c r="I8">
        <v>188</v>
      </c>
      <c r="J8">
        <v>111</v>
      </c>
      <c r="K8">
        <v>166</v>
      </c>
      <c r="L8">
        <v>32</v>
      </c>
      <c r="M8">
        <v>0</v>
      </c>
      <c r="N8">
        <v>28</v>
      </c>
      <c r="O8">
        <f>VLOOKUP(Table2[[#This Row],[University]],'University Data'!A:G,2,FALSE)</f>
        <v>35760</v>
      </c>
      <c r="P8">
        <f>VLOOKUP(Table2[[#This Row],[University]],'University Data'!A:G,3,FALSE)</f>
        <v>9930</v>
      </c>
      <c r="Q8">
        <f>VLOOKUP(Table2[[#This Row],[University]],'University Data'!A:G,4,FALSE)</f>
        <v>8615</v>
      </c>
      <c r="R8" s="1">
        <f>VLOOKUP(Table2[[#This Row],[University]],'University Data'!A:G,5,FALSE)</f>
        <v>6650</v>
      </c>
      <c r="S8" s="1">
        <f>VLOOKUP(Table2[[#This Row],[University]],'University Data'!A:G,6,FALSE)</f>
        <v>11910</v>
      </c>
      <c r="T8" s="1">
        <f>VLOOKUP(Table2[[#This Row],[University]],Table3[#All],2,FALSE)</f>
        <v>-13.299999999999899</v>
      </c>
      <c r="U8" s="1">
        <f>VLOOKUP(Table2[[#This Row],[University]],Table3[#All],3,FALSE)</f>
        <v>-1.7340286831812102E-2</v>
      </c>
      <c r="V8" s="1">
        <f>VLOOKUP(Table2[[#This Row],[University]],Table3[#All],4,FALSE)</f>
        <v>780.3</v>
      </c>
    </row>
    <row r="9" spans="1:22" x14ac:dyDescent="0.25">
      <c r="A9" t="s">
        <v>56</v>
      </c>
      <c r="B9">
        <v>8</v>
      </c>
      <c r="C9">
        <v>896</v>
      </c>
      <c r="D9">
        <v>49</v>
      </c>
      <c r="E9">
        <v>0</v>
      </c>
      <c r="F9">
        <v>270</v>
      </c>
      <c r="G9">
        <v>58</v>
      </c>
      <c r="H9">
        <v>112</v>
      </c>
      <c r="I9">
        <v>162</v>
      </c>
      <c r="J9">
        <v>103</v>
      </c>
      <c r="K9">
        <v>126</v>
      </c>
      <c r="L9">
        <v>10</v>
      </c>
      <c r="M9">
        <v>6</v>
      </c>
      <c r="N9">
        <v>0</v>
      </c>
      <c r="O9">
        <f>VLOOKUP(Table2[[#This Row],[University]],'University Data'!A:G,2,FALSE)</f>
        <v>26935</v>
      </c>
      <c r="P9">
        <f>VLOOKUP(Table2[[#This Row],[University]],'University Data'!A:G,3,FALSE)</f>
        <v>7330</v>
      </c>
      <c r="Q9">
        <f>VLOOKUP(Table2[[#This Row],[University]],'University Data'!A:G,4,FALSE)</f>
        <v>9175</v>
      </c>
      <c r="R9" s="1">
        <f>VLOOKUP(Table2[[#This Row],[University]],'University Data'!A:G,5,FALSE)</f>
        <v>7545</v>
      </c>
      <c r="S9" s="1">
        <f>VLOOKUP(Table2[[#This Row],[University]],'University Data'!A:G,6,FALSE)</f>
        <v>8985</v>
      </c>
      <c r="T9" s="1">
        <f>VLOOKUP(Table2[[#This Row],[University]],Table3[#All],2,FALSE)</f>
        <v>103</v>
      </c>
      <c r="U9" s="1">
        <f>VLOOKUP(Table2[[#This Row],[University]],Table3[#All],3,FALSE)</f>
        <v>0.132561132561132</v>
      </c>
      <c r="V9" s="1">
        <f>VLOOKUP(Table2[[#This Row],[University]],Table3[#All],4,FALSE)</f>
        <v>674</v>
      </c>
    </row>
    <row r="10" spans="1:22" x14ac:dyDescent="0.25">
      <c r="A10" t="s">
        <v>57</v>
      </c>
      <c r="B10">
        <v>9</v>
      </c>
      <c r="C10">
        <v>845</v>
      </c>
      <c r="D10">
        <v>205</v>
      </c>
      <c r="E10">
        <v>60</v>
      </c>
      <c r="F10">
        <v>70</v>
      </c>
      <c r="G10">
        <v>112</v>
      </c>
      <c r="H10">
        <v>0</v>
      </c>
      <c r="I10">
        <v>218</v>
      </c>
      <c r="J10">
        <v>59</v>
      </c>
      <c r="K10">
        <v>97</v>
      </c>
      <c r="L10">
        <v>0</v>
      </c>
      <c r="M10">
        <v>7</v>
      </c>
      <c r="N10">
        <v>17</v>
      </c>
      <c r="O10">
        <f>VLOOKUP(Table2[[#This Row],[University]],'University Data'!A:G,2,FALSE)</f>
        <v>30680</v>
      </c>
      <c r="P10">
        <f>VLOOKUP(Table2[[#This Row],[University]],'University Data'!A:G,3,FALSE)</f>
        <v>3740</v>
      </c>
      <c r="Q10">
        <f>VLOOKUP(Table2[[#This Row],[University]],'University Data'!A:G,4,FALSE)</f>
        <v>6135</v>
      </c>
      <c r="R10" s="1">
        <f>VLOOKUP(Table2[[#This Row],[University]],'University Data'!A:G,5,FALSE)</f>
        <v>4365</v>
      </c>
      <c r="S10" s="1">
        <f>VLOOKUP(Table2[[#This Row],[University]],'University Data'!A:G,6,FALSE)</f>
        <v>5535</v>
      </c>
      <c r="T10" s="1">
        <f>VLOOKUP(Table2[[#This Row],[University]],Table3[#All],2,FALSE)</f>
        <v>17.2</v>
      </c>
      <c r="U10" s="1">
        <f>VLOOKUP(Table2[[#This Row],[University]],Table3[#All],3,FALSE)</f>
        <v>2.2572178477690299E-2</v>
      </c>
      <c r="V10" s="1">
        <f>VLOOKUP(Table2[[#This Row],[University]],Table3[#All],4,FALSE)</f>
        <v>744.8</v>
      </c>
    </row>
    <row r="11" spans="1:22" x14ac:dyDescent="0.25">
      <c r="A11" t="s">
        <v>58</v>
      </c>
      <c r="B11">
        <v>10</v>
      </c>
      <c r="C11">
        <v>797</v>
      </c>
      <c r="D11">
        <v>96</v>
      </c>
      <c r="E11">
        <v>130</v>
      </c>
      <c r="F11">
        <v>183</v>
      </c>
      <c r="G11">
        <v>18</v>
      </c>
      <c r="H11">
        <v>13</v>
      </c>
      <c r="I11">
        <v>124</v>
      </c>
      <c r="J11">
        <v>89</v>
      </c>
      <c r="K11">
        <v>144</v>
      </c>
      <c r="L11">
        <v>0</v>
      </c>
      <c r="M11">
        <v>0</v>
      </c>
      <c r="N11">
        <v>0</v>
      </c>
      <c r="O11">
        <f>VLOOKUP(Table2[[#This Row],[University]],'University Data'!A:G,2,FALSE)</f>
        <v>18560</v>
      </c>
      <c r="P11">
        <f>VLOOKUP(Table2[[#This Row],[University]],'University Data'!A:G,3,FALSE)</f>
        <v>6315</v>
      </c>
      <c r="Q11">
        <f>VLOOKUP(Table2[[#This Row],[University]],'University Data'!A:G,4,FALSE)</f>
        <v>8855</v>
      </c>
      <c r="R11" s="1">
        <f>VLOOKUP(Table2[[#This Row],[University]],'University Data'!A:G,5,FALSE)</f>
        <v>6180</v>
      </c>
      <c r="S11" s="1">
        <f>VLOOKUP(Table2[[#This Row],[University]],'University Data'!A:G,6,FALSE)</f>
        <v>9005</v>
      </c>
      <c r="T11" s="1">
        <f>VLOOKUP(Table2[[#This Row],[University]],Table3[#All],2,FALSE)</f>
        <v>-53</v>
      </c>
      <c r="U11" s="1">
        <f>VLOOKUP(Table2[[#This Row],[University]],Table3[#All],3,FALSE)</f>
        <v>-7.4858757062146897E-2</v>
      </c>
      <c r="V11" s="1">
        <f>VLOOKUP(Table2[[#This Row],[University]],Table3[#All],4,FALSE)</f>
        <v>761</v>
      </c>
    </row>
    <row r="12" spans="1:22" x14ac:dyDescent="0.25">
      <c r="A12" t="s">
        <v>31</v>
      </c>
      <c r="B12">
        <v>11</v>
      </c>
      <c r="C12">
        <v>788</v>
      </c>
      <c r="D12">
        <v>131</v>
      </c>
      <c r="E12">
        <v>176</v>
      </c>
      <c r="F12">
        <v>207</v>
      </c>
      <c r="G12">
        <v>9</v>
      </c>
      <c r="H12">
        <v>76</v>
      </c>
      <c r="I12">
        <v>0</v>
      </c>
      <c r="J12">
        <v>1</v>
      </c>
      <c r="K12">
        <v>178</v>
      </c>
      <c r="L12">
        <v>10</v>
      </c>
      <c r="M12">
        <v>0</v>
      </c>
      <c r="N12">
        <v>0</v>
      </c>
      <c r="O12">
        <f>VLOOKUP(Table2[[#This Row],[University]],'University Data'!A:G,2,FALSE)</f>
        <v>41095</v>
      </c>
      <c r="P12">
        <f>VLOOKUP(Table2[[#This Row],[University]],'University Data'!A:G,3,FALSE)</f>
        <v>335</v>
      </c>
      <c r="Q12">
        <f>VLOOKUP(Table2[[#This Row],[University]],'University Data'!A:G,4,FALSE)</f>
        <v>755</v>
      </c>
      <c r="R12" s="1">
        <f>VLOOKUP(Table2[[#This Row],[University]],'University Data'!A:G,5,FALSE)</f>
        <v>555</v>
      </c>
      <c r="S12" s="1">
        <f>VLOOKUP(Table2[[#This Row],[University]],'University Data'!A:G,6,FALSE)</f>
        <v>545</v>
      </c>
      <c r="T12" s="1">
        <f>VLOOKUP(Table2[[#This Row],[University]],Table3[#All],2,FALSE)</f>
        <v>-36.799999999999898</v>
      </c>
      <c r="U12" s="1">
        <f>VLOOKUP(Table2[[#This Row],[University]],Table3[#All],3,FALSE)</f>
        <v>-4.7361647361647302E-2</v>
      </c>
      <c r="V12" s="1">
        <f>VLOOKUP(Table2[[#This Row],[University]],Table3[#All],4,FALSE)</f>
        <v>813.8</v>
      </c>
    </row>
    <row r="13" spans="1:22" x14ac:dyDescent="0.25">
      <c r="A13" t="s">
        <v>59</v>
      </c>
      <c r="B13">
        <v>12</v>
      </c>
      <c r="C13">
        <v>744</v>
      </c>
      <c r="D13">
        <v>80</v>
      </c>
      <c r="E13">
        <v>68</v>
      </c>
      <c r="F13">
        <v>0</v>
      </c>
      <c r="G13">
        <v>170</v>
      </c>
      <c r="H13">
        <v>29</v>
      </c>
      <c r="I13">
        <v>282</v>
      </c>
      <c r="J13">
        <v>10</v>
      </c>
      <c r="K13">
        <v>94</v>
      </c>
      <c r="L13">
        <v>0</v>
      </c>
      <c r="M13">
        <v>11</v>
      </c>
      <c r="N13">
        <v>0</v>
      </c>
      <c r="O13">
        <f>VLOOKUP(Table2[[#This Row],[University]],'University Data'!A:G,2,FALSE)</f>
        <v>26775</v>
      </c>
      <c r="P13">
        <f>VLOOKUP(Table2[[#This Row],[University]],'University Data'!A:G,3,FALSE)</f>
        <v>13040</v>
      </c>
      <c r="Q13">
        <f>VLOOKUP(Table2[[#This Row],[University]],'University Data'!A:G,4,FALSE)</f>
        <v>12855</v>
      </c>
      <c r="R13" s="1">
        <f>VLOOKUP(Table2[[#This Row],[University]],'University Data'!A:G,5,FALSE)</f>
        <v>12220</v>
      </c>
      <c r="S13" s="1">
        <f>VLOOKUP(Table2[[#This Row],[University]],'University Data'!A:G,6,FALSE)</f>
        <v>13690</v>
      </c>
      <c r="T13" s="1">
        <f>VLOOKUP(Table2[[#This Row],[University]],Table3[#All],2,FALSE)</f>
        <v>-54</v>
      </c>
      <c r="U13" s="1">
        <f>VLOOKUP(Table2[[#This Row],[University]],Table3[#All],3,FALSE)</f>
        <v>-7.4688796680497896E-2</v>
      </c>
      <c r="V13" s="1">
        <f>VLOOKUP(Table2[[#This Row],[University]],Table3[#All],4,FALSE)</f>
        <v>777</v>
      </c>
    </row>
    <row r="14" spans="1:22" x14ac:dyDescent="0.25">
      <c r="A14" t="s">
        <v>60</v>
      </c>
      <c r="B14">
        <v>13</v>
      </c>
      <c r="C14">
        <v>739</v>
      </c>
      <c r="D14">
        <v>83</v>
      </c>
      <c r="E14">
        <v>23</v>
      </c>
      <c r="F14">
        <v>102</v>
      </c>
      <c r="G14">
        <v>29</v>
      </c>
      <c r="H14">
        <v>120</v>
      </c>
      <c r="I14">
        <v>266</v>
      </c>
      <c r="J14">
        <v>0</v>
      </c>
      <c r="K14">
        <v>51</v>
      </c>
      <c r="L14">
        <v>0</v>
      </c>
      <c r="M14">
        <v>65</v>
      </c>
      <c r="N14">
        <v>0</v>
      </c>
      <c r="O14">
        <f>VLOOKUP(Table2[[#This Row],[University]],'University Data'!A:G,2,FALSE)</f>
        <v>35785</v>
      </c>
      <c r="P14">
        <f>VLOOKUP(Table2[[#This Row],[University]],'University Data'!A:G,3,FALSE)</f>
        <v>680</v>
      </c>
      <c r="Q14">
        <f>VLOOKUP(Table2[[#This Row],[University]],'University Data'!A:G,4,FALSE)</f>
        <v>2110</v>
      </c>
      <c r="R14" s="1">
        <f>VLOOKUP(Table2[[#This Row],[University]],'University Data'!A:G,5,FALSE)</f>
        <v>1395</v>
      </c>
      <c r="S14" s="1">
        <f>VLOOKUP(Table2[[#This Row],[University]],'University Data'!A:G,6,FALSE)</f>
        <v>1400</v>
      </c>
      <c r="T14" s="1">
        <f>VLOOKUP(Table2[[#This Row],[University]],Table3[#All],2,FALSE)</f>
        <v>-127.299999999999</v>
      </c>
      <c r="U14" s="1">
        <f>VLOOKUP(Table2[[#This Row],[University]],Table3[#All],3,FALSE)</f>
        <v>-0.18887240356082999</v>
      </c>
      <c r="V14" s="1">
        <f>VLOOKUP(Table2[[#This Row],[University]],Table3[#All],4,FALSE)</f>
        <v>801.3</v>
      </c>
    </row>
    <row r="15" spans="1:22" x14ac:dyDescent="0.25">
      <c r="A15" t="s">
        <v>61</v>
      </c>
      <c r="B15">
        <v>14</v>
      </c>
      <c r="C15">
        <v>731</v>
      </c>
      <c r="D15">
        <v>88</v>
      </c>
      <c r="E15">
        <v>22</v>
      </c>
      <c r="F15">
        <v>62</v>
      </c>
      <c r="G15">
        <v>69</v>
      </c>
      <c r="H15">
        <v>41</v>
      </c>
      <c r="I15">
        <v>253</v>
      </c>
      <c r="J15">
        <v>0</v>
      </c>
      <c r="K15">
        <v>143</v>
      </c>
      <c r="L15">
        <v>0</v>
      </c>
      <c r="M15">
        <v>11</v>
      </c>
      <c r="N15">
        <v>42</v>
      </c>
      <c r="O15">
        <f>VLOOKUP(Table2[[#This Row],[University]],'University Data'!A:G,2,FALSE)</f>
        <v>18035</v>
      </c>
      <c r="P15">
        <f>VLOOKUP(Table2[[#This Row],[University]],'University Data'!A:G,3,FALSE)</f>
        <v>5685</v>
      </c>
      <c r="Q15">
        <f>VLOOKUP(Table2[[#This Row],[University]],'University Data'!A:G,4,FALSE)</f>
        <v>10575</v>
      </c>
      <c r="R15" s="1">
        <f>VLOOKUP(Table2[[#This Row],[University]],'University Data'!A:G,5,FALSE)</f>
        <v>6430</v>
      </c>
      <c r="S15" s="1">
        <f>VLOOKUP(Table2[[#This Row],[University]],'University Data'!A:G,6,FALSE)</f>
        <v>9840</v>
      </c>
      <c r="T15" s="1">
        <f>VLOOKUP(Table2[[#This Row],[University]],Table3[#All],2,FALSE)</f>
        <v>-133.79999999999899</v>
      </c>
      <c r="U15" s="1">
        <f>VLOOKUP(Table2[[#This Row],[University]],Table3[#All],3,FALSE)</f>
        <v>-0.19734513274336199</v>
      </c>
      <c r="V15" s="1">
        <f>VLOOKUP(Table2[[#This Row],[University]],Table3[#All],4,FALSE)</f>
        <v>811.8</v>
      </c>
    </row>
    <row r="16" spans="1:22" x14ac:dyDescent="0.25">
      <c r="A16" t="s">
        <v>62</v>
      </c>
      <c r="B16">
        <v>15</v>
      </c>
      <c r="C16">
        <v>718</v>
      </c>
      <c r="D16">
        <v>160</v>
      </c>
      <c r="E16">
        <v>41</v>
      </c>
      <c r="F16">
        <v>209</v>
      </c>
      <c r="G16">
        <v>19</v>
      </c>
      <c r="H16">
        <v>20</v>
      </c>
      <c r="I16">
        <v>0</v>
      </c>
      <c r="J16">
        <v>0</v>
      </c>
      <c r="K16">
        <v>247</v>
      </c>
      <c r="L16">
        <v>0</v>
      </c>
      <c r="M16">
        <v>2</v>
      </c>
      <c r="N16">
        <v>20</v>
      </c>
      <c r="O16">
        <f>VLOOKUP(Table2[[#This Row],[University]],'University Data'!A:G,2,FALSE)</f>
        <v>33110</v>
      </c>
      <c r="P16">
        <f>VLOOKUP(Table2[[#This Row],[University]],'University Data'!A:G,3,FALSE)</f>
        <v>4360</v>
      </c>
      <c r="Q16">
        <f>VLOOKUP(Table2[[#This Row],[University]],'University Data'!A:G,4,FALSE)</f>
        <v>6510</v>
      </c>
      <c r="R16" s="1">
        <f>VLOOKUP(Table2[[#This Row],[University]],'University Data'!A:G,5,FALSE)</f>
        <v>4515</v>
      </c>
      <c r="S16" s="1">
        <f>VLOOKUP(Table2[[#This Row],[University]],'University Data'!A:G,6,FALSE)</f>
        <v>6365</v>
      </c>
      <c r="T16" s="1">
        <f>VLOOKUP(Table2[[#This Row],[University]],Table3[#All],2,FALSE)</f>
        <v>42.2</v>
      </c>
      <c r="U16" s="1">
        <f>VLOOKUP(Table2[[#This Row],[University]],Table3[#All],3,FALSE)</f>
        <v>6.0632183908045999E-2</v>
      </c>
      <c r="V16" s="1">
        <f>VLOOKUP(Table2[[#This Row],[University]],Table3[#All],4,FALSE)</f>
        <v>653.79999999999995</v>
      </c>
    </row>
    <row r="17" spans="1:22" x14ac:dyDescent="0.25">
      <c r="A17" t="s">
        <v>63</v>
      </c>
      <c r="B17">
        <v>16</v>
      </c>
      <c r="C17">
        <v>706</v>
      </c>
      <c r="D17">
        <v>173</v>
      </c>
      <c r="E17">
        <v>0</v>
      </c>
      <c r="F17">
        <v>208</v>
      </c>
      <c r="G17">
        <v>116</v>
      </c>
      <c r="H17">
        <v>9</v>
      </c>
      <c r="I17">
        <v>60</v>
      </c>
      <c r="J17">
        <v>0</v>
      </c>
      <c r="K17">
        <v>100</v>
      </c>
      <c r="L17">
        <v>8</v>
      </c>
      <c r="M17">
        <v>31</v>
      </c>
      <c r="N17">
        <v>1</v>
      </c>
      <c r="O17">
        <f>VLOOKUP(Table2[[#This Row],[University]],'University Data'!A:G,2,FALSE)</f>
        <v>40485</v>
      </c>
      <c r="P17">
        <f>VLOOKUP(Table2[[#This Row],[University]],'University Data'!A:G,3,FALSE)</f>
        <v>13325</v>
      </c>
      <c r="Q17">
        <f>VLOOKUP(Table2[[#This Row],[University]],'University Data'!A:G,4,FALSE)</f>
        <v>16275</v>
      </c>
      <c r="R17" s="1">
        <f>VLOOKUP(Table2[[#This Row],[University]],'University Data'!A:G,5,FALSE)</f>
        <v>11450</v>
      </c>
      <c r="S17" s="1">
        <f>VLOOKUP(Table2[[#This Row],[University]],'University Data'!A:G,6,FALSE)</f>
        <v>18150</v>
      </c>
      <c r="T17" s="1">
        <f>VLOOKUP(Table2[[#This Row],[University]],Table3[#All],2,FALSE)</f>
        <v>53.2</v>
      </c>
      <c r="U17" s="1">
        <f>VLOOKUP(Table2[[#This Row],[University]],Table3[#All],3,FALSE)</f>
        <v>7.9879879879879906E-2</v>
      </c>
      <c r="V17" s="1">
        <f>VLOOKUP(Table2[[#This Row],[University]],Table3[#All],4,FALSE)</f>
        <v>612.79999999999995</v>
      </c>
    </row>
    <row r="18" spans="1:22" x14ac:dyDescent="0.25">
      <c r="A18" t="s">
        <v>64</v>
      </c>
      <c r="B18">
        <v>17</v>
      </c>
      <c r="C18">
        <v>701</v>
      </c>
      <c r="D18">
        <v>164</v>
      </c>
      <c r="E18">
        <v>2</v>
      </c>
      <c r="F18">
        <v>66</v>
      </c>
      <c r="G18">
        <v>134</v>
      </c>
      <c r="H18">
        <v>0</v>
      </c>
      <c r="I18">
        <v>200</v>
      </c>
      <c r="J18">
        <v>0</v>
      </c>
      <c r="K18">
        <v>82</v>
      </c>
      <c r="L18">
        <v>0</v>
      </c>
      <c r="M18">
        <v>46</v>
      </c>
      <c r="N18">
        <v>7</v>
      </c>
      <c r="O18">
        <f>VLOOKUP(Table2[[#This Row],[University]],'University Data'!A:G,2,FALSE)</f>
        <v>19790</v>
      </c>
      <c r="P18">
        <f>VLOOKUP(Table2[[#This Row],[University]],'University Data'!A:G,3,FALSE)</f>
        <v>5350</v>
      </c>
      <c r="Q18">
        <f>VLOOKUP(Table2[[#This Row],[University]],'University Data'!A:G,4,FALSE)</f>
        <v>7340</v>
      </c>
      <c r="R18" s="1">
        <f>VLOOKUP(Table2[[#This Row],[University]],'University Data'!A:G,5,FALSE)</f>
        <v>7315</v>
      </c>
      <c r="S18" s="1">
        <f>VLOOKUP(Table2[[#This Row],[University]],'University Data'!A:G,6,FALSE)</f>
        <v>5385</v>
      </c>
      <c r="T18" s="1">
        <f>VLOOKUP(Table2[[#This Row],[University]],Table3[#All],2,FALSE)</f>
        <v>187.2</v>
      </c>
      <c r="U18" s="1">
        <f>VLOOKUP(Table2[[#This Row],[University]],Table3[#All],3,FALSE)</f>
        <v>0.28888888888888797</v>
      </c>
      <c r="V18" s="1">
        <f>VLOOKUP(Table2[[#This Row],[University]],Table3[#All],4,FALSE)</f>
        <v>460.8</v>
      </c>
    </row>
    <row r="19" spans="1:22" x14ac:dyDescent="0.25">
      <c r="A19" t="s">
        <v>65</v>
      </c>
      <c r="B19">
        <v>18</v>
      </c>
      <c r="C19">
        <v>701</v>
      </c>
      <c r="D19">
        <v>60</v>
      </c>
      <c r="E19">
        <v>116</v>
      </c>
      <c r="F19">
        <v>257</v>
      </c>
      <c r="G19">
        <v>37</v>
      </c>
      <c r="H19">
        <v>0</v>
      </c>
      <c r="I19">
        <v>26</v>
      </c>
      <c r="J19">
        <v>0</v>
      </c>
      <c r="K19">
        <v>151</v>
      </c>
      <c r="L19">
        <v>13</v>
      </c>
      <c r="M19">
        <v>41</v>
      </c>
      <c r="N19">
        <v>0</v>
      </c>
      <c r="O19">
        <f>VLOOKUP(Table2[[#This Row],[University]],'University Data'!A:G,2,FALSE)</f>
        <v>15665</v>
      </c>
      <c r="P19">
        <f>VLOOKUP(Table2[[#This Row],[University]],'University Data'!A:G,3,FALSE)</f>
        <v>7740</v>
      </c>
      <c r="Q19">
        <f>VLOOKUP(Table2[[#This Row],[University]],'University Data'!A:G,4,FALSE)</f>
        <v>10255</v>
      </c>
      <c r="R19" s="1">
        <f>VLOOKUP(Table2[[#This Row],[University]],'University Data'!A:G,5,FALSE)</f>
        <v>8405</v>
      </c>
      <c r="S19" s="1">
        <f>VLOOKUP(Table2[[#This Row],[University]],'University Data'!A:G,6,FALSE)</f>
        <v>9665</v>
      </c>
      <c r="T19" s="1">
        <f>VLOOKUP(Table2[[#This Row],[University]],Table3[#All],2,FALSE)</f>
        <v>-76</v>
      </c>
      <c r="U19" s="1">
        <f>VLOOKUP(Table2[[#This Row],[University]],Table3[#All],3,FALSE)</f>
        <v>-0.117465224111282</v>
      </c>
      <c r="V19" s="1">
        <f>VLOOKUP(Table2[[#This Row],[University]],Table3[#All],4,FALSE)</f>
        <v>723</v>
      </c>
    </row>
    <row r="20" spans="1:22" x14ac:dyDescent="0.25">
      <c r="A20" t="s">
        <v>35</v>
      </c>
      <c r="B20">
        <v>19</v>
      </c>
      <c r="C20">
        <v>700</v>
      </c>
      <c r="D20">
        <v>94</v>
      </c>
      <c r="E20">
        <v>90</v>
      </c>
      <c r="F20">
        <v>104</v>
      </c>
      <c r="G20">
        <v>31</v>
      </c>
      <c r="H20">
        <v>28</v>
      </c>
      <c r="I20">
        <v>149</v>
      </c>
      <c r="J20">
        <v>0</v>
      </c>
      <c r="K20">
        <v>146</v>
      </c>
      <c r="L20">
        <v>2</v>
      </c>
      <c r="M20">
        <v>10</v>
      </c>
      <c r="N20">
        <v>46</v>
      </c>
      <c r="O20">
        <f>VLOOKUP(Table2[[#This Row],[University]],'University Data'!A:G,2,FALSE)</f>
        <v>34840</v>
      </c>
      <c r="P20">
        <f>VLOOKUP(Table2[[#This Row],[University]],'University Data'!A:G,3,FALSE)</f>
        <v>4550</v>
      </c>
      <c r="Q20">
        <f>VLOOKUP(Table2[[#This Row],[University]],'University Data'!A:G,4,FALSE)</f>
        <v>7510</v>
      </c>
      <c r="R20" s="1">
        <f>VLOOKUP(Table2[[#This Row],[University]],'University Data'!A:G,5,FALSE)</f>
        <v>6000</v>
      </c>
      <c r="S20" s="1">
        <f>VLOOKUP(Table2[[#This Row],[University]],'University Data'!A:G,6,FALSE)</f>
        <v>6060</v>
      </c>
      <c r="T20" s="1">
        <f>VLOOKUP(Table2[[#This Row],[University]],Table3[#All],2,FALSE)</f>
        <v>147</v>
      </c>
      <c r="U20" s="1">
        <f>VLOOKUP(Table2[[#This Row],[University]],Table3[#All],3,FALSE)</f>
        <v>0.22897196261682201</v>
      </c>
      <c r="V20" s="1">
        <f>VLOOKUP(Table2[[#This Row],[University]],Table3[#All],4,FALSE)</f>
        <v>495</v>
      </c>
    </row>
    <row r="21" spans="1:22" x14ac:dyDescent="0.25">
      <c r="A21" t="s">
        <v>13</v>
      </c>
      <c r="B21">
        <v>20</v>
      </c>
      <c r="C21">
        <v>685</v>
      </c>
      <c r="D21">
        <v>87</v>
      </c>
      <c r="E21">
        <v>0</v>
      </c>
      <c r="F21">
        <v>136</v>
      </c>
      <c r="G21">
        <v>20</v>
      </c>
      <c r="H21">
        <v>116</v>
      </c>
      <c r="I21">
        <v>222</v>
      </c>
      <c r="J21">
        <v>26</v>
      </c>
      <c r="K21">
        <v>76</v>
      </c>
      <c r="L21">
        <v>0</v>
      </c>
      <c r="M21">
        <v>0</v>
      </c>
      <c r="N21">
        <v>2</v>
      </c>
      <c r="O21">
        <f>VLOOKUP(Table2[[#This Row],[University]],'University Data'!A:G,2,FALSE)</f>
        <v>10880</v>
      </c>
      <c r="P21">
        <f>VLOOKUP(Table2[[#This Row],[University]],'University Data'!A:G,3,FALSE)</f>
        <v>11510</v>
      </c>
      <c r="Q21">
        <f>VLOOKUP(Table2[[#This Row],[University]],'University Data'!A:G,4,FALSE)</f>
        <v>7885</v>
      </c>
      <c r="R21" s="1">
        <f>VLOOKUP(Table2[[#This Row],[University]],'University Data'!A:G,5,FALSE)</f>
        <v>8365</v>
      </c>
      <c r="S21" s="1">
        <f>VLOOKUP(Table2[[#This Row],[University]],'University Data'!A:G,6,FALSE)</f>
        <v>11035</v>
      </c>
      <c r="T21" s="1">
        <f>VLOOKUP(Table2[[#This Row],[University]],Table3[#All],2,FALSE)</f>
        <v>136</v>
      </c>
      <c r="U21" s="1">
        <f>VLOOKUP(Table2[[#This Row],[University]],Table3[#All],3,FALSE)</f>
        <v>0.20700152207001499</v>
      </c>
      <c r="V21" s="1">
        <f>VLOOKUP(Table2[[#This Row],[University]],Table3[#All],4,FALSE)</f>
        <v>521</v>
      </c>
    </row>
    <row r="22" spans="1:22" x14ac:dyDescent="0.25">
      <c r="A22" t="s">
        <v>22</v>
      </c>
      <c r="B22">
        <v>21</v>
      </c>
      <c r="C22">
        <v>677</v>
      </c>
      <c r="D22">
        <v>174</v>
      </c>
      <c r="E22">
        <v>0</v>
      </c>
      <c r="F22">
        <v>134</v>
      </c>
      <c r="G22">
        <v>39</v>
      </c>
      <c r="H22">
        <v>110</v>
      </c>
      <c r="I22">
        <v>43</v>
      </c>
      <c r="J22">
        <v>80</v>
      </c>
      <c r="K22">
        <v>93</v>
      </c>
      <c r="L22">
        <v>0</v>
      </c>
      <c r="M22">
        <v>4</v>
      </c>
      <c r="N22">
        <v>0</v>
      </c>
      <c r="O22">
        <f>VLOOKUP(Table2[[#This Row],[University]],'University Data'!A:G,2,FALSE)</f>
        <v>28070</v>
      </c>
      <c r="P22">
        <f>VLOOKUP(Table2[[#This Row],[University]],'University Data'!A:G,3,FALSE)</f>
        <v>8595</v>
      </c>
      <c r="Q22">
        <f>VLOOKUP(Table2[[#This Row],[University]],'University Data'!A:G,4,FALSE)</f>
        <v>11580</v>
      </c>
      <c r="R22" s="1">
        <f>VLOOKUP(Table2[[#This Row],[University]],'University Data'!A:G,5,FALSE)</f>
        <v>9010</v>
      </c>
      <c r="S22" s="1">
        <f>VLOOKUP(Table2[[#This Row],[University]],'University Data'!A:G,6,FALSE)</f>
        <v>11165</v>
      </c>
      <c r="T22" s="1">
        <f>VLOOKUP(Table2[[#This Row],[University]],Table3[#All],2,FALSE)</f>
        <v>35.200000000000003</v>
      </c>
      <c r="U22" s="1">
        <f>VLOOKUP(Table2[[#This Row],[University]],Table3[#All],3,FALSE)</f>
        <v>5.93591905564924E-2</v>
      </c>
      <c r="V22" s="1">
        <f>VLOOKUP(Table2[[#This Row],[University]],Table3[#All],4,FALSE)</f>
        <v>557.79999999999995</v>
      </c>
    </row>
    <row r="23" spans="1:22" x14ac:dyDescent="0.25">
      <c r="A23" t="s">
        <v>66</v>
      </c>
      <c r="B23">
        <v>22</v>
      </c>
      <c r="C23">
        <v>649</v>
      </c>
      <c r="D23">
        <v>123</v>
      </c>
      <c r="E23">
        <v>139</v>
      </c>
      <c r="F23">
        <v>148</v>
      </c>
      <c r="G23">
        <v>114</v>
      </c>
      <c r="H23">
        <v>18</v>
      </c>
      <c r="I23">
        <v>21</v>
      </c>
      <c r="J23">
        <v>13</v>
      </c>
      <c r="K23">
        <v>61</v>
      </c>
      <c r="L23">
        <v>12</v>
      </c>
      <c r="M23">
        <v>0</v>
      </c>
      <c r="N23">
        <v>0</v>
      </c>
      <c r="O23">
        <f>VLOOKUP(Table2[[#This Row],[University]],'University Data'!A:G,2,FALSE)</f>
        <v>27375</v>
      </c>
      <c r="P23">
        <f>VLOOKUP(Table2[[#This Row],[University]],'University Data'!A:G,3,FALSE)</f>
        <v>7410</v>
      </c>
      <c r="Q23">
        <f>VLOOKUP(Table2[[#This Row],[University]],'University Data'!A:G,4,FALSE)</f>
        <v>11530</v>
      </c>
      <c r="R23" s="1">
        <f>VLOOKUP(Table2[[#This Row],[University]],'University Data'!A:G,5,FALSE)</f>
        <v>7185</v>
      </c>
      <c r="S23" s="1">
        <f>VLOOKUP(Table2[[#This Row],[University]],'University Data'!A:G,6,FALSE)</f>
        <v>11800</v>
      </c>
      <c r="T23" s="1">
        <f>VLOOKUP(Table2[[#This Row],[University]],Table3[#All],2,FALSE)</f>
        <v>66</v>
      </c>
      <c r="U23" s="1">
        <f>VLOOKUP(Table2[[#This Row],[University]],Table3[#All],3,FALSE)</f>
        <v>0.10576923076923</v>
      </c>
      <c r="V23" s="1">
        <f>VLOOKUP(Table2[[#This Row],[University]],Table3[#All],4,FALSE)</f>
        <v>558</v>
      </c>
    </row>
    <row r="24" spans="1:22" x14ac:dyDescent="0.25">
      <c r="A24" t="s">
        <v>67</v>
      </c>
      <c r="B24">
        <v>23</v>
      </c>
      <c r="C24">
        <v>648</v>
      </c>
      <c r="D24">
        <v>47</v>
      </c>
      <c r="E24">
        <v>0</v>
      </c>
      <c r="F24">
        <v>104</v>
      </c>
      <c r="G24">
        <v>19</v>
      </c>
      <c r="H24">
        <v>64</v>
      </c>
      <c r="I24">
        <v>163</v>
      </c>
      <c r="J24">
        <v>67</v>
      </c>
      <c r="K24">
        <v>160</v>
      </c>
      <c r="L24">
        <v>0</v>
      </c>
      <c r="M24">
        <v>24</v>
      </c>
      <c r="N24">
        <v>0</v>
      </c>
      <c r="O24">
        <f>VLOOKUP(Table2[[#This Row],[University]],'University Data'!A:G,2,FALSE)</f>
        <v>18710</v>
      </c>
      <c r="P24">
        <f>VLOOKUP(Table2[[#This Row],[University]],'University Data'!A:G,3,FALSE)</f>
        <v>8570</v>
      </c>
      <c r="Q24">
        <f>VLOOKUP(Table2[[#This Row],[University]],'University Data'!A:G,4,FALSE)</f>
        <v>10135</v>
      </c>
      <c r="R24" s="1">
        <f>VLOOKUP(Table2[[#This Row],[University]],'University Data'!A:G,5,FALSE)</f>
        <v>7175</v>
      </c>
      <c r="S24" s="1">
        <f>VLOOKUP(Table2[[#This Row],[University]],'University Data'!A:G,6,FALSE)</f>
        <v>11530</v>
      </c>
      <c r="T24" s="1">
        <f>VLOOKUP(Table2[[#This Row],[University]],Table3[#All],2,FALSE)</f>
        <v>-48</v>
      </c>
      <c r="U24" s="1">
        <f>VLOOKUP(Table2[[#This Row],[University]],Table3[#All],3,FALSE)</f>
        <v>-8.6175942549371595E-2</v>
      </c>
      <c r="V24" s="1">
        <f>VLOOKUP(Table2[[#This Row],[University]],Table3[#All],4,FALSE)</f>
        <v>605</v>
      </c>
    </row>
    <row r="25" spans="1:22" x14ac:dyDescent="0.25">
      <c r="A25" t="s">
        <v>68</v>
      </c>
      <c r="B25">
        <v>24</v>
      </c>
      <c r="C25">
        <v>630</v>
      </c>
      <c r="D25">
        <v>91</v>
      </c>
      <c r="E25">
        <v>47</v>
      </c>
      <c r="F25">
        <v>148</v>
      </c>
      <c r="G25">
        <v>54</v>
      </c>
      <c r="H25">
        <v>173</v>
      </c>
      <c r="I25">
        <v>114</v>
      </c>
      <c r="J25">
        <v>0</v>
      </c>
      <c r="K25">
        <v>3</v>
      </c>
      <c r="L25">
        <v>0</v>
      </c>
      <c r="M25">
        <v>0</v>
      </c>
      <c r="N25">
        <v>0</v>
      </c>
      <c r="O25">
        <f>VLOOKUP(Table2[[#This Row],[University]],'University Data'!A:G,2,FALSE)</f>
        <v>36330</v>
      </c>
      <c r="P25">
        <f>VLOOKUP(Table2[[#This Row],[University]],'University Data'!A:G,3,FALSE)</f>
        <v>7680</v>
      </c>
      <c r="Q25">
        <f>VLOOKUP(Table2[[#This Row],[University]],'University Data'!A:G,4,FALSE)</f>
        <v>7950</v>
      </c>
      <c r="R25" s="1">
        <f>VLOOKUP(Table2[[#This Row],[University]],'University Data'!A:G,5,FALSE)</f>
        <v>6600</v>
      </c>
      <c r="S25" s="1">
        <f>VLOOKUP(Table2[[#This Row],[University]],'University Data'!A:G,6,FALSE)</f>
        <v>9065</v>
      </c>
      <c r="T25" s="1">
        <f>VLOOKUP(Table2[[#This Row],[University]],Table3[#All],2,FALSE)</f>
        <v>-147</v>
      </c>
      <c r="U25" s="1">
        <f>VLOOKUP(Table2[[#This Row],[University]],Table3[#All],3,FALSE)</f>
        <v>-0.233333333333333</v>
      </c>
      <c r="V25" s="1">
        <f>VLOOKUP(Table2[[#This Row],[University]],Table3[#All],4,FALSE)</f>
        <v>777</v>
      </c>
    </row>
    <row r="26" spans="1:22" x14ac:dyDescent="0.25">
      <c r="A26" t="s">
        <v>8</v>
      </c>
      <c r="B26">
        <v>25</v>
      </c>
      <c r="C26">
        <v>602</v>
      </c>
      <c r="D26">
        <v>139</v>
      </c>
      <c r="E26">
        <v>5</v>
      </c>
      <c r="F26">
        <v>128</v>
      </c>
      <c r="G26">
        <v>50</v>
      </c>
      <c r="H26">
        <v>72</v>
      </c>
      <c r="I26">
        <v>46</v>
      </c>
      <c r="J26">
        <v>0</v>
      </c>
      <c r="K26">
        <v>136</v>
      </c>
      <c r="L26">
        <v>4</v>
      </c>
      <c r="M26">
        <v>22</v>
      </c>
      <c r="N26">
        <v>0</v>
      </c>
      <c r="O26">
        <f>VLOOKUP(Table2[[#This Row],[University]],'University Data'!A:G,2,FALSE)</f>
        <v>33260</v>
      </c>
      <c r="P26">
        <f>VLOOKUP(Table2[[#This Row],[University]],'University Data'!A:G,3,FALSE)</f>
        <v>5015</v>
      </c>
      <c r="Q26">
        <f>VLOOKUP(Table2[[#This Row],[University]],'University Data'!A:G,4,FALSE)</f>
        <v>5905</v>
      </c>
      <c r="R26" s="1">
        <f>VLOOKUP(Table2[[#This Row],[University]],'University Data'!A:G,5,FALSE)</f>
        <v>5025</v>
      </c>
      <c r="S26" s="1">
        <f>VLOOKUP(Table2[[#This Row],[University]],'University Data'!A:G,6,FALSE)</f>
        <v>5895</v>
      </c>
      <c r="T26" s="1">
        <f>VLOOKUP(Table2[[#This Row],[University]],Table3[#All],2,FALSE)</f>
        <v>118</v>
      </c>
      <c r="U26" s="1">
        <f>VLOOKUP(Table2[[#This Row],[University]],Table3[#All],3,FALSE)</f>
        <v>0.20486111111111099</v>
      </c>
      <c r="V26" s="1">
        <f>VLOOKUP(Table2[[#This Row],[University]],Table3[#All],4,FALSE)</f>
        <v>458</v>
      </c>
    </row>
    <row r="27" spans="1:22" x14ac:dyDescent="0.25">
      <c r="A27" t="s">
        <v>69</v>
      </c>
      <c r="B27">
        <v>26</v>
      </c>
      <c r="C27">
        <v>593</v>
      </c>
      <c r="D27">
        <v>60</v>
      </c>
      <c r="E27">
        <v>17</v>
      </c>
      <c r="F27">
        <v>206</v>
      </c>
      <c r="G27">
        <v>85</v>
      </c>
      <c r="H27">
        <v>56</v>
      </c>
      <c r="I27">
        <v>135</v>
      </c>
      <c r="J27">
        <v>0</v>
      </c>
      <c r="K27">
        <v>28</v>
      </c>
      <c r="L27">
        <v>0</v>
      </c>
      <c r="M27">
        <v>3</v>
      </c>
      <c r="N27">
        <v>3</v>
      </c>
      <c r="O27">
        <f>VLOOKUP(Table2[[#This Row],[University]],'University Data'!A:G,2,FALSE)</f>
        <v>16425</v>
      </c>
      <c r="P27">
        <f>VLOOKUP(Table2[[#This Row],[University]],'University Data'!A:G,3,FALSE)</f>
        <v>7440</v>
      </c>
      <c r="Q27">
        <f>VLOOKUP(Table2[[#This Row],[University]],'University Data'!A:G,4,FALSE)</f>
        <v>8740</v>
      </c>
      <c r="R27" s="1">
        <f>VLOOKUP(Table2[[#This Row],[University]],'University Data'!A:G,5,FALSE)</f>
        <v>6490</v>
      </c>
      <c r="S27" s="1">
        <f>VLOOKUP(Table2[[#This Row],[University]],'University Data'!A:G,6,FALSE)</f>
        <v>9690</v>
      </c>
      <c r="T27" s="1">
        <f>VLOOKUP(Table2[[#This Row],[University]],Table3[#All],2,FALSE)</f>
        <v>118</v>
      </c>
      <c r="U27" s="1">
        <f>VLOOKUP(Table2[[#This Row],[University]],Table3[#All],3,FALSE)</f>
        <v>0.20102214650766601</v>
      </c>
      <c r="V27" s="1">
        <f>VLOOKUP(Table2[[#This Row],[University]],Table3[#All],4,FALSE)</f>
        <v>469</v>
      </c>
    </row>
    <row r="28" spans="1:22" x14ac:dyDescent="0.25">
      <c r="A28" t="s">
        <v>70</v>
      </c>
      <c r="B28">
        <v>27</v>
      </c>
      <c r="C28">
        <v>590</v>
      </c>
      <c r="D28">
        <v>18</v>
      </c>
      <c r="E28">
        <v>0</v>
      </c>
      <c r="F28">
        <v>28</v>
      </c>
      <c r="G28">
        <v>104</v>
      </c>
      <c r="H28">
        <v>94</v>
      </c>
      <c r="I28">
        <v>173</v>
      </c>
      <c r="J28">
        <v>20</v>
      </c>
      <c r="K28">
        <v>54</v>
      </c>
      <c r="L28">
        <v>0</v>
      </c>
      <c r="M28">
        <v>52</v>
      </c>
      <c r="N28">
        <v>47</v>
      </c>
      <c r="O28">
        <f>VLOOKUP(Table2[[#This Row],[University]],'University Data'!A:G,2,FALSE)</f>
        <v>18735</v>
      </c>
      <c r="P28">
        <f>VLOOKUP(Table2[[#This Row],[University]],'University Data'!A:G,3,FALSE)</f>
        <v>14480</v>
      </c>
      <c r="Q28">
        <f>VLOOKUP(Table2[[#This Row],[University]],'University Data'!A:G,4,FALSE)</f>
        <v>12295</v>
      </c>
      <c r="R28" s="1">
        <f>VLOOKUP(Table2[[#This Row],[University]],'University Data'!A:G,5,FALSE)</f>
        <v>11965</v>
      </c>
      <c r="S28" s="1">
        <f>VLOOKUP(Table2[[#This Row],[University]],'University Data'!A:G,6,FALSE)</f>
        <v>14810</v>
      </c>
      <c r="T28" s="1">
        <f>VLOOKUP(Table2[[#This Row],[University]],Table3[#All],2,FALSE)</f>
        <v>6</v>
      </c>
      <c r="U28" s="1">
        <f>VLOOKUP(Table2[[#This Row],[University]],Table3[#All],3,FALSE)</f>
        <v>1.27388535031847E-2</v>
      </c>
      <c r="V28" s="1">
        <f>VLOOKUP(Table2[[#This Row],[University]],Table3[#All],4,FALSE)</f>
        <v>465</v>
      </c>
    </row>
    <row r="29" spans="1:22" x14ac:dyDescent="0.25">
      <c r="A29" t="s">
        <v>71</v>
      </c>
      <c r="B29">
        <v>28</v>
      </c>
      <c r="C29">
        <v>585</v>
      </c>
      <c r="D29">
        <v>171</v>
      </c>
      <c r="E29">
        <v>114</v>
      </c>
      <c r="F29">
        <v>124</v>
      </c>
      <c r="G29">
        <v>29</v>
      </c>
      <c r="H29">
        <v>26</v>
      </c>
      <c r="I29">
        <v>30</v>
      </c>
      <c r="J29">
        <v>0</v>
      </c>
      <c r="K29">
        <v>86</v>
      </c>
      <c r="L29">
        <v>0</v>
      </c>
      <c r="M29">
        <v>5</v>
      </c>
      <c r="N29">
        <v>0</v>
      </c>
      <c r="O29">
        <f>VLOOKUP(Table2[[#This Row],[University]],'University Data'!A:G,2,FALSE)</f>
        <v>30055</v>
      </c>
      <c r="P29">
        <f>VLOOKUP(Table2[[#This Row],[University]],'University Data'!A:G,3,FALSE)</f>
        <v>15670</v>
      </c>
      <c r="Q29">
        <f>VLOOKUP(Table2[[#This Row],[University]],'University Data'!A:G,4,FALSE)</f>
        <v>19080</v>
      </c>
      <c r="R29" s="1">
        <f>VLOOKUP(Table2[[#This Row],[University]],'University Data'!A:G,5,FALSE)</f>
        <v>14845</v>
      </c>
      <c r="S29" s="1">
        <f>VLOOKUP(Table2[[#This Row],[University]],'University Data'!A:G,6,FALSE)</f>
        <v>19995</v>
      </c>
      <c r="T29" s="1">
        <f>VLOOKUP(Table2[[#This Row],[University]],Table3[#All],2,FALSE)</f>
        <v>36.200000000000003</v>
      </c>
      <c r="U29" s="1">
        <f>VLOOKUP(Table2[[#This Row],[University]],Table3[#All],3,FALSE)</f>
        <v>6.2413793103448301E-2</v>
      </c>
      <c r="V29" s="1">
        <f>VLOOKUP(Table2[[#This Row],[University]],Table3[#All],4,FALSE)</f>
        <v>543.79999999999995</v>
      </c>
    </row>
    <row r="30" spans="1:22" x14ac:dyDescent="0.25">
      <c r="A30" t="s">
        <v>72</v>
      </c>
      <c r="B30">
        <v>29</v>
      </c>
      <c r="C30">
        <v>579</v>
      </c>
      <c r="D30">
        <v>112</v>
      </c>
      <c r="E30">
        <v>19</v>
      </c>
      <c r="F30">
        <v>105</v>
      </c>
      <c r="G30">
        <v>112</v>
      </c>
      <c r="H30">
        <v>39</v>
      </c>
      <c r="I30">
        <v>25</v>
      </c>
      <c r="J30">
        <v>0</v>
      </c>
      <c r="K30">
        <v>142</v>
      </c>
      <c r="L30">
        <v>0</v>
      </c>
      <c r="M30">
        <v>22</v>
      </c>
      <c r="N30">
        <v>3</v>
      </c>
      <c r="O30">
        <f>VLOOKUP(Table2[[#This Row],[University]],'University Data'!A:G,2,FALSE)</f>
        <v>11530</v>
      </c>
      <c r="P30">
        <f>VLOOKUP(Table2[[#This Row],[University]],'University Data'!A:G,3,FALSE)</f>
        <v>515</v>
      </c>
      <c r="Q30">
        <f>VLOOKUP(Table2[[#This Row],[University]],'University Data'!A:G,4,FALSE)</f>
        <v>705</v>
      </c>
      <c r="R30" s="1">
        <f>VLOOKUP(Table2[[#This Row],[University]],'University Data'!A:G,5,FALSE)</f>
        <v>435</v>
      </c>
      <c r="S30" s="1">
        <f>VLOOKUP(Table2[[#This Row],[University]],'University Data'!A:G,6,FALSE)</f>
        <v>785</v>
      </c>
      <c r="T30" s="1">
        <f>VLOOKUP(Table2[[#This Row],[University]],Table3[#All],2,FALSE)</f>
        <v>69</v>
      </c>
      <c r="U30" s="1">
        <f>VLOOKUP(Table2[[#This Row],[University]],Table3[#All],3,FALSE)</f>
        <v>0.124548736462093</v>
      </c>
      <c r="V30" s="1">
        <f>VLOOKUP(Table2[[#This Row],[University]],Table3[#All],4,FALSE)</f>
        <v>485</v>
      </c>
    </row>
    <row r="31" spans="1:22" x14ac:dyDescent="0.25">
      <c r="A31" t="s">
        <v>9</v>
      </c>
      <c r="B31">
        <v>30</v>
      </c>
      <c r="C31">
        <v>563</v>
      </c>
      <c r="D31">
        <v>43</v>
      </c>
      <c r="E31">
        <v>0</v>
      </c>
      <c r="F31">
        <v>126</v>
      </c>
      <c r="G31">
        <v>84</v>
      </c>
      <c r="H31">
        <v>53</v>
      </c>
      <c r="I31">
        <v>11</v>
      </c>
      <c r="J31">
        <v>0</v>
      </c>
      <c r="K31">
        <v>109</v>
      </c>
      <c r="L31">
        <v>21</v>
      </c>
      <c r="M31">
        <v>116</v>
      </c>
      <c r="N31">
        <v>0</v>
      </c>
      <c r="O31">
        <f>VLOOKUP(Table2[[#This Row],[University]],'University Data'!A:G,2,FALSE)</f>
        <v>38430</v>
      </c>
      <c r="P31">
        <f>VLOOKUP(Table2[[#This Row],[University]],'University Data'!A:G,3,FALSE)</f>
        <v>90</v>
      </c>
      <c r="Q31">
        <f>VLOOKUP(Table2[[#This Row],[University]],'University Data'!A:G,4,FALSE)</f>
        <v>450</v>
      </c>
      <c r="R31" s="1">
        <f>VLOOKUP(Table2[[#This Row],[University]],'University Data'!A:G,5,FALSE)</f>
        <v>335</v>
      </c>
      <c r="S31" s="1">
        <f>VLOOKUP(Table2[[#This Row],[University]],'University Data'!A:G,6,FALSE)</f>
        <v>210</v>
      </c>
      <c r="T31" s="1">
        <f>VLOOKUP(Table2[[#This Row],[University]],Table3[#All],2,FALSE)</f>
        <v>45</v>
      </c>
      <c r="U31" s="1">
        <f>VLOOKUP(Table2[[#This Row],[University]],Table3[#All],3,FALSE)</f>
        <v>0.105633802816901</v>
      </c>
      <c r="V31" s="1">
        <f>VLOOKUP(Table2[[#This Row],[University]],Table3[#All],4,FALSE)</f>
        <v>381</v>
      </c>
    </row>
    <row r="32" spans="1:22" x14ac:dyDescent="0.25">
      <c r="A32" t="s">
        <v>25</v>
      </c>
      <c r="B32">
        <v>31</v>
      </c>
      <c r="C32">
        <v>502</v>
      </c>
      <c r="D32">
        <v>28</v>
      </c>
      <c r="E32">
        <v>0</v>
      </c>
      <c r="F32">
        <v>163</v>
      </c>
      <c r="G32">
        <v>127</v>
      </c>
      <c r="H32">
        <v>0</v>
      </c>
      <c r="I32">
        <v>75</v>
      </c>
      <c r="J32">
        <v>0</v>
      </c>
      <c r="K32">
        <v>88</v>
      </c>
      <c r="L32">
        <v>8</v>
      </c>
      <c r="M32">
        <v>13</v>
      </c>
      <c r="N32">
        <v>0</v>
      </c>
      <c r="O32">
        <f>VLOOKUP(Table2[[#This Row],[University]],'University Data'!A:G,2,FALSE)</f>
        <v>12495</v>
      </c>
      <c r="P32">
        <f>VLOOKUP(Table2[[#This Row],[University]],'University Data'!A:G,3,FALSE)</f>
        <v>4880</v>
      </c>
      <c r="Q32">
        <f>VLOOKUP(Table2[[#This Row],[University]],'University Data'!A:G,4,FALSE)</f>
        <v>7770</v>
      </c>
      <c r="R32" s="1">
        <f>VLOOKUP(Table2[[#This Row],[University]],'University Data'!A:G,5,FALSE)</f>
        <v>5090</v>
      </c>
      <c r="S32" s="1">
        <f>VLOOKUP(Table2[[#This Row],[University]],'University Data'!A:G,6,FALSE)</f>
        <v>7575</v>
      </c>
      <c r="T32" s="1">
        <f>VLOOKUP(Table2[[#This Row],[University]],Table3[#All],2,FALSE)</f>
        <v>8</v>
      </c>
      <c r="U32" s="1">
        <f>VLOOKUP(Table2[[#This Row],[University]],Table3[#All],3,FALSE)</f>
        <v>1.6632016632016602E-2</v>
      </c>
      <c r="V32" s="1">
        <f>VLOOKUP(Table2[[#This Row],[University]],Table3[#All],4,FALSE)</f>
        <v>473</v>
      </c>
    </row>
    <row r="33" spans="1:22" x14ac:dyDescent="0.25">
      <c r="A33" t="s">
        <v>73</v>
      </c>
      <c r="B33">
        <v>32</v>
      </c>
      <c r="C33">
        <v>499</v>
      </c>
      <c r="D33">
        <v>155</v>
      </c>
      <c r="E33">
        <v>63</v>
      </c>
      <c r="F33">
        <v>128</v>
      </c>
      <c r="G33">
        <v>0</v>
      </c>
      <c r="H33">
        <v>31</v>
      </c>
      <c r="I33">
        <v>75</v>
      </c>
      <c r="J33">
        <v>16</v>
      </c>
      <c r="K33">
        <v>23</v>
      </c>
      <c r="L33">
        <v>3</v>
      </c>
      <c r="M33">
        <v>0</v>
      </c>
      <c r="N33">
        <v>5</v>
      </c>
      <c r="O33">
        <f>VLOOKUP(Table2[[#This Row],[University]],'University Data'!A:G,2,FALSE)</f>
        <v>19400</v>
      </c>
      <c r="P33">
        <f>VLOOKUP(Table2[[#This Row],[University]],'University Data'!A:G,3,FALSE)</f>
        <v>6680</v>
      </c>
      <c r="Q33">
        <f>VLOOKUP(Table2[[#This Row],[University]],'University Data'!A:G,4,FALSE)</f>
        <v>4475</v>
      </c>
      <c r="R33" s="1">
        <f>VLOOKUP(Table2[[#This Row],[University]],'University Data'!A:G,5,FALSE)</f>
        <v>4245</v>
      </c>
      <c r="S33" s="1">
        <f>VLOOKUP(Table2[[#This Row],[University]],'University Data'!A:G,6,FALSE)</f>
        <v>6910</v>
      </c>
      <c r="T33" s="1">
        <f>VLOOKUP(Table2[[#This Row],[University]],Table3[#All],2,FALSE)</f>
        <v>-12.8</v>
      </c>
      <c r="U33" s="1">
        <f>VLOOKUP(Table2[[#This Row],[University]],Table3[#All],3,FALSE)</f>
        <v>-2.6947368421052598E-2</v>
      </c>
      <c r="V33" s="1">
        <f>VLOOKUP(Table2[[#This Row],[University]],Table3[#All],4,FALSE)</f>
        <v>487.8</v>
      </c>
    </row>
    <row r="34" spans="1:22" x14ac:dyDescent="0.25">
      <c r="A34" t="s">
        <v>23</v>
      </c>
      <c r="B34">
        <v>33</v>
      </c>
      <c r="C34">
        <v>473</v>
      </c>
      <c r="D34">
        <v>13</v>
      </c>
      <c r="E34">
        <v>0</v>
      </c>
      <c r="F34">
        <v>0</v>
      </c>
      <c r="G34">
        <v>28</v>
      </c>
      <c r="H34">
        <v>107</v>
      </c>
      <c r="I34">
        <v>34</v>
      </c>
      <c r="J34">
        <v>2</v>
      </c>
      <c r="K34">
        <v>202</v>
      </c>
      <c r="L34">
        <v>2</v>
      </c>
      <c r="M34">
        <v>75</v>
      </c>
      <c r="N34">
        <v>10</v>
      </c>
      <c r="O34">
        <f>VLOOKUP(Table2[[#This Row],[University]],'University Data'!A:G,2,FALSE)</f>
        <v>16900</v>
      </c>
      <c r="P34">
        <f>VLOOKUP(Table2[[#This Row],[University]],'University Data'!A:G,3,FALSE)</f>
        <v>895</v>
      </c>
      <c r="Q34">
        <f>VLOOKUP(Table2[[#This Row],[University]],'University Data'!A:G,4,FALSE)</f>
        <v>1435</v>
      </c>
      <c r="R34" s="1">
        <f>VLOOKUP(Table2[[#This Row],[University]],'University Data'!A:G,5,FALSE)</f>
        <v>905</v>
      </c>
      <c r="S34" s="1">
        <f>VLOOKUP(Table2[[#This Row],[University]],'University Data'!A:G,6,FALSE)</f>
        <v>1455</v>
      </c>
      <c r="T34" s="1">
        <f>VLOOKUP(Table2[[#This Row],[University]],Table3[#All],2,FALSE)</f>
        <v>17</v>
      </c>
      <c r="U34" s="1">
        <f>VLOOKUP(Table2[[#This Row],[University]],Table3[#All],3,FALSE)</f>
        <v>4.4270833333333301E-2</v>
      </c>
      <c r="V34" s="1">
        <f>VLOOKUP(Table2[[#This Row],[University]],Table3[#All],4,FALSE)</f>
        <v>367</v>
      </c>
    </row>
    <row r="35" spans="1:22" x14ac:dyDescent="0.25">
      <c r="A35" t="s">
        <v>74</v>
      </c>
      <c r="B35">
        <v>34</v>
      </c>
      <c r="C35">
        <v>455</v>
      </c>
      <c r="D35">
        <v>0</v>
      </c>
      <c r="E35">
        <v>0</v>
      </c>
      <c r="F35">
        <v>186</v>
      </c>
      <c r="G35">
        <v>0</v>
      </c>
      <c r="H35">
        <v>12</v>
      </c>
      <c r="I35">
        <v>185</v>
      </c>
      <c r="J35">
        <v>60</v>
      </c>
      <c r="K35">
        <v>12</v>
      </c>
      <c r="L35">
        <v>0</v>
      </c>
      <c r="M35">
        <v>0</v>
      </c>
      <c r="N35">
        <v>0</v>
      </c>
      <c r="O35">
        <f>VLOOKUP(Table2[[#This Row],[University]],'University Data'!A:G,2,FALSE)</f>
        <v>21500</v>
      </c>
      <c r="P35">
        <f>VLOOKUP(Table2[[#This Row],[University]],'University Data'!A:G,3,FALSE)</f>
        <v>8475</v>
      </c>
      <c r="Q35">
        <f>VLOOKUP(Table2[[#This Row],[University]],'University Data'!A:G,4,FALSE)</f>
        <v>10240</v>
      </c>
      <c r="R35" s="1">
        <f>VLOOKUP(Table2[[#This Row],[University]],'University Data'!A:G,5,FALSE)</f>
        <v>8340</v>
      </c>
      <c r="S35" s="1">
        <f>VLOOKUP(Table2[[#This Row],[University]],'University Data'!A:G,6,FALSE)</f>
        <v>10395</v>
      </c>
      <c r="T35" s="1">
        <f>VLOOKUP(Table2[[#This Row],[University]],Table3[#All],2,FALSE)</f>
        <v>157.5</v>
      </c>
      <c r="U35" s="1">
        <f>VLOOKUP(Table2[[#This Row],[University]],Table3[#All],3,FALSE)</f>
        <v>0.398734177215189</v>
      </c>
      <c r="V35" s="1">
        <f>VLOOKUP(Table2[[#This Row],[University]],Table3[#All],4,FALSE)</f>
        <v>237.5</v>
      </c>
    </row>
    <row r="36" spans="1:22" x14ac:dyDescent="0.25">
      <c r="A36" t="s">
        <v>75</v>
      </c>
      <c r="B36">
        <v>35</v>
      </c>
      <c r="C36">
        <v>447</v>
      </c>
      <c r="D36">
        <v>61</v>
      </c>
      <c r="E36">
        <v>6</v>
      </c>
      <c r="F36">
        <v>121</v>
      </c>
      <c r="G36">
        <v>6</v>
      </c>
      <c r="H36">
        <v>0</v>
      </c>
      <c r="I36">
        <v>134</v>
      </c>
      <c r="J36">
        <v>0</v>
      </c>
      <c r="K36">
        <v>106</v>
      </c>
      <c r="L36">
        <v>0</v>
      </c>
      <c r="M36">
        <v>10</v>
      </c>
      <c r="N36">
        <v>3</v>
      </c>
      <c r="O36">
        <f>VLOOKUP(Table2[[#This Row],[University]],'University Data'!A:G,2,FALSE)</f>
        <v>19395</v>
      </c>
      <c r="P36">
        <f>VLOOKUP(Table2[[#This Row],[University]],'University Data'!A:G,3,FALSE)</f>
        <v>1335</v>
      </c>
      <c r="Q36">
        <f>VLOOKUP(Table2[[#This Row],[University]],'University Data'!A:G,4,FALSE)</f>
        <v>1410</v>
      </c>
      <c r="R36" s="1">
        <f>VLOOKUP(Table2[[#This Row],[University]],'University Data'!A:G,5,FALSE)</f>
        <v>1310</v>
      </c>
      <c r="S36" s="1">
        <f>VLOOKUP(Table2[[#This Row],[University]],'University Data'!A:G,6,FALSE)</f>
        <v>1445</v>
      </c>
      <c r="T36" s="1">
        <f>VLOOKUP(Table2[[#This Row],[University]],Table3[#All],2,FALSE)</f>
        <v>66</v>
      </c>
      <c r="U36" s="1">
        <f>VLOOKUP(Table2[[#This Row],[University]],Table3[#All],3,FALSE)</f>
        <v>0.15207373271889399</v>
      </c>
      <c r="V36" s="1">
        <f>VLOOKUP(Table2[[#This Row],[University]],Table3[#All],4,FALSE)</f>
        <v>368</v>
      </c>
    </row>
    <row r="37" spans="1:22" x14ac:dyDescent="0.25">
      <c r="A37" t="s">
        <v>6</v>
      </c>
      <c r="B37">
        <v>36</v>
      </c>
      <c r="C37">
        <v>434</v>
      </c>
      <c r="D37">
        <v>120</v>
      </c>
      <c r="E37">
        <v>0</v>
      </c>
      <c r="F37">
        <v>6</v>
      </c>
      <c r="G37">
        <v>52</v>
      </c>
      <c r="H37">
        <v>0</v>
      </c>
      <c r="I37">
        <v>178</v>
      </c>
      <c r="J37">
        <v>7</v>
      </c>
      <c r="K37">
        <v>71</v>
      </c>
      <c r="L37">
        <v>0</v>
      </c>
      <c r="M37">
        <v>0</v>
      </c>
      <c r="N37">
        <v>0</v>
      </c>
      <c r="O37">
        <f>VLOOKUP(Table2[[#This Row],[University]],'University Data'!A:G,2,FALSE)</f>
        <v>17390</v>
      </c>
      <c r="P37">
        <f>VLOOKUP(Table2[[#This Row],[University]],'University Data'!A:G,3,FALSE)</f>
        <v>455</v>
      </c>
      <c r="Q37">
        <f>VLOOKUP(Table2[[#This Row],[University]],'University Data'!A:G,4,FALSE)</f>
        <v>1820</v>
      </c>
      <c r="R37" s="1">
        <f>VLOOKUP(Table2[[#This Row],[University]],'University Data'!A:G,5,FALSE)</f>
        <v>1040</v>
      </c>
      <c r="S37" s="1">
        <f>VLOOKUP(Table2[[#This Row],[University]],'University Data'!A:G,6,FALSE)</f>
        <v>1245</v>
      </c>
      <c r="T37" s="1">
        <f>VLOOKUP(Table2[[#This Row],[University]],Table3[#All],2,FALSE)</f>
        <v>-60.8</v>
      </c>
      <c r="U37" s="1">
        <f>VLOOKUP(Table2[[#This Row],[University]],Table3[#All],3,FALSE)</f>
        <v>-0.142388758782201</v>
      </c>
      <c r="V37" s="1">
        <f>VLOOKUP(Table2[[#This Row],[University]],Table3[#All],4,FALSE)</f>
        <v>487.8</v>
      </c>
    </row>
    <row r="38" spans="1:22" x14ac:dyDescent="0.25">
      <c r="A38" t="s">
        <v>76</v>
      </c>
      <c r="B38">
        <v>37</v>
      </c>
      <c r="C38">
        <v>429</v>
      </c>
      <c r="D38">
        <v>90</v>
      </c>
      <c r="E38">
        <v>4</v>
      </c>
      <c r="F38">
        <v>21</v>
      </c>
      <c r="G38">
        <v>0</v>
      </c>
      <c r="H38">
        <v>26</v>
      </c>
      <c r="I38">
        <v>0</v>
      </c>
      <c r="J38">
        <v>93</v>
      </c>
      <c r="K38">
        <v>104</v>
      </c>
      <c r="L38">
        <v>0</v>
      </c>
      <c r="M38">
        <v>59</v>
      </c>
      <c r="N38">
        <v>32</v>
      </c>
      <c r="O38">
        <f>VLOOKUP(Table2[[#This Row],[University]],'University Data'!A:G,2,FALSE)</f>
        <v>15520</v>
      </c>
      <c r="P38">
        <f>VLOOKUP(Table2[[#This Row],[University]],'University Data'!A:G,3,FALSE)</f>
        <v>8090</v>
      </c>
      <c r="Q38">
        <f>VLOOKUP(Table2[[#This Row],[University]],'University Data'!A:G,4,FALSE)</f>
        <v>9265</v>
      </c>
      <c r="R38" s="1">
        <f>VLOOKUP(Table2[[#This Row],[University]],'University Data'!A:G,5,FALSE)</f>
        <v>7255</v>
      </c>
      <c r="S38" s="1">
        <f>VLOOKUP(Table2[[#This Row],[University]],'University Data'!A:G,6,FALSE)</f>
        <v>10135</v>
      </c>
      <c r="T38" s="1">
        <f>VLOOKUP(Table2[[#This Row],[University]],Table3[#All],2,FALSE)</f>
        <v>-187</v>
      </c>
      <c r="U38" s="1">
        <f>VLOOKUP(Table2[[#This Row],[University]],Table3[#All],3,FALSE)</f>
        <v>-0.76326530612244903</v>
      </c>
      <c r="V38" s="1">
        <f>VLOOKUP(Table2[[#This Row],[University]],Table3[#All],4,FALSE)</f>
        <v>432</v>
      </c>
    </row>
    <row r="39" spans="1:22" x14ac:dyDescent="0.25">
      <c r="A39" t="s">
        <v>77</v>
      </c>
      <c r="B39">
        <v>38</v>
      </c>
      <c r="C39">
        <v>407</v>
      </c>
      <c r="D39">
        <v>95</v>
      </c>
      <c r="E39">
        <v>0</v>
      </c>
      <c r="F39">
        <v>26</v>
      </c>
      <c r="G39">
        <v>24</v>
      </c>
      <c r="H39">
        <v>10</v>
      </c>
      <c r="I39">
        <v>205</v>
      </c>
      <c r="J39">
        <v>0</v>
      </c>
      <c r="K39">
        <v>39</v>
      </c>
      <c r="L39">
        <v>0</v>
      </c>
      <c r="M39">
        <v>0</v>
      </c>
      <c r="N39">
        <v>8</v>
      </c>
      <c r="O39">
        <f>VLOOKUP(Table2[[#This Row],[University]],'University Data'!A:G,2,FALSE)</f>
        <v>16530</v>
      </c>
      <c r="P39">
        <f>VLOOKUP(Table2[[#This Row],[University]],'University Data'!A:G,3,FALSE)</f>
        <v>13525</v>
      </c>
      <c r="Q39">
        <f>VLOOKUP(Table2[[#This Row],[University]],'University Data'!A:G,4,FALSE)</f>
        <v>21765</v>
      </c>
      <c r="R39" s="1">
        <f>VLOOKUP(Table2[[#This Row],[University]],'University Data'!A:G,5,FALSE)</f>
        <v>14965</v>
      </c>
      <c r="S39" s="1">
        <f>VLOOKUP(Table2[[#This Row],[University]],'University Data'!A:G,6,FALSE)</f>
        <v>20410</v>
      </c>
      <c r="T39" s="1">
        <f>VLOOKUP(Table2[[#This Row],[University]],Table3[#All],2,FALSE)</f>
        <v>117.5</v>
      </c>
      <c r="U39" s="1">
        <f>VLOOKUP(Table2[[#This Row],[University]],Table3[#All],3,FALSE)</f>
        <v>0.29448621553884702</v>
      </c>
      <c r="V39" s="1">
        <f>VLOOKUP(Table2[[#This Row],[University]],Table3[#All],4,FALSE)</f>
        <v>281.5</v>
      </c>
    </row>
    <row r="40" spans="1:22" x14ac:dyDescent="0.25">
      <c r="A40" t="s">
        <v>78</v>
      </c>
      <c r="B40">
        <v>39</v>
      </c>
      <c r="C40">
        <v>386</v>
      </c>
      <c r="D40">
        <v>61</v>
      </c>
      <c r="E40">
        <v>17</v>
      </c>
      <c r="F40">
        <v>142</v>
      </c>
      <c r="G40">
        <v>28</v>
      </c>
      <c r="H40">
        <v>16</v>
      </c>
      <c r="I40">
        <v>68</v>
      </c>
      <c r="J40">
        <v>0</v>
      </c>
      <c r="K40">
        <v>35</v>
      </c>
      <c r="L40">
        <v>0</v>
      </c>
      <c r="M40">
        <v>9</v>
      </c>
      <c r="N40">
        <v>10</v>
      </c>
      <c r="O40">
        <f>VLOOKUP(Table2[[#This Row],[University]],'University Data'!A:G,2,FALSE)</f>
        <v>16990</v>
      </c>
      <c r="P40">
        <f>VLOOKUP(Table2[[#This Row],[University]],'University Data'!A:G,3,FALSE)</f>
        <v>1335</v>
      </c>
      <c r="Q40">
        <f>VLOOKUP(Table2[[#This Row],[University]],'University Data'!A:G,4,FALSE)</f>
        <v>1410</v>
      </c>
      <c r="R40" s="1">
        <f>VLOOKUP(Table2[[#This Row],[University]],'University Data'!A:G,5,FALSE)</f>
        <v>1310</v>
      </c>
      <c r="S40" s="1">
        <f>VLOOKUP(Table2[[#This Row],[University]],'University Data'!A:G,6,FALSE)</f>
        <v>1445</v>
      </c>
      <c r="T40" s="1">
        <f>VLOOKUP(Table2[[#This Row],[University]],Table3[#All],2,FALSE)</f>
        <v>23</v>
      </c>
      <c r="U40" s="1">
        <f>VLOOKUP(Table2[[#This Row],[University]],Table3[#All],3,FALSE)</f>
        <v>6.2670299727520404E-2</v>
      </c>
      <c r="V40" s="1">
        <f>VLOOKUP(Table2[[#This Row],[University]],Table3[#All],4,FALSE)</f>
        <v>344</v>
      </c>
    </row>
    <row r="41" spans="1:22" x14ac:dyDescent="0.25">
      <c r="A41" t="s">
        <v>79</v>
      </c>
      <c r="B41">
        <v>40</v>
      </c>
      <c r="C41">
        <v>367</v>
      </c>
      <c r="D41">
        <v>102</v>
      </c>
      <c r="E41">
        <v>62</v>
      </c>
      <c r="F41">
        <v>71</v>
      </c>
      <c r="G41">
        <v>65</v>
      </c>
      <c r="H41">
        <v>0</v>
      </c>
      <c r="I41">
        <v>44</v>
      </c>
      <c r="J41">
        <v>1</v>
      </c>
      <c r="K41">
        <v>17</v>
      </c>
      <c r="L41">
        <v>0</v>
      </c>
      <c r="M41">
        <v>5</v>
      </c>
      <c r="N41">
        <v>0</v>
      </c>
      <c r="O41">
        <f>VLOOKUP(Table2[[#This Row],[University]],'University Data'!A:G,2,FALSE)</f>
        <v>21340</v>
      </c>
      <c r="P41">
        <f>VLOOKUP(Table2[[#This Row],[University]],'University Data'!A:G,3,FALSE)</f>
        <v>1480</v>
      </c>
      <c r="Q41">
        <f>VLOOKUP(Table2[[#This Row],[University]],'University Data'!A:G,4,FALSE)</f>
        <v>1620</v>
      </c>
      <c r="R41" s="1">
        <f>VLOOKUP(Table2[[#This Row],[University]],'University Data'!A:G,5,FALSE)</f>
        <v>1600</v>
      </c>
      <c r="S41" s="1">
        <f>VLOOKUP(Table2[[#This Row],[University]],'University Data'!A:G,6,FALSE)</f>
        <v>1500</v>
      </c>
      <c r="T41" s="1">
        <f>VLOOKUP(Table2[[#This Row],[University]],Table3[#All],2,FALSE)</f>
        <v>-7.8000000000000096</v>
      </c>
      <c r="U41" s="1">
        <f>VLOOKUP(Table2[[#This Row],[University]],Table3[#All],3,FALSE)</f>
        <v>-2.1606648199446001E-2</v>
      </c>
      <c r="V41" s="1">
        <f>VLOOKUP(Table2[[#This Row],[University]],Table3[#All],4,FALSE)</f>
        <v>368.8</v>
      </c>
    </row>
    <row r="42" spans="1:22" x14ac:dyDescent="0.25">
      <c r="A42" t="s">
        <v>80</v>
      </c>
      <c r="B42">
        <v>41</v>
      </c>
      <c r="C42">
        <v>353</v>
      </c>
      <c r="D42">
        <v>127</v>
      </c>
      <c r="E42">
        <v>0</v>
      </c>
      <c r="F42">
        <v>0</v>
      </c>
      <c r="G42">
        <v>0</v>
      </c>
      <c r="H42">
        <v>134</v>
      </c>
      <c r="I42">
        <v>56</v>
      </c>
      <c r="J42">
        <v>3</v>
      </c>
      <c r="K42">
        <v>29</v>
      </c>
      <c r="L42">
        <v>4</v>
      </c>
      <c r="M42">
        <v>0</v>
      </c>
      <c r="N42">
        <v>0</v>
      </c>
      <c r="O42">
        <f>VLOOKUP(Table2[[#This Row],[University]],'University Data'!A:G,2,FALSE)</f>
        <v>24915</v>
      </c>
      <c r="P42">
        <f>VLOOKUP(Table2[[#This Row],[University]],'University Data'!A:G,3,FALSE)</f>
        <v>9840</v>
      </c>
      <c r="Q42">
        <f>VLOOKUP(Table2[[#This Row],[University]],'University Data'!A:G,4,FALSE)</f>
        <v>11815</v>
      </c>
      <c r="R42" s="1">
        <f>VLOOKUP(Table2[[#This Row],[University]],'University Data'!A:G,5,FALSE)</f>
        <v>10485</v>
      </c>
      <c r="S42" s="1">
        <f>VLOOKUP(Table2[[#This Row],[University]],'University Data'!A:G,6,FALSE)</f>
        <v>11180</v>
      </c>
      <c r="T42" s="1">
        <f>VLOOKUP(Table2[[#This Row],[University]],Table3[#All],2,FALSE)</f>
        <v>-23.6</v>
      </c>
      <c r="U42" s="1">
        <f>VLOOKUP(Table2[[#This Row],[University]],Table3[#All],3,FALSE)</f>
        <v>-6.8208092485549196E-2</v>
      </c>
      <c r="V42" s="1">
        <f>VLOOKUP(Table2[[#This Row],[University]],Table3[#All],4,FALSE)</f>
        <v>369.6</v>
      </c>
    </row>
    <row r="43" spans="1:22" x14ac:dyDescent="0.25">
      <c r="A43" t="s">
        <v>81</v>
      </c>
      <c r="B43">
        <v>42</v>
      </c>
      <c r="C43">
        <v>325</v>
      </c>
      <c r="D43">
        <v>4</v>
      </c>
      <c r="E43">
        <v>5</v>
      </c>
      <c r="F43">
        <v>111</v>
      </c>
      <c r="G43">
        <v>4</v>
      </c>
      <c r="H43">
        <v>108</v>
      </c>
      <c r="I43">
        <v>81</v>
      </c>
      <c r="J43">
        <v>0</v>
      </c>
      <c r="K43">
        <v>5</v>
      </c>
      <c r="L43">
        <v>0</v>
      </c>
      <c r="M43">
        <v>0</v>
      </c>
      <c r="N43">
        <v>7</v>
      </c>
      <c r="O43">
        <f>VLOOKUP(Table2[[#This Row],[University]],'University Data'!A:G,2,FALSE)</f>
        <v>29600</v>
      </c>
      <c r="P43">
        <f>VLOOKUP(Table2[[#This Row],[University]],'University Data'!A:G,3,FALSE)</f>
        <v>7540</v>
      </c>
      <c r="Q43">
        <f>VLOOKUP(Table2[[#This Row],[University]],'University Data'!A:G,4,FALSE)</f>
        <v>8875</v>
      </c>
      <c r="R43" s="1">
        <f>VLOOKUP(Table2[[#This Row],[University]],'University Data'!A:G,5,FALSE)</f>
        <v>7105</v>
      </c>
      <c r="S43" s="1">
        <f>VLOOKUP(Table2[[#This Row],[University]],'University Data'!A:G,6,FALSE)</f>
        <v>9315</v>
      </c>
      <c r="T43" s="1">
        <f>VLOOKUP(Table2[[#This Row],[University]],Table3[#All],2,FALSE)</f>
        <v>-44</v>
      </c>
      <c r="U43" s="1">
        <f>VLOOKUP(Table2[[#This Row],[University]],Table3[#All],3,FALSE)</f>
        <v>-0.138364779874213</v>
      </c>
      <c r="V43" s="1">
        <f>VLOOKUP(Table2[[#This Row],[University]],Table3[#All],4,FALSE)</f>
        <v>362</v>
      </c>
    </row>
    <row r="44" spans="1:22" x14ac:dyDescent="0.25">
      <c r="A44" t="s">
        <v>82</v>
      </c>
      <c r="B44">
        <v>43</v>
      </c>
      <c r="C44">
        <v>314</v>
      </c>
      <c r="D44">
        <v>52</v>
      </c>
      <c r="E44">
        <v>1</v>
      </c>
      <c r="F44">
        <v>32</v>
      </c>
      <c r="G44">
        <v>11</v>
      </c>
      <c r="H44">
        <v>53</v>
      </c>
      <c r="I44">
        <v>47</v>
      </c>
      <c r="J44">
        <v>0</v>
      </c>
      <c r="K44">
        <v>118</v>
      </c>
      <c r="L44">
        <v>0</v>
      </c>
      <c r="M44">
        <v>0</v>
      </c>
      <c r="N44">
        <v>0</v>
      </c>
      <c r="O44">
        <f>VLOOKUP(Table2[[#This Row],[University]],'University Data'!A:G,2,FALSE)</f>
        <v>11155</v>
      </c>
      <c r="P44">
        <f>VLOOKUP(Table2[[#This Row],[University]],'University Data'!A:G,3,FALSE)</f>
        <v>665</v>
      </c>
      <c r="Q44">
        <f>VLOOKUP(Table2[[#This Row],[University]],'University Data'!A:G,4,FALSE)</f>
        <v>1330</v>
      </c>
      <c r="R44" s="1">
        <f>VLOOKUP(Table2[[#This Row],[University]],'University Data'!A:G,5,FALSE)</f>
        <v>870</v>
      </c>
      <c r="S44" s="1">
        <f>VLOOKUP(Table2[[#This Row],[University]],'University Data'!A:G,6,FALSE)</f>
        <v>1120</v>
      </c>
      <c r="T44" s="1">
        <f>VLOOKUP(Table2[[#This Row],[University]],Table3[#All],2,FALSE)</f>
        <v>-7</v>
      </c>
      <c r="U44" s="1">
        <f>VLOOKUP(Table2[[#This Row],[University]],Table3[#All],3,FALSE)</f>
        <v>-2.2292993630573198E-2</v>
      </c>
      <c r="V44" s="1">
        <f>VLOOKUP(Table2[[#This Row],[University]],Table3[#All],4,FALSE)</f>
        <v>321</v>
      </c>
    </row>
    <row r="45" spans="1:22" x14ac:dyDescent="0.25">
      <c r="A45" t="s">
        <v>2</v>
      </c>
      <c r="B45">
        <v>44</v>
      </c>
      <c r="C45">
        <v>309</v>
      </c>
      <c r="D45">
        <v>76</v>
      </c>
      <c r="E45">
        <v>0</v>
      </c>
      <c r="F45">
        <v>90</v>
      </c>
      <c r="G45">
        <v>2</v>
      </c>
      <c r="H45">
        <v>3</v>
      </c>
      <c r="I45">
        <v>26</v>
      </c>
      <c r="J45">
        <v>0</v>
      </c>
      <c r="K45">
        <v>93</v>
      </c>
      <c r="L45">
        <v>0</v>
      </c>
      <c r="M45">
        <v>0</v>
      </c>
      <c r="N45">
        <v>19</v>
      </c>
      <c r="O45">
        <f>VLOOKUP(Table2[[#This Row],[University]],'University Data'!A:G,2,FALSE)</f>
        <v>15385</v>
      </c>
      <c r="P45">
        <f>VLOOKUP(Table2[[#This Row],[University]],'University Data'!A:G,3,FALSE)</f>
        <v>9995</v>
      </c>
      <c r="Q45">
        <f>VLOOKUP(Table2[[#This Row],[University]],'University Data'!A:G,4,FALSE)</f>
        <v>16700</v>
      </c>
      <c r="R45" s="1">
        <f>VLOOKUP(Table2[[#This Row],[University]],'University Data'!A:G,5,FALSE)</f>
        <v>12270</v>
      </c>
      <c r="S45" s="1">
        <f>VLOOKUP(Table2[[#This Row],[University]],'University Data'!A:G,6,FALSE)</f>
        <v>14445</v>
      </c>
      <c r="T45" s="1">
        <f>VLOOKUP(Table2[[#This Row],[University]],Table3[#All],2,FALSE)</f>
        <v>-23</v>
      </c>
      <c r="U45" s="1">
        <f>VLOOKUP(Table2[[#This Row],[University]],Table3[#All],3,FALSE)</f>
        <v>-7.9310344827586199E-2</v>
      </c>
      <c r="V45" s="1">
        <f>VLOOKUP(Table2[[#This Row],[University]],Table3[#All],4,FALSE)</f>
        <v>313</v>
      </c>
    </row>
    <row r="46" spans="1:22" x14ac:dyDescent="0.25">
      <c r="A46" t="s">
        <v>83</v>
      </c>
      <c r="B46">
        <v>45</v>
      </c>
      <c r="C46">
        <v>299</v>
      </c>
      <c r="D46">
        <v>0</v>
      </c>
      <c r="E46">
        <v>1</v>
      </c>
      <c r="F46">
        <v>46</v>
      </c>
      <c r="G46">
        <v>95</v>
      </c>
      <c r="H46">
        <v>43</v>
      </c>
      <c r="I46">
        <v>4</v>
      </c>
      <c r="J46">
        <v>0</v>
      </c>
      <c r="K46">
        <v>110</v>
      </c>
      <c r="L46">
        <v>0</v>
      </c>
      <c r="M46">
        <v>0</v>
      </c>
      <c r="N46">
        <v>0</v>
      </c>
      <c r="O46">
        <f>VLOOKUP(Table2[[#This Row],[University]],'University Data'!A:G,2,FALSE)</f>
        <v>4280</v>
      </c>
      <c r="P46">
        <f>VLOOKUP(Table2[[#This Row],[University]],'University Data'!A:G,3,FALSE)</f>
        <v>200</v>
      </c>
      <c r="Q46">
        <f>VLOOKUP(Table2[[#This Row],[University]],'University Data'!A:G,4,FALSE)</f>
        <v>260</v>
      </c>
      <c r="R46" s="1">
        <f>VLOOKUP(Table2[[#This Row],[University]],'University Data'!A:G,5,FALSE)</f>
        <v>155</v>
      </c>
      <c r="S46" s="1">
        <f>VLOOKUP(Table2[[#This Row],[University]],'University Data'!A:G,6,FALSE)</f>
        <v>310</v>
      </c>
      <c r="T46" s="1">
        <f>VLOOKUP(Table2[[#This Row],[University]],Table3[#All],2,FALSE)</f>
        <v>92</v>
      </c>
      <c r="U46" s="1">
        <f>VLOOKUP(Table2[[#This Row],[University]],Table3[#All],3,FALSE)</f>
        <v>0.30769230769230699</v>
      </c>
      <c r="V46" s="1">
        <f>VLOOKUP(Table2[[#This Row],[University]],Table3[#All],4,FALSE)</f>
        <v>207</v>
      </c>
    </row>
    <row r="47" spans="1:22" x14ac:dyDescent="0.25">
      <c r="A47" t="s">
        <v>84</v>
      </c>
      <c r="B47">
        <v>46</v>
      </c>
      <c r="C47">
        <v>284</v>
      </c>
      <c r="D47">
        <v>135</v>
      </c>
      <c r="E47">
        <v>20</v>
      </c>
      <c r="F47">
        <v>29</v>
      </c>
      <c r="G47">
        <v>39</v>
      </c>
      <c r="H47">
        <v>8</v>
      </c>
      <c r="I47">
        <v>26</v>
      </c>
      <c r="J47">
        <v>8</v>
      </c>
      <c r="K47">
        <v>0</v>
      </c>
      <c r="L47">
        <v>0</v>
      </c>
      <c r="M47">
        <v>19</v>
      </c>
      <c r="N47">
        <v>0</v>
      </c>
      <c r="O47">
        <f>VLOOKUP(Table2[[#This Row],[University]],'University Data'!A:G,2,FALSE)</f>
        <v>32465</v>
      </c>
      <c r="P47">
        <f>VLOOKUP(Table2[[#This Row],[University]],'University Data'!A:G,3,FALSE)</f>
        <v>12410</v>
      </c>
      <c r="Q47">
        <f>VLOOKUP(Table2[[#This Row],[University]],'University Data'!A:G,4,FALSE)</f>
        <v>14475</v>
      </c>
      <c r="R47" s="1">
        <f>VLOOKUP(Table2[[#This Row],[University]],'University Data'!A:G,5,FALSE)</f>
        <v>11850</v>
      </c>
      <c r="S47" s="1">
        <f>VLOOKUP(Table2[[#This Row],[University]],'University Data'!A:G,6,FALSE)</f>
        <v>15085</v>
      </c>
      <c r="T47" s="1">
        <f>VLOOKUP(Table2[[#This Row],[University]],Table3[#All],2,FALSE)</f>
        <v>-2.80000000000001</v>
      </c>
      <c r="U47" s="1">
        <f>VLOOKUP(Table2[[#This Row],[University]],Table3[#All],3,FALSE)</f>
        <v>-1.0894941634241199E-2</v>
      </c>
      <c r="V47" s="1">
        <f>VLOOKUP(Table2[[#This Row],[University]],Table3[#All],4,FALSE)</f>
        <v>259.8</v>
      </c>
    </row>
    <row r="48" spans="1:22" x14ac:dyDescent="0.25">
      <c r="A48" t="s">
        <v>85</v>
      </c>
      <c r="B48">
        <v>47</v>
      </c>
      <c r="C48">
        <v>269</v>
      </c>
      <c r="D48">
        <v>133</v>
      </c>
      <c r="E48">
        <v>0</v>
      </c>
      <c r="F48">
        <v>14</v>
      </c>
      <c r="G48">
        <v>21</v>
      </c>
      <c r="H48">
        <v>40</v>
      </c>
      <c r="I48">
        <v>0</v>
      </c>
      <c r="J48">
        <v>0</v>
      </c>
      <c r="K48">
        <v>60</v>
      </c>
      <c r="L48">
        <v>0</v>
      </c>
      <c r="M48">
        <v>1</v>
      </c>
      <c r="N48">
        <v>0</v>
      </c>
      <c r="O48">
        <f>VLOOKUP(Table2[[#This Row],[University]],'University Data'!A:G,2,FALSE)</f>
        <v>5545</v>
      </c>
      <c r="P48">
        <f>VLOOKUP(Table2[[#This Row],[University]],'University Data'!A:G,3,FALSE)</f>
        <v>10470</v>
      </c>
      <c r="Q48">
        <f>VLOOKUP(Table2[[#This Row],[University]],'University Data'!A:G,4,FALSE)</f>
        <v>14245</v>
      </c>
      <c r="R48" s="1">
        <f>VLOOKUP(Table2[[#This Row],[University]],'University Data'!A:G,5,FALSE)</f>
        <v>11230</v>
      </c>
      <c r="S48" s="1">
        <f>VLOOKUP(Table2[[#This Row],[University]],'University Data'!A:G,6,FALSE)</f>
        <v>13485</v>
      </c>
      <c r="T48" s="1">
        <f>VLOOKUP(Table2[[#This Row],[University]],Table3[#All],2,FALSE)</f>
        <v>157</v>
      </c>
      <c r="U48" s="1">
        <f>VLOOKUP(Table2[[#This Row],[University]],Table3[#All],3,FALSE)</f>
        <v>0.58582089552238803</v>
      </c>
      <c r="V48" s="1">
        <f>VLOOKUP(Table2[[#This Row],[University]],Table3[#All],4,FALSE)</f>
        <v>111</v>
      </c>
    </row>
    <row r="49" spans="1:22" x14ac:dyDescent="0.25">
      <c r="A49" t="s">
        <v>18</v>
      </c>
      <c r="B49">
        <v>48</v>
      </c>
      <c r="C49">
        <v>258</v>
      </c>
      <c r="D49">
        <v>36</v>
      </c>
      <c r="E49">
        <v>0</v>
      </c>
      <c r="F49">
        <v>26</v>
      </c>
      <c r="G49">
        <v>0</v>
      </c>
      <c r="H49">
        <v>0</v>
      </c>
      <c r="I49">
        <v>91</v>
      </c>
      <c r="J49">
        <v>0</v>
      </c>
      <c r="K49">
        <v>105</v>
      </c>
      <c r="L49">
        <v>0</v>
      </c>
      <c r="M49">
        <v>0</v>
      </c>
      <c r="N49">
        <v>0</v>
      </c>
      <c r="O49">
        <f>VLOOKUP(Table2[[#This Row],[University]],'University Data'!A:G,2,FALSE)</f>
        <v>25050</v>
      </c>
      <c r="P49">
        <f>VLOOKUP(Table2[[#This Row],[University]],'University Data'!A:G,3,FALSE)</f>
        <v>1595</v>
      </c>
      <c r="Q49">
        <f>VLOOKUP(Table2[[#This Row],[University]],'University Data'!A:G,4,FALSE)</f>
        <v>3370</v>
      </c>
      <c r="R49" s="1">
        <f>VLOOKUP(Table2[[#This Row],[University]],'University Data'!A:G,5,FALSE)</f>
        <v>2270</v>
      </c>
      <c r="S49" s="1">
        <f>VLOOKUP(Table2[[#This Row],[University]],'University Data'!A:G,6,FALSE)</f>
        <v>2715</v>
      </c>
      <c r="T49" s="1">
        <f>VLOOKUP(Table2[[#This Row],[University]],Table3[#All],2,FALSE)</f>
        <v>22</v>
      </c>
      <c r="U49" s="1">
        <f>VLOOKUP(Table2[[#This Row],[University]],Table3[#All],3,FALSE)</f>
        <v>8.5271317829457294E-2</v>
      </c>
      <c r="V49" s="1">
        <f>VLOOKUP(Table2[[#This Row],[University]],Table3[#All],4,FALSE)</f>
        <v>236</v>
      </c>
    </row>
    <row r="50" spans="1:22" x14ac:dyDescent="0.25">
      <c r="A50" t="s">
        <v>86</v>
      </c>
      <c r="B50">
        <v>49</v>
      </c>
      <c r="C50">
        <v>238</v>
      </c>
      <c r="D50">
        <v>0</v>
      </c>
      <c r="E50">
        <v>0</v>
      </c>
      <c r="F50">
        <v>45</v>
      </c>
      <c r="G50">
        <v>6</v>
      </c>
      <c r="H50">
        <v>60</v>
      </c>
      <c r="I50">
        <v>109</v>
      </c>
      <c r="J50">
        <v>2</v>
      </c>
      <c r="K50">
        <v>16</v>
      </c>
      <c r="L50">
        <v>0</v>
      </c>
      <c r="M50">
        <v>0</v>
      </c>
      <c r="N50">
        <v>0</v>
      </c>
      <c r="O50">
        <f>VLOOKUP(Table2[[#This Row],[University]],'University Data'!A:G,2,FALSE)</f>
        <v>16180</v>
      </c>
      <c r="P50">
        <f>VLOOKUP(Table2[[#This Row],[University]],'University Data'!A:G,3,FALSE)</f>
        <v>14370</v>
      </c>
      <c r="Q50">
        <f>VLOOKUP(Table2[[#This Row],[University]],'University Data'!A:G,4,FALSE)</f>
        <v>21935</v>
      </c>
      <c r="R50" s="1">
        <f>VLOOKUP(Table2[[#This Row],[University]],'University Data'!A:G,5,FALSE)</f>
        <v>15565</v>
      </c>
      <c r="S50" s="1">
        <f>VLOOKUP(Table2[[#This Row],[University]],'University Data'!A:G,6,FALSE)</f>
        <v>20765</v>
      </c>
      <c r="T50" s="1">
        <f>VLOOKUP(Table2[[#This Row],[University]],Table3[#All],2,FALSE)</f>
        <v>-52</v>
      </c>
      <c r="U50" s="1">
        <f>VLOOKUP(Table2[[#This Row],[University]],Table3[#All],3,FALSE)</f>
        <v>-0.22033898305084701</v>
      </c>
      <c r="V50" s="1">
        <f>VLOOKUP(Table2[[#This Row],[University]],Table3[#All],4,FALSE)</f>
        <v>288</v>
      </c>
    </row>
    <row r="51" spans="1:22" x14ac:dyDescent="0.25">
      <c r="A51" t="s">
        <v>34</v>
      </c>
      <c r="B51">
        <v>50</v>
      </c>
      <c r="C51">
        <v>227</v>
      </c>
      <c r="D51">
        <v>0</v>
      </c>
      <c r="E51">
        <v>0</v>
      </c>
      <c r="F51">
        <v>85</v>
      </c>
      <c r="G51">
        <v>0</v>
      </c>
      <c r="H51">
        <v>12</v>
      </c>
      <c r="I51">
        <v>29</v>
      </c>
      <c r="J51">
        <v>0</v>
      </c>
      <c r="K51">
        <v>56</v>
      </c>
      <c r="L51">
        <v>0</v>
      </c>
      <c r="M51">
        <v>39</v>
      </c>
      <c r="N51">
        <v>6</v>
      </c>
      <c r="O51">
        <f>VLOOKUP(Table2[[#This Row],[University]],'University Data'!A:G,2,FALSE)</f>
        <v>25520</v>
      </c>
      <c r="P51">
        <f>VLOOKUP(Table2[[#This Row],[University]],'University Data'!A:G,3,FALSE)</f>
        <v>12710</v>
      </c>
      <c r="Q51">
        <f>VLOOKUP(Table2[[#This Row],[University]],'University Data'!A:G,4,FALSE)</f>
        <v>19270</v>
      </c>
      <c r="R51" s="1">
        <f>VLOOKUP(Table2[[#This Row],[University]],'University Data'!A:G,5,FALSE)</f>
        <v>15865</v>
      </c>
      <c r="S51" s="1">
        <f>VLOOKUP(Table2[[#This Row],[University]],'University Data'!A:G,6,FALSE)</f>
        <v>16600</v>
      </c>
      <c r="T51" s="1">
        <f>VLOOKUP(Table2[[#This Row],[University]],Table3[#All],2,FALSE)</f>
        <v>-84</v>
      </c>
      <c r="U51" s="1">
        <f>VLOOKUP(Table2[[#This Row],[University]],Table3[#All],3,FALSE)</f>
        <v>-0.46153846153846101</v>
      </c>
      <c r="V51" s="1">
        <f>VLOOKUP(Table2[[#This Row],[University]],Table3[#All],4,FALSE)</f>
        <v>266</v>
      </c>
    </row>
    <row r="52" spans="1:22" x14ac:dyDescent="0.25">
      <c r="A52" t="s">
        <v>87</v>
      </c>
      <c r="B52">
        <v>51</v>
      </c>
      <c r="C52">
        <v>223</v>
      </c>
      <c r="D52">
        <v>65</v>
      </c>
      <c r="E52">
        <v>0</v>
      </c>
      <c r="F52">
        <v>10</v>
      </c>
      <c r="G52">
        <v>14</v>
      </c>
      <c r="H52">
        <v>72</v>
      </c>
      <c r="I52">
        <v>6</v>
      </c>
      <c r="J52">
        <v>0</v>
      </c>
      <c r="K52">
        <v>3</v>
      </c>
      <c r="L52">
        <v>7</v>
      </c>
      <c r="M52">
        <v>0</v>
      </c>
      <c r="N52">
        <v>46</v>
      </c>
      <c r="O52">
        <f>VLOOKUP(Table2[[#This Row],[University]],'University Data'!A:G,2,FALSE)</f>
        <v>33420</v>
      </c>
      <c r="P52">
        <f>VLOOKUP(Table2[[#This Row],[University]],'University Data'!A:G,3,FALSE)</f>
        <v>7370</v>
      </c>
      <c r="Q52">
        <f>VLOOKUP(Table2[[#This Row],[University]],'University Data'!A:G,4,FALSE)</f>
        <v>9460</v>
      </c>
      <c r="R52" s="1">
        <f>VLOOKUP(Table2[[#This Row],[University]],'University Data'!A:G,5,FALSE)</f>
        <v>8090</v>
      </c>
      <c r="S52" s="1">
        <f>VLOOKUP(Table2[[#This Row],[University]],'University Data'!A:G,6,FALSE)</f>
        <v>8750</v>
      </c>
      <c r="T52" s="1">
        <f>VLOOKUP(Table2[[#This Row],[University]],Table3[#All],2,FALSE)</f>
        <v>-259</v>
      </c>
      <c r="U52" s="1">
        <f>VLOOKUP(Table2[[#This Row],[University]],Table3[#All],3,FALSE)</f>
        <v>-1.5235294117647</v>
      </c>
      <c r="V52" s="1">
        <f>VLOOKUP(Table2[[#This Row],[University]],Table3[#All],4,FALSE)</f>
        <v>429</v>
      </c>
    </row>
    <row r="53" spans="1:22" x14ac:dyDescent="0.25">
      <c r="A53" t="s">
        <v>5</v>
      </c>
      <c r="B53">
        <v>52</v>
      </c>
      <c r="C53">
        <v>215</v>
      </c>
      <c r="D53">
        <v>15</v>
      </c>
      <c r="E53">
        <v>0</v>
      </c>
      <c r="F53">
        <v>17</v>
      </c>
      <c r="G53">
        <v>31</v>
      </c>
      <c r="H53">
        <v>0</v>
      </c>
      <c r="I53">
        <v>126</v>
      </c>
      <c r="J53">
        <v>0</v>
      </c>
      <c r="K53">
        <v>0</v>
      </c>
      <c r="L53">
        <v>21</v>
      </c>
      <c r="M53">
        <v>1</v>
      </c>
      <c r="N53">
        <v>4</v>
      </c>
      <c r="O53">
        <f>VLOOKUP(Table2[[#This Row],[University]],'University Data'!A:G,2,FALSE)</f>
        <v>26930</v>
      </c>
      <c r="P53">
        <f>VLOOKUP(Table2[[#This Row],[University]],'University Data'!A:G,3,FALSE)</f>
        <v>4955</v>
      </c>
      <c r="Q53">
        <f>VLOOKUP(Table2[[#This Row],[University]],'University Data'!A:G,4,FALSE)</f>
        <v>6445</v>
      </c>
      <c r="R53" s="1">
        <f>VLOOKUP(Table2[[#This Row],[University]],'University Data'!A:G,5,FALSE)</f>
        <v>5775</v>
      </c>
      <c r="S53" s="1">
        <f>VLOOKUP(Table2[[#This Row],[University]],'University Data'!A:G,6,FALSE)</f>
        <v>5650</v>
      </c>
      <c r="T53" s="1">
        <f>VLOOKUP(Table2[[#This Row],[University]],Table3[#All],2,FALSE)</f>
        <v>13</v>
      </c>
      <c r="U53" s="1">
        <f>VLOOKUP(Table2[[#This Row],[University]],Table3[#All],3,FALSE)</f>
        <v>6.8783068783068696E-2</v>
      </c>
      <c r="V53" s="1">
        <f>VLOOKUP(Table2[[#This Row],[University]],Table3[#All],4,FALSE)</f>
        <v>176</v>
      </c>
    </row>
    <row r="54" spans="1:22" x14ac:dyDescent="0.25">
      <c r="A54" t="s">
        <v>88</v>
      </c>
      <c r="B54">
        <v>53</v>
      </c>
      <c r="C54">
        <v>212</v>
      </c>
      <c r="D54">
        <v>130</v>
      </c>
      <c r="E54">
        <v>0</v>
      </c>
      <c r="F54">
        <v>5</v>
      </c>
      <c r="G54">
        <v>14</v>
      </c>
      <c r="H54">
        <v>0</v>
      </c>
      <c r="I54">
        <v>24</v>
      </c>
      <c r="J54">
        <v>0</v>
      </c>
      <c r="K54">
        <v>38</v>
      </c>
      <c r="L54">
        <v>0</v>
      </c>
      <c r="M54">
        <v>1</v>
      </c>
      <c r="N54">
        <v>0</v>
      </c>
      <c r="O54">
        <f>VLOOKUP(Table2[[#This Row],[University]],'University Data'!A:G,2,FALSE)</f>
        <v>6245</v>
      </c>
      <c r="P54">
        <f>VLOOKUP(Table2[[#This Row],[University]],'University Data'!A:G,3,FALSE)</f>
        <v>6300</v>
      </c>
      <c r="Q54">
        <f>VLOOKUP(Table2[[#This Row],[University]],'University Data'!A:G,4,FALSE)</f>
        <v>7630</v>
      </c>
      <c r="R54" s="1">
        <f>VLOOKUP(Table2[[#This Row],[University]],'University Data'!A:G,5,FALSE)</f>
        <v>6265</v>
      </c>
      <c r="S54" s="1">
        <f>VLOOKUP(Table2[[#This Row],[University]],'University Data'!A:G,6,FALSE)</f>
        <v>7670</v>
      </c>
      <c r="T54" s="1">
        <f>VLOOKUP(Table2[[#This Row],[University]],Table3[#All],2,FALSE)</f>
        <v>51</v>
      </c>
      <c r="U54" s="1">
        <f>VLOOKUP(Table2[[#This Row],[University]],Table3[#All],3,FALSE)</f>
        <v>0.24170616113744001</v>
      </c>
      <c r="V54" s="1">
        <f>VLOOKUP(Table2[[#This Row],[University]],Table3[#All],4,FALSE)</f>
        <v>160</v>
      </c>
    </row>
    <row r="55" spans="1:22" x14ac:dyDescent="0.25">
      <c r="A55" t="s">
        <v>26</v>
      </c>
      <c r="B55">
        <v>54</v>
      </c>
      <c r="C55">
        <v>209</v>
      </c>
      <c r="D55">
        <v>36</v>
      </c>
      <c r="E55">
        <v>0</v>
      </c>
      <c r="F55">
        <v>16</v>
      </c>
      <c r="G55">
        <v>0</v>
      </c>
      <c r="H55">
        <v>0</v>
      </c>
      <c r="I55">
        <v>55</v>
      </c>
      <c r="J55">
        <v>30</v>
      </c>
      <c r="K55">
        <v>50</v>
      </c>
      <c r="L55">
        <v>0</v>
      </c>
      <c r="M55">
        <v>2</v>
      </c>
      <c r="N55">
        <v>20</v>
      </c>
      <c r="O55">
        <f>VLOOKUP(Table2[[#This Row],[University]],'University Data'!A:G,2,FALSE)</f>
        <v>30960</v>
      </c>
      <c r="P55">
        <f>VLOOKUP(Table2[[#This Row],[University]],'University Data'!A:G,3,FALSE)</f>
        <v>445</v>
      </c>
      <c r="Q55">
        <f>VLOOKUP(Table2[[#This Row],[University]],'University Data'!A:G,4,FALSE)</f>
        <v>440</v>
      </c>
      <c r="R55" s="1">
        <f>VLOOKUP(Table2[[#This Row],[University]],'University Data'!A:G,5,FALSE)</f>
        <v>345</v>
      </c>
      <c r="S55" s="1">
        <f>VLOOKUP(Table2[[#This Row],[University]],'University Data'!A:G,6,FALSE)</f>
        <v>540</v>
      </c>
      <c r="T55" s="1">
        <f>VLOOKUP(Table2[[#This Row],[University]],Table3[#All],2,FALSE)</f>
        <v>41</v>
      </c>
      <c r="U55" s="1">
        <f>VLOOKUP(Table2[[#This Row],[University]],Table3[#All],3,FALSE)</f>
        <v>0.26114649681528601</v>
      </c>
      <c r="V55" s="1">
        <f>VLOOKUP(Table2[[#This Row],[University]],Table3[#All],4,FALSE)</f>
        <v>116</v>
      </c>
    </row>
    <row r="56" spans="1:22" x14ac:dyDescent="0.25">
      <c r="A56" t="s">
        <v>89</v>
      </c>
      <c r="B56">
        <v>55</v>
      </c>
      <c r="C56">
        <v>195</v>
      </c>
      <c r="D56">
        <v>129</v>
      </c>
      <c r="E56">
        <v>3</v>
      </c>
      <c r="F56">
        <v>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19</v>
      </c>
      <c r="N56">
        <v>0</v>
      </c>
      <c r="O56">
        <f>VLOOKUP(Table2[[#This Row],[University]],'University Data'!A:G,2,FALSE)</f>
        <v>24330</v>
      </c>
      <c r="P56">
        <f>VLOOKUP(Table2[[#This Row],[University]],'University Data'!A:G,3,FALSE)</f>
        <v>10285</v>
      </c>
      <c r="Q56">
        <f>VLOOKUP(Table2[[#This Row],[University]],'University Data'!A:G,4,FALSE)</f>
        <v>12735</v>
      </c>
      <c r="R56" s="1">
        <f>VLOOKUP(Table2[[#This Row],[University]],'University Data'!A:G,5,FALSE)</f>
        <v>10550</v>
      </c>
      <c r="S56" s="1">
        <f>VLOOKUP(Table2[[#This Row],[University]],'University Data'!A:G,6,FALSE)</f>
        <v>12540</v>
      </c>
      <c r="T56" s="1">
        <f>VLOOKUP(Table2[[#This Row],[University]],Table3[#All],2,FALSE)</f>
        <v>45</v>
      </c>
      <c r="U56" s="1">
        <f>VLOOKUP(Table2[[#This Row],[University]],Table3[#All],3,FALSE)</f>
        <v>0.25568181818181801</v>
      </c>
      <c r="V56" s="1">
        <f>VLOOKUP(Table2[[#This Row],[University]],Table3[#All],4,FALSE)</f>
        <v>131</v>
      </c>
    </row>
    <row r="57" spans="1:22" x14ac:dyDescent="0.25">
      <c r="A57" t="s">
        <v>10</v>
      </c>
      <c r="B57">
        <v>56</v>
      </c>
      <c r="C57">
        <v>190</v>
      </c>
      <c r="D57">
        <v>10</v>
      </c>
      <c r="E57">
        <v>0</v>
      </c>
      <c r="F57">
        <v>160</v>
      </c>
      <c r="G57">
        <v>0</v>
      </c>
      <c r="H57">
        <v>2</v>
      </c>
      <c r="I57">
        <v>0</v>
      </c>
      <c r="J57">
        <v>3</v>
      </c>
      <c r="K57">
        <v>6</v>
      </c>
      <c r="L57">
        <v>2</v>
      </c>
      <c r="M57">
        <v>7</v>
      </c>
      <c r="N57">
        <v>0</v>
      </c>
      <c r="O57">
        <f>VLOOKUP(Table2[[#This Row],[University]],'University Data'!A:G,2,FALSE)</f>
        <v>29000</v>
      </c>
      <c r="P57">
        <f>VLOOKUP(Table2[[#This Row],[University]],'University Data'!A:G,3,FALSE)</f>
        <v>3450</v>
      </c>
      <c r="Q57">
        <f>VLOOKUP(Table2[[#This Row],[University]],'University Data'!A:G,4,FALSE)</f>
        <v>1375</v>
      </c>
      <c r="R57" s="1">
        <f>VLOOKUP(Table2[[#This Row],[University]],'University Data'!A:G,5,FALSE)</f>
        <v>2740</v>
      </c>
      <c r="S57" s="1">
        <f>VLOOKUP(Table2[[#This Row],[University]],'University Data'!A:G,6,FALSE)</f>
        <v>2085</v>
      </c>
      <c r="T57" s="1">
        <f>VLOOKUP(Table2[[#This Row],[University]],Table3[#All],2,FALSE)</f>
        <v>-132</v>
      </c>
      <c r="U57" s="1">
        <f>VLOOKUP(Table2[[#This Row],[University]],Table3[#All],3,FALSE)</f>
        <v>-0.74157303370786498</v>
      </c>
      <c r="V57" s="1">
        <f>VLOOKUP(Table2[[#This Row],[University]],Table3[#All],4,FALSE)</f>
        <v>310</v>
      </c>
    </row>
    <row r="58" spans="1:22" x14ac:dyDescent="0.25">
      <c r="A58" t="s">
        <v>90</v>
      </c>
      <c r="B58">
        <v>57</v>
      </c>
      <c r="C58">
        <v>182</v>
      </c>
      <c r="D58">
        <v>0</v>
      </c>
      <c r="E58">
        <v>12</v>
      </c>
      <c r="F58">
        <v>0</v>
      </c>
      <c r="G58">
        <v>56</v>
      </c>
      <c r="H58">
        <v>17</v>
      </c>
      <c r="I58">
        <v>0</v>
      </c>
      <c r="J58">
        <v>0</v>
      </c>
      <c r="K58">
        <v>70</v>
      </c>
      <c r="L58">
        <v>17</v>
      </c>
      <c r="M58">
        <v>0</v>
      </c>
      <c r="N58">
        <v>10</v>
      </c>
      <c r="O58">
        <f>VLOOKUP(Table2[[#This Row],[University]],'University Data'!A:G,2,FALSE)</f>
        <v>28325</v>
      </c>
      <c r="P58">
        <f>VLOOKUP(Table2[[#This Row],[University]],'University Data'!A:G,3,FALSE)</f>
        <v>13375</v>
      </c>
      <c r="Q58">
        <f>VLOOKUP(Table2[[#This Row],[University]],'University Data'!A:G,4,FALSE)</f>
        <v>14650</v>
      </c>
      <c r="R58" s="1">
        <f>VLOOKUP(Table2[[#This Row],[University]],'University Data'!A:G,5,FALSE)</f>
        <v>12370</v>
      </c>
      <c r="S58" s="1">
        <f>VLOOKUP(Table2[[#This Row],[University]],'University Data'!A:G,6,FALSE)</f>
        <v>15700</v>
      </c>
      <c r="T58" s="1">
        <f>VLOOKUP(Table2[[#This Row],[University]],Table3[#All],2,FALSE)</f>
        <v>-189</v>
      </c>
      <c r="U58" s="1">
        <f>VLOOKUP(Table2[[#This Row],[University]],Table3[#All],3,FALSE)</f>
        <v>-1.21935483870967</v>
      </c>
      <c r="V58" s="1">
        <f>VLOOKUP(Table2[[#This Row],[University]],Table3[#All],4,FALSE)</f>
        <v>344</v>
      </c>
    </row>
    <row r="59" spans="1:22" x14ac:dyDescent="0.25">
      <c r="A59" t="s">
        <v>24</v>
      </c>
      <c r="B59">
        <v>58</v>
      </c>
      <c r="C59">
        <v>181</v>
      </c>
      <c r="D59">
        <v>0</v>
      </c>
      <c r="E59">
        <v>0</v>
      </c>
      <c r="F59">
        <v>103</v>
      </c>
      <c r="G59">
        <v>0</v>
      </c>
      <c r="H59">
        <v>0</v>
      </c>
      <c r="I59">
        <v>11</v>
      </c>
      <c r="J59">
        <v>0</v>
      </c>
      <c r="K59">
        <v>50</v>
      </c>
      <c r="L59">
        <v>16</v>
      </c>
      <c r="M59">
        <v>0</v>
      </c>
      <c r="N59">
        <v>1</v>
      </c>
      <c r="O59">
        <f>VLOOKUP(Table2[[#This Row],[University]],'University Data'!A:G,2,FALSE)</f>
        <v>21665</v>
      </c>
      <c r="P59">
        <f>VLOOKUP(Table2[[#This Row],[University]],'University Data'!A:G,3,FALSE)</f>
        <v>1160</v>
      </c>
      <c r="Q59">
        <f>VLOOKUP(Table2[[#This Row],[University]],'University Data'!A:G,4,FALSE)</f>
        <v>3955</v>
      </c>
      <c r="R59" s="1">
        <f>VLOOKUP(Table2[[#This Row],[University]],'University Data'!A:G,5,FALSE)</f>
        <v>2210</v>
      </c>
      <c r="S59" s="1">
        <f>VLOOKUP(Table2[[#This Row],[University]],'University Data'!A:G,6,FALSE)</f>
        <v>2920</v>
      </c>
      <c r="T59" s="1">
        <f>VLOOKUP(Table2[[#This Row],[University]],Table3[#All],2,FALSE)</f>
        <v>-52</v>
      </c>
      <c r="U59" s="1">
        <f>VLOOKUP(Table2[[#This Row],[University]],Table3[#All],3,FALSE)</f>
        <v>-0.31707317073170699</v>
      </c>
      <c r="V59" s="1">
        <f>VLOOKUP(Table2[[#This Row],[University]],Table3[#All],4,FALSE)</f>
        <v>216</v>
      </c>
    </row>
    <row r="60" spans="1:22" x14ac:dyDescent="0.25">
      <c r="A60" t="s">
        <v>33</v>
      </c>
      <c r="B60">
        <v>59</v>
      </c>
      <c r="C60">
        <v>178</v>
      </c>
      <c r="D60">
        <v>3</v>
      </c>
      <c r="E60">
        <v>0</v>
      </c>
      <c r="F60">
        <v>83</v>
      </c>
      <c r="G60">
        <v>26</v>
      </c>
      <c r="H60">
        <v>0</v>
      </c>
      <c r="I60">
        <v>59</v>
      </c>
      <c r="J60">
        <v>0</v>
      </c>
      <c r="K60">
        <v>4</v>
      </c>
      <c r="L60">
        <v>3</v>
      </c>
      <c r="M60">
        <v>0</v>
      </c>
      <c r="N60">
        <v>0</v>
      </c>
      <c r="O60">
        <f>VLOOKUP(Table2[[#This Row],[University]],'University Data'!A:G,2,FALSE)</f>
        <v>19685</v>
      </c>
      <c r="P60">
        <f>VLOOKUP(Table2[[#This Row],[University]],'University Data'!A:G,3,FALSE)</f>
        <v>10470</v>
      </c>
      <c r="Q60">
        <f>VLOOKUP(Table2[[#This Row],[University]],'University Data'!A:G,4,FALSE)</f>
        <v>14245</v>
      </c>
      <c r="R60" s="1">
        <f>VLOOKUP(Table2[[#This Row],[University]],'University Data'!A:G,5,FALSE)</f>
        <v>11230</v>
      </c>
      <c r="S60" s="1">
        <f>VLOOKUP(Table2[[#This Row],[University]],'University Data'!A:G,6,FALSE)</f>
        <v>13485</v>
      </c>
      <c r="T60" s="1">
        <f>VLOOKUP(Table2[[#This Row],[University]],Table3[#All],2,FALSE)</f>
        <v>-60</v>
      </c>
      <c r="U60" s="1">
        <f>VLOOKUP(Table2[[#This Row],[University]],Table3[#All],3,FALSE)</f>
        <v>-0.34285714285714203</v>
      </c>
      <c r="V60" s="1">
        <f>VLOOKUP(Table2[[#This Row],[University]],Table3[#All],4,FALSE)</f>
        <v>235</v>
      </c>
    </row>
    <row r="61" spans="1:22" x14ac:dyDescent="0.25">
      <c r="A61" t="s">
        <v>91</v>
      </c>
      <c r="B61">
        <v>60</v>
      </c>
      <c r="C61">
        <v>176</v>
      </c>
      <c r="D61">
        <v>20</v>
      </c>
      <c r="E61">
        <v>0</v>
      </c>
      <c r="F61">
        <v>0</v>
      </c>
      <c r="G61">
        <v>0</v>
      </c>
      <c r="H61">
        <v>84</v>
      </c>
      <c r="I61">
        <v>29</v>
      </c>
      <c r="J61">
        <v>0</v>
      </c>
      <c r="K61">
        <v>43</v>
      </c>
      <c r="L61">
        <v>0</v>
      </c>
      <c r="M61">
        <v>0</v>
      </c>
      <c r="N61">
        <v>0</v>
      </c>
      <c r="O61">
        <f>VLOOKUP(Table2[[#This Row],[University]],'University Data'!A:G,2,FALSE)</f>
        <v>35375</v>
      </c>
      <c r="P61">
        <f>VLOOKUP(Table2[[#This Row],[University]],'University Data'!A:G,3,FALSE)</f>
        <v>6545</v>
      </c>
      <c r="Q61">
        <f>VLOOKUP(Table2[[#This Row],[University]],'University Data'!A:G,4,FALSE)</f>
        <v>8805</v>
      </c>
      <c r="R61" s="1">
        <f>VLOOKUP(Table2[[#This Row],[University]],'University Data'!A:G,5,FALSE)</f>
        <v>7895</v>
      </c>
      <c r="S61" s="1">
        <f>VLOOKUP(Table2[[#This Row],[University]],'University Data'!A:G,6,FALSE)</f>
        <v>7460</v>
      </c>
      <c r="T61" s="1">
        <f>VLOOKUP(Table2[[#This Row],[University]],Table3[#All],2,FALSE)</f>
        <v>55</v>
      </c>
      <c r="U61" s="1">
        <f>VLOOKUP(Table2[[#This Row],[University]],Table3[#All],3,FALSE)</f>
        <v>0.3125</v>
      </c>
      <c r="V61" s="1">
        <f>VLOOKUP(Table2[[#This Row],[University]],Table3[#All],4,FALSE)</f>
        <v>121</v>
      </c>
    </row>
    <row r="62" spans="1:22" x14ac:dyDescent="0.25">
      <c r="A62" t="s">
        <v>19</v>
      </c>
      <c r="B62">
        <v>61</v>
      </c>
      <c r="C62">
        <v>170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54</v>
      </c>
      <c r="K62">
        <v>42</v>
      </c>
      <c r="L62">
        <v>0</v>
      </c>
      <c r="M62">
        <v>74</v>
      </c>
      <c r="N62">
        <v>0</v>
      </c>
      <c r="O62">
        <f>VLOOKUP(Table2[[#This Row],[University]],'University Data'!A:G,2,FALSE)</f>
        <v>16840</v>
      </c>
      <c r="P62">
        <f>VLOOKUP(Table2[[#This Row],[University]],'University Data'!A:G,3,FALSE)</f>
        <v>335</v>
      </c>
      <c r="Q62">
        <f>VLOOKUP(Table2[[#This Row],[University]],'University Data'!A:G,4,FALSE)</f>
        <v>755</v>
      </c>
      <c r="R62" s="1">
        <f>VLOOKUP(Table2[[#This Row],[University]],'University Data'!A:G,5,FALSE)</f>
        <v>680</v>
      </c>
      <c r="S62" s="1">
        <f>VLOOKUP(Table2[[#This Row],[University]],'University Data'!A:G,6,FALSE)</f>
        <v>415</v>
      </c>
      <c r="T62" s="1">
        <f>VLOOKUP(Table2[[#This Row],[University]],Table3[#All],2,FALSE)</f>
        <v>-44</v>
      </c>
      <c r="U62" s="1">
        <f>VLOOKUP(Table2[[#This Row],[University]],Table3[#All],3,FALSE)</f>
        <v>-1.0476190476190399</v>
      </c>
      <c r="V62" s="1">
        <f>VLOOKUP(Table2[[#This Row],[University]],Table3[#All],4,FALSE)</f>
        <v>86</v>
      </c>
    </row>
    <row r="63" spans="1:22" x14ac:dyDescent="0.25">
      <c r="A63" t="s">
        <v>92</v>
      </c>
      <c r="B63">
        <v>62</v>
      </c>
      <c r="C63">
        <v>160</v>
      </c>
      <c r="D63">
        <v>0</v>
      </c>
      <c r="E63">
        <v>43</v>
      </c>
      <c r="F63">
        <v>63</v>
      </c>
      <c r="G63">
        <v>6</v>
      </c>
      <c r="H63">
        <v>0</v>
      </c>
      <c r="I63">
        <v>0</v>
      </c>
      <c r="J63">
        <v>0</v>
      </c>
      <c r="K63">
        <v>48</v>
      </c>
      <c r="L63">
        <v>0</v>
      </c>
      <c r="M63">
        <v>0</v>
      </c>
      <c r="N63">
        <v>0</v>
      </c>
      <c r="O63">
        <f>VLOOKUP(Table2[[#This Row],[University]],'University Data'!A:G,2,FALSE)</f>
        <v>10535</v>
      </c>
      <c r="P63">
        <f>VLOOKUP(Table2[[#This Row],[University]],'University Data'!A:G,3,FALSE)</f>
        <v>7530</v>
      </c>
      <c r="Q63">
        <f>VLOOKUP(Table2[[#This Row],[University]],'University Data'!A:G,4,FALSE)</f>
        <v>10870</v>
      </c>
      <c r="R63" s="1">
        <f>VLOOKUP(Table2[[#This Row],[University]],'University Data'!A:G,5,FALSE)</f>
        <v>7480</v>
      </c>
      <c r="S63" s="1">
        <f>VLOOKUP(Table2[[#This Row],[University]],'University Data'!A:G,6,FALSE)</f>
        <v>10930</v>
      </c>
      <c r="T63" s="1">
        <f>VLOOKUP(Table2[[#This Row],[University]],Table3[#All],2,FALSE)</f>
        <v>9</v>
      </c>
      <c r="U63" s="1">
        <f>VLOOKUP(Table2[[#This Row],[University]],Table3[#All],3,FALSE)</f>
        <v>5.6250000000000001E-2</v>
      </c>
      <c r="V63" s="1">
        <f>VLOOKUP(Table2[[#This Row],[University]],Table3[#All],4,FALSE)</f>
        <v>151</v>
      </c>
    </row>
    <row r="64" spans="1:22" x14ac:dyDescent="0.25">
      <c r="A64" t="s">
        <v>29</v>
      </c>
      <c r="B64">
        <v>63</v>
      </c>
      <c r="C64">
        <v>150</v>
      </c>
      <c r="D64">
        <v>4</v>
      </c>
      <c r="E64">
        <v>0</v>
      </c>
      <c r="F64">
        <v>0</v>
      </c>
      <c r="G64">
        <v>10</v>
      </c>
      <c r="H64">
        <v>2</v>
      </c>
      <c r="I64">
        <v>75</v>
      </c>
      <c r="J64">
        <v>1</v>
      </c>
      <c r="K64">
        <v>29</v>
      </c>
      <c r="L64">
        <v>0</v>
      </c>
      <c r="M64">
        <v>0</v>
      </c>
      <c r="N64">
        <v>29</v>
      </c>
      <c r="O64">
        <f>VLOOKUP(Table2[[#This Row],[University]],'University Data'!A:G,2,FALSE)</f>
        <v>19290</v>
      </c>
      <c r="P64">
        <f>VLOOKUP(Table2[[#This Row],[University]],'University Data'!A:G,3,FALSE)</f>
        <v>335</v>
      </c>
      <c r="Q64">
        <f>VLOOKUP(Table2[[#This Row],[University]],'University Data'!A:G,4,FALSE)</f>
        <v>755</v>
      </c>
      <c r="R64" s="1">
        <f>VLOOKUP(Table2[[#This Row],[University]],'University Data'!A:G,5,FALSE)</f>
        <v>555</v>
      </c>
      <c r="S64" s="1">
        <f>VLOOKUP(Table2[[#This Row],[University]],'University Data'!A:G,6,FALSE)</f>
        <v>545</v>
      </c>
      <c r="T64" s="1">
        <f>VLOOKUP(Table2[[#This Row],[University]],Table3[#All],2,FALSE)</f>
        <v>39</v>
      </c>
      <c r="U64" s="1">
        <f>VLOOKUP(Table2[[#This Row],[University]],Table3[#All],3,FALSE)</f>
        <v>0.32500000000000001</v>
      </c>
      <c r="V64" s="1">
        <f>VLOOKUP(Table2[[#This Row],[University]],Table3[#All],4,FALSE)</f>
        <v>81</v>
      </c>
    </row>
    <row r="65" spans="1:22" x14ac:dyDescent="0.25">
      <c r="A65" t="s">
        <v>3</v>
      </c>
      <c r="B65">
        <v>64</v>
      </c>
      <c r="C65">
        <v>149</v>
      </c>
      <c r="D65">
        <v>21</v>
      </c>
      <c r="E65">
        <v>0</v>
      </c>
      <c r="F65">
        <v>25</v>
      </c>
      <c r="G65">
        <v>17</v>
      </c>
      <c r="H65">
        <v>16</v>
      </c>
      <c r="I65">
        <v>32</v>
      </c>
      <c r="J65">
        <v>13</v>
      </c>
      <c r="K65">
        <v>22</v>
      </c>
      <c r="L65">
        <v>0</v>
      </c>
      <c r="M65">
        <v>0</v>
      </c>
      <c r="N65">
        <v>3</v>
      </c>
      <c r="O65">
        <f>VLOOKUP(Table2[[#This Row],[University]],'University Data'!A:G,2,FALSE)</f>
        <v>9945</v>
      </c>
      <c r="P65">
        <f>VLOOKUP(Table2[[#This Row],[University]],'University Data'!A:G,3,FALSE)</f>
        <v>8000</v>
      </c>
      <c r="Q65">
        <f>VLOOKUP(Table2[[#This Row],[University]],'University Data'!A:G,4,FALSE)</f>
        <v>7385</v>
      </c>
      <c r="R65" s="1">
        <f>VLOOKUP(Table2[[#This Row],[University]],'University Data'!A:G,5,FALSE)</f>
        <v>5730</v>
      </c>
      <c r="S65" s="1">
        <f>VLOOKUP(Table2[[#This Row],[University]],'University Data'!A:G,6,FALSE)</f>
        <v>9655</v>
      </c>
      <c r="T65" s="1">
        <f>VLOOKUP(Table2[[#This Row],[University]],Table3[#All],2,FALSE)</f>
        <v>26</v>
      </c>
      <c r="U65" s="1">
        <f>VLOOKUP(Table2[[#This Row],[University]],Table3[#All],3,FALSE)</f>
        <v>0.19548872180451099</v>
      </c>
      <c r="V65" s="1">
        <f>VLOOKUP(Table2[[#This Row],[University]],Table3[#All],4,FALSE)</f>
        <v>107</v>
      </c>
    </row>
    <row r="66" spans="1:22" x14ac:dyDescent="0.25">
      <c r="A66" t="s">
        <v>36</v>
      </c>
      <c r="B66">
        <v>65</v>
      </c>
      <c r="C66">
        <v>147</v>
      </c>
      <c r="D66">
        <v>0</v>
      </c>
      <c r="E66">
        <v>0</v>
      </c>
      <c r="F66">
        <v>49</v>
      </c>
      <c r="G66">
        <v>52</v>
      </c>
      <c r="H66">
        <v>0</v>
      </c>
      <c r="I66">
        <v>3</v>
      </c>
      <c r="J66">
        <v>10</v>
      </c>
      <c r="K66">
        <v>33</v>
      </c>
      <c r="L66">
        <v>0</v>
      </c>
      <c r="M66">
        <v>0</v>
      </c>
      <c r="N66">
        <v>0</v>
      </c>
      <c r="O66">
        <f>VLOOKUP(Table2[[#This Row],[University]],'University Data'!A:G,2,FALSE)</f>
        <v>18410</v>
      </c>
      <c r="P66">
        <f>VLOOKUP(Table2[[#This Row],[University]],'University Data'!A:G,3,FALSE)</f>
        <v>4550</v>
      </c>
      <c r="Q66">
        <f>VLOOKUP(Table2[[#This Row],[University]],'University Data'!A:G,4,FALSE)</f>
        <v>7510</v>
      </c>
      <c r="R66" s="1">
        <f>VLOOKUP(Table2[[#This Row],[University]],'University Data'!A:G,5,FALSE)</f>
        <v>6000</v>
      </c>
      <c r="S66" s="1">
        <f>VLOOKUP(Table2[[#This Row],[University]],'University Data'!A:G,6,FALSE)</f>
        <v>6060</v>
      </c>
      <c r="T66" s="1">
        <f>VLOOKUP(Table2[[#This Row],[University]],Table3[#All],2,FALSE)</f>
        <v>14</v>
      </c>
      <c r="U66" s="1">
        <f>VLOOKUP(Table2[[#This Row],[University]],Table3[#All],3,FALSE)</f>
        <v>0.10218978102189701</v>
      </c>
      <c r="V66" s="1">
        <f>VLOOKUP(Table2[[#This Row],[University]],Table3[#All],4,FALSE)</f>
        <v>123</v>
      </c>
    </row>
    <row r="67" spans="1:22" x14ac:dyDescent="0.25">
      <c r="A67" t="s">
        <v>0</v>
      </c>
      <c r="B67">
        <v>66</v>
      </c>
      <c r="C67">
        <v>137</v>
      </c>
      <c r="D67">
        <v>20</v>
      </c>
      <c r="E67">
        <v>0</v>
      </c>
      <c r="F67">
        <v>9</v>
      </c>
      <c r="G67">
        <v>0</v>
      </c>
      <c r="H67">
        <v>17</v>
      </c>
      <c r="I67">
        <v>5</v>
      </c>
      <c r="J67">
        <v>1</v>
      </c>
      <c r="K67">
        <v>83</v>
      </c>
      <c r="L67">
        <v>2</v>
      </c>
      <c r="M67">
        <v>0</v>
      </c>
      <c r="N67">
        <v>0</v>
      </c>
      <c r="O67">
        <f>VLOOKUP(Table2[[#This Row],[University]],'University Data'!A:G,2,FALSE)</f>
        <v>7720</v>
      </c>
      <c r="P67">
        <f>VLOOKUP(Table2[[#This Row],[University]],'University Data'!A:G,3,FALSE)</f>
        <v>2220</v>
      </c>
      <c r="Q67">
        <f>VLOOKUP(Table2[[#This Row],[University]],'University Data'!A:G,4,FALSE)</f>
        <v>2060</v>
      </c>
      <c r="R67" s="1">
        <f>VLOOKUP(Table2[[#This Row],[University]],'University Data'!A:G,5,FALSE)</f>
        <v>1565</v>
      </c>
      <c r="S67" s="1">
        <f>VLOOKUP(Table2[[#This Row],[University]],'University Data'!A:G,6,FALSE)</f>
        <v>2715</v>
      </c>
      <c r="T67" s="1">
        <f>VLOOKUP(Table2[[#This Row],[University]],Table3[#All],2,FALSE)</f>
        <v>-23</v>
      </c>
      <c r="U67" s="1">
        <f>VLOOKUP(Table2[[#This Row],[University]],Table3[#All],3,FALSE)</f>
        <v>-0.171641791044776</v>
      </c>
      <c r="V67" s="1">
        <f>VLOOKUP(Table2[[#This Row],[University]],Table3[#All],4,FALSE)</f>
        <v>157</v>
      </c>
    </row>
    <row r="68" spans="1:22" x14ac:dyDescent="0.25">
      <c r="A68" t="s">
        <v>93</v>
      </c>
      <c r="B68">
        <v>67</v>
      </c>
      <c r="C68">
        <v>121</v>
      </c>
      <c r="D68">
        <v>28</v>
      </c>
      <c r="E68">
        <v>0</v>
      </c>
      <c r="F68">
        <v>9</v>
      </c>
      <c r="G68">
        <v>14</v>
      </c>
      <c r="H68">
        <v>0</v>
      </c>
      <c r="I68">
        <v>15</v>
      </c>
      <c r="J68">
        <v>18</v>
      </c>
      <c r="K68">
        <v>35</v>
      </c>
      <c r="L68">
        <v>0</v>
      </c>
      <c r="M68">
        <v>0</v>
      </c>
      <c r="N68">
        <v>2</v>
      </c>
      <c r="O68">
        <f>VLOOKUP(Table2[[#This Row],[University]],'University Data'!A:G,2,FALSE)</f>
        <v>12060</v>
      </c>
      <c r="P68">
        <f>VLOOKUP(Table2[[#This Row],[University]],'University Data'!A:G,3,FALSE)</f>
        <v>18135</v>
      </c>
      <c r="Q68">
        <f>VLOOKUP(Table2[[#This Row],[University]],'University Data'!A:G,4,FALSE)</f>
        <v>22350</v>
      </c>
      <c r="R68" s="1">
        <f>VLOOKUP(Table2[[#This Row],[University]],'University Data'!A:G,5,FALSE)</f>
        <v>17670</v>
      </c>
      <c r="S68" s="1">
        <f>VLOOKUP(Table2[[#This Row],[University]],'University Data'!A:G,6,FALSE)</f>
        <v>22815</v>
      </c>
      <c r="T68" s="1">
        <f>VLOOKUP(Table2[[#This Row],[University]],Table3[#All],2,FALSE)</f>
        <v>69</v>
      </c>
      <c r="U68" s="1">
        <f>VLOOKUP(Table2[[#This Row],[University]],Table3[#All],3,FALSE)</f>
        <v>0.683168316831683</v>
      </c>
      <c r="V68" s="1">
        <f>VLOOKUP(Table2[[#This Row],[University]],Table3[#All],4,FALSE)</f>
        <v>32</v>
      </c>
    </row>
    <row r="69" spans="1:22" x14ac:dyDescent="0.25">
      <c r="A69" t="s">
        <v>12</v>
      </c>
      <c r="B69">
        <v>68</v>
      </c>
      <c r="C69">
        <v>116</v>
      </c>
      <c r="D69">
        <v>33</v>
      </c>
      <c r="E69">
        <v>0</v>
      </c>
      <c r="F69">
        <v>0</v>
      </c>
      <c r="G69">
        <v>33</v>
      </c>
      <c r="H69">
        <v>21</v>
      </c>
      <c r="I69">
        <v>0</v>
      </c>
      <c r="J69">
        <v>0</v>
      </c>
      <c r="K69">
        <v>25</v>
      </c>
      <c r="L69">
        <v>0</v>
      </c>
      <c r="M69">
        <v>0</v>
      </c>
      <c r="N69">
        <v>4</v>
      </c>
      <c r="O69">
        <f>VLOOKUP(Table2[[#This Row],[University]],'University Data'!A:G,2,FALSE)</f>
        <v>17540</v>
      </c>
      <c r="P69">
        <f>VLOOKUP(Table2[[#This Row],[University]],'University Data'!A:G,3,FALSE)</f>
        <v>2545</v>
      </c>
      <c r="Q69">
        <f>VLOOKUP(Table2[[#This Row],[University]],'University Data'!A:G,4,FALSE)</f>
        <v>3635</v>
      </c>
      <c r="R69" s="1">
        <f>VLOOKUP(Table2[[#This Row],[University]],'University Data'!A:G,5,FALSE)</f>
        <v>2475</v>
      </c>
      <c r="S69" s="1">
        <f>VLOOKUP(Table2[[#This Row],[University]],'University Data'!A:G,6,FALSE)</f>
        <v>3770</v>
      </c>
      <c r="T69" s="1">
        <f>VLOOKUP(Table2[[#This Row],[University]],Table3[#All],2,FALSE)</f>
        <v>21</v>
      </c>
      <c r="U69" s="1">
        <f>VLOOKUP(Table2[[#This Row],[University]],Table3[#All],3,FALSE)</f>
        <v>0.1875</v>
      </c>
      <c r="V69" s="1">
        <f>VLOOKUP(Table2[[#This Row],[University]],Table3[#All],4,FALSE)</f>
        <v>91</v>
      </c>
    </row>
    <row r="70" spans="1:22" x14ac:dyDescent="0.25">
      <c r="A70" t="s">
        <v>94</v>
      </c>
      <c r="B70">
        <v>69</v>
      </c>
      <c r="C70">
        <v>116</v>
      </c>
      <c r="D70">
        <v>7</v>
      </c>
      <c r="E70">
        <v>0</v>
      </c>
      <c r="F70">
        <v>2</v>
      </c>
      <c r="G70">
        <v>10</v>
      </c>
      <c r="H70">
        <v>0</v>
      </c>
      <c r="I70">
        <v>0</v>
      </c>
      <c r="J70">
        <v>20</v>
      </c>
      <c r="K70">
        <v>26</v>
      </c>
      <c r="L70">
        <v>6</v>
      </c>
      <c r="M70">
        <v>0</v>
      </c>
      <c r="N70">
        <v>45</v>
      </c>
      <c r="O70">
        <f>VLOOKUP(Table2[[#This Row],[University]],'University Data'!A:G,2,FALSE)</f>
        <v>19470</v>
      </c>
      <c r="P70">
        <f>VLOOKUP(Table2[[#This Row],[University]],'University Data'!A:G,3,FALSE)</f>
        <v>13915</v>
      </c>
      <c r="Q70">
        <f>VLOOKUP(Table2[[#This Row],[University]],'University Data'!A:G,4,FALSE)</f>
        <v>16765</v>
      </c>
      <c r="R70" s="1">
        <f>VLOOKUP(Table2[[#This Row],[University]],'University Data'!A:G,5,FALSE)</f>
        <v>12680</v>
      </c>
      <c r="S70" s="1">
        <f>VLOOKUP(Table2[[#This Row],[University]],'University Data'!A:G,6,FALSE)</f>
        <v>18005</v>
      </c>
      <c r="T70" s="1">
        <f>VLOOKUP(Table2[[#This Row],[University]],Table3[#All],2,FALSE)</f>
        <v>-18</v>
      </c>
      <c r="U70" s="1">
        <f>VLOOKUP(Table2[[#This Row],[University]],Table3[#All],3,FALSE)</f>
        <v>-0.4</v>
      </c>
      <c r="V70" s="1">
        <f>VLOOKUP(Table2[[#This Row],[University]],Table3[#All],4,FALSE)</f>
        <v>63</v>
      </c>
    </row>
    <row r="71" spans="1:22" x14ac:dyDescent="0.25">
      <c r="A71" t="s">
        <v>95</v>
      </c>
      <c r="B71">
        <v>70</v>
      </c>
      <c r="C71">
        <v>110</v>
      </c>
      <c r="D71">
        <v>0</v>
      </c>
      <c r="E71">
        <v>0</v>
      </c>
      <c r="F71">
        <v>30</v>
      </c>
      <c r="G71">
        <v>3</v>
      </c>
      <c r="H71">
        <v>0</v>
      </c>
      <c r="I71">
        <v>10</v>
      </c>
      <c r="J71">
        <v>21</v>
      </c>
      <c r="K71">
        <v>28</v>
      </c>
      <c r="L71">
        <v>11</v>
      </c>
      <c r="M71">
        <v>0</v>
      </c>
      <c r="N71">
        <v>7</v>
      </c>
      <c r="O71">
        <f>VLOOKUP(Table2[[#This Row],[University]],'University Data'!A:G,2,FALSE)</f>
        <v>25910</v>
      </c>
      <c r="P71">
        <f>VLOOKUP(Table2[[#This Row],[University]],'University Data'!A:G,3,FALSE)</f>
        <v>895</v>
      </c>
      <c r="Q71">
        <f>VLOOKUP(Table2[[#This Row],[University]],'University Data'!A:G,4,FALSE)</f>
        <v>1435</v>
      </c>
      <c r="R71" s="1">
        <f>VLOOKUP(Table2[[#This Row],[University]],'University Data'!A:G,5,FALSE)</f>
        <v>905</v>
      </c>
      <c r="S71" s="1">
        <f>VLOOKUP(Table2[[#This Row],[University]],'University Data'!A:G,6,FALSE)</f>
        <v>1455</v>
      </c>
      <c r="T71" s="1">
        <f>VLOOKUP(Table2[[#This Row],[University]],Table3[#All],2,FALSE)</f>
        <v>13</v>
      </c>
      <c r="U71" s="1">
        <f>VLOOKUP(Table2[[#This Row],[University]],Table3[#All],3,FALSE)</f>
        <v>0.183098591549295</v>
      </c>
      <c r="V71" s="1">
        <f>VLOOKUP(Table2[[#This Row],[University]],Table3[#All],4,FALSE)</f>
        <v>58</v>
      </c>
    </row>
    <row r="72" spans="1:22" x14ac:dyDescent="0.25">
      <c r="A72" t="s">
        <v>96</v>
      </c>
      <c r="B72">
        <v>71</v>
      </c>
      <c r="C72">
        <v>95</v>
      </c>
      <c r="D72">
        <v>92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0</v>
      </c>
      <c r="M72">
        <v>0</v>
      </c>
      <c r="N72">
        <v>0</v>
      </c>
      <c r="O72">
        <f>VLOOKUP(Table2[[#This Row],[University]],'University Data'!A:G,2,FALSE)</f>
        <v>7915</v>
      </c>
      <c r="P72">
        <f>VLOOKUP(Table2[[#This Row],[University]],'University Data'!A:G,3,FALSE)</f>
        <v>12410</v>
      </c>
      <c r="Q72">
        <f>VLOOKUP(Table2[[#This Row],[University]],'University Data'!A:G,4,FALSE)</f>
        <v>14475</v>
      </c>
      <c r="R72" s="1">
        <f>VLOOKUP(Table2[[#This Row],[University]],'University Data'!A:G,5,FALSE)</f>
        <v>11850</v>
      </c>
      <c r="S72" s="1">
        <f>VLOOKUP(Table2[[#This Row],[University]],'University Data'!A:G,6,FALSE)</f>
        <v>15085</v>
      </c>
      <c r="T72" s="1">
        <f>VLOOKUP(Table2[[#This Row],[University]],Table3[#All],2,FALSE)</f>
        <v>-61.8</v>
      </c>
      <c r="U72" s="1">
        <f>VLOOKUP(Table2[[#This Row],[University]],Table3[#All],3,FALSE)</f>
        <v>-0.67173913043478195</v>
      </c>
      <c r="V72" s="1">
        <f>VLOOKUP(Table2[[#This Row],[University]],Table3[#All],4,FALSE)</f>
        <v>153.80000000000001</v>
      </c>
    </row>
    <row r="73" spans="1:22" x14ac:dyDescent="0.25">
      <c r="A73" t="s">
        <v>97</v>
      </c>
      <c r="B73">
        <v>72</v>
      </c>
      <c r="C73">
        <v>89</v>
      </c>
      <c r="D73">
        <v>68</v>
      </c>
      <c r="E73">
        <v>0</v>
      </c>
      <c r="F73">
        <v>0</v>
      </c>
      <c r="G73">
        <v>0</v>
      </c>
      <c r="H73">
        <v>0</v>
      </c>
      <c r="I73">
        <v>0</v>
      </c>
      <c r="J73">
        <v>13</v>
      </c>
      <c r="K73">
        <v>6</v>
      </c>
      <c r="L73">
        <v>0</v>
      </c>
      <c r="M73">
        <v>2</v>
      </c>
      <c r="N73">
        <v>0</v>
      </c>
      <c r="O73">
        <f>VLOOKUP(Table2[[#This Row],[University]],'University Data'!A:G,2,FALSE)</f>
        <v>19975</v>
      </c>
      <c r="P73">
        <f>VLOOKUP(Table2[[#This Row],[University]],'University Data'!A:G,3,FALSE)</f>
        <v>13530</v>
      </c>
      <c r="Q73">
        <f>VLOOKUP(Table2[[#This Row],[University]],'University Data'!A:G,4,FALSE)</f>
        <v>19680</v>
      </c>
      <c r="R73" s="1">
        <f>VLOOKUP(Table2[[#This Row],[University]],'University Data'!A:G,5,FALSE)</f>
        <v>16225</v>
      </c>
      <c r="S73" s="1">
        <f>VLOOKUP(Table2[[#This Row],[University]],'University Data'!A:G,6,FALSE)</f>
        <v>17035</v>
      </c>
      <c r="T73" s="1">
        <f>VLOOKUP(Table2[[#This Row],[University]],Table3[#All],2,FALSE)</f>
        <v>50</v>
      </c>
      <c r="U73" s="1">
        <f>VLOOKUP(Table2[[#This Row],[University]],Table3[#All],3,FALSE)</f>
        <v>0.67567567567567499</v>
      </c>
      <c r="V73" s="1">
        <f>VLOOKUP(Table2[[#This Row],[University]],Table3[#All],4,FALSE)</f>
        <v>24</v>
      </c>
    </row>
    <row r="74" spans="1:22" x14ac:dyDescent="0.25">
      <c r="A74" t="s">
        <v>98</v>
      </c>
      <c r="B74">
        <v>73</v>
      </c>
      <c r="C74">
        <v>88</v>
      </c>
      <c r="D74">
        <v>0</v>
      </c>
      <c r="E74">
        <v>0</v>
      </c>
      <c r="F74">
        <v>30</v>
      </c>
      <c r="G74">
        <v>0</v>
      </c>
      <c r="H74">
        <v>25</v>
      </c>
      <c r="I74">
        <v>12</v>
      </c>
      <c r="J74">
        <v>0</v>
      </c>
      <c r="K74">
        <v>0</v>
      </c>
      <c r="L74">
        <v>0</v>
      </c>
      <c r="M74">
        <v>0</v>
      </c>
      <c r="N74">
        <v>21</v>
      </c>
      <c r="O74">
        <f>VLOOKUP(Table2[[#This Row],[University]],'University Data'!A:G,2,FALSE)</f>
        <v>18985</v>
      </c>
      <c r="P74">
        <f>VLOOKUP(Table2[[#This Row],[University]],'University Data'!A:G,3,FALSE)</f>
        <v>4225</v>
      </c>
      <c r="Q74">
        <f>VLOOKUP(Table2[[#This Row],[University]],'University Data'!A:G,4,FALSE)</f>
        <v>5545</v>
      </c>
      <c r="R74" s="1">
        <f>VLOOKUP(Table2[[#This Row],[University]],'University Data'!A:G,5,FALSE)</f>
        <v>4160</v>
      </c>
      <c r="S74" s="1">
        <f>VLOOKUP(Table2[[#This Row],[University]],'University Data'!A:G,6,FALSE)</f>
        <v>5605</v>
      </c>
      <c r="T74" s="1">
        <f>VLOOKUP(Table2[[#This Row],[University]],Table3[#All],2,FALSE)</f>
        <v>-101</v>
      </c>
      <c r="U74" s="1">
        <f>VLOOKUP(Table2[[#This Row],[University]],Table3[#All],3,FALSE)</f>
        <v>-1.5074626865671601</v>
      </c>
      <c r="V74" s="1">
        <f>VLOOKUP(Table2[[#This Row],[University]],Table3[#All],4,FALSE)</f>
        <v>168</v>
      </c>
    </row>
    <row r="75" spans="1:22" x14ac:dyDescent="0.25">
      <c r="A75" t="s">
        <v>99</v>
      </c>
      <c r="B75">
        <v>74</v>
      </c>
      <c r="C75">
        <v>74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72</v>
      </c>
      <c r="L75">
        <v>0</v>
      </c>
      <c r="M75">
        <v>0</v>
      </c>
      <c r="N75">
        <v>0</v>
      </c>
      <c r="O75">
        <f>VLOOKUP(Table2[[#This Row],[University]],'University Data'!A:G,2,FALSE)</f>
        <v>12540</v>
      </c>
      <c r="P75">
        <f>VLOOKUP(Table2[[#This Row],[University]],'University Data'!A:G,3,FALSE)</f>
        <v>10285</v>
      </c>
      <c r="Q75">
        <f>VLOOKUP(Table2[[#This Row],[University]],'University Data'!A:G,4,FALSE)</f>
        <v>12735</v>
      </c>
      <c r="R75" s="1">
        <f>VLOOKUP(Table2[[#This Row],[University]],'University Data'!A:G,5,FALSE)</f>
        <v>10550</v>
      </c>
      <c r="S75" s="1">
        <f>VLOOKUP(Table2[[#This Row],[University]],'University Data'!A:G,6,FALSE)</f>
        <v>12540</v>
      </c>
      <c r="T75" s="1">
        <f>VLOOKUP(Table2[[#This Row],[University]],Table3[#All],2,FALSE)</f>
        <v>54</v>
      </c>
      <c r="U75" s="1">
        <f>VLOOKUP(Table2[[#This Row],[University]],Table3[#All],3,FALSE)</f>
        <v>0.72972972972972905</v>
      </c>
      <c r="V75" s="1">
        <f>VLOOKUP(Table2[[#This Row],[University]],Table3[#All],4,FALSE)</f>
        <v>20</v>
      </c>
    </row>
    <row r="76" spans="1:22" x14ac:dyDescent="0.25">
      <c r="A76" t="s">
        <v>100</v>
      </c>
      <c r="B76">
        <v>75</v>
      </c>
      <c r="C76">
        <v>72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>VLOOKUP(Table2[[#This Row],[University]],'University Data'!A:G,2,FALSE)</f>
        <v>17305</v>
      </c>
      <c r="P76">
        <f>VLOOKUP(Table2[[#This Row],[University]],'University Data'!A:G,3,FALSE)</f>
        <v>8630</v>
      </c>
      <c r="Q76">
        <f>VLOOKUP(Table2[[#This Row],[University]],'University Data'!A:G,4,FALSE)</f>
        <v>11185</v>
      </c>
      <c r="R76" s="1">
        <f>VLOOKUP(Table2[[#This Row],[University]],'University Data'!A:G,5,FALSE)</f>
        <v>9585</v>
      </c>
      <c r="S76" s="1">
        <f>VLOOKUP(Table2[[#This Row],[University]],'University Data'!A:G,6,FALSE)</f>
        <v>10240</v>
      </c>
      <c r="T76" s="1">
        <f>VLOOKUP(Table2[[#This Row],[University]],Table3[#All],2,FALSE)</f>
        <v>71</v>
      </c>
      <c r="U76" s="1">
        <f>VLOOKUP(Table2[[#This Row],[University]],Table3[#All],3,FALSE)</f>
        <v>0.98611111111111105</v>
      </c>
      <c r="V76" s="1">
        <f>VLOOKUP(Table2[[#This Row],[University]],Table3[#All],4,FALSE)</f>
        <v>1</v>
      </c>
    </row>
    <row r="77" spans="1:22" x14ac:dyDescent="0.25">
      <c r="A77" t="s">
        <v>101</v>
      </c>
      <c r="B77">
        <v>76</v>
      </c>
      <c r="C77">
        <v>69</v>
      </c>
      <c r="D77">
        <v>0</v>
      </c>
      <c r="E77">
        <v>0</v>
      </c>
      <c r="F77">
        <v>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>VLOOKUP(Table2[[#This Row],[University]],'University Data'!A:G,2,FALSE)</f>
        <v>19965</v>
      </c>
      <c r="P77">
        <f>VLOOKUP(Table2[[#This Row],[University]],'University Data'!A:G,3,FALSE)</f>
        <v>4035</v>
      </c>
      <c r="Q77">
        <f>VLOOKUP(Table2[[#This Row],[University]],'University Data'!A:G,4,FALSE)</f>
        <v>5530</v>
      </c>
      <c r="R77" s="1">
        <f>VLOOKUP(Table2[[#This Row],[University]],'University Data'!A:G,5,FALSE)</f>
        <v>4935</v>
      </c>
      <c r="S77" s="1">
        <f>VLOOKUP(Table2[[#This Row],[University]],'University Data'!A:G,6,FALSE)</f>
        <v>4625</v>
      </c>
      <c r="T77" s="1">
        <f>VLOOKUP(Table2[[#This Row],[University]],Table3[#All],2,FALSE)</f>
        <v>0</v>
      </c>
      <c r="U77" s="1">
        <f>VLOOKUP(Table2[[#This Row],[University]],Table3[#All],3,FALSE)</f>
        <v>0</v>
      </c>
      <c r="V77" s="1">
        <f>VLOOKUP(Table2[[#This Row],[University]],Table3[#All],4,FALSE)</f>
        <v>69</v>
      </c>
    </row>
    <row r="78" spans="1:22" x14ac:dyDescent="0.25">
      <c r="A78" t="s">
        <v>37</v>
      </c>
      <c r="B78">
        <v>77</v>
      </c>
      <c r="C78">
        <v>59</v>
      </c>
      <c r="D78">
        <v>0</v>
      </c>
      <c r="E78">
        <v>0</v>
      </c>
      <c r="F78">
        <v>5</v>
      </c>
      <c r="G78">
        <v>16</v>
      </c>
      <c r="H78">
        <v>0</v>
      </c>
      <c r="I78">
        <v>26</v>
      </c>
      <c r="J78">
        <v>12</v>
      </c>
      <c r="K78">
        <v>0</v>
      </c>
      <c r="L78">
        <v>0</v>
      </c>
      <c r="M78">
        <v>0</v>
      </c>
      <c r="N78">
        <v>0</v>
      </c>
      <c r="O78">
        <f>VLOOKUP(Table2[[#This Row],[University]],'University Data'!A:G,2,FALSE)</f>
        <v>7000</v>
      </c>
      <c r="P78">
        <f>VLOOKUP(Table2[[#This Row],[University]],'University Data'!A:G,3,FALSE)</f>
        <v>0</v>
      </c>
      <c r="Q78">
        <f>VLOOKUP(Table2[[#This Row],[University]],'University Data'!A:G,4,FALSE)</f>
        <v>0</v>
      </c>
      <c r="R78" s="1">
        <f>VLOOKUP(Table2[[#This Row],[University]],'University Data'!A:G,5,FALSE)</f>
        <v>0</v>
      </c>
      <c r="S78" s="1">
        <f>VLOOKUP(Table2[[#This Row],[University]],'University Data'!A:G,6,FALSE)</f>
        <v>0</v>
      </c>
      <c r="T78" s="1">
        <f>VLOOKUP(Table2[[#This Row],[University]],Table3[#All],2,FALSE)</f>
        <v>25</v>
      </c>
      <c r="U78" s="1">
        <f>VLOOKUP(Table2[[#This Row],[University]],Table3[#All],3,FALSE)</f>
        <v>0.53191489361702105</v>
      </c>
      <c r="V78" s="1">
        <f>VLOOKUP(Table2[[#This Row],[University]],Table3[#All],4,FALSE)</f>
        <v>22</v>
      </c>
    </row>
    <row r="79" spans="1:22" x14ac:dyDescent="0.25">
      <c r="A79" t="s">
        <v>21</v>
      </c>
      <c r="B79">
        <v>78</v>
      </c>
      <c r="C79">
        <v>49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49</v>
      </c>
      <c r="L79">
        <v>0</v>
      </c>
      <c r="M79">
        <v>0</v>
      </c>
      <c r="N79">
        <v>0</v>
      </c>
      <c r="O79">
        <f>VLOOKUP(Table2[[#This Row],[University]],'University Data'!A:G,2,FALSE)</f>
        <v>20175</v>
      </c>
      <c r="P79">
        <f>VLOOKUP(Table2[[#This Row],[University]],'University Data'!A:G,3,FALSE)</f>
        <v>10795</v>
      </c>
      <c r="Q79">
        <f>VLOOKUP(Table2[[#This Row],[University]],'University Data'!A:G,4,FALSE)</f>
        <v>7500</v>
      </c>
      <c r="R79" s="1">
        <f>VLOOKUP(Table2[[#This Row],[University]],'University Data'!A:G,5,FALSE)</f>
        <v>7015</v>
      </c>
      <c r="S79" s="1">
        <f>VLOOKUP(Table2[[#This Row],[University]],'University Data'!A:G,6,FALSE)</f>
        <v>11280</v>
      </c>
      <c r="T79" s="1">
        <f>VLOOKUP(Table2[[#This Row],[University]],Table3[#All],2,FALSE)</f>
        <v>-56</v>
      </c>
      <c r="U79" s="1">
        <f>VLOOKUP(Table2[[#This Row],[University]],Table3[#All],3,FALSE)</f>
        <v>-1.1428571428571399</v>
      </c>
      <c r="V79" s="1">
        <f>VLOOKUP(Table2[[#This Row],[University]],Table3[#All],4,FALSE)</f>
        <v>105</v>
      </c>
    </row>
    <row r="80" spans="1:22" x14ac:dyDescent="0.25">
      <c r="A80" t="s">
        <v>1</v>
      </c>
      <c r="B80">
        <v>79</v>
      </c>
      <c r="C80">
        <v>48</v>
      </c>
      <c r="D80">
        <v>0</v>
      </c>
      <c r="E80">
        <v>0</v>
      </c>
      <c r="F80">
        <v>0</v>
      </c>
      <c r="G80">
        <v>0</v>
      </c>
      <c r="H80">
        <v>29</v>
      </c>
      <c r="I80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f>VLOOKUP(Table2[[#This Row],[University]],'University Data'!A:G,2,FALSE)</f>
        <v>26715</v>
      </c>
      <c r="P80">
        <f>VLOOKUP(Table2[[#This Row],[University]],'University Data'!A:G,3,FALSE)</f>
        <v>380</v>
      </c>
      <c r="Q80">
        <f>VLOOKUP(Table2[[#This Row],[University]],'University Data'!A:G,4,FALSE)</f>
        <v>335</v>
      </c>
      <c r="R80" s="1">
        <f>VLOOKUP(Table2[[#This Row],[University]],'University Data'!A:G,5,FALSE)</f>
        <v>285</v>
      </c>
      <c r="S80" s="1">
        <f>VLOOKUP(Table2[[#This Row],[University]],'University Data'!A:G,6,FALSE)</f>
        <v>430</v>
      </c>
      <c r="T80" s="1">
        <f>VLOOKUP(Table2[[#This Row],[University]],Table3[#All],2,FALSE)</f>
        <v>11</v>
      </c>
      <c r="U80" s="1">
        <f>VLOOKUP(Table2[[#This Row],[University]],Table3[#All],3,FALSE)</f>
        <v>0.22916666666666599</v>
      </c>
      <c r="V80" s="1">
        <f>VLOOKUP(Table2[[#This Row],[University]],Table3[#All],4,FALSE)</f>
        <v>37</v>
      </c>
    </row>
    <row r="81" spans="1:22" x14ac:dyDescent="0.25">
      <c r="A81" t="s">
        <v>102</v>
      </c>
      <c r="B81">
        <v>80</v>
      </c>
      <c r="C81">
        <v>48</v>
      </c>
      <c r="D81">
        <v>0</v>
      </c>
      <c r="E81">
        <v>0</v>
      </c>
      <c r="F81">
        <v>5</v>
      </c>
      <c r="G81">
        <v>40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f>VLOOKUP(Table2[[#This Row],[University]],'University Data'!A:G,2,FALSE)</f>
        <v>16270</v>
      </c>
      <c r="P81">
        <f>VLOOKUP(Table2[[#This Row],[University]],'University Data'!A:G,3,FALSE)</f>
        <v>2125</v>
      </c>
      <c r="Q81">
        <f>VLOOKUP(Table2[[#This Row],[University]],'University Data'!A:G,4,FALSE)</f>
        <v>3415</v>
      </c>
      <c r="R81" s="1">
        <f>VLOOKUP(Table2[[#This Row],[University]],'University Data'!A:G,5,FALSE)</f>
        <v>2600</v>
      </c>
      <c r="S81" s="1">
        <f>VLOOKUP(Table2[[#This Row],[University]],'University Data'!A:G,6,FALSE)</f>
        <v>2945</v>
      </c>
      <c r="T81" s="1">
        <f>VLOOKUP(Table2[[#This Row],[University]],Table3[#All],2,FALSE)</f>
        <v>10</v>
      </c>
      <c r="U81" s="1">
        <f>VLOOKUP(Table2[[#This Row],[University]],Table3[#All],3,FALSE)</f>
        <v>0.22222222222222199</v>
      </c>
      <c r="V81" s="1">
        <f>VLOOKUP(Table2[[#This Row],[University]],Table3[#All],4,FALSE)</f>
        <v>35</v>
      </c>
    </row>
    <row r="82" spans="1:22" x14ac:dyDescent="0.25">
      <c r="A82" t="s">
        <v>103</v>
      </c>
      <c r="B82">
        <v>81</v>
      </c>
      <c r="C82">
        <v>45</v>
      </c>
      <c r="D82">
        <v>0</v>
      </c>
      <c r="E82">
        <v>0</v>
      </c>
      <c r="F82">
        <v>0</v>
      </c>
      <c r="G82">
        <v>13</v>
      </c>
      <c r="H82">
        <v>0</v>
      </c>
      <c r="I82">
        <v>0</v>
      </c>
      <c r="J82">
        <v>0</v>
      </c>
      <c r="K82">
        <v>5</v>
      </c>
      <c r="L82">
        <v>2</v>
      </c>
      <c r="M82">
        <v>0</v>
      </c>
      <c r="N82">
        <v>25</v>
      </c>
      <c r="O82">
        <f>VLOOKUP(Table2[[#This Row],[University]],'University Data'!A:G,2,FALSE)</f>
        <v>14255</v>
      </c>
      <c r="P82">
        <f>VLOOKUP(Table2[[#This Row],[University]],'University Data'!A:G,3,FALSE)</f>
        <v>7285</v>
      </c>
      <c r="Q82">
        <f>VLOOKUP(Table2[[#This Row],[University]],'University Data'!A:G,4,FALSE)</f>
        <v>9990</v>
      </c>
      <c r="R82" s="1">
        <f>VLOOKUP(Table2[[#This Row],[University]],'University Data'!A:G,5,FALSE)</f>
        <v>7685</v>
      </c>
      <c r="S82" s="1">
        <f>VLOOKUP(Table2[[#This Row],[University]],'University Data'!A:G,6,FALSE)</f>
        <v>9620</v>
      </c>
      <c r="T82" s="1">
        <f>VLOOKUP(Table2[[#This Row],[University]],Table3[#All],2,FALSE)</f>
        <v>-21</v>
      </c>
      <c r="U82" s="1">
        <f>VLOOKUP(Table2[[#This Row],[University]],Table3[#All],3,FALSE)</f>
        <v>-1.1666666666666601</v>
      </c>
      <c r="V82" s="1">
        <f>VLOOKUP(Table2[[#This Row],[University]],Table3[#All],4,FALSE)</f>
        <v>39</v>
      </c>
    </row>
    <row r="83" spans="1:22" x14ac:dyDescent="0.25">
      <c r="A83" t="s">
        <v>7</v>
      </c>
      <c r="B83">
        <v>82</v>
      </c>
      <c r="C83">
        <v>43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42</v>
      </c>
      <c r="L83">
        <v>0</v>
      </c>
      <c r="M83">
        <v>0</v>
      </c>
      <c r="N83">
        <v>1</v>
      </c>
      <c r="O83">
        <f>VLOOKUP(Table2[[#This Row],[University]],'University Data'!A:G,2,FALSE)</f>
        <v>10920</v>
      </c>
      <c r="P83">
        <f>VLOOKUP(Table2[[#This Row],[University]],'University Data'!A:G,3,FALSE)</f>
        <v>4125</v>
      </c>
      <c r="Q83">
        <f>VLOOKUP(Table2[[#This Row],[University]],'University Data'!A:G,4,FALSE)</f>
        <v>9210</v>
      </c>
      <c r="R83" s="1">
        <f>VLOOKUP(Table2[[#This Row],[University]],'University Data'!A:G,5,FALSE)</f>
        <v>5950</v>
      </c>
      <c r="S83" s="1">
        <f>VLOOKUP(Table2[[#This Row],[University]],'University Data'!A:G,6,FALSE)</f>
        <v>7390</v>
      </c>
      <c r="T83" s="1">
        <f>VLOOKUP(Table2[[#This Row],[University]],Table3[#All],2,FALSE)</f>
        <v>13</v>
      </c>
      <c r="U83" s="1">
        <f>VLOOKUP(Table2[[#This Row],[University]],Table3[#All],3,FALSE)</f>
        <v>0.30952380952380898</v>
      </c>
      <c r="V83" s="1">
        <f>VLOOKUP(Table2[[#This Row],[University]],Table3[#All],4,FALSE)</f>
        <v>29</v>
      </c>
    </row>
    <row r="84" spans="1:22" x14ac:dyDescent="0.25">
      <c r="A84" t="s">
        <v>30</v>
      </c>
      <c r="B84">
        <v>83</v>
      </c>
      <c r="C84">
        <v>43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31</v>
      </c>
      <c r="L84">
        <v>0</v>
      </c>
      <c r="M84">
        <v>0</v>
      </c>
      <c r="N84">
        <v>7</v>
      </c>
      <c r="O84">
        <f>VLOOKUP(Table2[[#This Row],[University]],'University Data'!A:G,2,FALSE)</f>
        <v>27680</v>
      </c>
      <c r="P84">
        <f>VLOOKUP(Table2[[#This Row],[University]],'University Data'!A:G,3,FALSE)</f>
        <v>335</v>
      </c>
      <c r="Q84">
        <f>VLOOKUP(Table2[[#This Row],[University]],'University Data'!A:G,4,FALSE)</f>
        <v>755</v>
      </c>
      <c r="R84" s="1">
        <f>VLOOKUP(Table2[[#This Row],[University]],'University Data'!A:G,5,FALSE)</f>
        <v>555</v>
      </c>
      <c r="S84" s="1">
        <f>VLOOKUP(Table2[[#This Row],[University]],'University Data'!A:G,6,FALSE)</f>
        <v>545</v>
      </c>
      <c r="T84" s="1">
        <f>VLOOKUP(Table2[[#This Row],[University]],Table3[#All],2,FALSE)</f>
        <v>-4</v>
      </c>
      <c r="U84" s="1">
        <f>VLOOKUP(Table2[[#This Row],[University]],Table3[#All],3,FALSE)</f>
        <v>-0.11111111111111099</v>
      </c>
      <c r="V84" s="1">
        <f>VLOOKUP(Table2[[#This Row],[University]],Table3[#All],4,FALSE)</f>
        <v>40</v>
      </c>
    </row>
    <row r="85" spans="1:22" x14ac:dyDescent="0.25">
      <c r="A85" t="s">
        <v>104</v>
      </c>
      <c r="B85">
        <v>84</v>
      </c>
      <c r="C85">
        <v>43</v>
      </c>
      <c r="D85">
        <v>18</v>
      </c>
      <c r="E85">
        <v>0</v>
      </c>
      <c r="F85">
        <v>0</v>
      </c>
      <c r="G85">
        <v>0</v>
      </c>
      <c r="H85">
        <v>3</v>
      </c>
      <c r="I85">
        <v>0</v>
      </c>
      <c r="J85">
        <v>4</v>
      </c>
      <c r="K85">
        <v>18</v>
      </c>
      <c r="L85">
        <v>0</v>
      </c>
      <c r="M85">
        <v>0</v>
      </c>
      <c r="N85">
        <v>0</v>
      </c>
      <c r="O85">
        <f>VLOOKUP(Table2[[#This Row],[University]],'University Data'!A:G,2,FALSE)</f>
        <v>11985</v>
      </c>
      <c r="P85">
        <f>VLOOKUP(Table2[[#This Row],[University]],'University Data'!A:G,3,FALSE)</f>
        <v>13915</v>
      </c>
      <c r="Q85">
        <f>VLOOKUP(Table2[[#This Row],[University]],'University Data'!A:G,4,FALSE)</f>
        <v>16765</v>
      </c>
      <c r="R85" s="1">
        <f>VLOOKUP(Table2[[#This Row],[University]],'University Data'!A:G,5,FALSE)</f>
        <v>12680</v>
      </c>
      <c r="S85" s="1">
        <f>VLOOKUP(Table2[[#This Row],[University]],'University Data'!A:G,6,FALSE)</f>
        <v>18005</v>
      </c>
      <c r="T85" s="1">
        <f>VLOOKUP(Table2[[#This Row],[University]],Table3[#All],2,FALSE)</f>
        <v>-11</v>
      </c>
      <c r="U85" s="1">
        <f>VLOOKUP(Table2[[#This Row],[University]],Table3[#All],3,FALSE)</f>
        <v>-0.28205128205128199</v>
      </c>
      <c r="V85" s="1">
        <f>VLOOKUP(Table2[[#This Row],[University]],Table3[#All],4,FALSE)</f>
        <v>50</v>
      </c>
    </row>
    <row r="86" spans="1:22" x14ac:dyDescent="0.25">
      <c r="A86" t="s">
        <v>11</v>
      </c>
      <c r="B86">
        <v>85</v>
      </c>
      <c r="C86">
        <v>41</v>
      </c>
      <c r="D86">
        <v>0</v>
      </c>
      <c r="E86">
        <v>0</v>
      </c>
      <c r="F86">
        <v>6</v>
      </c>
      <c r="G86">
        <v>0</v>
      </c>
      <c r="H86">
        <v>15</v>
      </c>
      <c r="I86">
        <v>9</v>
      </c>
      <c r="J86">
        <v>0</v>
      </c>
      <c r="K86">
        <v>0</v>
      </c>
      <c r="L86">
        <v>0</v>
      </c>
      <c r="M86">
        <v>11</v>
      </c>
      <c r="N86">
        <v>0</v>
      </c>
      <c r="O86">
        <f>VLOOKUP(Table2[[#This Row],[University]],'University Data'!A:G,2,FALSE)</f>
        <v>13560</v>
      </c>
      <c r="P86">
        <f>VLOOKUP(Table2[[#This Row],[University]],'University Data'!A:G,3,FALSE)</f>
        <v>13100</v>
      </c>
      <c r="Q86">
        <f>VLOOKUP(Table2[[#This Row],[University]],'University Data'!A:G,4,FALSE)</f>
        <v>15855</v>
      </c>
      <c r="R86" s="1">
        <f>VLOOKUP(Table2[[#This Row],[University]],'University Data'!A:G,5,FALSE)</f>
        <v>12455</v>
      </c>
      <c r="S86" s="1">
        <f>VLOOKUP(Table2[[#This Row],[University]],'University Data'!A:G,6,FALSE)</f>
        <v>16545</v>
      </c>
      <c r="T86" s="1">
        <f>VLOOKUP(Table2[[#This Row],[University]],Table3[#All],2,FALSE)</f>
        <v>-81</v>
      </c>
      <c r="U86" s="1">
        <f>VLOOKUP(Table2[[#This Row],[University]],Table3[#All],3,FALSE)</f>
        <v>-2.7</v>
      </c>
      <c r="V86" s="1">
        <f>VLOOKUP(Table2[[#This Row],[University]],Table3[#All],4,FALSE)</f>
        <v>111</v>
      </c>
    </row>
    <row r="87" spans="1:22" x14ac:dyDescent="0.25">
      <c r="A87" t="s">
        <v>105</v>
      </c>
      <c r="B87">
        <v>86</v>
      </c>
      <c r="C87">
        <v>31</v>
      </c>
      <c r="D87">
        <v>0</v>
      </c>
      <c r="E87">
        <v>0</v>
      </c>
      <c r="F87">
        <v>16</v>
      </c>
      <c r="G87">
        <v>0</v>
      </c>
      <c r="H87">
        <v>15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>VLOOKUP(Table2[[#This Row],[University]],'University Data'!A:G,2,FALSE)</f>
        <v>15740</v>
      </c>
      <c r="P87">
        <f>VLOOKUP(Table2[[#This Row],[University]],'University Data'!A:G,3,FALSE)</f>
        <v>1335</v>
      </c>
      <c r="Q87">
        <f>VLOOKUP(Table2[[#This Row],[University]],'University Data'!A:G,4,FALSE)</f>
        <v>1410</v>
      </c>
      <c r="R87" s="1">
        <f>VLOOKUP(Table2[[#This Row],[University]],'University Data'!A:G,5,FALSE)</f>
        <v>1310</v>
      </c>
      <c r="S87" s="1">
        <f>VLOOKUP(Table2[[#This Row],[University]],'University Data'!A:G,6,FALSE)</f>
        <v>1445</v>
      </c>
      <c r="T87" s="1">
        <f>VLOOKUP(Table2[[#This Row],[University]],Table3[#All],2,FALSE)</f>
        <v>23</v>
      </c>
      <c r="U87" s="1">
        <f>VLOOKUP(Table2[[#This Row],[University]],Table3[#All],3,FALSE)</f>
        <v>0.74193548387096697</v>
      </c>
      <c r="V87" s="1">
        <f>VLOOKUP(Table2[[#This Row],[University]],Table3[#All],4,FALSE)</f>
        <v>8</v>
      </c>
    </row>
    <row r="88" spans="1:22" x14ac:dyDescent="0.25">
      <c r="A88" t="s">
        <v>32</v>
      </c>
      <c r="B88">
        <v>87</v>
      </c>
      <c r="C88">
        <v>15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1</v>
      </c>
      <c r="K88">
        <v>5</v>
      </c>
      <c r="L88">
        <v>0</v>
      </c>
      <c r="M88">
        <v>0</v>
      </c>
      <c r="N88">
        <v>7</v>
      </c>
      <c r="O88">
        <f>VLOOKUP(Table2[[#This Row],[University]],'University Data'!A:G,2,FALSE)</f>
        <v>16725</v>
      </c>
      <c r="P88">
        <f>VLOOKUP(Table2[[#This Row],[University]],'University Data'!A:G,3,FALSE)</f>
        <v>6315</v>
      </c>
      <c r="Q88">
        <f>VLOOKUP(Table2[[#This Row],[University]],'University Data'!A:G,4,FALSE)</f>
        <v>8855</v>
      </c>
      <c r="R88" s="1">
        <f>VLOOKUP(Table2[[#This Row],[University]],'University Data'!A:G,5,FALSE)</f>
        <v>6180</v>
      </c>
      <c r="S88" s="1">
        <f>VLOOKUP(Table2[[#This Row],[University]],'University Data'!A:G,6,FALSE)</f>
        <v>9005</v>
      </c>
      <c r="T88" s="1">
        <f>VLOOKUP(Table2[[#This Row],[University]],Table3[#All],2,FALSE)</f>
        <v>6</v>
      </c>
      <c r="U88" s="1">
        <f>VLOOKUP(Table2[[#This Row],[University]],Table3[#All],3,FALSE)</f>
        <v>0.85714285714285698</v>
      </c>
      <c r="V88" s="1">
        <f>VLOOKUP(Table2[[#This Row],[University]],Table3[#All],4,FALSE)</f>
        <v>1</v>
      </c>
    </row>
    <row r="89" spans="1:22" x14ac:dyDescent="0.25">
      <c r="A89" t="s">
        <v>15</v>
      </c>
      <c r="B89">
        <v>88</v>
      </c>
      <c r="C89">
        <v>12</v>
      </c>
      <c r="D89">
        <v>0</v>
      </c>
      <c r="E89">
        <v>0</v>
      </c>
      <c r="F89">
        <v>0</v>
      </c>
      <c r="G89">
        <v>4</v>
      </c>
      <c r="H89">
        <v>0</v>
      </c>
      <c r="I89">
        <v>8</v>
      </c>
      <c r="J89">
        <v>0</v>
      </c>
      <c r="K89">
        <v>0</v>
      </c>
      <c r="L89">
        <v>0</v>
      </c>
      <c r="M89">
        <v>0</v>
      </c>
      <c r="N89">
        <v>0</v>
      </c>
      <c r="O89">
        <f>VLOOKUP(Table2[[#This Row],[University]],'University Data'!A:G,2,FALSE)</f>
        <v>23290</v>
      </c>
      <c r="P89">
        <f>VLOOKUP(Table2[[#This Row],[University]],'University Data'!A:G,3,FALSE)</f>
        <v>510</v>
      </c>
      <c r="Q89">
        <f>VLOOKUP(Table2[[#This Row],[University]],'University Data'!A:G,4,FALSE)</f>
        <v>1630</v>
      </c>
      <c r="R89" s="1">
        <f>VLOOKUP(Table2[[#This Row],[University]],'University Data'!A:G,5,FALSE)</f>
        <v>880</v>
      </c>
      <c r="S89" s="1">
        <f>VLOOKUP(Table2[[#This Row],[University]],'University Data'!A:G,6,FALSE)</f>
        <v>1265</v>
      </c>
      <c r="T89" s="1">
        <f>VLOOKUP(Table2[[#This Row],[University]],Table3[#All],2,FALSE)</f>
        <v>-63</v>
      </c>
      <c r="U89" s="1">
        <f>VLOOKUP(Table2[[#This Row],[University]],Table3[#All],3,FALSE)</f>
        <v>-5.25</v>
      </c>
      <c r="V89" s="1">
        <f>VLOOKUP(Table2[[#This Row],[University]],Table3[#All],4,FALSE)</f>
        <v>75</v>
      </c>
    </row>
    <row r="90" spans="1:22" x14ac:dyDescent="0.25">
      <c r="A90" t="s">
        <v>4</v>
      </c>
      <c r="B90">
        <v>89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11</v>
      </c>
      <c r="L90">
        <v>0</v>
      </c>
      <c r="M90">
        <v>0</v>
      </c>
      <c r="N90">
        <v>0</v>
      </c>
      <c r="O90">
        <f>VLOOKUP(Table2[[#This Row],[University]],'University Data'!A:G,2,FALSE)</f>
        <v>8450</v>
      </c>
      <c r="P90">
        <f>VLOOKUP(Table2[[#This Row],[University]],'University Data'!A:G,3,FALSE)</f>
        <v>3925</v>
      </c>
      <c r="Q90">
        <f>VLOOKUP(Table2[[#This Row],[University]],'University Data'!A:G,4,FALSE)</f>
        <v>6025</v>
      </c>
      <c r="R90" s="1">
        <f>VLOOKUP(Table2[[#This Row],[University]],'University Data'!A:G,5,FALSE)</f>
        <v>4275</v>
      </c>
      <c r="S90" s="1">
        <f>VLOOKUP(Table2[[#This Row],[University]],'University Data'!A:G,6,FALSE)</f>
        <v>5670</v>
      </c>
      <c r="T90" s="1">
        <f>VLOOKUP(Table2[[#This Row],[University]],Table3[#All],2,FALSE)</f>
        <v>0</v>
      </c>
      <c r="U90" s="1">
        <f>VLOOKUP(Table2[[#This Row],[University]],Table3[#All],3,FALSE)</f>
        <v>0</v>
      </c>
      <c r="V90" s="1">
        <f>VLOOKUP(Table2[[#This Row],[University]],Table3[#All],4,FALSE)</f>
        <v>11</v>
      </c>
    </row>
    <row r="91" spans="1:22" x14ac:dyDescent="0.25">
      <c r="A91" t="s">
        <v>106</v>
      </c>
      <c r="B91">
        <v>90</v>
      </c>
      <c r="C91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>
        <v>0</v>
      </c>
      <c r="L91">
        <v>0</v>
      </c>
      <c r="M91">
        <v>0</v>
      </c>
      <c r="N91">
        <v>7</v>
      </c>
      <c r="O91">
        <f>VLOOKUP(Table2[[#This Row],[University]],'University Data'!A:G,2,FALSE)</f>
        <v>8000</v>
      </c>
      <c r="P91">
        <f>VLOOKUP(Table2[[#This Row],[University]],'University Data'!A:G,3,FALSE)</f>
        <v>13915</v>
      </c>
      <c r="Q91">
        <f>VLOOKUP(Table2[[#This Row],[University]],'University Data'!A:G,4,FALSE)</f>
        <v>16765</v>
      </c>
      <c r="R91" s="1">
        <f>VLOOKUP(Table2[[#This Row],[University]],'University Data'!A:G,5,FALSE)</f>
        <v>12680</v>
      </c>
      <c r="S91" s="1">
        <f>VLOOKUP(Table2[[#This Row],[University]],'University Data'!A:G,6,FALSE)</f>
        <v>18005</v>
      </c>
      <c r="T91" s="1">
        <f>VLOOKUP(Table2[[#This Row],[University]],Table3[#All],2,FALSE)</f>
        <v>-6</v>
      </c>
      <c r="U91" s="1">
        <f>VLOOKUP(Table2[[#This Row],[University]],Table3[#All],3,FALSE)</f>
        <v>-1.5</v>
      </c>
      <c r="V91" s="1">
        <f>VLOOKUP(Table2[[#This Row],[University]],Table3[#All],4,FALSE)</f>
        <v>10</v>
      </c>
    </row>
    <row r="92" spans="1:22" x14ac:dyDescent="0.25">
      <c r="A92" t="s">
        <v>107</v>
      </c>
      <c r="B92">
        <v>91</v>
      </c>
      <c r="C92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</v>
      </c>
      <c r="L92">
        <v>0</v>
      </c>
      <c r="M92">
        <v>0</v>
      </c>
      <c r="N92">
        <v>0</v>
      </c>
      <c r="O92">
        <f>VLOOKUP(Table2[[#This Row],[University]],'University Data'!A:G,2,FALSE)</f>
        <v>9565</v>
      </c>
      <c r="P92">
        <f>VLOOKUP(Table2[[#This Row],[University]],'University Data'!A:G,3,FALSE)</f>
        <v>1335</v>
      </c>
      <c r="Q92">
        <f>VLOOKUP(Table2[[#This Row],[University]],'University Data'!A:G,4,FALSE)</f>
        <v>1410</v>
      </c>
      <c r="R92" s="1">
        <f>VLOOKUP(Table2[[#This Row],[University]],'University Data'!A:G,5,FALSE)</f>
        <v>1310</v>
      </c>
      <c r="S92" s="1">
        <f>VLOOKUP(Table2[[#This Row],[University]],'University Data'!A:G,6,FALSE)</f>
        <v>1445</v>
      </c>
      <c r="T92" s="1">
        <f>VLOOKUP(Table2[[#This Row],[University]],Table3[#All],2,FALSE)</f>
        <v>10</v>
      </c>
      <c r="U92" s="1">
        <f>VLOOKUP(Table2[[#This Row],[University]],Table3[#All],3,FALSE)</f>
        <v>1</v>
      </c>
      <c r="V92" s="1">
        <f>VLOOKUP(Table2[[#This Row],[University]],Table3[#All],4,FALSE)</f>
        <v>0</v>
      </c>
    </row>
    <row r="93" spans="1:22" x14ac:dyDescent="0.25">
      <c r="A93" t="s">
        <v>108</v>
      </c>
      <c r="B93">
        <v>92</v>
      </c>
      <c r="C93">
        <v>8</v>
      </c>
      <c r="D93">
        <v>0</v>
      </c>
      <c r="E93">
        <v>0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>VLOOKUP(Table2[[#This Row],[University]],'University Data'!A:G,2,FALSE)</f>
        <v>5130</v>
      </c>
      <c r="P93">
        <f>VLOOKUP(Table2[[#This Row],[University]],'University Data'!A:G,3,FALSE)</f>
        <v>355</v>
      </c>
      <c r="Q93">
        <f>VLOOKUP(Table2[[#This Row],[University]],'University Data'!A:G,4,FALSE)</f>
        <v>955</v>
      </c>
      <c r="R93" s="1">
        <f>VLOOKUP(Table2[[#This Row],[University]],'University Data'!A:G,5,FALSE)</f>
        <v>465</v>
      </c>
      <c r="S93" s="1">
        <f>VLOOKUP(Table2[[#This Row],[University]],'University Data'!A:G,6,FALSE)</f>
        <v>840</v>
      </c>
      <c r="T93" s="1">
        <f>VLOOKUP(Table2[[#This Row],[University]],Table3[#All],2,FALSE)</f>
        <v>3</v>
      </c>
      <c r="U93" s="1">
        <f>VLOOKUP(Table2[[#This Row],[University]],Table3[#All],3,FALSE)</f>
        <v>0.375</v>
      </c>
      <c r="V93" s="1">
        <f>VLOOKUP(Table2[[#This Row],[University]],Table3[#All],4,FALSE)</f>
        <v>5</v>
      </c>
    </row>
    <row r="94" spans="1:22" x14ac:dyDescent="0.25">
      <c r="A94" t="s">
        <v>16</v>
      </c>
      <c r="B94">
        <v>93</v>
      </c>
      <c r="C94">
        <v>6</v>
      </c>
      <c r="D94">
        <v>4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f>VLOOKUP(Table2[[#This Row],[University]],'University Data'!A:G,2,FALSE)</f>
        <v>1300</v>
      </c>
      <c r="P94">
        <f>VLOOKUP(Table2[[#This Row],[University]],'University Data'!A:G,3,FALSE)</f>
        <v>10400</v>
      </c>
      <c r="Q94">
        <f>VLOOKUP(Table2[[#This Row],[University]],'University Data'!A:G,4,FALSE)</f>
        <v>12890</v>
      </c>
      <c r="R94" s="1">
        <f>VLOOKUP(Table2[[#This Row],[University]],'University Data'!A:G,5,FALSE)</f>
        <v>9750</v>
      </c>
      <c r="S94" s="1">
        <f>VLOOKUP(Table2[[#This Row],[University]],'University Data'!A:G,6,FALSE)</f>
        <v>13545</v>
      </c>
      <c r="T94" s="1">
        <f>VLOOKUP(Table2[[#This Row],[University]],Table3[#All],2,FALSE)</f>
        <v>5</v>
      </c>
      <c r="U94" s="1">
        <f>VLOOKUP(Table2[[#This Row],[University]],Table3[#All],3,FALSE)</f>
        <v>1</v>
      </c>
      <c r="V94" s="1">
        <f>VLOOKUP(Table2[[#This Row],[University]],Table3[#All],4,FALSE)</f>
        <v>0</v>
      </c>
    </row>
    <row r="95" spans="1:22" x14ac:dyDescent="0.25">
      <c r="A95" t="s">
        <v>17</v>
      </c>
      <c r="B95">
        <v>94</v>
      </c>
      <c r="C95">
        <v>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6</v>
      </c>
      <c r="L95">
        <v>0</v>
      </c>
      <c r="M95">
        <v>0</v>
      </c>
      <c r="N95">
        <v>0</v>
      </c>
      <c r="O95">
        <f>VLOOKUP(Table2[[#This Row],[University]],'University Data'!A:G,2,FALSE)</f>
        <v>4985</v>
      </c>
      <c r="P95">
        <f>VLOOKUP(Table2[[#This Row],[University]],'University Data'!A:G,3,FALSE)</f>
        <v>870</v>
      </c>
      <c r="Q95">
        <f>VLOOKUP(Table2[[#This Row],[University]],'University Data'!A:G,4,FALSE)</f>
        <v>430</v>
      </c>
      <c r="R95" s="1">
        <f>VLOOKUP(Table2[[#This Row],[University]],'University Data'!A:G,5,FALSE)</f>
        <v>585</v>
      </c>
      <c r="S95" s="1">
        <f>VLOOKUP(Table2[[#This Row],[University]],'University Data'!A:G,6,FALSE)</f>
        <v>715</v>
      </c>
      <c r="T95" s="1">
        <f>VLOOKUP(Table2[[#This Row],[University]],Table3[#All],2,FALSE)</f>
        <v>4</v>
      </c>
      <c r="U95" s="1">
        <f>VLOOKUP(Table2[[#This Row],[University]],Table3[#All],3,FALSE)</f>
        <v>0.66666666666666596</v>
      </c>
      <c r="V95" s="1">
        <f>VLOOKUP(Table2[[#This Row],[University]],Table3[#All],4,FALSE)</f>
        <v>2</v>
      </c>
    </row>
    <row r="96" spans="1:22" x14ac:dyDescent="0.25">
      <c r="A96" t="s">
        <v>109</v>
      </c>
      <c r="B96">
        <v>95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</v>
      </c>
      <c r="O96">
        <f>VLOOKUP(Table2[[#This Row],[University]],'University Data'!A:G,2,FALSE)</f>
        <v>5795</v>
      </c>
      <c r="P96">
        <f>VLOOKUP(Table2[[#This Row],[University]],'University Data'!A:G,3,FALSE)</f>
        <v>4935</v>
      </c>
      <c r="Q96">
        <f>VLOOKUP(Table2[[#This Row],[University]],'University Data'!A:G,4,FALSE)</f>
        <v>6595</v>
      </c>
      <c r="R96" s="1">
        <f>VLOOKUP(Table2[[#This Row],[University]],'University Data'!A:G,5,FALSE)</f>
        <v>5210</v>
      </c>
      <c r="S96" s="1">
        <f>VLOOKUP(Table2[[#This Row],[University]],'University Data'!A:G,6,FALSE)</f>
        <v>6320</v>
      </c>
      <c r="T96" s="1">
        <f>VLOOKUP(Table2[[#This Row],[University]],Table3[#All],2,FALSE)</f>
        <v>0</v>
      </c>
      <c r="U96" s="1" t="str">
        <f>VLOOKUP(Table2[[#This Row],[University]],Table3[#All],3,FALSE)</f>
        <v>n/a</v>
      </c>
      <c r="V96" s="1">
        <f>VLOOKUP(Table2[[#This Row],[University]],Table3[#All],4,FALSE)</f>
        <v>0</v>
      </c>
    </row>
    <row r="97" spans="1:22" x14ac:dyDescent="0.25">
      <c r="A97" t="s">
        <v>110</v>
      </c>
      <c r="B97">
        <v>96</v>
      </c>
      <c r="C97">
        <v>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</v>
      </c>
      <c r="N97">
        <v>0</v>
      </c>
      <c r="O97">
        <f>VLOOKUP(Table2[[#This Row],[University]],'University Data'!A:G,2,FALSE)</f>
        <v>19825</v>
      </c>
      <c r="P97">
        <f>VLOOKUP(Table2[[#This Row],[University]],'University Data'!A:G,3,FALSE)</f>
        <v>12710</v>
      </c>
      <c r="Q97">
        <f>VLOOKUP(Table2[[#This Row],[University]],'University Data'!A:G,4,FALSE)</f>
        <v>19270</v>
      </c>
      <c r="R97" s="1">
        <f>VLOOKUP(Table2[[#This Row],[University]],'University Data'!A:G,5,FALSE)</f>
        <v>15865</v>
      </c>
      <c r="S97" s="1">
        <f>VLOOKUP(Table2[[#This Row],[University]],'University Data'!A:G,6,FALSE)</f>
        <v>16600</v>
      </c>
      <c r="T97" s="1">
        <f>VLOOKUP(Table2[[#This Row],[University]],Table3[#All],2,FALSE)</f>
        <v>0</v>
      </c>
      <c r="U97" s="1" t="str">
        <f>VLOOKUP(Table2[[#This Row],[University]],Table3[#All],3,FALSE)</f>
        <v>n/a</v>
      </c>
      <c r="V97" s="1">
        <f>VLOOKUP(Table2[[#This Row],[University]],Table3[#All],4,FALSE)</f>
        <v>0</v>
      </c>
    </row>
    <row r="98" spans="1:22" x14ac:dyDescent="0.25">
      <c r="A98" t="s">
        <v>14</v>
      </c>
      <c r="B98">
        <v>97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f>VLOOKUP(Table2[[#This Row],[University]],'University Data'!A:G,2,FALSE)</f>
        <v>18070</v>
      </c>
      <c r="P98">
        <f>VLOOKUP(Table2[[#This Row],[University]],'University Data'!A:G,3,FALSE)</f>
        <v>11715</v>
      </c>
      <c r="Q98">
        <f>VLOOKUP(Table2[[#This Row],[University]],'University Data'!A:G,4,FALSE)</f>
        <v>20825</v>
      </c>
      <c r="R98" s="1">
        <f>VLOOKUP(Table2[[#This Row],[University]],'University Data'!A:G,5,FALSE)</f>
        <v>16870</v>
      </c>
      <c r="S98" s="1">
        <f>VLOOKUP(Table2[[#This Row],[University]],'University Data'!A:G,6,FALSE)</f>
        <v>16240</v>
      </c>
      <c r="T98" s="1">
        <f>VLOOKUP(Table2[[#This Row],[University]],Table3[#All],2,FALSE)</f>
        <v>-12</v>
      </c>
      <c r="U98" s="1" t="str">
        <f>VLOOKUP(Table2[[#This Row],[University]],Table3[#All],3,FALSE)</f>
        <v>n/a</v>
      </c>
      <c r="V98" s="1">
        <f>VLOOKUP(Table2[[#This Row],[University]],Table3[#All],4,FALSE)</f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2895-43A5-43BC-817C-DB733883700A}">
  <dimension ref="A1:D99"/>
  <sheetViews>
    <sheetView workbookViewId="0">
      <selection sqref="A1:D1048576"/>
    </sheetView>
  </sheetViews>
  <sheetFormatPr defaultRowHeight="15" x14ac:dyDescent="0.25"/>
  <cols>
    <col min="1" max="1" width="12.7109375" customWidth="1"/>
    <col min="3" max="3" width="15.5703125" customWidth="1"/>
    <col min="4" max="4" width="17.7109375" customWidth="1"/>
  </cols>
  <sheetData>
    <row r="1" spans="1:4" x14ac:dyDescent="0.25">
      <c r="A1" t="s">
        <v>194</v>
      </c>
      <c r="B1" t="s">
        <v>195</v>
      </c>
      <c r="C1" t="s">
        <v>295</v>
      </c>
      <c r="D1" t="s">
        <v>296</v>
      </c>
    </row>
    <row r="2" spans="1:4" x14ac:dyDescent="0.25">
      <c r="A2" t="s">
        <v>196</v>
      </c>
      <c r="B2">
        <v>-23</v>
      </c>
      <c r="C2">
        <v>-0.171641791044776</v>
      </c>
      <c r="D2">
        <v>157</v>
      </c>
    </row>
    <row r="3" spans="1:4" x14ac:dyDescent="0.25">
      <c r="A3" t="s">
        <v>197</v>
      </c>
      <c r="B3">
        <v>11</v>
      </c>
      <c r="C3">
        <v>0.22916666666666599</v>
      </c>
      <c r="D3">
        <v>37</v>
      </c>
    </row>
    <row r="4" spans="1:4" x14ac:dyDescent="0.25">
      <c r="A4" t="s">
        <v>198</v>
      </c>
      <c r="B4">
        <v>-23</v>
      </c>
      <c r="C4">
        <v>-7.9310344827586199E-2</v>
      </c>
      <c r="D4">
        <v>313</v>
      </c>
    </row>
    <row r="5" spans="1:4" x14ac:dyDescent="0.25">
      <c r="A5" t="s">
        <v>199</v>
      </c>
      <c r="B5">
        <v>26</v>
      </c>
      <c r="C5">
        <v>0.19548872180451099</v>
      </c>
      <c r="D5">
        <v>107</v>
      </c>
    </row>
    <row r="6" spans="1:4" x14ac:dyDescent="0.25">
      <c r="A6" t="s">
        <v>200</v>
      </c>
      <c r="B6">
        <v>0</v>
      </c>
      <c r="C6">
        <v>0</v>
      </c>
      <c r="D6">
        <v>11</v>
      </c>
    </row>
    <row r="7" spans="1:4" x14ac:dyDescent="0.25">
      <c r="A7" t="s">
        <v>201</v>
      </c>
      <c r="B7">
        <v>13</v>
      </c>
      <c r="C7">
        <v>6.8783068783068696E-2</v>
      </c>
      <c r="D7">
        <v>176</v>
      </c>
    </row>
    <row r="8" spans="1:4" x14ac:dyDescent="0.25">
      <c r="A8" t="s">
        <v>202</v>
      </c>
      <c r="B8">
        <v>-60.8</v>
      </c>
      <c r="C8">
        <v>-0.142388758782201</v>
      </c>
      <c r="D8">
        <v>487.8</v>
      </c>
    </row>
    <row r="9" spans="1:4" x14ac:dyDescent="0.25">
      <c r="A9" t="s">
        <v>203</v>
      </c>
      <c r="B9">
        <v>-187</v>
      </c>
      <c r="C9">
        <v>-0.76326530612244903</v>
      </c>
      <c r="D9">
        <v>432</v>
      </c>
    </row>
    <row r="10" spans="1:4" x14ac:dyDescent="0.25">
      <c r="A10" t="s">
        <v>204</v>
      </c>
      <c r="B10">
        <v>13</v>
      </c>
      <c r="C10">
        <v>0.30952380952380898</v>
      </c>
      <c r="D10">
        <v>29</v>
      </c>
    </row>
    <row r="11" spans="1:4" x14ac:dyDescent="0.25">
      <c r="A11" t="s">
        <v>205</v>
      </c>
      <c r="B11">
        <v>118</v>
      </c>
      <c r="C11">
        <v>0.20486111111111099</v>
      </c>
      <c r="D11">
        <v>458</v>
      </c>
    </row>
    <row r="12" spans="1:4" x14ac:dyDescent="0.25">
      <c r="A12" t="s">
        <v>206</v>
      </c>
      <c r="B12">
        <v>50</v>
      </c>
      <c r="C12">
        <v>0.67567567567567499</v>
      </c>
      <c r="D12">
        <v>24</v>
      </c>
    </row>
    <row r="13" spans="1:4" x14ac:dyDescent="0.25">
      <c r="A13" t="s">
        <v>207</v>
      </c>
      <c r="B13">
        <v>45</v>
      </c>
      <c r="C13">
        <v>0.105633802816901</v>
      </c>
      <c r="D13">
        <v>381</v>
      </c>
    </row>
    <row r="14" spans="1:4" x14ac:dyDescent="0.25">
      <c r="A14" t="s">
        <v>208</v>
      </c>
      <c r="B14">
        <v>-132</v>
      </c>
      <c r="C14">
        <v>-0.74157303370786498</v>
      </c>
      <c r="D14">
        <v>310</v>
      </c>
    </row>
    <row r="15" spans="1:4" x14ac:dyDescent="0.25">
      <c r="A15" t="s">
        <v>209</v>
      </c>
      <c r="B15">
        <v>17.2</v>
      </c>
      <c r="C15">
        <v>2.07980652962515E-2</v>
      </c>
      <c r="D15">
        <v>809.8</v>
      </c>
    </row>
    <row r="16" spans="1:4" x14ac:dyDescent="0.25">
      <c r="A16" t="s">
        <v>210</v>
      </c>
      <c r="B16">
        <v>-81</v>
      </c>
      <c r="C16">
        <v>-2.7</v>
      </c>
      <c r="D16">
        <v>111</v>
      </c>
    </row>
    <row r="17" spans="1:4" x14ac:dyDescent="0.25">
      <c r="A17" t="s">
        <v>211</v>
      </c>
      <c r="B17">
        <v>51</v>
      </c>
      <c r="C17">
        <v>0.24170616113744001</v>
      </c>
      <c r="D17">
        <v>160</v>
      </c>
    </row>
    <row r="18" spans="1:4" x14ac:dyDescent="0.25">
      <c r="A18" t="s">
        <v>212</v>
      </c>
      <c r="B18">
        <v>21</v>
      </c>
      <c r="C18">
        <v>0.1875</v>
      </c>
      <c r="D18">
        <v>91</v>
      </c>
    </row>
    <row r="19" spans="1:4" x14ac:dyDescent="0.25">
      <c r="A19" t="s">
        <v>213</v>
      </c>
      <c r="B19">
        <v>-7</v>
      </c>
      <c r="C19">
        <v>-2.2292993630573198E-2</v>
      </c>
      <c r="D19">
        <v>321</v>
      </c>
    </row>
    <row r="20" spans="1:4" x14ac:dyDescent="0.25">
      <c r="A20" t="s">
        <v>214</v>
      </c>
      <c r="B20">
        <v>-12.8</v>
      </c>
      <c r="C20">
        <v>-2.6947368421052598E-2</v>
      </c>
      <c r="D20">
        <v>487.8</v>
      </c>
    </row>
    <row r="21" spans="1:4" x14ac:dyDescent="0.25">
      <c r="A21" t="s">
        <v>215</v>
      </c>
      <c r="B21">
        <v>136</v>
      </c>
      <c r="C21">
        <v>0.20700152207001499</v>
      </c>
      <c r="D21">
        <v>521</v>
      </c>
    </row>
    <row r="22" spans="1:4" x14ac:dyDescent="0.25">
      <c r="A22" t="s">
        <v>216</v>
      </c>
      <c r="B22">
        <v>42.2</v>
      </c>
      <c r="C22">
        <v>6.0632183908045999E-2</v>
      </c>
      <c r="D22">
        <v>653.79999999999995</v>
      </c>
    </row>
    <row r="23" spans="1:4" x14ac:dyDescent="0.25">
      <c r="A23" t="s">
        <v>217</v>
      </c>
      <c r="B23">
        <v>-12</v>
      </c>
      <c r="C23" t="s">
        <v>294</v>
      </c>
      <c r="D23">
        <v>12</v>
      </c>
    </row>
    <row r="24" spans="1:4" x14ac:dyDescent="0.25">
      <c r="A24" t="s">
        <v>218</v>
      </c>
      <c r="B24">
        <v>-76</v>
      </c>
      <c r="C24">
        <v>-0.117465224111282</v>
      </c>
      <c r="D24">
        <v>723</v>
      </c>
    </row>
    <row r="25" spans="1:4" x14ac:dyDescent="0.25">
      <c r="A25" t="s">
        <v>219</v>
      </c>
      <c r="B25">
        <v>-63</v>
      </c>
      <c r="C25">
        <v>-5.25</v>
      </c>
      <c r="D25">
        <v>75</v>
      </c>
    </row>
    <row r="26" spans="1:4" x14ac:dyDescent="0.25">
      <c r="A26" t="s">
        <v>220</v>
      </c>
      <c r="B26">
        <v>5</v>
      </c>
      <c r="C26">
        <v>1</v>
      </c>
      <c r="D26">
        <v>0</v>
      </c>
    </row>
    <row r="27" spans="1:4" x14ac:dyDescent="0.25">
      <c r="A27" t="s">
        <v>221</v>
      </c>
      <c r="B27">
        <v>4</v>
      </c>
      <c r="C27">
        <v>0.66666666666666596</v>
      </c>
      <c r="D27">
        <v>2</v>
      </c>
    </row>
    <row r="28" spans="1:4" x14ac:dyDescent="0.25">
      <c r="A28" t="s">
        <v>222</v>
      </c>
      <c r="B28">
        <v>22</v>
      </c>
      <c r="C28">
        <v>8.5271317829457294E-2</v>
      </c>
      <c r="D28">
        <v>236</v>
      </c>
    </row>
    <row r="29" spans="1:4" x14ac:dyDescent="0.25">
      <c r="A29" t="s">
        <v>223</v>
      </c>
      <c r="B29">
        <v>-44</v>
      </c>
      <c r="C29">
        <v>-1.0476190476190399</v>
      </c>
      <c r="D29">
        <v>86</v>
      </c>
    </row>
    <row r="30" spans="1:4" x14ac:dyDescent="0.25">
      <c r="A30" t="s">
        <v>224</v>
      </c>
      <c r="B30">
        <v>210</v>
      </c>
      <c r="C30">
        <v>0.230263157894736</v>
      </c>
      <c r="D30">
        <v>702</v>
      </c>
    </row>
    <row r="31" spans="1:4" x14ac:dyDescent="0.25">
      <c r="A31" t="s">
        <v>225</v>
      </c>
      <c r="B31">
        <v>-259</v>
      </c>
      <c r="C31">
        <v>-1.5235294117647</v>
      </c>
      <c r="D31">
        <v>429</v>
      </c>
    </row>
    <row r="32" spans="1:4" x14ac:dyDescent="0.25">
      <c r="A32" t="s">
        <v>226</v>
      </c>
      <c r="B32">
        <v>-56</v>
      </c>
      <c r="C32">
        <v>-1.1428571428571399</v>
      </c>
      <c r="D32">
        <v>105</v>
      </c>
    </row>
    <row r="33" spans="1:4" x14ac:dyDescent="0.25">
      <c r="A33" t="s">
        <v>227</v>
      </c>
      <c r="B33">
        <v>35.200000000000003</v>
      </c>
      <c r="C33">
        <v>5.93591905564924E-2</v>
      </c>
      <c r="D33">
        <v>557.79999999999995</v>
      </c>
    </row>
    <row r="34" spans="1:4" x14ac:dyDescent="0.25">
      <c r="A34" t="s">
        <v>228</v>
      </c>
      <c r="B34">
        <v>-189</v>
      </c>
      <c r="C34">
        <v>-1.21935483870967</v>
      </c>
      <c r="D34">
        <v>344</v>
      </c>
    </row>
    <row r="35" spans="1:4" x14ac:dyDescent="0.25">
      <c r="A35" t="s">
        <v>229</v>
      </c>
      <c r="B35">
        <v>-127.299999999999</v>
      </c>
      <c r="C35">
        <v>-0.18887240356082999</v>
      </c>
      <c r="D35">
        <v>801.3</v>
      </c>
    </row>
    <row r="36" spans="1:4" x14ac:dyDescent="0.25">
      <c r="A36" t="s">
        <v>230</v>
      </c>
      <c r="B36">
        <v>17</v>
      </c>
      <c r="C36">
        <v>4.4270833333333301E-2</v>
      </c>
      <c r="D36">
        <v>367</v>
      </c>
    </row>
    <row r="37" spans="1:4" x14ac:dyDescent="0.25">
      <c r="A37" t="s">
        <v>231</v>
      </c>
      <c r="B37">
        <v>13</v>
      </c>
      <c r="C37">
        <v>0.183098591549295</v>
      </c>
      <c r="D37">
        <v>58</v>
      </c>
    </row>
    <row r="38" spans="1:4" x14ac:dyDescent="0.25">
      <c r="A38" t="s">
        <v>232</v>
      </c>
      <c r="B38">
        <v>3</v>
      </c>
      <c r="C38">
        <v>0.375</v>
      </c>
      <c r="D38">
        <v>5</v>
      </c>
    </row>
    <row r="39" spans="1:4" x14ac:dyDescent="0.25">
      <c r="A39" t="s">
        <v>233</v>
      </c>
      <c r="B39">
        <v>-52</v>
      </c>
      <c r="C39">
        <v>-0.31707317073170699</v>
      </c>
      <c r="D39">
        <v>216</v>
      </c>
    </row>
    <row r="40" spans="1:4" x14ac:dyDescent="0.25">
      <c r="A40" t="s">
        <v>234</v>
      </c>
      <c r="B40">
        <v>-23.6</v>
      </c>
      <c r="C40">
        <v>-6.8208092485549196E-2</v>
      </c>
      <c r="D40">
        <v>369.6</v>
      </c>
    </row>
    <row r="41" spans="1:4" x14ac:dyDescent="0.25">
      <c r="A41" t="s">
        <v>235</v>
      </c>
      <c r="B41">
        <v>8</v>
      </c>
      <c r="C41">
        <v>1.6632016632016602E-2</v>
      </c>
      <c r="D41">
        <v>473</v>
      </c>
    </row>
    <row r="42" spans="1:4" x14ac:dyDescent="0.25">
      <c r="A42" t="s">
        <v>236</v>
      </c>
      <c r="B42">
        <v>69</v>
      </c>
      <c r="C42">
        <v>0.124548736462093</v>
      </c>
      <c r="D42">
        <v>485</v>
      </c>
    </row>
    <row r="43" spans="1:4" x14ac:dyDescent="0.25">
      <c r="A43" t="s">
        <v>237</v>
      </c>
      <c r="B43">
        <v>0</v>
      </c>
      <c r="C43" t="s">
        <v>294</v>
      </c>
      <c r="D43">
        <v>0</v>
      </c>
    </row>
    <row r="44" spans="1:4" x14ac:dyDescent="0.25">
      <c r="A44" t="s">
        <v>238</v>
      </c>
      <c r="B44">
        <v>41</v>
      </c>
      <c r="C44">
        <v>0.26114649681528601</v>
      </c>
      <c r="D44">
        <v>116</v>
      </c>
    </row>
    <row r="45" spans="1:4" x14ac:dyDescent="0.25">
      <c r="A45" t="s">
        <v>239</v>
      </c>
      <c r="B45">
        <v>0</v>
      </c>
      <c r="C45" t="s">
        <v>294</v>
      </c>
      <c r="D45">
        <v>0</v>
      </c>
    </row>
    <row r="46" spans="1:4" x14ac:dyDescent="0.25">
      <c r="A46" t="s">
        <v>240</v>
      </c>
      <c r="B46">
        <v>-217.79999999999899</v>
      </c>
      <c r="C46">
        <v>-0.22315573770491701</v>
      </c>
      <c r="D46">
        <v>1193.8</v>
      </c>
    </row>
    <row r="47" spans="1:4" x14ac:dyDescent="0.25">
      <c r="A47" t="s">
        <v>241</v>
      </c>
      <c r="B47">
        <v>127.2</v>
      </c>
      <c r="C47">
        <v>0.144381384790011</v>
      </c>
      <c r="D47">
        <v>753.8</v>
      </c>
    </row>
    <row r="48" spans="1:4" x14ac:dyDescent="0.25">
      <c r="A48" t="s">
        <v>242</v>
      </c>
      <c r="B48">
        <v>39</v>
      </c>
      <c r="C48">
        <v>0.32500000000000001</v>
      </c>
      <c r="D48">
        <v>81</v>
      </c>
    </row>
    <row r="49" spans="1:4" x14ac:dyDescent="0.25">
      <c r="A49" t="s">
        <v>243</v>
      </c>
      <c r="B49">
        <v>-4</v>
      </c>
      <c r="C49">
        <v>-0.11111111111111099</v>
      </c>
      <c r="D49">
        <v>40</v>
      </c>
    </row>
    <row r="50" spans="1:4" x14ac:dyDescent="0.25">
      <c r="A50" t="s">
        <v>244</v>
      </c>
      <c r="B50">
        <v>-36.799999999999898</v>
      </c>
      <c r="C50">
        <v>-4.7361647361647302E-2</v>
      </c>
      <c r="D50">
        <v>813.8</v>
      </c>
    </row>
    <row r="51" spans="1:4" x14ac:dyDescent="0.25">
      <c r="A51" t="s">
        <v>245</v>
      </c>
      <c r="B51">
        <v>92</v>
      </c>
      <c r="C51">
        <v>0.30769230769230699</v>
      </c>
      <c r="D51">
        <v>207</v>
      </c>
    </row>
    <row r="52" spans="1:4" x14ac:dyDescent="0.25">
      <c r="A52" t="s">
        <v>246</v>
      </c>
      <c r="B52">
        <v>-53</v>
      </c>
      <c r="C52">
        <v>-7.4858757062146897E-2</v>
      </c>
      <c r="D52">
        <v>761</v>
      </c>
    </row>
    <row r="53" spans="1:4" x14ac:dyDescent="0.25">
      <c r="A53" t="s">
        <v>247</v>
      </c>
      <c r="B53">
        <v>6</v>
      </c>
      <c r="C53">
        <v>0.85714285714285698</v>
      </c>
      <c r="D53">
        <v>1</v>
      </c>
    </row>
    <row r="54" spans="1:4" x14ac:dyDescent="0.25">
      <c r="A54" t="s">
        <v>248</v>
      </c>
      <c r="B54">
        <v>-13.299999999999899</v>
      </c>
      <c r="C54">
        <v>-1.7340286831812102E-2</v>
      </c>
      <c r="D54">
        <v>780.3</v>
      </c>
    </row>
    <row r="55" spans="1:4" x14ac:dyDescent="0.25">
      <c r="A55" t="s">
        <v>249</v>
      </c>
      <c r="B55">
        <v>-101</v>
      </c>
      <c r="C55">
        <v>-1.5074626865671601</v>
      </c>
      <c r="D55">
        <v>168</v>
      </c>
    </row>
    <row r="56" spans="1:4" x14ac:dyDescent="0.25">
      <c r="A56" t="s">
        <v>250</v>
      </c>
      <c r="B56">
        <v>66</v>
      </c>
      <c r="C56">
        <v>0.10576923076923</v>
      </c>
      <c r="D56">
        <v>558</v>
      </c>
    </row>
    <row r="57" spans="1:4" x14ac:dyDescent="0.25">
      <c r="A57" t="s">
        <v>251</v>
      </c>
      <c r="B57">
        <v>-7.8000000000000096</v>
      </c>
      <c r="C57">
        <v>-2.1606648199446001E-2</v>
      </c>
      <c r="D57">
        <v>368.8</v>
      </c>
    </row>
    <row r="58" spans="1:4" x14ac:dyDescent="0.25">
      <c r="A58" t="s">
        <v>252</v>
      </c>
      <c r="B58">
        <v>157</v>
      </c>
      <c r="C58">
        <v>0.58582089552238803</v>
      </c>
      <c r="D58">
        <v>111</v>
      </c>
    </row>
    <row r="59" spans="1:4" x14ac:dyDescent="0.25">
      <c r="A59" t="s">
        <v>253</v>
      </c>
      <c r="B59">
        <v>-60</v>
      </c>
      <c r="C59">
        <v>-0.34285714285714203</v>
      </c>
      <c r="D59">
        <v>235</v>
      </c>
    </row>
    <row r="60" spans="1:4" x14ac:dyDescent="0.25">
      <c r="A60" t="s">
        <v>254</v>
      </c>
      <c r="B60">
        <v>10</v>
      </c>
      <c r="C60">
        <v>0.22222222222222199</v>
      </c>
      <c r="D60">
        <v>35</v>
      </c>
    </row>
    <row r="61" spans="1:4" x14ac:dyDescent="0.25">
      <c r="A61" t="s">
        <v>255</v>
      </c>
      <c r="B61">
        <v>-133.79999999999899</v>
      </c>
      <c r="C61">
        <v>-0.19734513274336199</v>
      </c>
      <c r="D61">
        <v>811.8</v>
      </c>
    </row>
    <row r="62" spans="1:4" x14ac:dyDescent="0.25">
      <c r="A62" t="s">
        <v>256</v>
      </c>
      <c r="B62">
        <v>55</v>
      </c>
      <c r="C62">
        <v>0.3125</v>
      </c>
      <c r="D62">
        <v>121</v>
      </c>
    </row>
    <row r="63" spans="1:4" x14ac:dyDescent="0.25">
      <c r="A63" t="s">
        <v>257</v>
      </c>
      <c r="B63">
        <v>117.5</v>
      </c>
      <c r="C63">
        <v>0.29448621553884702</v>
      </c>
      <c r="D63">
        <v>281.5</v>
      </c>
    </row>
    <row r="64" spans="1:4" x14ac:dyDescent="0.25">
      <c r="A64" t="s">
        <v>258</v>
      </c>
      <c r="B64">
        <v>103</v>
      </c>
      <c r="C64">
        <v>0.132561132561132</v>
      </c>
      <c r="D64">
        <v>674</v>
      </c>
    </row>
    <row r="65" spans="1:4" x14ac:dyDescent="0.25">
      <c r="A65" t="s">
        <v>259</v>
      </c>
      <c r="B65">
        <v>-2.80000000000001</v>
      </c>
      <c r="C65">
        <v>-1.0894941634241199E-2</v>
      </c>
      <c r="D65">
        <v>259.8</v>
      </c>
    </row>
    <row r="66" spans="1:4" x14ac:dyDescent="0.25">
      <c r="A66" t="s">
        <v>260</v>
      </c>
      <c r="B66">
        <v>-61.8</v>
      </c>
      <c r="C66">
        <v>-0.67173913043478195</v>
      </c>
      <c r="D66">
        <v>153.80000000000001</v>
      </c>
    </row>
    <row r="67" spans="1:4" x14ac:dyDescent="0.25">
      <c r="A67" t="s">
        <v>261</v>
      </c>
      <c r="B67">
        <v>0</v>
      </c>
      <c r="C67" t="s">
        <v>294</v>
      </c>
      <c r="D67">
        <v>0</v>
      </c>
    </row>
    <row r="68" spans="1:4" x14ac:dyDescent="0.25">
      <c r="A68" t="s">
        <v>262</v>
      </c>
      <c r="B68">
        <v>-84</v>
      </c>
      <c r="C68">
        <v>-0.46153846153846101</v>
      </c>
      <c r="D68">
        <v>266</v>
      </c>
    </row>
    <row r="69" spans="1:4" x14ac:dyDescent="0.25">
      <c r="A69" t="s">
        <v>263</v>
      </c>
      <c r="B69">
        <v>71</v>
      </c>
      <c r="C69">
        <v>0.98611111111111105</v>
      </c>
      <c r="D69">
        <v>1</v>
      </c>
    </row>
    <row r="70" spans="1:4" x14ac:dyDescent="0.25">
      <c r="A70" t="s">
        <v>264</v>
      </c>
      <c r="B70">
        <v>-21</v>
      </c>
      <c r="C70">
        <v>-1.1666666666666601</v>
      </c>
      <c r="D70">
        <v>39</v>
      </c>
    </row>
    <row r="71" spans="1:4" x14ac:dyDescent="0.25">
      <c r="A71" t="s">
        <v>265</v>
      </c>
      <c r="B71">
        <v>-48</v>
      </c>
      <c r="C71">
        <v>-8.6175942549371595E-2</v>
      </c>
      <c r="D71">
        <v>605</v>
      </c>
    </row>
    <row r="72" spans="1:4" x14ac:dyDescent="0.25">
      <c r="A72" t="s">
        <v>266</v>
      </c>
      <c r="B72">
        <v>-147</v>
      </c>
      <c r="C72">
        <v>-0.233333333333333</v>
      </c>
      <c r="D72">
        <v>777</v>
      </c>
    </row>
    <row r="73" spans="1:4" x14ac:dyDescent="0.25">
      <c r="A73" t="s">
        <v>267</v>
      </c>
      <c r="B73">
        <v>-52</v>
      </c>
      <c r="C73">
        <v>-0.22033898305084701</v>
      </c>
      <c r="D73">
        <v>288</v>
      </c>
    </row>
    <row r="74" spans="1:4" x14ac:dyDescent="0.25">
      <c r="A74" t="s">
        <v>268</v>
      </c>
      <c r="B74">
        <v>118</v>
      </c>
      <c r="C74">
        <v>0.20102214650766601</v>
      </c>
      <c r="D74">
        <v>469</v>
      </c>
    </row>
    <row r="75" spans="1:4" x14ac:dyDescent="0.25">
      <c r="A75" t="s">
        <v>269</v>
      </c>
      <c r="B75">
        <v>-44</v>
      </c>
      <c r="C75">
        <v>-0.138364779874213</v>
      </c>
      <c r="D75">
        <v>362</v>
      </c>
    </row>
    <row r="76" spans="1:4" x14ac:dyDescent="0.25">
      <c r="A76" t="s">
        <v>270</v>
      </c>
      <c r="B76">
        <v>53.2</v>
      </c>
      <c r="C76">
        <v>7.9879879879879906E-2</v>
      </c>
      <c r="D76">
        <v>612.79999999999995</v>
      </c>
    </row>
    <row r="77" spans="1:4" x14ac:dyDescent="0.25">
      <c r="A77" t="s">
        <v>271</v>
      </c>
      <c r="B77">
        <v>69</v>
      </c>
      <c r="C77">
        <v>0.683168316831683</v>
      </c>
      <c r="D77">
        <v>32</v>
      </c>
    </row>
    <row r="78" spans="1:4" x14ac:dyDescent="0.25">
      <c r="A78" t="s">
        <v>272</v>
      </c>
      <c r="B78">
        <v>147</v>
      </c>
      <c r="C78">
        <v>0.22897196261682201</v>
      </c>
      <c r="D78">
        <v>495</v>
      </c>
    </row>
    <row r="79" spans="1:4" x14ac:dyDescent="0.25">
      <c r="A79" t="s">
        <v>273</v>
      </c>
      <c r="B79">
        <v>14</v>
      </c>
      <c r="C79">
        <v>0.10218978102189701</v>
      </c>
      <c r="D79">
        <v>123</v>
      </c>
    </row>
    <row r="80" spans="1:4" x14ac:dyDescent="0.25">
      <c r="A80" t="s">
        <v>274</v>
      </c>
      <c r="B80">
        <v>-54</v>
      </c>
      <c r="C80">
        <v>-7.4688796680497896E-2</v>
      </c>
      <c r="D80">
        <v>777</v>
      </c>
    </row>
    <row r="81" spans="1:4" x14ac:dyDescent="0.25">
      <c r="A81" t="s">
        <v>275</v>
      </c>
      <c r="B81">
        <v>6</v>
      </c>
      <c r="C81">
        <v>1.27388535031847E-2</v>
      </c>
      <c r="D81">
        <v>465</v>
      </c>
    </row>
    <row r="82" spans="1:4" x14ac:dyDescent="0.25">
      <c r="A82" t="s">
        <v>276</v>
      </c>
      <c r="B82">
        <v>157.5</v>
      </c>
      <c r="C82">
        <v>0.398734177215189</v>
      </c>
      <c r="D82">
        <v>237.5</v>
      </c>
    </row>
    <row r="83" spans="1:4" x14ac:dyDescent="0.25">
      <c r="A83" t="s">
        <v>277</v>
      </c>
      <c r="B83">
        <v>36.200000000000003</v>
      </c>
      <c r="C83">
        <v>6.2413793103448301E-2</v>
      </c>
      <c r="D83">
        <v>543.79999999999995</v>
      </c>
    </row>
    <row r="84" spans="1:4" x14ac:dyDescent="0.25">
      <c r="A84" t="s">
        <v>278</v>
      </c>
      <c r="B84">
        <v>-99.6</v>
      </c>
      <c r="C84">
        <v>-0.10981256890848901</v>
      </c>
      <c r="D84">
        <v>1006.6</v>
      </c>
    </row>
    <row r="85" spans="1:4" x14ac:dyDescent="0.25">
      <c r="A85" t="s">
        <v>279</v>
      </c>
      <c r="B85">
        <v>9</v>
      </c>
      <c r="C85">
        <v>5.6250000000000001E-2</v>
      </c>
      <c r="D85">
        <v>151</v>
      </c>
    </row>
    <row r="86" spans="1:4" x14ac:dyDescent="0.25">
      <c r="A86" t="s">
        <v>280</v>
      </c>
      <c r="B86">
        <v>54</v>
      </c>
      <c r="C86">
        <v>0.72972972972972905</v>
      </c>
      <c r="D86">
        <v>20</v>
      </c>
    </row>
    <row r="87" spans="1:4" x14ac:dyDescent="0.25">
      <c r="A87" t="s">
        <v>281</v>
      </c>
      <c r="B87">
        <v>45</v>
      </c>
      <c r="C87">
        <v>0.25568181818181801</v>
      </c>
      <c r="D87">
        <v>131</v>
      </c>
    </row>
    <row r="88" spans="1:4" x14ac:dyDescent="0.25">
      <c r="A88" t="s">
        <v>282</v>
      </c>
      <c r="B88">
        <v>10</v>
      </c>
      <c r="C88">
        <v>1</v>
      </c>
      <c r="D88">
        <v>0</v>
      </c>
    </row>
    <row r="89" spans="1:4" x14ac:dyDescent="0.25">
      <c r="A89" t="s">
        <v>283</v>
      </c>
      <c r="B89">
        <v>23</v>
      </c>
      <c r="C89">
        <v>0.74193548387096697</v>
      </c>
      <c r="D89">
        <v>8</v>
      </c>
    </row>
    <row r="90" spans="1:4" x14ac:dyDescent="0.25">
      <c r="A90" t="s">
        <v>284</v>
      </c>
      <c r="B90">
        <v>23</v>
      </c>
      <c r="C90">
        <v>6.2670299727520404E-2</v>
      </c>
      <c r="D90">
        <v>344</v>
      </c>
    </row>
    <row r="91" spans="1:4" x14ac:dyDescent="0.25">
      <c r="A91" t="s">
        <v>285</v>
      </c>
      <c r="B91">
        <v>66</v>
      </c>
      <c r="C91">
        <v>0.15207373271889399</v>
      </c>
      <c r="D91">
        <v>368</v>
      </c>
    </row>
    <row r="92" spans="1:4" x14ac:dyDescent="0.25">
      <c r="A92" t="s">
        <v>286</v>
      </c>
      <c r="B92">
        <v>0</v>
      </c>
      <c r="C92">
        <v>0</v>
      </c>
      <c r="D92">
        <v>69</v>
      </c>
    </row>
    <row r="93" spans="1:4" x14ac:dyDescent="0.25">
      <c r="A93" t="s">
        <v>287</v>
      </c>
      <c r="B93">
        <v>17.2</v>
      </c>
      <c r="C93">
        <v>2.2572178477690299E-2</v>
      </c>
      <c r="D93">
        <v>744.8</v>
      </c>
    </row>
    <row r="94" spans="1:4" x14ac:dyDescent="0.25">
      <c r="A94" t="s">
        <v>288</v>
      </c>
      <c r="B94">
        <v>122.4</v>
      </c>
      <c r="C94">
        <v>6.3485477178423205E-2</v>
      </c>
      <c r="D94">
        <v>1805.6</v>
      </c>
    </row>
    <row r="95" spans="1:4" x14ac:dyDescent="0.25">
      <c r="A95" t="s">
        <v>289</v>
      </c>
      <c r="B95">
        <v>-11</v>
      </c>
      <c r="C95">
        <v>-0.28205128205128199</v>
      </c>
      <c r="D95">
        <v>50</v>
      </c>
    </row>
    <row r="96" spans="1:4" x14ac:dyDescent="0.25">
      <c r="A96" t="s">
        <v>290</v>
      </c>
      <c r="B96">
        <v>-18</v>
      </c>
      <c r="C96">
        <v>-0.4</v>
      </c>
      <c r="D96">
        <v>63</v>
      </c>
    </row>
    <row r="97" spans="1:4" x14ac:dyDescent="0.25">
      <c r="A97" t="s">
        <v>291</v>
      </c>
      <c r="B97">
        <v>-6</v>
      </c>
      <c r="C97">
        <v>-1.5</v>
      </c>
      <c r="D97">
        <v>10</v>
      </c>
    </row>
    <row r="98" spans="1:4" x14ac:dyDescent="0.25">
      <c r="A98" t="s">
        <v>292</v>
      </c>
      <c r="B98">
        <v>187.2</v>
      </c>
      <c r="C98">
        <v>0.28888888888888797</v>
      </c>
      <c r="D98">
        <v>460.8</v>
      </c>
    </row>
    <row r="99" spans="1:4" x14ac:dyDescent="0.25">
      <c r="A99" t="s">
        <v>293</v>
      </c>
      <c r="B99">
        <v>25</v>
      </c>
      <c r="C99">
        <v>0.53191489361702105</v>
      </c>
      <c r="D99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"/>
  <sheetViews>
    <sheetView topLeftCell="A131" workbookViewId="0">
      <selection activeCell="C139" sqref="C139"/>
    </sheetView>
  </sheetViews>
  <sheetFormatPr defaultRowHeight="15" x14ac:dyDescent="0.25"/>
  <cols>
    <col min="1" max="1" width="13.42578125" customWidth="1"/>
    <col min="2" max="2" width="15.28515625" customWidth="1"/>
  </cols>
  <sheetData>
    <row r="1" spans="1:6" x14ac:dyDescent="0.25">
      <c r="A1" t="s">
        <v>39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</row>
    <row r="2" spans="1:6" x14ac:dyDescent="0.25">
      <c r="A2" t="s">
        <v>83</v>
      </c>
      <c r="B2">
        <v>4280</v>
      </c>
      <c r="C2">
        <f>VLOOKUP(Table4[[#This Row],[University]],[1]!Table1[#All],2)</f>
        <v>200</v>
      </c>
      <c r="D2">
        <f>VLOOKUP(Table4[[#This Row],[University]],[1]!Table2[#All],2)</f>
        <v>260</v>
      </c>
      <c r="E2">
        <f>VLOOKUP(Table4[[#This Row],[University]],[1]!Table3[#All],2)</f>
        <v>155</v>
      </c>
      <c r="F2">
        <f>VLOOKUP(Table4[[#This Row],[University]],[1]!Table5[#All],2)</f>
        <v>310</v>
      </c>
    </row>
    <row r="3" spans="1:6" x14ac:dyDescent="0.25">
      <c r="A3" t="s">
        <v>0</v>
      </c>
      <c r="B3">
        <v>7720</v>
      </c>
      <c r="C3">
        <f>VLOOKUP(Table4[[#This Row],[University]],[1]!Table1[#All],2)</f>
        <v>2220</v>
      </c>
      <c r="D3">
        <f>VLOOKUP(Table4[[#This Row],[University]],[1]!Table2[#All],2)</f>
        <v>2060</v>
      </c>
      <c r="E3">
        <f>VLOOKUP(Table4[[#This Row],[University]],[1]!Table3[#All],2)</f>
        <v>1565</v>
      </c>
      <c r="F3">
        <f>VLOOKUP(Table4[[#This Row],[University]],[1]!Table5[#All],2)</f>
        <v>2715</v>
      </c>
    </row>
    <row r="4" spans="1:6" x14ac:dyDescent="0.25">
      <c r="A4" t="s">
        <v>117</v>
      </c>
      <c r="B4">
        <v>715</v>
      </c>
      <c r="C4">
        <f>VLOOKUP(Table4[[#This Row],[University]],[1]!Table1[#All],2)</f>
        <v>3455</v>
      </c>
      <c r="D4">
        <f>VLOOKUP(Table4[[#This Row],[University]],[1]!Table2[#All],2)</f>
        <v>4215</v>
      </c>
      <c r="E4">
        <f>VLOOKUP(Table4[[#This Row],[University]],[1]!Table3[#All],2)</f>
        <v>3145</v>
      </c>
      <c r="F4">
        <f>VLOOKUP(Table4[[#This Row],[University]],[1]!Table5[#All],2)</f>
        <v>4575</v>
      </c>
    </row>
    <row r="5" spans="1:6" x14ac:dyDescent="0.25">
      <c r="A5" t="s">
        <v>1</v>
      </c>
      <c r="B5">
        <v>26715</v>
      </c>
      <c r="C5">
        <f>VLOOKUP(Table4[[#This Row],[University]],[1]!Table1[#All],2)</f>
        <v>380</v>
      </c>
      <c r="D5">
        <f>VLOOKUP(Table4[[#This Row],[University]],[1]!Table2[#All],2)</f>
        <v>335</v>
      </c>
      <c r="E5">
        <f>VLOOKUP(Table4[[#This Row],[University]],[1]!Table3[#All],2)</f>
        <v>285</v>
      </c>
      <c r="F5">
        <f>VLOOKUP(Table4[[#This Row],[University]],[1]!Table5[#All],2)</f>
        <v>430</v>
      </c>
    </row>
    <row r="6" spans="1:6" x14ac:dyDescent="0.25">
      <c r="A6" t="s">
        <v>2</v>
      </c>
      <c r="B6">
        <v>15385</v>
      </c>
      <c r="C6">
        <f>VLOOKUP(Table4[[#This Row],[University]],[1]!Table1[#All],2)</f>
        <v>9995</v>
      </c>
      <c r="D6">
        <f>VLOOKUP(Table4[[#This Row],[University]],[1]!Table2[#All],2)</f>
        <v>16700</v>
      </c>
      <c r="E6">
        <f>VLOOKUP(Table4[[#This Row],[University]],[1]!Table3[#All],2)</f>
        <v>12270</v>
      </c>
      <c r="F6">
        <f>VLOOKUP(Table4[[#This Row],[University]],[1]!Table5[#All],2)</f>
        <v>14445</v>
      </c>
    </row>
    <row r="7" spans="1:6" x14ac:dyDescent="0.25">
      <c r="A7" t="s">
        <v>3</v>
      </c>
      <c r="B7">
        <v>9945</v>
      </c>
      <c r="C7">
        <f>VLOOKUP(Table4[[#This Row],[University]],[1]!Table1[#All],2)</f>
        <v>8000</v>
      </c>
      <c r="D7">
        <f>VLOOKUP(Table4[[#This Row],[University]],[1]!Table2[#All],2)</f>
        <v>7385</v>
      </c>
      <c r="E7">
        <f>VLOOKUP(Table4[[#This Row],[University]],[1]!Table3[#All],2)</f>
        <v>5730</v>
      </c>
      <c r="F7">
        <f>VLOOKUP(Table4[[#This Row],[University]],[1]!Table5[#All],2)</f>
        <v>9655</v>
      </c>
    </row>
    <row r="8" spans="1:6" x14ac:dyDescent="0.25">
      <c r="A8" t="s">
        <v>4</v>
      </c>
      <c r="B8">
        <v>8450</v>
      </c>
      <c r="C8">
        <f>VLOOKUP(Table4[[#This Row],[University]],[1]!Table1[#All],2)</f>
        <v>3925</v>
      </c>
      <c r="D8">
        <f>VLOOKUP(Table4[[#This Row],[University]],[1]!Table2[#All],2)</f>
        <v>6025</v>
      </c>
      <c r="E8">
        <f>VLOOKUP(Table4[[#This Row],[University]],[1]!Table3[#All],2)</f>
        <v>4275</v>
      </c>
      <c r="F8">
        <f>VLOOKUP(Table4[[#This Row],[University]],[1]!Table5[#All],2)</f>
        <v>5670</v>
      </c>
    </row>
    <row r="9" spans="1:6" x14ac:dyDescent="0.25">
      <c r="A9" t="s">
        <v>118</v>
      </c>
      <c r="B9">
        <v>11425</v>
      </c>
      <c r="C9">
        <f>VLOOKUP(Table4[[#This Row],[University]],[1]!Table1[#All],2)</f>
        <v>2640</v>
      </c>
      <c r="D9">
        <f>VLOOKUP(Table4[[#This Row],[University]],[1]!Table2[#All],2)</f>
        <v>5805</v>
      </c>
      <c r="E9">
        <f>VLOOKUP(Table4[[#This Row],[University]],[1]!Table3[#All],2)</f>
        <v>4350</v>
      </c>
      <c r="F9">
        <f>VLOOKUP(Table4[[#This Row],[University]],[1]!Table5[#All],2)</f>
        <v>4105</v>
      </c>
    </row>
    <row r="10" spans="1:6" x14ac:dyDescent="0.25">
      <c r="A10" t="s">
        <v>5</v>
      </c>
      <c r="B10">
        <v>26930</v>
      </c>
      <c r="C10">
        <f>VLOOKUP(Table4[[#This Row],[University]],[1]!Table1[#All],2)</f>
        <v>4955</v>
      </c>
      <c r="D10">
        <f>VLOOKUP(Table4[[#This Row],[University]],[1]!Table2[#All],2)</f>
        <v>6445</v>
      </c>
      <c r="E10">
        <f>VLOOKUP(Table4[[#This Row],[University]],[1]!Table3[#All],2)</f>
        <v>5775</v>
      </c>
      <c r="F10">
        <f>VLOOKUP(Table4[[#This Row],[University]],[1]!Table5[#All],2)</f>
        <v>5650</v>
      </c>
    </row>
    <row r="11" spans="1:6" x14ac:dyDescent="0.25">
      <c r="A11" t="s">
        <v>119</v>
      </c>
      <c r="B11">
        <v>2280</v>
      </c>
      <c r="C11">
        <f>VLOOKUP(Table4[[#This Row],[University]],[1]!Table1[#All],2)</f>
        <v>10030</v>
      </c>
      <c r="D11">
        <f>VLOOKUP(Table4[[#This Row],[University]],[1]!Table2[#All],2)</f>
        <v>16875</v>
      </c>
      <c r="E11">
        <f>VLOOKUP(Table4[[#This Row],[University]],[1]!Table3[#All],2)</f>
        <v>13295</v>
      </c>
      <c r="F11">
        <f>VLOOKUP(Table4[[#This Row],[University]],[1]!Table5[#All],2)</f>
        <v>13635</v>
      </c>
    </row>
    <row r="12" spans="1:6" x14ac:dyDescent="0.25">
      <c r="A12" t="s">
        <v>6</v>
      </c>
      <c r="B12">
        <v>17390</v>
      </c>
      <c r="C12">
        <f>VLOOKUP(Table4[[#This Row],[University]],[1]!Table1[#All],2)</f>
        <v>455</v>
      </c>
      <c r="D12">
        <f>VLOOKUP(Table4[[#This Row],[University]],[1]!Table2[#All],2)</f>
        <v>1820</v>
      </c>
      <c r="E12">
        <f>VLOOKUP(Table4[[#This Row],[University]],[1]!Table3[#All],2)</f>
        <v>1040</v>
      </c>
      <c r="F12">
        <f>VLOOKUP(Table4[[#This Row],[University]],[1]!Table5[#All],2)</f>
        <v>1245</v>
      </c>
    </row>
    <row r="13" spans="1:6" x14ac:dyDescent="0.25">
      <c r="A13" t="s">
        <v>76</v>
      </c>
      <c r="B13">
        <v>15520</v>
      </c>
      <c r="C13">
        <f>VLOOKUP(Table4[[#This Row],[University]],[1]!Table1[#All],2)</f>
        <v>8090</v>
      </c>
      <c r="D13">
        <f>VLOOKUP(Table4[[#This Row],[University]],[1]!Table2[#All],2)</f>
        <v>9265</v>
      </c>
      <c r="E13">
        <f>VLOOKUP(Table4[[#This Row],[University]],[1]!Table3[#All],2)</f>
        <v>7255</v>
      </c>
      <c r="F13">
        <f>VLOOKUP(Table4[[#This Row],[University]],[1]!Table5[#All],2)</f>
        <v>10135</v>
      </c>
    </row>
    <row r="14" spans="1:6" x14ac:dyDescent="0.25">
      <c r="A14" t="s">
        <v>120</v>
      </c>
      <c r="B14">
        <v>14075</v>
      </c>
      <c r="C14">
        <f>VLOOKUP(Table4[[#This Row],[University]],[1]!Table1[#All],2)</f>
        <v>8250</v>
      </c>
      <c r="D14">
        <f>VLOOKUP(Table4[[#This Row],[University]],[1]!Table2[#All],2)</f>
        <v>7235</v>
      </c>
      <c r="E14">
        <f>VLOOKUP(Table4[[#This Row],[University]],[1]!Table3[#All],2)</f>
        <v>6725</v>
      </c>
      <c r="F14">
        <f>VLOOKUP(Table4[[#This Row],[University]],[1]!Table5[#All],2)</f>
        <v>8795</v>
      </c>
    </row>
    <row r="15" spans="1:6" x14ac:dyDescent="0.25">
      <c r="A15" t="s">
        <v>121</v>
      </c>
      <c r="B15">
        <v>13340</v>
      </c>
      <c r="C15">
        <f>VLOOKUP(Table4[[#This Row],[University]],[1]!Table1[#All],2)</f>
        <v>6730</v>
      </c>
      <c r="D15">
        <f>VLOOKUP(Table4[[#This Row],[University]],[1]!Table2[#All],2)</f>
        <v>7340</v>
      </c>
      <c r="E15">
        <f>VLOOKUP(Table4[[#This Row],[University]],[1]!Table3[#All],2)</f>
        <v>8375</v>
      </c>
      <c r="F15">
        <f>VLOOKUP(Table4[[#This Row],[University]],[1]!Table5[#All],2)</f>
        <v>5700</v>
      </c>
    </row>
    <row r="16" spans="1:6" x14ac:dyDescent="0.25">
      <c r="A16" t="s">
        <v>7</v>
      </c>
      <c r="B16">
        <v>10920</v>
      </c>
      <c r="C16">
        <f>VLOOKUP(Table4[[#This Row],[University]],[1]!Table1[#All],2)</f>
        <v>4125</v>
      </c>
      <c r="D16">
        <f>VLOOKUP(Table4[[#This Row],[University]],[1]!Table2[#All],2)</f>
        <v>9210</v>
      </c>
      <c r="E16">
        <f>VLOOKUP(Table4[[#This Row],[University]],[1]!Table3[#All],2)</f>
        <v>5950</v>
      </c>
      <c r="F16">
        <f>VLOOKUP(Table4[[#This Row],[University]],[1]!Table5[#All],2)</f>
        <v>7390</v>
      </c>
    </row>
    <row r="17" spans="1:6" x14ac:dyDescent="0.25">
      <c r="A17" t="s">
        <v>8</v>
      </c>
      <c r="B17">
        <v>33260</v>
      </c>
      <c r="C17">
        <f>VLOOKUP(Table4[[#This Row],[University]],[1]!Table1[#All],2)</f>
        <v>5015</v>
      </c>
      <c r="D17">
        <f>VLOOKUP(Table4[[#This Row],[University]],[1]!Table2[#All],2)</f>
        <v>5905</v>
      </c>
      <c r="E17">
        <f>VLOOKUP(Table4[[#This Row],[University]],[1]!Table3[#All],2)</f>
        <v>5025</v>
      </c>
      <c r="F17">
        <f>VLOOKUP(Table4[[#This Row],[University]],[1]!Table5[#All],2)</f>
        <v>5895</v>
      </c>
    </row>
    <row r="18" spans="1:6" x14ac:dyDescent="0.25">
      <c r="A18" t="s">
        <v>97</v>
      </c>
      <c r="B18">
        <v>19975</v>
      </c>
      <c r="C18">
        <f>VLOOKUP(Table4[[#This Row],[University]],[1]!Table1[#All],2)</f>
        <v>13530</v>
      </c>
      <c r="D18">
        <f>VLOOKUP(Table4[[#This Row],[University]],[1]!Table2[#All],2)</f>
        <v>19680</v>
      </c>
      <c r="E18">
        <f>VLOOKUP(Table4[[#This Row],[University]],[1]!Table3[#All],2)</f>
        <v>16225</v>
      </c>
      <c r="F18">
        <f>VLOOKUP(Table4[[#This Row],[University]],[1]!Table5[#All],2)</f>
        <v>17035</v>
      </c>
    </row>
    <row r="19" spans="1:6" x14ac:dyDescent="0.25">
      <c r="A19" t="s">
        <v>122</v>
      </c>
      <c r="B19">
        <v>1000</v>
      </c>
      <c r="C19">
        <f>VLOOKUP(Table4[[#This Row],[University]],[1]!Table1[#All],2)</f>
        <v>8570</v>
      </c>
      <c r="D19">
        <f>VLOOKUP(Table4[[#This Row],[University]],[1]!Table2[#All],2)</f>
        <v>11400</v>
      </c>
      <c r="E19">
        <f>VLOOKUP(Table4[[#This Row],[University]],[1]!Table3[#All],2)</f>
        <v>9085</v>
      </c>
      <c r="F19">
        <f>VLOOKUP(Table4[[#This Row],[University]],[1]!Table5[#All],2)</f>
        <v>10890</v>
      </c>
    </row>
    <row r="20" spans="1:6" x14ac:dyDescent="0.25">
      <c r="A20" t="s">
        <v>123</v>
      </c>
      <c r="B20">
        <v>545</v>
      </c>
      <c r="C20">
        <f>VLOOKUP(Table4[[#This Row],[University]],[1]!Table1[#All],2)</f>
        <v>290</v>
      </c>
      <c r="D20">
        <f>VLOOKUP(Table4[[#This Row],[University]],[1]!Table2[#All],2)</f>
        <v>705</v>
      </c>
      <c r="E20">
        <f>VLOOKUP(Table4[[#This Row],[University]],[1]!Table3[#All],2)</f>
        <v>550</v>
      </c>
      <c r="F20">
        <f>VLOOKUP(Table4[[#This Row],[University]],[1]!Table5[#All],2)</f>
        <v>450</v>
      </c>
    </row>
    <row r="21" spans="1:6" x14ac:dyDescent="0.25">
      <c r="A21" t="s">
        <v>9</v>
      </c>
      <c r="B21">
        <v>38430</v>
      </c>
      <c r="C21">
        <f>VLOOKUP(Table4[[#This Row],[University]],[1]!Table1[#All],2)</f>
        <v>90</v>
      </c>
      <c r="D21">
        <f>VLOOKUP(Table4[[#This Row],[University]],[1]!Table2[#All],2)</f>
        <v>450</v>
      </c>
      <c r="E21">
        <f>VLOOKUP(Table4[[#This Row],[University]],[1]!Table3[#All],2)</f>
        <v>335</v>
      </c>
      <c r="F21">
        <f>VLOOKUP(Table4[[#This Row],[University]],[1]!Table5[#All],2)</f>
        <v>210</v>
      </c>
    </row>
    <row r="22" spans="1:6" x14ac:dyDescent="0.25">
      <c r="A22" t="s">
        <v>124</v>
      </c>
      <c r="B22">
        <v>4825</v>
      </c>
      <c r="C22">
        <f>VLOOKUP(Table4[[#This Row],[University]],[1]!Table1[#All],2)</f>
        <v>19920</v>
      </c>
      <c r="D22">
        <f>VLOOKUP(Table4[[#This Row],[University]],[1]!Table2[#All],2)</f>
        <v>18480</v>
      </c>
      <c r="E22">
        <f>VLOOKUP(Table4[[#This Row],[University]],[1]!Table3[#All],2)</f>
        <v>18525</v>
      </c>
      <c r="F22">
        <f>VLOOKUP(Table4[[#This Row],[University]],[1]!Table5[#All],2)</f>
        <v>19905</v>
      </c>
    </row>
    <row r="23" spans="1:6" x14ac:dyDescent="0.25">
      <c r="A23" t="s">
        <v>10</v>
      </c>
      <c r="B23">
        <v>29000</v>
      </c>
      <c r="C23">
        <f>VLOOKUP(Table4[[#This Row],[University]],[1]!Table1[#All],2)</f>
        <v>3450</v>
      </c>
      <c r="D23">
        <f>VLOOKUP(Table4[[#This Row],[University]],[1]!Table2[#All],2)</f>
        <v>1375</v>
      </c>
      <c r="E23">
        <f>VLOOKUP(Table4[[#This Row],[University]],[1]!Table3[#All],2)</f>
        <v>2740</v>
      </c>
      <c r="F23">
        <f>VLOOKUP(Table4[[#This Row],[University]],[1]!Table5[#All],2)</f>
        <v>2085</v>
      </c>
    </row>
    <row r="24" spans="1:6" x14ac:dyDescent="0.25">
      <c r="A24" t="s">
        <v>11</v>
      </c>
      <c r="B24">
        <v>13560</v>
      </c>
      <c r="C24">
        <f>VLOOKUP(Table4[[#This Row],[University]],[1]!Table1[#All],2)</f>
        <v>13100</v>
      </c>
      <c r="D24">
        <f>VLOOKUP(Table4[[#This Row],[University]],[1]!Table2[#All],2)</f>
        <v>15855</v>
      </c>
      <c r="E24">
        <f>VLOOKUP(Table4[[#This Row],[University]],[1]!Table3[#All],2)</f>
        <v>12455</v>
      </c>
      <c r="F24">
        <f>VLOOKUP(Table4[[#This Row],[University]],[1]!Table5[#All],2)</f>
        <v>16545</v>
      </c>
    </row>
    <row r="25" spans="1:6" x14ac:dyDescent="0.25">
      <c r="A25" t="s">
        <v>125</v>
      </c>
      <c r="B25">
        <v>13930</v>
      </c>
      <c r="C25">
        <f>VLOOKUP(Table4[[#This Row],[University]],[1]!Table1[#All],2)</f>
        <v>4140</v>
      </c>
      <c r="D25">
        <f>VLOOKUP(Table4[[#This Row],[University]],[1]!Table2[#All],2)</f>
        <v>9420</v>
      </c>
      <c r="E25">
        <f>VLOOKUP(Table4[[#This Row],[University]],[1]!Table3[#All],2)</f>
        <v>6745</v>
      </c>
      <c r="F25">
        <f>VLOOKUP(Table4[[#This Row],[University]],[1]!Table5[#All],2)</f>
        <v>6815</v>
      </c>
    </row>
    <row r="26" spans="1:6" x14ac:dyDescent="0.25">
      <c r="A26" t="s">
        <v>88</v>
      </c>
      <c r="B26">
        <v>6245</v>
      </c>
      <c r="C26">
        <f>VLOOKUP(Table4[[#This Row],[University]],[1]!Table1[#All],2)</f>
        <v>6300</v>
      </c>
      <c r="D26">
        <f>VLOOKUP(Table4[[#This Row],[University]],[1]!Table2[#All],2)</f>
        <v>7630</v>
      </c>
      <c r="E26">
        <f>VLOOKUP(Table4[[#This Row],[University]],[1]!Table3[#All],2)</f>
        <v>6265</v>
      </c>
      <c r="F26">
        <f>VLOOKUP(Table4[[#This Row],[University]],[1]!Table5[#All],2)</f>
        <v>7670</v>
      </c>
    </row>
    <row r="27" spans="1:6" x14ac:dyDescent="0.25">
      <c r="A27" t="s">
        <v>12</v>
      </c>
      <c r="B27">
        <v>17540</v>
      </c>
      <c r="C27">
        <f>VLOOKUP(Table4[[#This Row],[University]],[1]!Table1[#All],2)</f>
        <v>2545</v>
      </c>
      <c r="D27">
        <f>VLOOKUP(Table4[[#This Row],[University]],[1]!Table2[#All],2)</f>
        <v>3635</v>
      </c>
      <c r="E27">
        <f>VLOOKUP(Table4[[#This Row],[University]],[1]!Table3[#All],2)</f>
        <v>2475</v>
      </c>
      <c r="F27">
        <f>VLOOKUP(Table4[[#This Row],[University]],[1]!Table5[#All],2)</f>
        <v>3770</v>
      </c>
    </row>
    <row r="28" spans="1:6" x14ac:dyDescent="0.25">
      <c r="A28" t="s">
        <v>126</v>
      </c>
      <c r="B28">
        <v>2380</v>
      </c>
      <c r="C28">
        <f>VLOOKUP(Table4[[#This Row],[University]],[1]!Table1[#All],2)</f>
        <v>7350</v>
      </c>
      <c r="D28">
        <f>VLOOKUP(Table4[[#This Row],[University]],[1]!Table2[#All],2)</f>
        <v>10185</v>
      </c>
      <c r="E28">
        <f>VLOOKUP(Table4[[#This Row],[University]],[1]!Table3[#All],2)</f>
        <v>7270</v>
      </c>
      <c r="F28">
        <f>VLOOKUP(Table4[[#This Row],[University]],[1]!Table5[#All],2)</f>
        <v>10270</v>
      </c>
    </row>
    <row r="29" spans="1:6" x14ac:dyDescent="0.25">
      <c r="A29" t="s">
        <v>127</v>
      </c>
      <c r="B29">
        <v>6045</v>
      </c>
      <c r="C29">
        <f>VLOOKUP(Table4[[#This Row],[University]],[1]!Table1[#All],2)</f>
        <v>765</v>
      </c>
      <c r="D29">
        <f>VLOOKUP(Table4[[#This Row],[University]],[1]!Table2[#All],2)</f>
        <v>1570</v>
      </c>
      <c r="E29">
        <f>VLOOKUP(Table4[[#This Row],[University]],[1]!Table3[#All],2)</f>
        <v>1085</v>
      </c>
      <c r="F29">
        <f>VLOOKUP(Table4[[#This Row],[University]],[1]!Table5[#All],2)</f>
        <v>1290</v>
      </c>
    </row>
    <row r="30" spans="1:6" x14ac:dyDescent="0.25">
      <c r="A30" t="s">
        <v>128</v>
      </c>
      <c r="B30">
        <v>10090</v>
      </c>
      <c r="C30">
        <f>VLOOKUP(Table4[[#This Row],[University]],[1]!Table1[#All],2)</f>
        <v>2450</v>
      </c>
      <c r="D30">
        <f>VLOOKUP(Table4[[#This Row],[University]],[1]!Table2[#All],2)</f>
        <v>3585</v>
      </c>
      <c r="E30">
        <f>VLOOKUP(Table4[[#This Row],[University]],[1]!Table3[#All],2)</f>
        <v>3995</v>
      </c>
      <c r="F30">
        <f>VLOOKUP(Table4[[#This Row],[University]],[1]!Table5[#All],2)</f>
        <v>2050</v>
      </c>
    </row>
    <row r="31" spans="1:6" x14ac:dyDescent="0.25">
      <c r="A31" t="s">
        <v>129</v>
      </c>
      <c r="B31">
        <v>110</v>
      </c>
      <c r="C31">
        <f>VLOOKUP(Table4[[#This Row],[University]],[1]!Table1[#All],2)</f>
        <v>3395</v>
      </c>
      <c r="D31">
        <f>VLOOKUP(Table4[[#This Row],[University]],[1]!Table2[#All],2)</f>
        <v>6665</v>
      </c>
      <c r="E31">
        <f>VLOOKUP(Table4[[#This Row],[University]],[1]!Table3[#All],2)</f>
        <v>4880</v>
      </c>
      <c r="F31">
        <f>VLOOKUP(Table4[[#This Row],[University]],[1]!Table5[#All],2)</f>
        <v>5210</v>
      </c>
    </row>
    <row r="32" spans="1:6" x14ac:dyDescent="0.25">
      <c r="A32" t="s">
        <v>130</v>
      </c>
      <c r="B32">
        <v>1300</v>
      </c>
      <c r="C32">
        <f>VLOOKUP(Table4[[#This Row],[University]],[1]!Table1[#All],2)</f>
        <v>50</v>
      </c>
      <c r="D32">
        <f>VLOOKUP(Table4[[#This Row],[University]],[1]!Table2[#All],2)</f>
        <v>60</v>
      </c>
      <c r="E32">
        <f>VLOOKUP(Table4[[#This Row],[University]],[1]!Table3[#All],2)</f>
        <v>30</v>
      </c>
      <c r="F32">
        <f>VLOOKUP(Table4[[#This Row],[University]],[1]!Table5[#All],2)</f>
        <v>80</v>
      </c>
    </row>
    <row r="33" spans="1:6" x14ac:dyDescent="0.25">
      <c r="A33" t="s">
        <v>131</v>
      </c>
      <c r="B33">
        <v>170</v>
      </c>
      <c r="C33">
        <f>VLOOKUP(Table4[[#This Row],[University]],[1]!Table1[#All],2)</f>
        <v>515</v>
      </c>
      <c r="D33">
        <f>VLOOKUP(Table4[[#This Row],[University]],[1]!Table2[#All],2)</f>
        <v>785</v>
      </c>
      <c r="E33">
        <f>VLOOKUP(Table4[[#This Row],[University]],[1]!Table3[#All],2)</f>
        <v>975</v>
      </c>
      <c r="F33">
        <f>VLOOKUP(Table4[[#This Row],[University]],[1]!Table5[#All],2)</f>
        <v>325</v>
      </c>
    </row>
    <row r="34" spans="1:6" x14ac:dyDescent="0.25">
      <c r="A34" t="s">
        <v>132</v>
      </c>
      <c r="B34">
        <v>1060</v>
      </c>
      <c r="C34">
        <f>VLOOKUP(Table4[[#This Row],[University]],[1]!Table1[#All],2)</f>
        <v>135</v>
      </c>
      <c r="D34">
        <f>VLOOKUP(Table4[[#This Row],[University]],[1]!Table2[#All],2)</f>
        <v>35</v>
      </c>
      <c r="E34">
        <f>VLOOKUP(Table4[[#This Row],[University]],[1]!Table3[#All],2)</f>
        <v>95</v>
      </c>
      <c r="F34">
        <f>VLOOKUP(Table4[[#This Row],[University]],[1]!Table5[#All],2)</f>
        <v>75</v>
      </c>
    </row>
    <row r="35" spans="1:6" x14ac:dyDescent="0.25">
      <c r="A35" t="s">
        <v>133</v>
      </c>
      <c r="B35">
        <v>4680</v>
      </c>
      <c r="C35">
        <f>VLOOKUP(Table4[[#This Row],[University]],[1]!Table1[#All],2)</f>
        <v>515</v>
      </c>
      <c r="D35">
        <f>VLOOKUP(Table4[[#This Row],[University]],[1]!Table2[#All],2)</f>
        <v>535</v>
      </c>
      <c r="E35">
        <f>VLOOKUP(Table4[[#This Row],[University]],[1]!Table3[#All],2)</f>
        <v>415</v>
      </c>
      <c r="F35">
        <f>VLOOKUP(Table4[[#This Row],[University]],[1]!Table5[#All],2)</f>
        <v>640</v>
      </c>
    </row>
    <row r="36" spans="1:6" x14ac:dyDescent="0.25">
      <c r="A36" t="s">
        <v>134</v>
      </c>
      <c r="B36">
        <v>1995</v>
      </c>
      <c r="C36">
        <f>VLOOKUP(Table4[[#This Row],[University]],[1]!Table1[#All],2)</f>
        <v>2225</v>
      </c>
      <c r="D36">
        <f>VLOOKUP(Table4[[#This Row],[University]],[1]!Table2[#All],2)</f>
        <v>2455</v>
      </c>
      <c r="E36">
        <f>VLOOKUP(Table4[[#This Row],[University]],[1]!Table3[#All],2)</f>
        <v>2705</v>
      </c>
      <c r="F36">
        <f>VLOOKUP(Table4[[#This Row],[University]],[1]!Table5[#All],2)</f>
        <v>1975</v>
      </c>
    </row>
    <row r="37" spans="1:6" x14ac:dyDescent="0.25">
      <c r="A37" t="s">
        <v>82</v>
      </c>
      <c r="B37">
        <v>11155</v>
      </c>
      <c r="C37">
        <f>VLOOKUP(Table4[[#This Row],[University]],[1]!Table1[#All],2)</f>
        <v>665</v>
      </c>
      <c r="D37">
        <f>VLOOKUP(Table4[[#This Row],[University]],[1]!Table2[#All],2)</f>
        <v>1330</v>
      </c>
      <c r="E37">
        <f>VLOOKUP(Table4[[#This Row],[University]],[1]!Table3[#All],2)</f>
        <v>870</v>
      </c>
      <c r="F37">
        <f>VLOOKUP(Table4[[#This Row],[University]],[1]!Table5[#All],2)</f>
        <v>1120</v>
      </c>
    </row>
    <row r="38" spans="1:6" x14ac:dyDescent="0.25">
      <c r="A38" t="s">
        <v>73</v>
      </c>
      <c r="B38">
        <v>19400</v>
      </c>
      <c r="C38">
        <f>VLOOKUP(Table4[[#This Row],[University]],[1]!Table1[#All],2)</f>
        <v>6680</v>
      </c>
      <c r="D38">
        <f>VLOOKUP(Table4[[#This Row],[University]],[1]!Table2[#All],2)</f>
        <v>4475</v>
      </c>
      <c r="E38">
        <f>VLOOKUP(Table4[[#This Row],[University]],[1]!Table3[#All],2)</f>
        <v>4245</v>
      </c>
      <c r="F38">
        <f>VLOOKUP(Table4[[#This Row],[University]],[1]!Table5[#All],2)</f>
        <v>6910</v>
      </c>
    </row>
    <row r="39" spans="1:6" x14ac:dyDescent="0.25">
      <c r="A39" t="s">
        <v>13</v>
      </c>
      <c r="B39">
        <v>10880</v>
      </c>
      <c r="C39">
        <f>VLOOKUP(Table4[[#This Row],[University]],[1]!Table1[#All],2)</f>
        <v>11510</v>
      </c>
      <c r="D39">
        <f>VLOOKUP(Table4[[#This Row],[University]],[1]!Table2[#All],2)</f>
        <v>7885</v>
      </c>
      <c r="E39">
        <f>VLOOKUP(Table4[[#This Row],[University]],[1]!Table3[#All],2)</f>
        <v>8365</v>
      </c>
      <c r="F39">
        <f>VLOOKUP(Table4[[#This Row],[University]],[1]!Table5[#All],2)</f>
        <v>11035</v>
      </c>
    </row>
    <row r="40" spans="1:6" x14ac:dyDescent="0.25">
      <c r="A40" t="s">
        <v>62</v>
      </c>
      <c r="B40">
        <v>33110</v>
      </c>
      <c r="C40">
        <f>VLOOKUP(Table4[[#This Row],[University]],[1]!Table1[#All],2)</f>
        <v>4360</v>
      </c>
      <c r="D40">
        <f>VLOOKUP(Table4[[#This Row],[University]],[1]!Table2[#All],2)</f>
        <v>6510</v>
      </c>
      <c r="E40">
        <f>VLOOKUP(Table4[[#This Row],[University]],[1]!Table3[#All],2)</f>
        <v>4515</v>
      </c>
      <c r="F40">
        <f>VLOOKUP(Table4[[#This Row],[University]],[1]!Table5[#All],2)</f>
        <v>6365</v>
      </c>
    </row>
    <row r="41" spans="1:6" x14ac:dyDescent="0.25">
      <c r="A41" t="s">
        <v>14</v>
      </c>
      <c r="B41">
        <v>18070</v>
      </c>
      <c r="C41">
        <f>VLOOKUP(Table4[[#This Row],[University]],[1]!Table1[#All],2)</f>
        <v>11715</v>
      </c>
      <c r="D41">
        <f>VLOOKUP(Table4[[#This Row],[University]],[1]!Table2[#All],2)</f>
        <v>20825</v>
      </c>
      <c r="E41">
        <f>VLOOKUP(Table4[[#This Row],[University]],[1]!Table3[#All],2)</f>
        <v>16870</v>
      </c>
      <c r="F41">
        <f>VLOOKUP(Table4[[#This Row],[University]],[1]!Table5[#All],2)</f>
        <v>16240</v>
      </c>
    </row>
    <row r="42" spans="1:6" x14ac:dyDescent="0.25">
      <c r="A42" t="s">
        <v>135</v>
      </c>
      <c r="B42">
        <v>325</v>
      </c>
      <c r="C42">
        <f>VLOOKUP(Table4[[#This Row],[University]],[1]!Table1[#All],2)</f>
        <v>7740</v>
      </c>
      <c r="D42">
        <f>VLOOKUP(Table4[[#This Row],[University]],[1]!Table2[#All],2)</f>
        <v>10255</v>
      </c>
      <c r="E42">
        <f>VLOOKUP(Table4[[#This Row],[University]],[1]!Table3[#All],2)</f>
        <v>8405</v>
      </c>
      <c r="F42">
        <f>VLOOKUP(Table4[[#This Row],[University]],[1]!Table5[#All],2)</f>
        <v>9665</v>
      </c>
    </row>
    <row r="43" spans="1:6" x14ac:dyDescent="0.25">
      <c r="A43" t="s">
        <v>136</v>
      </c>
      <c r="B43">
        <v>2145</v>
      </c>
      <c r="C43">
        <f>VLOOKUP(Table4[[#This Row],[University]],[1]!Table1[#All],2)</f>
        <v>130</v>
      </c>
      <c r="D43">
        <f>VLOOKUP(Table4[[#This Row],[University]],[1]!Table2[#All],2)</f>
        <v>190</v>
      </c>
      <c r="E43">
        <f>VLOOKUP(Table4[[#This Row],[University]],[1]!Table3[#All],2)</f>
        <v>215</v>
      </c>
      <c r="F43">
        <f>VLOOKUP(Table4[[#This Row],[University]],[1]!Table5[#All],2)</f>
        <v>110</v>
      </c>
    </row>
    <row r="44" spans="1:6" x14ac:dyDescent="0.25">
      <c r="A44" t="s">
        <v>15</v>
      </c>
      <c r="B44">
        <v>23290</v>
      </c>
      <c r="C44">
        <f>VLOOKUP(Table4[[#This Row],[University]],[1]!Table1[#All],2)</f>
        <v>510</v>
      </c>
      <c r="D44">
        <f>VLOOKUP(Table4[[#This Row],[University]],[1]!Table2[#All],2)</f>
        <v>1630</v>
      </c>
      <c r="E44">
        <f>VLOOKUP(Table4[[#This Row],[University]],[1]!Table3[#All],2)</f>
        <v>880</v>
      </c>
      <c r="F44">
        <f>VLOOKUP(Table4[[#This Row],[University]],[1]!Table5[#All],2)</f>
        <v>1265</v>
      </c>
    </row>
    <row r="45" spans="1:6" x14ac:dyDescent="0.25">
      <c r="A45" t="s">
        <v>16</v>
      </c>
      <c r="B45">
        <v>1300</v>
      </c>
      <c r="C45">
        <f>VLOOKUP(Table4[[#This Row],[University]],[1]!Table1[#All],2)</f>
        <v>10400</v>
      </c>
      <c r="D45">
        <f>VLOOKUP(Table4[[#This Row],[University]],[1]!Table2[#All],2)</f>
        <v>12890</v>
      </c>
      <c r="E45">
        <f>VLOOKUP(Table4[[#This Row],[University]],[1]!Table3[#All],2)</f>
        <v>9750</v>
      </c>
      <c r="F45">
        <f>VLOOKUP(Table4[[#This Row],[University]],[1]!Table5[#All],2)</f>
        <v>13545</v>
      </c>
    </row>
    <row r="46" spans="1:6" x14ac:dyDescent="0.25">
      <c r="A46" t="s">
        <v>17</v>
      </c>
      <c r="B46">
        <v>4985</v>
      </c>
      <c r="C46">
        <f>VLOOKUP(Table4[[#This Row],[University]],[1]!Table1[#All],2)</f>
        <v>870</v>
      </c>
      <c r="D46">
        <f>VLOOKUP(Table4[[#This Row],[University]],[1]!Table2[#All],2)</f>
        <v>430</v>
      </c>
      <c r="E46">
        <f>VLOOKUP(Table4[[#This Row],[University]],[1]!Table3[#All],2)</f>
        <v>585</v>
      </c>
      <c r="F46">
        <f>VLOOKUP(Table4[[#This Row],[University]],[1]!Table5[#All],2)</f>
        <v>715</v>
      </c>
    </row>
    <row r="47" spans="1:6" x14ac:dyDescent="0.25">
      <c r="A47" t="s">
        <v>137</v>
      </c>
      <c r="B47">
        <v>4985</v>
      </c>
      <c r="C47">
        <f>VLOOKUP(Table4[[#This Row],[University]],[1]!Table1[#All],2)</f>
        <v>1940</v>
      </c>
      <c r="D47">
        <f>VLOOKUP(Table4[[#This Row],[University]],[1]!Table2[#All],2)</f>
        <v>3045</v>
      </c>
      <c r="E47">
        <f>VLOOKUP(Table4[[#This Row],[University]],[1]!Table3[#All],2)</f>
        <v>3270</v>
      </c>
      <c r="F47">
        <f>VLOOKUP(Table4[[#This Row],[University]],[1]!Table5[#All],2)</f>
        <v>1710</v>
      </c>
    </row>
    <row r="48" spans="1:6" x14ac:dyDescent="0.25">
      <c r="A48" t="s">
        <v>18</v>
      </c>
      <c r="B48">
        <v>25050</v>
      </c>
      <c r="C48">
        <f>VLOOKUP(Table4[[#This Row],[University]],[1]!Table1[#All],2)</f>
        <v>1595</v>
      </c>
      <c r="D48">
        <f>VLOOKUP(Table4[[#This Row],[University]],[1]!Table2[#All],2)</f>
        <v>3370</v>
      </c>
      <c r="E48">
        <f>VLOOKUP(Table4[[#This Row],[University]],[1]!Table3[#All],2)</f>
        <v>2270</v>
      </c>
      <c r="F48">
        <f>VLOOKUP(Table4[[#This Row],[University]],[1]!Table5[#All],2)</f>
        <v>2715</v>
      </c>
    </row>
    <row r="49" spans="1:6" x14ac:dyDescent="0.25">
      <c r="A49" t="s">
        <v>138</v>
      </c>
      <c r="B49">
        <v>345</v>
      </c>
      <c r="C49">
        <f>VLOOKUP(Table4[[#This Row],[University]],[1]!Table1[#All],2)</f>
        <v>11465</v>
      </c>
      <c r="D49">
        <f>VLOOKUP(Table4[[#This Row],[University]],[1]!Table2[#All],2)</f>
        <v>13585</v>
      </c>
      <c r="E49">
        <f>VLOOKUP(Table4[[#This Row],[University]],[1]!Table3[#All],2)</f>
        <v>10765</v>
      </c>
      <c r="F49">
        <f>VLOOKUP(Table4[[#This Row],[University]],[1]!Table5[#All],2)</f>
        <v>14285</v>
      </c>
    </row>
    <row r="50" spans="1:6" x14ac:dyDescent="0.25">
      <c r="A50" t="s">
        <v>139</v>
      </c>
      <c r="B50">
        <v>2305</v>
      </c>
      <c r="C50">
        <f>VLOOKUP(Table4[[#This Row],[University]],[1]!Table1[#All],2)</f>
        <v>115</v>
      </c>
      <c r="D50">
        <f>VLOOKUP(Table4[[#This Row],[University]],[1]!Table2[#All],2)</f>
        <v>225</v>
      </c>
      <c r="E50">
        <f>VLOOKUP(Table4[[#This Row],[University]],[1]!Table3[#All],2)</f>
        <v>300</v>
      </c>
      <c r="F50">
        <f>VLOOKUP(Table4[[#This Row],[University]],[1]!Table5[#All],2)</f>
        <v>40</v>
      </c>
    </row>
    <row r="51" spans="1:6" x14ac:dyDescent="0.25">
      <c r="A51" t="s">
        <v>140</v>
      </c>
      <c r="B51">
        <v>10390</v>
      </c>
      <c r="C51">
        <f>VLOOKUP(Table4[[#This Row],[University]],[1]!Table1[#All],2)</f>
        <v>1460</v>
      </c>
      <c r="D51">
        <f>VLOOKUP(Table4[[#This Row],[University]],[1]!Table2[#All],2)</f>
        <v>850</v>
      </c>
      <c r="E51">
        <f>VLOOKUP(Table4[[#This Row],[University]],[1]!Table3[#All],2)</f>
        <v>1405</v>
      </c>
      <c r="F51">
        <f>VLOOKUP(Table4[[#This Row],[University]],[1]!Table5[#All],2)</f>
        <v>905</v>
      </c>
    </row>
    <row r="52" spans="1:6" x14ac:dyDescent="0.25">
      <c r="A52" t="s">
        <v>141</v>
      </c>
      <c r="B52">
        <v>12050</v>
      </c>
      <c r="C52">
        <f>VLOOKUP(Table4[[#This Row],[University]],[1]!Table1[#All],2)</f>
        <v>3705</v>
      </c>
      <c r="D52">
        <f>VLOOKUP(Table4[[#This Row],[University]],[1]!Table2[#All],2)</f>
        <v>6680</v>
      </c>
      <c r="E52">
        <f>VLOOKUP(Table4[[#This Row],[University]],[1]!Table3[#All],2)</f>
        <v>5690</v>
      </c>
      <c r="F52">
        <f>VLOOKUP(Table4[[#This Row],[University]],[1]!Table5[#All],2)</f>
        <v>4700</v>
      </c>
    </row>
    <row r="53" spans="1:6" x14ac:dyDescent="0.25">
      <c r="A53" t="s">
        <v>142</v>
      </c>
      <c r="B53">
        <v>1090</v>
      </c>
      <c r="C53">
        <f>VLOOKUP(Table4[[#This Row],[University]],[1]!Table1[#All],2)</f>
        <v>5450</v>
      </c>
      <c r="D53">
        <f>VLOOKUP(Table4[[#This Row],[University]],[1]!Table2[#All],2)</f>
        <v>6585</v>
      </c>
      <c r="E53">
        <f>VLOOKUP(Table4[[#This Row],[University]],[1]!Table3[#All],2)</f>
        <v>7195</v>
      </c>
      <c r="F53">
        <f>VLOOKUP(Table4[[#This Row],[University]],[1]!Table5[#All],2)</f>
        <v>4855</v>
      </c>
    </row>
    <row r="54" spans="1:6" x14ac:dyDescent="0.25">
      <c r="A54" t="s">
        <v>19</v>
      </c>
      <c r="B54">
        <v>16840</v>
      </c>
      <c r="C54">
        <f>VLOOKUP(Table4[[#This Row],[University]],[1]!Table1[#All],2)</f>
        <v>335</v>
      </c>
      <c r="D54">
        <f>VLOOKUP(Table4[[#This Row],[University]],[1]!Table2[#All],2)</f>
        <v>755</v>
      </c>
      <c r="E54">
        <f>VLOOKUP(Table4[[#This Row],[University]],[1]!Table3[#All],2)</f>
        <v>680</v>
      </c>
      <c r="F54">
        <f>VLOOKUP(Table4[[#This Row],[University]],[1]!Table5[#All],2)</f>
        <v>415</v>
      </c>
    </row>
    <row r="55" spans="1:6" x14ac:dyDescent="0.25">
      <c r="A55" t="s">
        <v>20</v>
      </c>
      <c r="B55">
        <v>18295</v>
      </c>
      <c r="C55">
        <f>VLOOKUP(Table4[[#This Row],[University]],[1]!Table1[#All],2)</f>
        <v>7370</v>
      </c>
      <c r="D55">
        <f>VLOOKUP(Table4[[#This Row],[University]],[1]!Table2[#All],2)</f>
        <v>9460</v>
      </c>
      <c r="E55">
        <f>VLOOKUP(Table4[[#This Row],[University]],[1]!Table3[#All],2)</f>
        <v>8090</v>
      </c>
      <c r="F55">
        <f>VLOOKUP(Table4[[#This Row],[University]],[1]!Table5[#All],2)</f>
        <v>8750</v>
      </c>
    </row>
    <row r="56" spans="1:6" x14ac:dyDescent="0.25">
      <c r="A56" t="s">
        <v>21</v>
      </c>
      <c r="B56">
        <v>20175</v>
      </c>
      <c r="C56">
        <f>VLOOKUP(Table4[[#This Row],[University]],[1]!Table1[#All],2)</f>
        <v>10795</v>
      </c>
      <c r="D56">
        <f>VLOOKUP(Table4[[#This Row],[University]],[1]!Table2[#All],2)</f>
        <v>7500</v>
      </c>
      <c r="E56">
        <f>VLOOKUP(Table4[[#This Row],[University]],[1]!Table3[#All],2)</f>
        <v>7015</v>
      </c>
      <c r="F56">
        <f>VLOOKUP(Table4[[#This Row],[University]],[1]!Table5[#All],2)</f>
        <v>11280</v>
      </c>
    </row>
    <row r="57" spans="1:6" x14ac:dyDescent="0.25">
      <c r="A57" t="s">
        <v>22</v>
      </c>
      <c r="B57">
        <v>28070</v>
      </c>
      <c r="C57">
        <f>VLOOKUP(Table4[[#This Row],[University]],[1]!Table1[#All],2)</f>
        <v>8595</v>
      </c>
      <c r="D57">
        <f>VLOOKUP(Table4[[#This Row],[University]],[1]!Table2[#All],2)</f>
        <v>11580</v>
      </c>
      <c r="E57">
        <f>VLOOKUP(Table4[[#This Row],[University]],[1]!Table3[#All],2)</f>
        <v>9010</v>
      </c>
      <c r="F57">
        <f>VLOOKUP(Table4[[#This Row],[University]],[1]!Table5[#All],2)</f>
        <v>11165</v>
      </c>
    </row>
    <row r="58" spans="1:6" x14ac:dyDescent="0.25">
      <c r="A58" t="s">
        <v>143</v>
      </c>
      <c r="B58">
        <v>2795</v>
      </c>
      <c r="C58">
        <f>VLOOKUP(Table4[[#This Row],[University]],[1]!Table1[#All],2)</f>
        <v>13375</v>
      </c>
      <c r="D58">
        <f>VLOOKUP(Table4[[#This Row],[University]],[1]!Table2[#All],2)</f>
        <v>14650</v>
      </c>
      <c r="E58">
        <f>VLOOKUP(Table4[[#This Row],[University]],[1]!Table3[#All],2)</f>
        <v>12370</v>
      </c>
      <c r="F58">
        <f>VLOOKUP(Table4[[#This Row],[University]],[1]!Table5[#All],2)</f>
        <v>15700</v>
      </c>
    </row>
    <row r="59" spans="1:6" x14ac:dyDescent="0.25">
      <c r="A59" t="s">
        <v>144</v>
      </c>
      <c r="B59">
        <v>2360</v>
      </c>
      <c r="C59">
        <f>VLOOKUP(Table4[[#This Row],[University]],[1]!Table1[#All],2)</f>
        <v>680</v>
      </c>
      <c r="D59">
        <f>VLOOKUP(Table4[[#This Row],[University]],[1]!Table2[#All],2)</f>
        <v>2110</v>
      </c>
      <c r="E59">
        <f>VLOOKUP(Table4[[#This Row],[University]],[1]!Table3[#All],2)</f>
        <v>1395</v>
      </c>
      <c r="F59">
        <f>VLOOKUP(Table4[[#This Row],[University]],[1]!Table5[#All],2)</f>
        <v>1400</v>
      </c>
    </row>
    <row r="60" spans="1:6" x14ac:dyDescent="0.25">
      <c r="A60" t="s">
        <v>23</v>
      </c>
      <c r="B60">
        <v>16900</v>
      </c>
      <c r="C60">
        <f>VLOOKUP(Table4[[#This Row],[University]],[1]!Table1[#All],2)</f>
        <v>895</v>
      </c>
      <c r="D60">
        <f>VLOOKUP(Table4[[#This Row],[University]],[1]!Table2[#All],2)</f>
        <v>1435</v>
      </c>
      <c r="E60">
        <f>VLOOKUP(Table4[[#This Row],[University]],[1]!Table3[#All],2)</f>
        <v>905</v>
      </c>
      <c r="F60">
        <f>VLOOKUP(Table4[[#This Row],[University]],[1]!Table5[#All],2)</f>
        <v>1455</v>
      </c>
    </row>
    <row r="61" spans="1:6" x14ac:dyDescent="0.25">
      <c r="A61" t="s">
        <v>145</v>
      </c>
      <c r="B61">
        <v>1305</v>
      </c>
      <c r="C61">
        <f>VLOOKUP(Table4[[#This Row],[University]],[1]!Table1[#All],2)</f>
        <v>6835</v>
      </c>
      <c r="D61">
        <f>VLOOKUP(Table4[[#This Row],[University]],[1]!Table2[#All],2)</f>
        <v>10040</v>
      </c>
      <c r="E61">
        <f>VLOOKUP(Table4[[#This Row],[University]],[1]!Table3[#All],2)</f>
        <v>7355</v>
      </c>
      <c r="F61">
        <f>VLOOKUP(Table4[[#This Row],[University]],[1]!Table5[#All],2)</f>
        <v>9545</v>
      </c>
    </row>
    <row r="62" spans="1:6" x14ac:dyDescent="0.25">
      <c r="A62" t="s">
        <v>108</v>
      </c>
      <c r="B62">
        <v>5130</v>
      </c>
      <c r="C62">
        <f>VLOOKUP(Table4[[#This Row],[University]],[1]!Table1[#All],2)</f>
        <v>355</v>
      </c>
      <c r="D62">
        <f>VLOOKUP(Table4[[#This Row],[University]],[1]!Table2[#All],2)</f>
        <v>955</v>
      </c>
      <c r="E62">
        <f>VLOOKUP(Table4[[#This Row],[University]],[1]!Table3[#All],2)</f>
        <v>465</v>
      </c>
      <c r="F62">
        <f>VLOOKUP(Table4[[#This Row],[University]],[1]!Table5[#All],2)</f>
        <v>840</v>
      </c>
    </row>
    <row r="63" spans="1:6" x14ac:dyDescent="0.25">
      <c r="A63" t="s">
        <v>24</v>
      </c>
      <c r="B63">
        <v>21665</v>
      </c>
      <c r="C63">
        <f>VLOOKUP(Table4[[#This Row],[University]],[1]!Table1[#All],2)</f>
        <v>1160</v>
      </c>
      <c r="D63">
        <f>VLOOKUP(Table4[[#This Row],[University]],[1]!Table2[#All],2)</f>
        <v>3955</v>
      </c>
      <c r="E63">
        <f>VLOOKUP(Table4[[#This Row],[University]],[1]!Table3[#All],2)</f>
        <v>2210</v>
      </c>
      <c r="F63">
        <f>VLOOKUP(Table4[[#This Row],[University]],[1]!Table5[#All],2)</f>
        <v>2920</v>
      </c>
    </row>
    <row r="64" spans="1:6" x14ac:dyDescent="0.25">
      <c r="A64" t="s">
        <v>80</v>
      </c>
      <c r="B64">
        <v>24915</v>
      </c>
      <c r="C64">
        <f>VLOOKUP(Table4[[#This Row],[University]],[1]!Table1[#All],2)</f>
        <v>9840</v>
      </c>
      <c r="D64">
        <f>VLOOKUP(Table4[[#This Row],[University]],[1]!Table2[#All],2)</f>
        <v>11815</v>
      </c>
      <c r="E64">
        <f>VLOOKUP(Table4[[#This Row],[University]],[1]!Table3[#All],2)</f>
        <v>10485</v>
      </c>
      <c r="F64">
        <f>VLOOKUP(Table4[[#This Row],[University]],[1]!Table5[#All],2)</f>
        <v>11180</v>
      </c>
    </row>
    <row r="65" spans="1:6" x14ac:dyDescent="0.25">
      <c r="A65" t="s">
        <v>146</v>
      </c>
      <c r="B65">
        <v>2535</v>
      </c>
      <c r="C65">
        <f>VLOOKUP(Table4[[#This Row],[University]],[1]!Table1[#All],2)</f>
        <v>10585</v>
      </c>
      <c r="D65">
        <f>VLOOKUP(Table4[[#This Row],[University]],[1]!Table2[#All],2)</f>
        <v>14330</v>
      </c>
      <c r="E65">
        <f>VLOOKUP(Table4[[#This Row],[University]],[1]!Table3[#All],2)</f>
        <v>11715</v>
      </c>
      <c r="F65">
        <f>VLOOKUP(Table4[[#This Row],[University]],[1]!Table5[#All],2)</f>
        <v>13200</v>
      </c>
    </row>
    <row r="66" spans="1:6" x14ac:dyDescent="0.25">
      <c r="A66" t="s">
        <v>147</v>
      </c>
      <c r="B66">
        <v>12660</v>
      </c>
      <c r="C66">
        <f>VLOOKUP(Table4[[#This Row],[University]],[1]!Table1[#All],2)</f>
        <v>1280</v>
      </c>
      <c r="D66">
        <f>VLOOKUP(Table4[[#This Row],[University]],[1]!Table2[#All],2)</f>
        <v>1250</v>
      </c>
      <c r="E66">
        <f>VLOOKUP(Table4[[#This Row],[University]],[1]!Table3[#All],2)</f>
        <v>945</v>
      </c>
      <c r="F66">
        <f>VLOOKUP(Table4[[#This Row],[University]],[1]!Table5[#All],2)</f>
        <v>1585</v>
      </c>
    </row>
    <row r="67" spans="1:6" x14ac:dyDescent="0.25">
      <c r="A67" t="s">
        <v>25</v>
      </c>
      <c r="B67">
        <v>12495</v>
      </c>
      <c r="C67">
        <f>VLOOKUP(Table4[[#This Row],[University]],[1]!Table1[#All],2)</f>
        <v>4880</v>
      </c>
      <c r="D67">
        <f>VLOOKUP(Table4[[#This Row],[University]],[1]!Table2[#All],2)</f>
        <v>7770</v>
      </c>
      <c r="E67">
        <f>VLOOKUP(Table4[[#This Row],[University]],[1]!Table3[#All],2)</f>
        <v>5090</v>
      </c>
      <c r="F67">
        <f>VLOOKUP(Table4[[#This Row],[University]],[1]!Table5[#All],2)</f>
        <v>7575</v>
      </c>
    </row>
    <row r="68" spans="1:6" x14ac:dyDescent="0.25">
      <c r="A68" t="s">
        <v>148</v>
      </c>
      <c r="B68">
        <v>735</v>
      </c>
      <c r="C68">
        <f>VLOOKUP(Table4[[#This Row],[University]],[1]!Table1[#All],2)</f>
        <v>4510</v>
      </c>
      <c r="D68">
        <f>VLOOKUP(Table4[[#This Row],[University]],[1]!Table2[#All],2)</f>
        <v>7970</v>
      </c>
      <c r="E68">
        <f>VLOOKUP(Table4[[#This Row],[University]],[1]!Table3[#All],2)</f>
        <v>4140</v>
      </c>
      <c r="F68">
        <f>VLOOKUP(Table4[[#This Row],[University]],[1]!Table5[#All],2)</f>
        <v>8355</v>
      </c>
    </row>
    <row r="69" spans="1:6" x14ac:dyDescent="0.25">
      <c r="A69" t="s">
        <v>149</v>
      </c>
      <c r="B69">
        <v>220</v>
      </c>
      <c r="C69">
        <f>VLOOKUP(Table4[[#This Row],[University]],[1]!Table1[#All],2)</f>
        <v>290</v>
      </c>
      <c r="D69">
        <f>VLOOKUP(Table4[[#This Row],[University]],[1]!Table2[#All],2)</f>
        <v>445</v>
      </c>
      <c r="E69">
        <f>VLOOKUP(Table4[[#This Row],[University]],[1]!Table3[#All],2)</f>
        <v>290</v>
      </c>
      <c r="F69">
        <f>VLOOKUP(Table4[[#This Row],[University]],[1]!Table5[#All],2)</f>
        <v>445</v>
      </c>
    </row>
    <row r="70" spans="1:6" x14ac:dyDescent="0.25">
      <c r="A70" t="s">
        <v>150</v>
      </c>
      <c r="B70">
        <v>860</v>
      </c>
      <c r="C70">
        <f>VLOOKUP(Table4[[#This Row],[University]],[1]!Table1[#All],2)</f>
        <v>100</v>
      </c>
      <c r="D70">
        <f>VLOOKUP(Table4[[#This Row],[University]],[1]!Table2[#All],2)</f>
        <v>120</v>
      </c>
      <c r="E70">
        <f>VLOOKUP(Table4[[#This Row],[University]],[1]!Table3[#All],2)</f>
        <v>105</v>
      </c>
      <c r="F70">
        <f>VLOOKUP(Table4[[#This Row],[University]],[1]!Table5[#All],2)</f>
        <v>115</v>
      </c>
    </row>
    <row r="71" spans="1:6" x14ac:dyDescent="0.25">
      <c r="A71" t="s">
        <v>151</v>
      </c>
      <c r="B71">
        <v>1125</v>
      </c>
      <c r="C71">
        <f>VLOOKUP(Table4[[#This Row],[University]],[1]!Table1[#All],2)</f>
        <v>435</v>
      </c>
      <c r="D71">
        <f>VLOOKUP(Table4[[#This Row],[University]],[1]!Table2[#All],2)</f>
        <v>425</v>
      </c>
      <c r="E71">
        <f>VLOOKUP(Table4[[#This Row],[University]],[1]!Table3[#All],2)</f>
        <v>370</v>
      </c>
      <c r="F71">
        <f>VLOOKUP(Table4[[#This Row],[University]],[1]!Table5[#All],2)</f>
        <v>490</v>
      </c>
    </row>
    <row r="72" spans="1:6" x14ac:dyDescent="0.25">
      <c r="A72" t="s">
        <v>152</v>
      </c>
      <c r="B72">
        <v>2645</v>
      </c>
      <c r="C72">
        <f>VLOOKUP(Table4[[#This Row],[University]],[1]!Table1[#All],2)</f>
        <v>535</v>
      </c>
      <c r="D72">
        <f>VLOOKUP(Table4[[#This Row],[University]],[1]!Table2[#All],2)</f>
        <v>590</v>
      </c>
      <c r="E72">
        <f>VLOOKUP(Table4[[#This Row],[University]],[1]!Table3[#All],2)</f>
        <v>530</v>
      </c>
      <c r="F72">
        <f>VLOOKUP(Table4[[#This Row],[University]],[1]!Table5[#All],2)</f>
        <v>600</v>
      </c>
    </row>
    <row r="73" spans="1:6" x14ac:dyDescent="0.25">
      <c r="A73" t="s">
        <v>153</v>
      </c>
      <c r="B73">
        <v>890</v>
      </c>
      <c r="C73">
        <f>VLOOKUP(Table4[[#This Row],[University]],[1]!Table1[#All],2)</f>
        <v>835</v>
      </c>
      <c r="D73">
        <f>VLOOKUP(Table4[[#This Row],[University]],[1]!Table2[#All],2)</f>
        <v>1805</v>
      </c>
      <c r="E73">
        <f>VLOOKUP(Table4[[#This Row],[University]],[1]!Table3[#All],2)</f>
        <v>1410</v>
      </c>
      <c r="F73">
        <f>VLOOKUP(Table4[[#This Row],[University]],[1]!Table5[#All],2)</f>
        <v>1235</v>
      </c>
    </row>
    <row r="74" spans="1:6" x14ac:dyDescent="0.25">
      <c r="A74" t="s">
        <v>154</v>
      </c>
      <c r="B74">
        <v>1220</v>
      </c>
      <c r="C74">
        <f>VLOOKUP(Table4[[#This Row],[University]],[1]!Table1[#All],2)</f>
        <v>420</v>
      </c>
      <c r="D74">
        <f>VLOOKUP(Table4[[#This Row],[University]],[1]!Table2[#All],2)</f>
        <v>465</v>
      </c>
      <c r="E74">
        <f>VLOOKUP(Table4[[#This Row],[University]],[1]!Table3[#All],2)</f>
        <v>380</v>
      </c>
      <c r="F74">
        <f>VLOOKUP(Table4[[#This Row],[University]],[1]!Table5[#All],2)</f>
        <v>510</v>
      </c>
    </row>
    <row r="75" spans="1:6" x14ac:dyDescent="0.25">
      <c r="A75" t="s">
        <v>72</v>
      </c>
      <c r="B75">
        <v>11530</v>
      </c>
      <c r="C75">
        <f>VLOOKUP(Table4[[#This Row],[University]],[1]!Table1[#All],2)</f>
        <v>515</v>
      </c>
      <c r="D75">
        <f>VLOOKUP(Table4[[#This Row],[University]],[1]!Table2[#All],2)</f>
        <v>705</v>
      </c>
      <c r="E75">
        <f>VLOOKUP(Table4[[#This Row],[University]],[1]!Table3[#All],2)</f>
        <v>435</v>
      </c>
      <c r="F75">
        <f>VLOOKUP(Table4[[#This Row],[University]],[1]!Table5[#All],2)</f>
        <v>785</v>
      </c>
    </row>
    <row r="76" spans="1:6" x14ac:dyDescent="0.25">
      <c r="A76" t="s">
        <v>155</v>
      </c>
      <c r="B76">
        <v>890</v>
      </c>
      <c r="C76">
        <f>VLOOKUP(Table4[[#This Row],[University]],[1]!Table1[#All],2)</f>
        <v>4935</v>
      </c>
      <c r="D76">
        <f>VLOOKUP(Table4[[#This Row],[University]],[1]!Table2[#All],2)</f>
        <v>6595</v>
      </c>
      <c r="E76">
        <f>VLOOKUP(Table4[[#This Row],[University]],[1]!Table3[#All],2)</f>
        <v>5210</v>
      </c>
      <c r="F76">
        <f>VLOOKUP(Table4[[#This Row],[University]],[1]!Table5[#All],2)</f>
        <v>6320</v>
      </c>
    </row>
    <row r="77" spans="1:6" x14ac:dyDescent="0.25">
      <c r="A77" t="s">
        <v>26</v>
      </c>
      <c r="B77">
        <v>30960</v>
      </c>
      <c r="C77">
        <f>VLOOKUP(Table4[[#This Row],[University]],[1]!Table1[#All],2)</f>
        <v>445</v>
      </c>
      <c r="D77">
        <f>VLOOKUP(Table4[[#This Row],[University]],[1]!Table2[#All],2)</f>
        <v>440</v>
      </c>
      <c r="E77">
        <f>VLOOKUP(Table4[[#This Row],[University]],[1]!Table3[#All],2)</f>
        <v>345</v>
      </c>
      <c r="F77">
        <f>VLOOKUP(Table4[[#This Row],[University]],[1]!Table5[#All],2)</f>
        <v>540</v>
      </c>
    </row>
    <row r="78" spans="1:6" x14ac:dyDescent="0.25">
      <c r="A78" t="s">
        <v>109</v>
      </c>
      <c r="B78">
        <v>5795</v>
      </c>
      <c r="C78">
        <f>VLOOKUP(Table4[[#This Row],[University]],[1]!Table1[#All],2)</f>
        <v>4935</v>
      </c>
      <c r="D78">
        <f>VLOOKUP(Table4[[#This Row],[University]],[1]!Table2[#All],2)</f>
        <v>6595</v>
      </c>
      <c r="E78">
        <f>VLOOKUP(Table4[[#This Row],[University]],[1]!Table3[#All],2)</f>
        <v>5210</v>
      </c>
      <c r="F78">
        <f>VLOOKUP(Table4[[#This Row],[University]],[1]!Table5[#All],2)</f>
        <v>6320</v>
      </c>
    </row>
    <row r="79" spans="1:6" x14ac:dyDescent="0.25">
      <c r="A79" t="s">
        <v>156</v>
      </c>
      <c r="B79">
        <v>10510</v>
      </c>
      <c r="C79">
        <f>VLOOKUP(Table4[[#This Row],[University]],[1]!Table1[#All],2)</f>
        <v>1965</v>
      </c>
      <c r="D79">
        <f>VLOOKUP(Table4[[#This Row],[University]],[1]!Table2[#All],2)</f>
        <v>3820</v>
      </c>
      <c r="E79">
        <f>VLOOKUP(Table4[[#This Row],[University]],[1]!Table3[#All],2)</f>
        <v>2925</v>
      </c>
      <c r="F79">
        <f>VLOOKUP(Table4[[#This Row],[University]],[1]!Table5[#All],2)</f>
        <v>2870</v>
      </c>
    </row>
    <row r="80" spans="1:6" x14ac:dyDescent="0.25">
      <c r="A80" t="s">
        <v>157</v>
      </c>
      <c r="B80">
        <v>1570</v>
      </c>
      <c r="C80">
        <f>VLOOKUP(Table4[[#This Row],[University]],[1]!Table1[#All],2)</f>
        <v>5715</v>
      </c>
      <c r="D80">
        <f>VLOOKUP(Table4[[#This Row],[University]],[1]!Table2[#All],2)</f>
        <v>4795</v>
      </c>
      <c r="E80">
        <f>VLOOKUP(Table4[[#This Row],[University]],[1]!Table3[#All],2)</f>
        <v>4685</v>
      </c>
      <c r="F80">
        <f>VLOOKUP(Table4[[#This Row],[University]],[1]!Table5[#All],2)</f>
        <v>5825</v>
      </c>
    </row>
    <row r="81" spans="1:6" x14ac:dyDescent="0.25">
      <c r="A81" t="s">
        <v>158</v>
      </c>
      <c r="B81">
        <v>4330</v>
      </c>
      <c r="C81">
        <f>VLOOKUP(Table4[[#This Row],[University]],[1]!Table1[#All],2)</f>
        <v>685</v>
      </c>
      <c r="D81">
        <f>VLOOKUP(Table4[[#This Row],[University]],[1]!Table2[#All],2)</f>
        <v>880</v>
      </c>
      <c r="E81">
        <f>VLOOKUP(Table4[[#This Row],[University]],[1]!Table3[#All],2)</f>
        <v>920</v>
      </c>
      <c r="F81">
        <f>VLOOKUP(Table4[[#This Row],[University]],[1]!Table5[#All],2)</f>
        <v>645</v>
      </c>
    </row>
    <row r="82" spans="1:6" x14ac:dyDescent="0.25">
      <c r="A82" t="s">
        <v>159</v>
      </c>
      <c r="B82">
        <v>1045</v>
      </c>
      <c r="C82">
        <f>VLOOKUP(Table4[[#This Row],[University]],[1]!Table1[#All],2)</f>
        <v>335</v>
      </c>
      <c r="D82">
        <f>VLOOKUP(Table4[[#This Row],[University]],[1]!Table2[#All],2)</f>
        <v>755</v>
      </c>
      <c r="E82">
        <f>VLOOKUP(Table4[[#This Row],[University]],[1]!Table3[#All],2)</f>
        <v>555</v>
      </c>
      <c r="F82">
        <f>VLOOKUP(Table4[[#This Row],[University]],[1]!Table5[#All],2)</f>
        <v>545</v>
      </c>
    </row>
    <row r="83" spans="1:6" x14ac:dyDescent="0.25">
      <c r="A83" t="s">
        <v>160</v>
      </c>
      <c r="B83">
        <v>5520</v>
      </c>
      <c r="C83">
        <f>VLOOKUP(Table4[[#This Row],[University]],[1]!Table1[#All],2)</f>
        <v>335</v>
      </c>
      <c r="D83">
        <f>VLOOKUP(Table4[[#This Row],[University]],[1]!Table2[#All],2)</f>
        <v>755</v>
      </c>
      <c r="E83">
        <f>VLOOKUP(Table4[[#This Row],[University]],[1]!Table3[#All],2)</f>
        <v>555</v>
      </c>
      <c r="F83">
        <f>VLOOKUP(Table4[[#This Row],[University]],[1]!Table5[#All],2)</f>
        <v>545</v>
      </c>
    </row>
    <row r="84" spans="1:6" x14ac:dyDescent="0.25">
      <c r="A84" t="s">
        <v>27</v>
      </c>
      <c r="B84">
        <v>15675</v>
      </c>
      <c r="C84">
        <f>VLOOKUP(Table4[[#This Row],[University]],[1]!Table1[#All],2)</f>
        <v>335</v>
      </c>
      <c r="D84">
        <f>VLOOKUP(Table4[[#This Row],[University]],[1]!Table2[#All],2)</f>
        <v>755</v>
      </c>
      <c r="E84">
        <f>VLOOKUP(Table4[[#This Row],[University]],[1]!Table3[#All],2)</f>
        <v>555</v>
      </c>
      <c r="F84">
        <f>VLOOKUP(Table4[[#This Row],[University]],[1]!Table5[#All],2)</f>
        <v>545</v>
      </c>
    </row>
    <row r="85" spans="1:6" x14ac:dyDescent="0.25">
      <c r="A85" t="s">
        <v>161</v>
      </c>
      <c r="B85">
        <v>1210</v>
      </c>
      <c r="C85">
        <f>VLOOKUP(Table4[[#This Row],[University]],[1]!Table1[#All],2)</f>
        <v>335</v>
      </c>
      <c r="D85">
        <f>VLOOKUP(Table4[[#This Row],[University]],[1]!Table2[#All],2)</f>
        <v>755</v>
      </c>
      <c r="E85">
        <f>VLOOKUP(Table4[[#This Row],[University]],[1]!Table3[#All],2)</f>
        <v>555</v>
      </c>
      <c r="F85">
        <f>VLOOKUP(Table4[[#This Row],[University]],[1]!Table5[#All],2)</f>
        <v>545</v>
      </c>
    </row>
    <row r="86" spans="1:6" x14ac:dyDescent="0.25">
      <c r="A86" t="s">
        <v>28</v>
      </c>
      <c r="B86">
        <v>20375</v>
      </c>
      <c r="C86">
        <f>VLOOKUP(Table4[[#This Row],[University]],[1]!Table1[#All],2)</f>
        <v>335</v>
      </c>
      <c r="D86">
        <f>VLOOKUP(Table4[[#This Row],[University]],[1]!Table2[#All],2)</f>
        <v>755</v>
      </c>
      <c r="E86">
        <f>VLOOKUP(Table4[[#This Row],[University]],[1]!Table3[#All],2)</f>
        <v>555</v>
      </c>
      <c r="F86">
        <f>VLOOKUP(Table4[[#This Row],[University]],[1]!Table5[#All],2)</f>
        <v>545</v>
      </c>
    </row>
    <row r="87" spans="1:6" x14ac:dyDescent="0.25">
      <c r="A87" t="s">
        <v>29</v>
      </c>
      <c r="B87">
        <v>19290</v>
      </c>
      <c r="C87">
        <f>VLOOKUP(Table4[[#This Row],[University]],[1]!Table1[#All],2)</f>
        <v>335</v>
      </c>
      <c r="D87">
        <f>VLOOKUP(Table4[[#This Row],[University]],[1]!Table2[#All],2)</f>
        <v>755</v>
      </c>
      <c r="E87">
        <f>VLOOKUP(Table4[[#This Row],[University]],[1]!Table3[#All],2)</f>
        <v>555</v>
      </c>
      <c r="F87">
        <f>VLOOKUP(Table4[[#This Row],[University]],[1]!Table5[#All],2)</f>
        <v>545</v>
      </c>
    </row>
    <row r="88" spans="1:6" x14ac:dyDescent="0.25">
      <c r="A88" t="s">
        <v>191</v>
      </c>
      <c r="B88">
        <v>3445</v>
      </c>
      <c r="C88">
        <f>VLOOKUP(Table4[[#This Row],[University]],[1]!Table1[#All],2)</f>
        <v>380</v>
      </c>
      <c r="D88">
        <f>VLOOKUP(Table4[[#This Row],[University]],[1]!Table2[#All],2)</f>
        <v>335</v>
      </c>
      <c r="E88">
        <f>VLOOKUP(Table4[[#This Row],[University]],[1]!Table3[#All],2)</f>
        <v>285</v>
      </c>
      <c r="F88">
        <f>VLOOKUP(Table4[[#This Row],[University]],[1]!Table5[#All],2)</f>
        <v>430</v>
      </c>
    </row>
    <row r="89" spans="1:6" x14ac:dyDescent="0.25">
      <c r="A89" t="s">
        <v>190</v>
      </c>
      <c r="B89">
        <v>280</v>
      </c>
      <c r="C89">
        <f>VLOOKUP(Table4[[#This Row],[University]],[1]!Table1[#All],2)</f>
        <v>6680</v>
      </c>
      <c r="D89">
        <f>VLOOKUP(Table4[[#This Row],[University]],[1]!Table2[#All],2)</f>
        <v>4475</v>
      </c>
      <c r="E89">
        <f>VLOOKUP(Table4[[#This Row],[University]],[1]!Table3[#All],2)</f>
        <v>4245</v>
      </c>
      <c r="F89">
        <f>VLOOKUP(Table4[[#This Row],[University]],[1]!Table5[#All],2)</f>
        <v>6910</v>
      </c>
    </row>
    <row r="90" spans="1:6" x14ac:dyDescent="0.25">
      <c r="A90" t="s">
        <v>189</v>
      </c>
      <c r="B90">
        <v>885</v>
      </c>
      <c r="C90">
        <f>VLOOKUP(Table4[[#This Row],[University]],[1]!Table1[#All],2)</f>
        <v>1940</v>
      </c>
      <c r="D90">
        <f>VLOOKUP(Table4[[#This Row],[University]],[1]!Table2[#All],2)</f>
        <v>3045</v>
      </c>
      <c r="E90">
        <f>VLOOKUP(Table4[[#This Row],[University]],[1]!Table3[#All],2)</f>
        <v>3270</v>
      </c>
      <c r="F90">
        <f>VLOOKUP(Table4[[#This Row],[University]],[1]!Table5[#All],2)</f>
        <v>1710</v>
      </c>
    </row>
    <row r="91" spans="1:6" x14ac:dyDescent="0.25">
      <c r="A91" t="s">
        <v>87</v>
      </c>
      <c r="B91">
        <v>33420</v>
      </c>
      <c r="C91">
        <f>VLOOKUP(Table4[[#This Row],[University]],[1]!Table1[#All],2)</f>
        <v>7370</v>
      </c>
      <c r="D91">
        <f>VLOOKUP(Table4[[#This Row],[University]],[1]!Table2[#All],2)</f>
        <v>9460</v>
      </c>
      <c r="E91">
        <f>VLOOKUP(Table4[[#This Row],[University]],[1]!Table3[#All],2)</f>
        <v>8090</v>
      </c>
      <c r="F91">
        <f>VLOOKUP(Table4[[#This Row],[University]],[1]!Table5[#All],2)</f>
        <v>8750</v>
      </c>
    </row>
    <row r="92" spans="1:6" x14ac:dyDescent="0.25">
      <c r="A92" t="s">
        <v>188</v>
      </c>
      <c r="B92">
        <v>495</v>
      </c>
      <c r="C92">
        <f>VLOOKUP(Table4[[#This Row],[University]],[1]!Table1[#All],2)</f>
        <v>10795</v>
      </c>
      <c r="D92">
        <f>VLOOKUP(Table4[[#This Row],[University]],[1]!Table2[#All],2)</f>
        <v>7500</v>
      </c>
      <c r="E92">
        <f>VLOOKUP(Table4[[#This Row],[University]],[1]!Table3[#All],2)</f>
        <v>7015</v>
      </c>
      <c r="F92">
        <f>VLOOKUP(Table4[[#This Row],[University]],[1]!Table5[#All],2)</f>
        <v>11280</v>
      </c>
    </row>
    <row r="93" spans="1:6" x14ac:dyDescent="0.25">
      <c r="A93" t="s">
        <v>60</v>
      </c>
      <c r="B93">
        <v>35785</v>
      </c>
      <c r="C93">
        <f>VLOOKUP(Table4[[#This Row],[University]],[1]!Table1[#All],2)</f>
        <v>680</v>
      </c>
      <c r="D93">
        <f>VLOOKUP(Table4[[#This Row],[University]],[1]!Table2[#All],2)</f>
        <v>2110</v>
      </c>
      <c r="E93">
        <f>VLOOKUP(Table4[[#This Row],[University]],[1]!Table3[#All],2)</f>
        <v>1395</v>
      </c>
      <c r="F93">
        <f>VLOOKUP(Table4[[#This Row],[University]],[1]!Table5[#All],2)</f>
        <v>1400</v>
      </c>
    </row>
    <row r="94" spans="1:6" x14ac:dyDescent="0.25">
      <c r="A94" t="s">
        <v>187</v>
      </c>
      <c r="B94">
        <v>1100</v>
      </c>
      <c r="C94">
        <f>VLOOKUP(Table4[[#This Row],[University]],[1]!Table1[#All],2)</f>
        <v>435</v>
      </c>
      <c r="D94">
        <f>VLOOKUP(Table4[[#This Row],[University]],[1]!Table2[#All],2)</f>
        <v>425</v>
      </c>
      <c r="E94">
        <f>VLOOKUP(Table4[[#This Row],[University]],[1]!Table3[#All],2)</f>
        <v>370</v>
      </c>
      <c r="F94">
        <f>VLOOKUP(Table4[[#This Row],[University]],[1]!Table5[#All],2)</f>
        <v>490</v>
      </c>
    </row>
    <row r="95" spans="1:6" x14ac:dyDescent="0.25">
      <c r="A95" t="s">
        <v>186</v>
      </c>
      <c r="B95">
        <v>2510</v>
      </c>
      <c r="C95">
        <f>VLOOKUP(Table4[[#This Row],[University]],[1]!Table1[#All],2)</f>
        <v>4935</v>
      </c>
      <c r="D95">
        <f>VLOOKUP(Table4[[#This Row],[University]],[1]!Table2[#All],2)</f>
        <v>6595</v>
      </c>
      <c r="E95">
        <f>VLOOKUP(Table4[[#This Row],[University]],[1]!Table3[#All],2)</f>
        <v>5210</v>
      </c>
      <c r="F95">
        <f>VLOOKUP(Table4[[#This Row],[University]],[1]!Table5[#All],2)</f>
        <v>6320</v>
      </c>
    </row>
    <row r="96" spans="1:6" x14ac:dyDescent="0.25">
      <c r="A96" t="s">
        <v>185</v>
      </c>
      <c r="B96">
        <v>465</v>
      </c>
      <c r="C96">
        <f>VLOOKUP(Table4[[#This Row],[University]],[1]!Table1[#All],2)</f>
        <v>510</v>
      </c>
      <c r="D96">
        <f>VLOOKUP(Table4[[#This Row],[University]],[1]!Table2[#All],2)</f>
        <v>1995</v>
      </c>
      <c r="E96">
        <f>VLOOKUP(Table4[[#This Row],[University]],[1]!Table3[#All],2)</f>
        <v>720</v>
      </c>
      <c r="F96">
        <f>VLOOKUP(Table4[[#This Row],[University]],[1]!Table5[#All],2)</f>
        <v>1795</v>
      </c>
    </row>
    <row r="97" spans="1:6" x14ac:dyDescent="0.25">
      <c r="A97" t="s">
        <v>184</v>
      </c>
      <c r="B97">
        <v>15185</v>
      </c>
      <c r="C97">
        <f>VLOOKUP(Table4[[#This Row],[University]],[1]!Table1[#All],2)</f>
        <v>200</v>
      </c>
      <c r="D97">
        <f>VLOOKUP(Table4[[#This Row],[University]],[1]!Table2[#All],2)</f>
        <v>260</v>
      </c>
      <c r="E97">
        <f>VLOOKUP(Table4[[#This Row],[University]],[1]!Table3[#All],2)</f>
        <v>155</v>
      </c>
      <c r="F97">
        <f>VLOOKUP(Table4[[#This Row],[University]],[1]!Table5[#All],2)</f>
        <v>310</v>
      </c>
    </row>
    <row r="98" spans="1:6" x14ac:dyDescent="0.25">
      <c r="A98" t="s">
        <v>58</v>
      </c>
      <c r="B98">
        <v>18560</v>
      </c>
      <c r="C98">
        <f>VLOOKUP(Table4[[#This Row],[University]],[1]!Table1[#All],2)</f>
        <v>6315</v>
      </c>
      <c r="D98">
        <f>VLOOKUP(Table4[[#This Row],[University]],[1]!Table2[#All],2)</f>
        <v>8855</v>
      </c>
      <c r="E98">
        <f>VLOOKUP(Table4[[#This Row],[University]],[1]!Table3[#All],2)</f>
        <v>6180</v>
      </c>
      <c r="F98">
        <f>VLOOKUP(Table4[[#This Row],[University]],[1]!Table5[#All],2)</f>
        <v>9005</v>
      </c>
    </row>
    <row r="99" spans="1:6" x14ac:dyDescent="0.25">
      <c r="A99" t="s">
        <v>55</v>
      </c>
      <c r="B99">
        <v>35760</v>
      </c>
      <c r="C99">
        <f>VLOOKUP(Table4[[#This Row],[University]],[1]!Table1[#All],2)</f>
        <v>9930</v>
      </c>
      <c r="D99">
        <f>VLOOKUP(Table4[[#This Row],[University]],[1]!Table2[#All],2)</f>
        <v>8615</v>
      </c>
      <c r="E99">
        <f>VLOOKUP(Table4[[#This Row],[University]],[1]!Table3[#All],2)</f>
        <v>6650</v>
      </c>
      <c r="F99">
        <f>VLOOKUP(Table4[[#This Row],[University]],[1]!Table5[#All],2)</f>
        <v>11910</v>
      </c>
    </row>
    <row r="100" spans="1:6" x14ac:dyDescent="0.25">
      <c r="A100" t="s">
        <v>178</v>
      </c>
      <c r="B100">
        <v>8175</v>
      </c>
      <c r="C100">
        <f>VLOOKUP(Table4[[#This Row],[University]],[1]!Table1[#All],2)</f>
        <v>15100</v>
      </c>
      <c r="D100">
        <f>VLOOKUP(Table4[[#This Row],[University]],[1]!Table2[#All],2)</f>
        <v>20635</v>
      </c>
      <c r="E100">
        <f>VLOOKUP(Table4[[#This Row],[University]],[1]!Table3[#All],2)</f>
        <v>15490</v>
      </c>
      <c r="F100">
        <f>VLOOKUP(Table4[[#This Row],[University]],[1]!Table5[#All],2)</f>
        <v>20270</v>
      </c>
    </row>
    <row r="101" spans="1:6" x14ac:dyDescent="0.25">
      <c r="A101" t="s">
        <v>179</v>
      </c>
      <c r="B101">
        <v>9770</v>
      </c>
      <c r="C101">
        <f>VLOOKUP(Table4[[#This Row],[University]],[1]!Table1[#All],2)</f>
        <v>3225</v>
      </c>
      <c r="D101">
        <f>VLOOKUP(Table4[[#This Row],[University]],[1]!Table2[#All],2)</f>
        <v>4945</v>
      </c>
      <c r="E101">
        <f>VLOOKUP(Table4[[#This Row],[University]],[1]!Table3[#All],2)</f>
        <v>4365</v>
      </c>
      <c r="F101">
        <f>VLOOKUP(Table4[[#This Row],[University]],[1]!Table5[#All],2)</f>
        <v>3810</v>
      </c>
    </row>
    <row r="102" spans="1:6" x14ac:dyDescent="0.25">
      <c r="A102" t="s">
        <v>98</v>
      </c>
      <c r="B102">
        <v>18985</v>
      </c>
      <c r="C102">
        <f>VLOOKUP(Table4[[#This Row],[University]],[1]!Table1[#All],2)</f>
        <v>4225</v>
      </c>
      <c r="D102">
        <f>VLOOKUP(Table4[[#This Row],[University]],[1]!Table2[#All],2)</f>
        <v>5545</v>
      </c>
      <c r="E102">
        <f>VLOOKUP(Table4[[#This Row],[University]],[1]!Table3[#All],2)</f>
        <v>4160</v>
      </c>
      <c r="F102">
        <f>VLOOKUP(Table4[[#This Row],[University]],[1]!Table5[#All],2)</f>
        <v>5605</v>
      </c>
    </row>
    <row r="103" spans="1:6" x14ac:dyDescent="0.25">
      <c r="A103" t="s">
        <v>66</v>
      </c>
      <c r="B103">
        <v>27375</v>
      </c>
      <c r="C103">
        <f>VLOOKUP(Table4[[#This Row],[University]],[1]!Table1[#All],2)</f>
        <v>7410</v>
      </c>
      <c r="D103">
        <f>VLOOKUP(Table4[[#This Row],[University]],[1]!Table2[#All],2)</f>
        <v>11530</v>
      </c>
      <c r="E103">
        <f>VLOOKUP(Table4[[#This Row],[University]],[1]!Table3[#All],2)</f>
        <v>7185</v>
      </c>
      <c r="F103">
        <f>VLOOKUP(Table4[[#This Row],[University]],[1]!Table5[#All],2)</f>
        <v>11800</v>
      </c>
    </row>
    <row r="104" spans="1:6" x14ac:dyDescent="0.25">
      <c r="A104" t="s">
        <v>182</v>
      </c>
      <c r="B104">
        <v>3100</v>
      </c>
      <c r="C104">
        <f>VLOOKUP(Table4[[#This Row],[University]],[1]!Table1[#All],2)</f>
        <v>12190</v>
      </c>
      <c r="D104">
        <f>VLOOKUP(Table4[[#This Row],[University]],[1]!Table2[#All],2)</f>
        <v>15155</v>
      </c>
      <c r="E104">
        <f>VLOOKUP(Table4[[#This Row],[University]],[1]!Table3[#All],2)</f>
        <v>11065</v>
      </c>
      <c r="F104">
        <f>VLOOKUP(Table4[[#This Row],[University]],[1]!Table5[#All],2)</f>
        <v>16310</v>
      </c>
    </row>
    <row r="105" spans="1:6" x14ac:dyDescent="0.25">
      <c r="A105" t="s">
        <v>79</v>
      </c>
      <c r="B105">
        <v>21340</v>
      </c>
      <c r="C105">
        <f>VLOOKUP(Table4[[#This Row],[University]],[1]!Table1[#All],2)</f>
        <v>1480</v>
      </c>
      <c r="D105">
        <f>VLOOKUP(Table4[[#This Row],[University]],[1]!Table2[#All],2)</f>
        <v>1620</v>
      </c>
      <c r="E105">
        <f>VLOOKUP(Table4[[#This Row],[University]],[1]!Table3[#All],2)</f>
        <v>1600</v>
      </c>
      <c r="F105">
        <f>VLOOKUP(Table4[[#This Row],[University]],[1]!Table5[#All],2)</f>
        <v>1500</v>
      </c>
    </row>
    <row r="106" spans="1:6" x14ac:dyDescent="0.25">
      <c r="A106" t="s">
        <v>181</v>
      </c>
      <c r="B106">
        <v>24715</v>
      </c>
      <c r="C106">
        <f>VLOOKUP(Table4[[#This Row],[University]],[1]!Table1[#All],2)</f>
        <v>11155</v>
      </c>
      <c r="D106">
        <f>VLOOKUP(Table4[[#This Row],[University]],[1]!Table2[#All],2)</f>
        <v>10165</v>
      </c>
      <c r="E106">
        <f>VLOOKUP(Table4[[#This Row],[University]],[1]!Table3[#All],2)</f>
        <v>8760</v>
      </c>
      <c r="F106">
        <f>VLOOKUP(Table4[[#This Row],[University]],[1]!Table5[#All],2)</f>
        <v>12580</v>
      </c>
    </row>
    <row r="107" spans="1:6" x14ac:dyDescent="0.25">
      <c r="A107" t="s">
        <v>85</v>
      </c>
      <c r="B107">
        <v>5545</v>
      </c>
      <c r="C107">
        <f>VLOOKUP(Table4[[#This Row],[University]],[1]!Table1[#All],2)</f>
        <v>10470</v>
      </c>
      <c r="D107">
        <f>VLOOKUP(Table4[[#This Row],[University]],[1]!Table2[#All],2)</f>
        <v>14245</v>
      </c>
      <c r="E107">
        <f>VLOOKUP(Table4[[#This Row],[University]],[1]!Table3[#All],2)</f>
        <v>11230</v>
      </c>
      <c r="F107">
        <f>VLOOKUP(Table4[[#This Row],[University]],[1]!Table5[#All],2)</f>
        <v>13485</v>
      </c>
    </row>
    <row r="108" spans="1:6" x14ac:dyDescent="0.25">
      <c r="A108" t="s">
        <v>102</v>
      </c>
      <c r="B108">
        <v>16270</v>
      </c>
      <c r="C108">
        <f>VLOOKUP(Table4[[#This Row],[University]],[1]!Table1[#All],2)</f>
        <v>2125</v>
      </c>
      <c r="D108">
        <f>VLOOKUP(Table4[[#This Row],[University]],[1]!Table2[#All],2)</f>
        <v>3415</v>
      </c>
      <c r="E108">
        <f>VLOOKUP(Table4[[#This Row],[University]],[1]!Table3[#All],2)</f>
        <v>2600</v>
      </c>
      <c r="F108">
        <f>VLOOKUP(Table4[[#This Row],[University]],[1]!Table5[#All],2)</f>
        <v>2945</v>
      </c>
    </row>
    <row r="109" spans="1:6" x14ac:dyDescent="0.25">
      <c r="A109" t="s">
        <v>61</v>
      </c>
      <c r="B109">
        <v>18035</v>
      </c>
      <c r="C109">
        <f>VLOOKUP(Table4[[#This Row],[University]],[1]!Table1[#All],2)</f>
        <v>5685</v>
      </c>
      <c r="D109">
        <f>VLOOKUP(Table4[[#This Row],[University]],[1]!Table2[#All],2)</f>
        <v>10575</v>
      </c>
      <c r="E109">
        <f>VLOOKUP(Table4[[#This Row],[University]],[1]!Table3[#All],2)</f>
        <v>6430</v>
      </c>
      <c r="F109">
        <f>VLOOKUP(Table4[[#This Row],[University]],[1]!Table5[#All],2)</f>
        <v>9840</v>
      </c>
    </row>
    <row r="110" spans="1:6" x14ac:dyDescent="0.25">
      <c r="A110" t="s">
        <v>180</v>
      </c>
      <c r="B110">
        <v>15355</v>
      </c>
      <c r="C110">
        <f>VLOOKUP(Table4[[#This Row],[University]],[1]!Table1[#All],2)</f>
        <v>7335</v>
      </c>
      <c r="D110">
        <f>VLOOKUP(Table4[[#This Row],[University]],[1]!Table2[#All],2)</f>
        <v>10665</v>
      </c>
      <c r="E110">
        <f>VLOOKUP(Table4[[#This Row],[University]],[1]!Table3[#All],2)</f>
        <v>8040</v>
      </c>
      <c r="F110">
        <f>VLOOKUP(Table4[[#This Row],[University]],[1]!Table5[#All],2)</f>
        <v>9995</v>
      </c>
    </row>
    <row r="111" spans="1:6" x14ac:dyDescent="0.25">
      <c r="A111" t="s">
        <v>91</v>
      </c>
      <c r="B111">
        <v>35375</v>
      </c>
      <c r="C111">
        <f>VLOOKUP(Table4[[#This Row],[University]],[1]!Table1[#All],2)</f>
        <v>6545</v>
      </c>
      <c r="D111">
        <f>VLOOKUP(Table4[[#This Row],[University]],[1]!Table2[#All],2)</f>
        <v>8805</v>
      </c>
      <c r="E111">
        <f>VLOOKUP(Table4[[#This Row],[University]],[1]!Table3[#All],2)</f>
        <v>7895</v>
      </c>
      <c r="F111">
        <f>VLOOKUP(Table4[[#This Row],[University]],[1]!Table5[#All],2)</f>
        <v>7460</v>
      </c>
    </row>
    <row r="112" spans="1:6" x14ac:dyDescent="0.25">
      <c r="A112" t="s">
        <v>77</v>
      </c>
      <c r="B112">
        <v>16530</v>
      </c>
      <c r="C112">
        <f>VLOOKUP(Table4[[#This Row],[University]],[1]!Table1[#All],2)</f>
        <v>13525</v>
      </c>
      <c r="D112">
        <f>VLOOKUP(Table4[[#This Row],[University]],[1]!Table2[#All],2)</f>
        <v>21765</v>
      </c>
      <c r="E112">
        <f>VLOOKUP(Table4[[#This Row],[University]],[1]!Table3[#All],2)</f>
        <v>14965</v>
      </c>
      <c r="F112">
        <f>VLOOKUP(Table4[[#This Row],[University]],[1]!Table5[#All],2)</f>
        <v>20410</v>
      </c>
    </row>
    <row r="113" spans="1:6" x14ac:dyDescent="0.25">
      <c r="A113" t="s">
        <v>56</v>
      </c>
      <c r="B113">
        <v>26935</v>
      </c>
      <c r="C113">
        <f>VLOOKUP(Table4[[#This Row],[University]],[1]!Table1[#All],2)</f>
        <v>7330</v>
      </c>
      <c r="D113">
        <f>VLOOKUP(Table4[[#This Row],[University]],[1]!Table2[#All],2)</f>
        <v>9175</v>
      </c>
      <c r="E113">
        <f>VLOOKUP(Table4[[#This Row],[University]],[1]!Table3[#All],2)</f>
        <v>7545</v>
      </c>
      <c r="F113">
        <f>VLOOKUP(Table4[[#This Row],[University]],[1]!Table5[#All],2)</f>
        <v>8985</v>
      </c>
    </row>
    <row r="114" spans="1:6" x14ac:dyDescent="0.25">
      <c r="A114" t="s">
        <v>84</v>
      </c>
      <c r="B114">
        <v>32465</v>
      </c>
      <c r="C114">
        <f>VLOOKUP(Table4[[#This Row],[University]],[1]!Table1[#All],2)</f>
        <v>12410</v>
      </c>
      <c r="D114">
        <f>VLOOKUP(Table4[[#This Row],[University]],[1]!Table2[#All],2)</f>
        <v>14475</v>
      </c>
      <c r="E114">
        <f>VLOOKUP(Table4[[#This Row],[University]],[1]!Table3[#All],2)</f>
        <v>11850</v>
      </c>
      <c r="F114">
        <f>VLOOKUP(Table4[[#This Row],[University]],[1]!Table5[#All],2)</f>
        <v>15085</v>
      </c>
    </row>
    <row r="115" spans="1:6" x14ac:dyDescent="0.25">
      <c r="A115" t="s">
        <v>110</v>
      </c>
      <c r="B115">
        <v>19825</v>
      </c>
      <c r="C115">
        <f>VLOOKUP(Table4[[#This Row],[University]],[1]!Table1[#All],2)</f>
        <v>12710</v>
      </c>
      <c r="D115">
        <f>VLOOKUP(Table4[[#This Row],[University]],[1]!Table2[#All],2)</f>
        <v>19270</v>
      </c>
      <c r="E115">
        <f>VLOOKUP(Table4[[#This Row],[University]],[1]!Table3[#All],2)</f>
        <v>15865</v>
      </c>
      <c r="F115">
        <f>VLOOKUP(Table4[[#This Row],[University]],[1]!Table5[#All],2)</f>
        <v>16600</v>
      </c>
    </row>
    <row r="116" spans="1:6" x14ac:dyDescent="0.25">
      <c r="A116" t="s">
        <v>100</v>
      </c>
      <c r="B116">
        <v>17305</v>
      </c>
      <c r="C116">
        <f>VLOOKUP(Table4[[#This Row],[University]],[1]!Table1[#All],2)</f>
        <v>8630</v>
      </c>
      <c r="D116">
        <f>VLOOKUP(Table4[[#This Row],[University]],[1]!Table2[#All],2)</f>
        <v>11185</v>
      </c>
      <c r="E116">
        <f>VLOOKUP(Table4[[#This Row],[University]],[1]!Table3[#All],2)</f>
        <v>9585</v>
      </c>
      <c r="F116">
        <f>VLOOKUP(Table4[[#This Row],[University]],[1]!Table5[#All],2)</f>
        <v>10240</v>
      </c>
    </row>
    <row r="117" spans="1:6" x14ac:dyDescent="0.25">
      <c r="A117" t="s">
        <v>103</v>
      </c>
      <c r="B117">
        <v>14255</v>
      </c>
      <c r="C117">
        <f>VLOOKUP(Table4[[#This Row],[University]],[1]!Table1[#All],2)</f>
        <v>7285</v>
      </c>
      <c r="D117">
        <f>VLOOKUP(Table4[[#This Row],[University]],[1]!Table2[#All],2)</f>
        <v>9990</v>
      </c>
      <c r="E117">
        <f>VLOOKUP(Table4[[#This Row],[University]],[1]!Table3[#All],2)</f>
        <v>7685</v>
      </c>
      <c r="F117">
        <f>VLOOKUP(Table4[[#This Row],[University]],[1]!Table5[#All],2)</f>
        <v>9620</v>
      </c>
    </row>
    <row r="118" spans="1:6" x14ac:dyDescent="0.25">
      <c r="A118" t="s">
        <v>67</v>
      </c>
      <c r="B118">
        <v>18710</v>
      </c>
      <c r="C118">
        <f>VLOOKUP(Table4[[#This Row],[University]],[1]!Table1[#All],2)</f>
        <v>8570</v>
      </c>
      <c r="D118">
        <f>VLOOKUP(Table4[[#This Row],[University]],[1]!Table2[#All],2)</f>
        <v>10135</v>
      </c>
      <c r="E118">
        <f>VLOOKUP(Table4[[#This Row],[University]],[1]!Table3[#All],2)</f>
        <v>7175</v>
      </c>
      <c r="F118">
        <f>VLOOKUP(Table4[[#This Row],[University]],[1]!Table5[#All],2)</f>
        <v>11530</v>
      </c>
    </row>
    <row r="119" spans="1:6" x14ac:dyDescent="0.25">
      <c r="A119" t="s">
        <v>65</v>
      </c>
      <c r="B119">
        <v>15665</v>
      </c>
      <c r="C119">
        <f>VLOOKUP(Table4[[#This Row],[University]],[1]!Table1[#All],2)</f>
        <v>7740</v>
      </c>
      <c r="D119">
        <f>VLOOKUP(Table4[[#This Row],[University]],[1]!Table2[#All],2)</f>
        <v>10255</v>
      </c>
      <c r="E119">
        <f>VLOOKUP(Table4[[#This Row],[University]],[1]!Table3[#All],2)</f>
        <v>8405</v>
      </c>
      <c r="F119">
        <f>VLOOKUP(Table4[[#This Row],[University]],[1]!Table5[#All],2)</f>
        <v>9665</v>
      </c>
    </row>
    <row r="120" spans="1:6" x14ac:dyDescent="0.25">
      <c r="A120" t="s">
        <v>68</v>
      </c>
      <c r="B120">
        <v>36330</v>
      </c>
      <c r="C120">
        <f>VLOOKUP(Table4[[#This Row],[University]],[1]!Table1[#All],2)</f>
        <v>7680</v>
      </c>
      <c r="D120">
        <f>VLOOKUP(Table4[[#This Row],[University]],[1]!Table2[#All],2)</f>
        <v>7950</v>
      </c>
      <c r="E120">
        <f>VLOOKUP(Table4[[#This Row],[University]],[1]!Table3[#All],2)</f>
        <v>6600</v>
      </c>
      <c r="F120">
        <f>VLOOKUP(Table4[[#This Row],[University]],[1]!Table5[#All],2)</f>
        <v>9065</v>
      </c>
    </row>
    <row r="121" spans="1:6" x14ac:dyDescent="0.25">
      <c r="A121" t="s">
        <v>86</v>
      </c>
      <c r="B121">
        <v>16180</v>
      </c>
      <c r="C121">
        <f>VLOOKUP(Table4[[#This Row],[University]],[1]!Table1[#All],2)</f>
        <v>14370</v>
      </c>
      <c r="D121">
        <f>VLOOKUP(Table4[[#This Row],[University]],[1]!Table2[#All],2)</f>
        <v>21935</v>
      </c>
      <c r="E121">
        <f>VLOOKUP(Table4[[#This Row],[University]],[1]!Table3[#All],2)</f>
        <v>15565</v>
      </c>
      <c r="F121">
        <f>VLOOKUP(Table4[[#This Row],[University]],[1]!Table5[#All],2)</f>
        <v>20765</v>
      </c>
    </row>
    <row r="122" spans="1:6" x14ac:dyDescent="0.25">
      <c r="A122" t="s">
        <v>69</v>
      </c>
      <c r="B122">
        <v>16425</v>
      </c>
      <c r="C122">
        <f>VLOOKUP(Table4[[#This Row],[University]],[1]!Table1[#All],2)</f>
        <v>7440</v>
      </c>
      <c r="D122">
        <f>VLOOKUP(Table4[[#This Row],[University]],[1]!Table2[#All],2)</f>
        <v>8740</v>
      </c>
      <c r="E122">
        <f>VLOOKUP(Table4[[#This Row],[University]],[1]!Table3[#All],2)</f>
        <v>6490</v>
      </c>
      <c r="F122">
        <f>VLOOKUP(Table4[[#This Row],[University]],[1]!Table5[#All],2)</f>
        <v>9690</v>
      </c>
    </row>
    <row r="123" spans="1:6" x14ac:dyDescent="0.25">
      <c r="A123" t="s">
        <v>81</v>
      </c>
      <c r="B123">
        <v>29600</v>
      </c>
      <c r="C123">
        <f>VLOOKUP(Table4[[#This Row],[University]],[1]!Table1[#All],2)</f>
        <v>7540</v>
      </c>
      <c r="D123">
        <f>VLOOKUP(Table4[[#This Row],[University]],[1]!Table2[#All],2)</f>
        <v>8875</v>
      </c>
      <c r="E123">
        <f>VLOOKUP(Table4[[#This Row],[University]],[1]!Table3[#All],2)</f>
        <v>7105</v>
      </c>
      <c r="F123">
        <f>VLOOKUP(Table4[[#This Row],[University]],[1]!Table5[#All],2)</f>
        <v>9315</v>
      </c>
    </row>
    <row r="124" spans="1:6" x14ac:dyDescent="0.25">
      <c r="A124" t="s">
        <v>63</v>
      </c>
      <c r="B124">
        <v>40485</v>
      </c>
      <c r="C124">
        <f>VLOOKUP(Table4[[#This Row],[University]],[1]!Table1[#All],2)</f>
        <v>13325</v>
      </c>
      <c r="D124">
        <f>VLOOKUP(Table4[[#This Row],[University]],[1]!Table2[#All],2)</f>
        <v>16275</v>
      </c>
      <c r="E124">
        <f>VLOOKUP(Table4[[#This Row],[University]],[1]!Table3[#All],2)</f>
        <v>11450</v>
      </c>
      <c r="F124">
        <f>VLOOKUP(Table4[[#This Row],[University]],[1]!Table5[#All],2)</f>
        <v>18150</v>
      </c>
    </row>
    <row r="125" spans="1:6" x14ac:dyDescent="0.25">
      <c r="A125" t="s">
        <v>93</v>
      </c>
      <c r="B125">
        <v>12060</v>
      </c>
      <c r="C125">
        <f>VLOOKUP(Table4[[#This Row],[University]],[1]!Table1[#All],2)</f>
        <v>18135</v>
      </c>
      <c r="D125">
        <f>VLOOKUP(Table4[[#This Row],[University]],[1]!Table2[#All],2)</f>
        <v>22350</v>
      </c>
      <c r="E125">
        <f>VLOOKUP(Table4[[#This Row],[University]],[1]!Table3[#All],2)</f>
        <v>17670</v>
      </c>
      <c r="F125">
        <f>VLOOKUP(Table4[[#This Row],[University]],[1]!Table5[#All],2)</f>
        <v>22815</v>
      </c>
    </row>
    <row r="126" spans="1:6" x14ac:dyDescent="0.25">
      <c r="A126" t="s">
        <v>95</v>
      </c>
      <c r="B126">
        <v>25910</v>
      </c>
      <c r="C126">
        <f>VLOOKUP(Table4[[#This Row],[University]],[1]!Table1[#All],2)</f>
        <v>895</v>
      </c>
      <c r="D126">
        <f>VLOOKUP(Table4[[#This Row],[University]],[1]!Table2[#All],2)</f>
        <v>1435</v>
      </c>
      <c r="E126">
        <f>VLOOKUP(Table4[[#This Row],[University]],[1]!Table3[#All],2)</f>
        <v>905</v>
      </c>
      <c r="F126">
        <f>VLOOKUP(Table4[[#This Row],[University]],[1]!Table5[#All],2)</f>
        <v>1455</v>
      </c>
    </row>
    <row r="127" spans="1:6" x14ac:dyDescent="0.25">
      <c r="A127" t="s">
        <v>59</v>
      </c>
      <c r="B127">
        <v>26775</v>
      </c>
      <c r="C127">
        <f>VLOOKUP(Table4[[#This Row],[University]],[1]!Table1[#All],2)</f>
        <v>13040</v>
      </c>
      <c r="D127">
        <f>VLOOKUP(Table4[[#This Row],[University]],[1]!Table2[#All],2)</f>
        <v>12855</v>
      </c>
      <c r="E127">
        <f>VLOOKUP(Table4[[#This Row],[University]],[1]!Table3[#All],2)</f>
        <v>12220</v>
      </c>
      <c r="F127">
        <f>VLOOKUP(Table4[[#This Row],[University]],[1]!Table5[#All],2)</f>
        <v>13690</v>
      </c>
    </row>
    <row r="128" spans="1:6" x14ac:dyDescent="0.25">
      <c r="A128" t="s">
        <v>70</v>
      </c>
      <c r="B128">
        <v>18735</v>
      </c>
      <c r="C128">
        <f>VLOOKUP(Table4[[#This Row],[University]],[1]!Table1[#All],2)</f>
        <v>14480</v>
      </c>
      <c r="D128">
        <f>VLOOKUP(Table4[[#This Row],[University]],[1]!Table2[#All],2)</f>
        <v>12295</v>
      </c>
      <c r="E128">
        <f>VLOOKUP(Table4[[#This Row],[University]],[1]!Table3[#All],2)</f>
        <v>11965</v>
      </c>
      <c r="F128">
        <f>VLOOKUP(Table4[[#This Row],[University]],[1]!Table5[#All],2)</f>
        <v>14810</v>
      </c>
    </row>
    <row r="129" spans="1:6" x14ac:dyDescent="0.25">
      <c r="A129" t="s">
        <v>74</v>
      </c>
      <c r="B129">
        <v>21500</v>
      </c>
      <c r="C129">
        <f>VLOOKUP(Table4[[#This Row],[University]],[1]!Table1[#All],2)</f>
        <v>8475</v>
      </c>
      <c r="D129">
        <f>VLOOKUP(Table4[[#This Row],[University]],[1]!Table2[#All],2)</f>
        <v>10240</v>
      </c>
      <c r="E129">
        <f>VLOOKUP(Table4[[#This Row],[University]],[1]!Table3[#All],2)</f>
        <v>8340</v>
      </c>
      <c r="F129">
        <f>VLOOKUP(Table4[[#This Row],[University]],[1]!Table5[#All],2)</f>
        <v>10395</v>
      </c>
    </row>
    <row r="130" spans="1:6" x14ac:dyDescent="0.25">
      <c r="A130" t="s">
        <v>71</v>
      </c>
      <c r="B130">
        <v>30055</v>
      </c>
      <c r="C130">
        <f>VLOOKUP(Table4[[#This Row],[University]],[1]!Table1[#All],2)</f>
        <v>15670</v>
      </c>
      <c r="D130">
        <f>VLOOKUP(Table4[[#This Row],[University]],[1]!Table2[#All],2)</f>
        <v>19080</v>
      </c>
      <c r="E130">
        <f>VLOOKUP(Table4[[#This Row],[University]],[1]!Table3[#All],2)</f>
        <v>14845</v>
      </c>
      <c r="F130">
        <f>VLOOKUP(Table4[[#This Row],[University]],[1]!Table5[#All],2)</f>
        <v>19995</v>
      </c>
    </row>
    <row r="131" spans="1:6" x14ac:dyDescent="0.25">
      <c r="A131" t="s">
        <v>53</v>
      </c>
      <c r="B131">
        <v>22665</v>
      </c>
      <c r="C131">
        <f>VLOOKUP(Table4[[#This Row],[University]],[1]!Table1[#All],2)</f>
        <v>7530</v>
      </c>
      <c r="D131">
        <f>VLOOKUP(Table4[[#This Row],[University]],[1]!Table2[#All],2)</f>
        <v>10870</v>
      </c>
      <c r="E131">
        <f>VLOOKUP(Table4[[#This Row],[University]],[1]!Table3[#All],2)</f>
        <v>7480</v>
      </c>
      <c r="F131">
        <f>VLOOKUP(Table4[[#This Row],[University]],[1]!Table5[#All],2)</f>
        <v>10930</v>
      </c>
    </row>
    <row r="132" spans="1:6" x14ac:dyDescent="0.25">
      <c r="A132" t="s">
        <v>92</v>
      </c>
      <c r="B132">
        <v>10535</v>
      </c>
      <c r="C132">
        <f>VLOOKUP(Table4[[#This Row],[University]],[1]!Table1[#All],2)</f>
        <v>7530</v>
      </c>
      <c r="D132">
        <f>VLOOKUP(Table4[[#This Row],[University]],[1]!Table2[#All],2)</f>
        <v>10870</v>
      </c>
      <c r="E132">
        <f>VLOOKUP(Table4[[#This Row],[University]],[1]!Table3[#All],2)</f>
        <v>7480</v>
      </c>
      <c r="F132">
        <f>VLOOKUP(Table4[[#This Row],[University]],[1]!Table5[#All],2)</f>
        <v>10930</v>
      </c>
    </row>
    <row r="133" spans="1:6" x14ac:dyDescent="0.25">
      <c r="A133" t="s">
        <v>99</v>
      </c>
      <c r="B133">
        <v>12540</v>
      </c>
      <c r="C133">
        <f>VLOOKUP(Table4[[#This Row],[University]],[1]!Table1[#All],2)</f>
        <v>10285</v>
      </c>
      <c r="D133">
        <f>VLOOKUP(Table4[[#This Row],[University]],[1]!Table2[#All],2)</f>
        <v>12735</v>
      </c>
      <c r="E133">
        <f>VLOOKUP(Table4[[#This Row],[University]],[1]!Table3[#All],2)</f>
        <v>10550</v>
      </c>
      <c r="F133">
        <f>VLOOKUP(Table4[[#This Row],[University]],[1]!Table5[#All],2)</f>
        <v>12540</v>
      </c>
    </row>
    <row r="134" spans="1:6" x14ac:dyDescent="0.25">
      <c r="A134" t="s">
        <v>89</v>
      </c>
      <c r="B134">
        <v>24330</v>
      </c>
      <c r="C134">
        <f>VLOOKUP(Table4[[#This Row],[University]],[1]!Table1[#All],2)</f>
        <v>10285</v>
      </c>
      <c r="D134">
        <f>VLOOKUP(Table4[[#This Row],[University]],[1]!Table2[#All],2)</f>
        <v>12735</v>
      </c>
      <c r="E134">
        <f>VLOOKUP(Table4[[#This Row],[University]],[1]!Table3[#All],2)</f>
        <v>10550</v>
      </c>
      <c r="F134">
        <f>VLOOKUP(Table4[[#This Row],[University]],[1]!Table5[#All],2)</f>
        <v>12540</v>
      </c>
    </row>
    <row r="135" spans="1:6" x14ac:dyDescent="0.25">
      <c r="A135" t="s">
        <v>105</v>
      </c>
      <c r="B135">
        <v>15740</v>
      </c>
      <c r="C135">
        <f>VLOOKUP(Table4[[#This Row],[University]],[1]!Table1[#All],2)</f>
        <v>1335</v>
      </c>
      <c r="D135">
        <f>VLOOKUP(Table4[[#This Row],[University]],[1]!Table2[#All],2)</f>
        <v>1410</v>
      </c>
      <c r="E135">
        <f>VLOOKUP(Table4[[#This Row],[University]],[1]!Table3[#All],2)</f>
        <v>1310</v>
      </c>
      <c r="F135">
        <f>VLOOKUP(Table4[[#This Row],[University]],[1]!Table5[#All],2)</f>
        <v>1445</v>
      </c>
    </row>
    <row r="136" spans="1:6" x14ac:dyDescent="0.25">
      <c r="A136" t="s">
        <v>78</v>
      </c>
      <c r="B136">
        <v>16990</v>
      </c>
      <c r="C136">
        <f>VLOOKUP(Table4[[#This Row],[University]],[1]!Table1[#All],2)</f>
        <v>1335</v>
      </c>
      <c r="D136">
        <f>VLOOKUP(Table4[[#This Row],[University]],[1]!Table2[#All],2)</f>
        <v>1410</v>
      </c>
      <c r="E136">
        <f>VLOOKUP(Table4[[#This Row],[University]],[1]!Table3[#All],2)</f>
        <v>1310</v>
      </c>
      <c r="F136">
        <f>VLOOKUP(Table4[[#This Row],[University]],[1]!Table5[#All],2)</f>
        <v>1445</v>
      </c>
    </row>
    <row r="137" spans="1:6" x14ac:dyDescent="0.25">
      <c r="A137" t="s">
        <v>75</v>
      </c>
      <c r="B137">
        <v>19395</v>
      </c>
      <c r="C137">
        <f>VLOOKUP(Table4[[#This Row],[University]],[1]!Table1[#All],2)</f>
        <v>1335</v>
      </c>
      <c r="D137">
        <f>VLOOKUP(Table4[[#This Row],[University]],[1]!Table2[#All],2)</f>
        <v>1410</v>
      </c>
      <c r="E137">
        <f>VLOOKUP(Table4[[#This Row],[University]],[1]!Table3[#All],2)</f>
        <v>1310</v>
      </c>
      <c r="F137">
        <f>VLOOKUP(Table4[[#This Row],[University]],[1]!Table5[#All],2)</f>
        <v>1445</v>
      </c>
    </row>
    <row r="138" spans="1:6" x14ac:dyDescent="0.25">
      <c r="A138" t="s">
        <v>183</v>
      </c>
      <c r="B138">
        <v>16105</v>
      </c>
      <c r="C138">
        <f>VLOOKUP(Table4[[#This Row],[University]],[1]!Table1[#All],2)</f>
        <v>3740</v>
      </c>
      <c r="D138">
        <f>VLOOKUP(Table4[[#This Row],[University]],[1]!Table2[#All],2)</f>
        <v>6135</v>
      </c>
      <c r="E138">
        <f>VLOOKUP(Table4[[#This Row],[University]],[1]!Table3[#All],2)</f>
        <v>4365</v>
      </c>
      <c r="F138">
        <f>VLOOKUP(Table4[[#This Row],[University]],[1]!Table5[#All],2)</f>
        <v>5535</v>
      </c>
    </row>
    <row r="139" spans="1:6" x14ac:dyDescent="0.25">
      <c r="A139" t="s">
        <v>52</v>
      </c>
      <c r="B139">
        <v>26825</v>
      </c>
      <c r="C139">
        <f>VLOOKUP(Table4[[#This Row],[University]],[1]!Table1[#All],2)</f>
        <v>13915</v>
      </c>
      <c r="D139">
        <f>VLOOKUP(Table4[[#This Row],[University]],[1]!Table2[#All],2)</f>
        <v>16765</v>
      </c>
      <c r="E139">
        <f>VLOOKUP(Table4[[#This Row],[University]],[1]!Table3[#All],2)</f>
        <v>12680</v>
      </c>
      <c r="F139">
        <f>VLOOKUP(Table4[[#This Row],[University]],[1]!Table5[#All],2)</f>
        <v>18005</v>
      </c>
    </row>
    <row r="140" spans="1:6" x14ac:dyDescent="0.25">
      <c r="A140" t="s">
        <v>193</v>
      </c>
      <c r="B140">
        <v>11985</v>
      </c>
      <c r="C140">
        <f>VLOOKUP(Table4[[#This Row],[University]],[1]!Table1[#All],2)</f>
        <v>13915</v>
      </c>
      <c r="D140">
        <f>VLOOKUP(Table4[[#This Row],[University]],[1]!Table2[#All],2)</f>
        <v>16765</v>
      </c>
      <c r="E140">
        <f>VLOOKUP(Table4[[#This Row],[University]],[1]!Table3[#All],2)</f>
        <v>12680</v>
      </c>
      <c r="F140">
        <f>VLOOKUP(Table4[[#This Row],[University]],[1]!Table5[#All],2)</f>
        <v>18005</v>
      </c>
    </row>
    <row r="141" spans="1:6" x14ac:dyDescent="0.25">
      <c r="A141" t="s">
        <v>94</v>
      </c>
      <c r="B141">
        <v>19470</v>
      </c>
      <c r="C141">
        <f>VLOOKUP(Table4[[#This Row],[University]],[1]!Table1[#All],2)</f>
        <v>13915</v>
      </c>
      <c r="D141">
        <f>VLOOKUP(Table4[[#This Row],[University]],[1]!Table2[#All],2)</f>
        <v>16765</v>
      </c>
      <c r="E141">
        <f>VLOOKUP(Table4[[#This Row],[University]],[1]!Table3[#All],2)</f>
        <v>12680</v>
      </c>
      <c r="F141">
        <f>VLOOKUP(Table4[[#This Row],[University]],[1]!Table5[#All],2)</f>
        <v>18005</v>
      </c>
    </row>
    <row r="142" spans="1:6" x14ac:dyDescent="0.25">
      <c r="A142" t="s">
        <v>106</v>
      </c>
      <c r="B142">
        <v>8000</v>
      </c>
      <c r="C142">
        <f>VLOOKUP(Table4[[#This Row],[University]],[1]!Table1[#All],2)</f>
        <v>13915</v>
      </c>
      <c r="D142">
        <f>VLOOKUP(Table4[[#This Row],[University]],[1]!Table2[#All],2)</f>
        <v>16765</v>
      </c>
      <c r="E142">
        <f>VLOOKUP(Table4[[#This Row],[University]],[1]!Table3[#All],2)</f>
        <v>12680</v>
      </c>
      <c r="F142">
        <f>VLOOKUP(Table4[[#This Row],[University]],[1]!Table5[#All],2)</f>
        <v>18005</v>
      </c>
    </row>
    <row r="143" spans="1:6" x14ac:dyDescent="0.25">
      <c r="A143" t="s">
        <v>192</v>
      </c>
      <c r="B143">
        <v>18875</v>
      </c>
      <c r="C143">
        <f>VLOOKUP(Table4[[#This Row],[University]],[1]!Table1[#All],2)</f>
        <v>13915</v>
      </c>
      <c r="D143">
        <f>VLOOKUP(Table4[[#This Row],[University]],[1]!Table2[#All],2)</f>
        <v>16765</v>
      </c>
      <c r="E143">
        <f>VLOOKUP(Table4[[#This Row],[University]],[1]!Table3[#All],2)</f>
        <v>12680</v>
      </c>
      <c r="F143">
        <f>VLOOKUP(Table4[[#This Row],[University]],[1]!Table5[#All],2)</f>
        <v>18005</v>
      </c>
    </row>
    <row r="144" spans="1:6" x14ac:dyDescent="0.25">
      <c r="A144" t="s">
        <v>64</v>
      </c>
      <c r="B144">
        <v>19790</v>
      </c>
      <c r="C144">
        <f>VLOOKUP(Table4[[#This Row],[University]],[1]!Table1[#All],2)</f>
        <v>5350</v>
      </c>
      <c r="D144">
        <f>VLOOKUP(Table4[[#This Row],[University]],[1]!Table2[#All],2)</f>
        <v>7340</v>
      </c>
      <c r="E144">
        <f>VLOOKUP(Table4[[#This Row],[University]],[1]!Table3[#All],2)</f>
        <v>7315</v>
      </c>
      <c r="F144">
        <f>VLOOKUP(Table4[[#This Row],[University]],[1]!Table5[#All],2)</f>
        <v>5385</v>
      </c>
    </row>
    <row r="145" spans="1:6" x14ac:dyDescent="0.25">
      <c r="A145" t="s">
        <v>162</v>
      </c>
      <c r="B145">
        <v>1250</v>
      </c>
      <c r="C145">
        <f>VLOOKUP(Table4[[#This Row],[University]],[1]!Table1[#All],2)</f>
        <v>335</v>
      </c>
      <c r="D145">
        <f>VLOOKUP(Table4[[#This Row],[University]],[1]!Table2[#All],2)</f>
        <v>755</v>
      </c>
      <c r="E145">
        <f>VLOOKUP(Table4[[#This Row],[University]],[1]!Table3[#All],2)</f>
        <v>555</v>
      </c>
      <c r="F145">
        <f>VLOOKUP(Table4[[#This Row],[University]],[1]!Table5[#All],2)</f>
        <v>545</v>
      </c>
    </row>
    <row r="146" spans="1:6" x14ac:dyDescent="0.25">
      <c r="A146" t="s">
        <v>30</v>
      </c>
      <c r="B146">
        <v>27680</v>
      </c>
      <c r="C146">
        <f>VLOOKUP(Table4[[#This Row],[University]],[1]!Table1[#All],2)</f>
        <v>335</v>
      </c>
      <c r="D146">
        <f>VLOOKUP(Table4[[#This Row],[University]],[1]!Table2[#All],2)</f>
        <v>755</v>
      </c>
      <c r="E146">
        <f>VLOOKUP(Table4[[#This Row],[University]],[1]!Table3[#All],2)</f>
        <v>555</v>
      </c>
      <c r="F146">
        <f>VLOOKUP(Table4[[#This Row],[University]],[1]!Table5[#All],2)</f>
        <v>545</v>
      </c>
    </row>
    <row r="147" spans="1:6" x14ac:dyDescent="0.25">
      <c r="A147" t="s">
        <v>163</v>
      </c>
      <c r="B147">
        <v>4930</v>
      </c>
      <c r="C147">
        <f>VLOOKUP(Table4[[#This Row],[University]],[1]!Table1[#All],2)</f>
        <v>335</v>
      </c>
      <c r="D147">
        <f>VLOOKUP(Table4[[#This Row],[University]],[1]!Table2[#All],2)</f>
        <v>755</v>
      </c>
      <c r="E147">
        <f>VLOOKUP(Table4[[#This Row],[University]],[1]!Table3[#All],2)</f>
        <v>555</v>
      </c>
      <c r="F147">
        <f>VLOOKUP(Table4[[#This Row],[University]],[1]!Table5[#All],2)</f>
        <v>545</v>
      </c>
    </row>
    <row r="148" spans="1:6" x14ac:dyDescent="0.25">
      <c r="A148" t="s">
        <v>31</v>
      </c>
      <c r="B148">
        <v>41095</v>
      </c>
      <c r="C148">
        <f>VLOOKUP(Table4[[#This Row],[University]],[1]!Table1[#All],2)</f>
        <v>335</v>
      </c>
      <c r="D148">
        <f>VLOOKUP(Table4[[#This Row],[University]],[1]!Table2[#All],2)</f>
        <v>755</v>
      </c>
      <c r="E148">
        <f>VLOOKUP(Table4[[#This Row],[University]],[1]!Table3[#All],2)</f>
        <v>555</v>
      </c>
      <c r="F148">
        <f>VLOOKUP(Table4[[#This Row],[University]],[1]!Table5[#All],2)</f>
        <v>545</v>
      </c>
    </row>
    <row r="149" spans="1:6" x14ac:dyDescent="0.25">
      <c r="A149" t="s">
        <v>164</v>
      </c>
      <c r="B149">
        <v>6765</v>
      </c>
      <c r="C149">
        <f>VLOOKUP(Table4[[#This Row],[University]],[1]!Table1[#All],2)</f>
        <v>510</v>
      </c>
      <c r="D149">
        <f>VLOOKUP(Table4[[#This Row],[University]],[1]!Table2[#All],2)</f>
        <v>1995</v>
      </c>
      <c r="E149">
        <f>VLOOKUP(Table4[[#This Row],[University]],[1]!Table3[#All],2)</f>
        <v>720</v>
      </c>
      <c r="F149">
        <f>VLOOKUP(Table4[[#This Row],[University]],[1]!Table5[#All],2)</f>
        <v>1795</v>
      </c>
    </row>
    <row r="150" spans="1:6" x14ac:dyDescent="0.25">
      <c r="A150" t="s">
        <v>32</v>
      </c>
      <c r="B150">
        <v>16725</v>
      </c>
      <c r="C150">
        <f>VLOOKUP(Table4[[#This Row],[University]],[1]!Table1[#All],2)</f>
        <v>6315</v>
      </c>
      <c r="D150">
        <f>VLOOKUP(Table4[[#This Row],[University]],[1]!Table2[#All],2)</f>
        <v>8855</v>
      </c>
      <c r="E150">
        <f>VLOOKUP(Table4[[#This Row],[University]],[1]!Table3[#All],2)</f>
        <v>6180</v>
      </c>
      <c r="F150">
        <f>VLOOKUP(Table4[[#This Row],[University]],[1]!Table5[#All],2)</f>
        <v>9005</v>
      </c>
    </row>
    <row r="151" spans="1:6" x14ac:dyDescent="0.25">
      <c r="A151" t="s">
        <v>165</v>
      </c>
      <c r="B151">
        <v>13545</v>
      </c>
      <c r="C151">
        <f>VLOOKUP(Table4[[#This Row],[University]],[1]!Table1[#All],2)</f>
        <v>11155</v>
      </c>
      <c r="D151">
        <f>VLOOKUP(Table4[[#This Row],[University]],[1]!Table2[#All],2)</f>
        <v>10165</v>
      </c>
      <c r="E151">
        <f>VLOOKUP(Table4[[#This Row],[University]],[1]!Table3[#All],2)</f>
        <v>8760</v>
      </c>
      <c r="F151">
        <f>VLOOKUP(Table4[[#This Row],[University]],[1]!Table5[#All],2)</f>
        <v>12580</v>
      </c>
    </row>
    <row r="152" spans="1:6" x14ac:dyDescent="0.25">
      <c r="A152" t="s">
        <v>166</v>
      </c>
      <c r="B152">
        <v>7945</v>
      </c>
      <c r="C152">
        <f>VLOOKUP(Table4[[#This Row],[University]],[1]!Table1[#All],2)</f>
        <v>10470</v>
      </c>
      <c r="D152">
        <f>VLOOKUP(Table4[[#This Row],[University]],[1]!Table2[#All],2)</f>
        <v>14245</v>
      </c>
      <c r="E152">
        <f>VLOOKUP(Table4[[#This Row],[University]],[1]!Table3[#All],2)</f>
        <v>11230</v>
      </c>
      <c r="F152">
        <f>VLOOKUP(Table4[[#This Row],[University]],[1]!Table5[#All],2)</f>
        <v>13485</v>
      </c>
    </row>
    <row r="153" spans="1:6" x14ac:dyDescent="0.25">
      <c r="A153" t="s">
        <v>33</v>
      </c>
      <c r="B153">
        <v>19685</v>
      </c>
      <c r="C153">
        <f>VLOOKUP(Table4[[#This Row],[University]],[1]!Table1[#All],2)</f>
        <v>10470</v>
      </c>
      <c r="D153">
        <f>VLOOKUP(Table4[[#This Row],[University]],[1]!Table2[#All],2)</f>
        <v>14245</v>
      </c>
      <c r="E153">
        <f>VLOOKUP(Table4[[#This Row],[University]],[1]!Table3[#All],2)</f>
        <v>11230</v>
      </c>
      <c r="F153">
        <f>VLOOKUP(Table4[[#This Row],[University]],[1]!Table5[#All],2)</f>
        <v>13485</v>
      </c>
    </row>
    <row r="154" spans="1:6" x14ac:dyDescent="0.25">
      <c r="A154" t="s">
        <v>54</v>
      </c>
      <c r="B154">
        <v>19520</v>
      </c>
      <c r="C154">
        <f>VLOOKUP(Table4[[#This Row],[University]],[1]!Table1[#All],2)</f>
        <v>3450</v>
      </c>
      <c r="D154">
        <f>VLOOKUP(Table4[[#This Row],[University]],[1]!Table2[#All],2)</f>
        <v>1375</v>
      </c>
      <c r="E154">
        <f>VLOOKUP(Table4[[#This Row],[University]],[1]!Table3[#All],2)</f>
        <v>2740</v>
      </c>
      <c r="F154">
        <f>VLOOKUP(Table4[[#This Row],[University]],[1]!Table5[#All],2)</f>
        <v>2085</v>
      </c>
    </row>
    <row r="155" spans="1:6" x14ac:dyDescent="0.25">
      <c r="A155" t="s">
        <v>167</v>
      </c>
      <c r="B155">
        <v>7915</v>
      </c>
      <c r="C155">
        <f>VLOOKUP(Table4[[#This Row],[University]],[1]!Table1[#All],2)</f>
        <v>12410</v>
      </c>
      <c r="D155">
        <f>VLOOKUP(Table4[[#This Row],[University]],[1]!Table2[#All],2)</f>
        <v>14475</v>
      </c>
      <c r="E155">
        <f>VLOOKUP(Table4[[#This Row],[University]],[1]!Table3[#All],2)</f>
        <v>11850</v>
      </c>
      <c r="F155">
        <f>VLOOKUP(Table4[[#This Row],[University]],[1]!Table5[#All],2)</f>
        <v>15085</v>
      </c>
    </row>
    <row r="156" spans="1:6" x14ac:dyDescent="0.25">
      <c r="A156" t="s">
        <v>34</v>
      </c>
      <c r="B156">
        <v>25520</v>
      </c>
      <c r="C156">
        <f>VLOOKUP(Table4[[#This Row],[University]],[1]!Table1[#All],2)</f>
        <v>12710</v>
      </c>
      <c r="D156">
        <f>VLOOKUP(Table4[[#This Row],[University]],[1]!Table2[#All],2)</f>
        <v>19270</v>
      </c>
      <c r="E156">
        <f>VLOOKUP(Table4[[#This Row],[University]],[1]!Table3[#All],2)</f>
        <v>15865</v>
      </c>
      <c r="F156">
        <f>VLOOKUP(Table4[[#This Row],[University]],[1]!Table5[#All],2)</f>
        <v>16600</v>
      </c>
    </row>
    <row r="157" spans="1:6" x14ac:dyDescent="0.25">
      <c r="A157" t="s">
        <v>168</v>
      </c>
      <c r="B157">
        <v>330</v>
      </c>
      <c r="C157">
        <f>VLOOKUP(Table4[[#This Row],[University]],[1]!Table1[#All],2)</f>
        <v>7540</v>
      </c>
      <c r="D157">
        <f>VLOOKUP(Table4[[#This Row],[University]],[1]!Table2[#All],2)</f>
        <v>8875</v>
      </c>
      <c r="E157">
        <f>VLOOKUP(Table4[[#This Row],[University]],[1]!Table3[#All],2)</f>
        <v>7105</v>
      </c>
      <c r="F157">
        <f>VLOOKUP(Table4[[#This Row],[University]],[1]!Table5[#All],2)</f>
        <v>9315</v>
      </c>
    </row>
    <row r="158" spans="1:6" x14ac:dyDescent="0.25">
      <c r="A158" t="s">
        <v>90</v>
      </c>
      <c r="B158">
        <v>28325</v>
      </c>
      <c r="C158">
        <f>VLOOKUP(Table4[[#This Row],[University]],[1]!Table1[#All],2)</f>
        <v>13375</v>
      </c>
      <c r="D158">
        <f>VLOOKUP(Table4[[#This Row],[University]],[1]!Table2[#All],2)</f>
        <v>14650</v>
      </c>
      <c r="E158">
        <f>VLOOKUP(Table4[[#This Row],[University]],[1]!Table3[#All],2)</f>
        <v>12370</v>
      </c>
      <c r="F158">
        <f>VLOOKUP(Table4[[#This Row],[University]],[1]!Table5[#All],2)</f>
        <v>15700</v>
      </c>
    </row>
    <row r="159" spans="1:6" x14ac:dyDescent="0.25">
      <c r="A159" t="s">
        <v>35</v>
      </c>
      <c r="B159">
        <v>34840</v>
      </c>
      <c r="C159">
        <f>VLOOKUP(Table4[[#This Row],[University]],[1]!Table1[#All],2)</f>
        <v>4550</v>
      </c>
      <c r="D159">
        <f>VLOOKUP(Table4[[#This Row],[University]],[1]!Table2[#All],2)</f>
        <v>7510</v>
      </c>
      <c r="E159">
        <f>VLOOKUP(Table4[[#This Row],[University]],[1]!Table3[#All],2)</f>
        <v>6000</v>
      </c>
      <c r="F159">
        <f>VLOOKUP(Table4[[#This Row],[University]],[1]!Table5[#All],2)</f>
        <v>6060</v>
      </c>
    </row>
    <row r="160" spans="1:6" x14ac:dyDescent="0.25">
      <c r="A160" t="s">
        <v>36</v>
      </c>
      <c r="B160">
        <v>18410</v>
      </c>
      <c r="C160">
        <f>VLOOKUP(Table4[[#This Row],[University]],[1]!Table1[#All],2)</f>
        <v>4550</v>
      </c>
      <c r="D160">
        <f>VLOOKUP(Table4[[#This Row],[University]],[1]!Table2[#All],2)</f>
        <v>7510</v>
      </c>
      <c r="E160">
        <f>VLOOKUP(Table4[[#This Row],[University]],[1]!Table3[#All],2)</f>
        <v>6000</v>
      </c>
      <c r="F160">
        <f>VLOOKUP(Table4[[#This Row],[University]],[1]!Table5[#All],2)</f>
        <v>6060</v>
      </c>
    </row>
    <row r="161" spans="1:6" x14ac:dyDescent="0.25">
      <c r="A161" t="s">
        <v>169</v>
      </c>
      <c r="B161">
        <v>23090</v>
      </c>
      <c r="C161">
        <f>VLOOKUP(Table4[[#This Row],[University]],[1]!Table1[#All],2)</f>
        <v>7530</v>
      </c>
      <c r="D161">
        <f>VLOOKUP(Table4[[#This Row],[University]],[1]!Table2[#All],2)</f>
        <v>10870</v>
      </c>
      <c r="E161">
        <f>VLOOKUP(Table4[[#This Row],[University]],[1]!Table3[#All],2)</f>
        <v>7480</v>
      </c>
      <c r="F161">
        <f>VLOOKUP(Table4[[#This Row],[University]],[1]!Table5[#All],2)</f>
        <v>10930</v>
      </c>
    </row>
    <row r="162" spans="1:6" x14ac:dyDescent="0.25">
      <c r="A162" t="s">
        <v>170</v>
      </c>
      <c r="B162">
        <v>2750</v>
      </c>
      <c r="C162">
        <f>VLOOKUP(Table4[[#This Row],[University]],[1]!Table1[#All],2)</f>
        <v>10285</v>
      </c>
      <c r="D162">
        <f>VLOOKUP(Table4[[#This Row],[University]],[1]!Table2[#All],2)</f>
        <v>12735</v>
      </c>
      <c r="E162">
        <f>VLOOKUP(Table4[[#This Row],[University]],[1]!Table3[#All],2)</f>
        <v>10550</v>
      </c>
      <c r="F162">
        <f>VLOOKUP(Table4[[#This Row],[University]],[1]!Table5[#All],2)</f>
        <v>12540</v>
      </c>
    </row>
    <row r="163" spans="1:6" x14ac:dyDescent="0.25">
      <c r="A163" t="s">
        <v>171</v>
      </c>
      <c r="B163">
        <v>9565</v>
      </c>
      <c r="C163">
        <f>VLOOKUP(Table4[[#This Row],[University]],[1]!Table1[#All],2)</f>
        <v>1335</v>
      </c>
      <c r="D163">
        <f>VLOOKUP(Table4[[#This Row],[University]],[1]!Table2[#All],2)</f>
        <v>1410</v>
      </c>
      <c r="E163">
        <f>VLOOKUP(Table4[[#This Row],[University]],[1]!Table3[#All],2)</f>
        <v>1310</v>
      </c>
      <c r="F163">
        <f>VLOOKUP(Table4[[#This Row],[University]],[1]!Table5[#All],2)</f>
        <v>1445</v>
      </c>
    </row>
    <row r="164" spans="1:6" x14ac:dyDescent="0.25">
      <c r="A164" t="s">
        <v>101</v>
      </c>
      <c r="B164">
        <v>19965</v>
      </c>
      <c r="C164">
        <f>VLOOKUP(Table4[[#This Row],[University]],[1]!Table1[#All],2)</f>
        <v>4035</v>
      </c>
      <c r="D164">
        <f>VLOOKUP(Table4[[#This Row],[University]],[1]!Table2[#All],2)</f>
        <v>5530</v>
      </c>
      <c r="E164">
        <f>VLOOKUP(Table4[[#This Row],[University]],[1]!Table3[#All],2)</f>
        <v>4935</v>
      </c>
      <c r="F164">
        <f>VLOOKUP(Table4[[#This Row],[University]],[1]!Table5[#All],2)</f>
        <v>4625</v>
      </c>
    </row>
    <row r="165" spans="1:6" x14ac:dyDescent="0.25">
      <c r="A165" t="s">
        <v>172</v>
      </c>
      <c r="B165">
        <v>9905</v>
      </c>
      <c r="C165">
        <f>VLOOKUP(Table4[[#This Row],[University]],[1]!Table1[#All],2)</f>
        <v>4750</v>
      </c>
      <c r="D165">
        <f>VLOOKUP(Table4[[#This Row],[University]],[1]!Table2[#All],2)</f>
        <v>15160</v>
      </c>
      <c r="E165">
        <f>VLOOKUP(Table4[[#This Row],[University]],[1]!Table3[#All],2)</f>
        <v>8525</v>
      </c>
      <c r="F165">
        <f>VLOOKUP(Table4[[#This Row],[University]],[1]!Table5[#All],2)</f>
        <v>11440</v>
      </c>
    </row>
    <row r="166" spans="1:6" x14ac:dyDescent="0.25">
      <c r="A166" t="s">
        <v>57</v>
      </c>
      <c r="B166">
        <v>30680</v>
      </c>
      <c r="C166">
        <f>VLOOKUP(Table4[[#This Row],[University]],[1]!Table1[#All],2)</f>
        <v>3740</v>
      </c>
      <c r="D166">
        <f>VLOOKUP(Table4[[#This Row],[University]],[1]!Table2[#All],2)</f>
        <v>6135</v>
      </c>
      <c r="E166">
        <f>VLOOKUP(Table4[[#This Row],[University]],[1]!Table3[#All],2)</f>
        <v>4365</v>
      </c>
      <c r="F166">
        <f>VLOOKUP(Table4[[#This Row],[University]],[1]!Table5[#All],2)</f>
        <v>5535</v>
      </c>
    </row>
    <row r="167" spans="1:6" x14ac:dyDescent="0.25">
      <c r="A167" t="s">
        <v>173</v>
      </c>
      <c r="B167">
        <v>12700</v>
      </c>
      <c r="C167">
        <f>VLOOKUP(Table4[[#This Row],[University]],[1]!Table1[#All],2)</f>
        <v>13915</v>
      </c>
      <c r="D167">
        <f>VLOOKUP(Table4[[#This Row],[University]],[1]!Table2[#All],2)</f>
        <v>16765</v>
      </c>
      <c r="E167">
        <f>VLOOKUP(Table4[[#This Row],[University]],[1]!Table3[#All],2)</f>
        <v>12680</v>
      </c>
      <c r="F167">
        <f>VLOOKUP(Table4[[#This Row],[University]],[1]!Table5[#All],2)</f>
        <v>18005</v>
      </c>
    </row>
    <row r="168" spans="1:6" x14ac:dyDescent="0.25">
      <c r="A168" t="s">
        <v>174</v>
      </c>
      <c r="B168">
        <v>10180</v>
      </c>
      <c r="C168">
        <f>VLOOKUP(Table4[[#This Row],[University]],[1]!Table1[#All],2)</f>
        <v>5350</v>
      </c>
      <c r="D168">
        <f>VLOOKUP(Table4[[#This Row],[University]],[1]!Table2[#All],2)</f>
        <v>7340</v>
      </c>
      <c r="E168">
        <f>VLOOKUP(Table4[[#This Row],[University]],[1]!Table3[#All],2)</f>
        <v>7315</v>
      </c>
      <c r="F168">
        <f>VLOOKUP(Table4[[#This Row],[University]],[1]!Table5[#All],2)</f>
        <v>5385</v>
      </c>
    </row>
    <row r="169" spans="1:6" x14ac:dyDescent="0.25">
      <c r="A169" t="s">
        <v>175</v>
      </c>
      <c r="B169">
        <v>765</v>
      </c>
      <c r="C169">
        <f>VLOOKUP(Table4[[#This Row],[University]],[1]!Table1[#All],2)</f>
        <v>3150</v>
      </c>
      <c r="D169">
        <f>VLOOKUP(Table4[[#This Row],[University]],[1]!Table2[#All],2)</f>
        <v>7030</v>
      </c>
      <c r="E169">
        <f>VLOOKUP(Table4[[#This Row],[University]],[1]!Table3[#All],2)</f>
        <v>4860</v>
      </c>
      <c r="F169">
        <f>VLOOKUP(Table4[[#This Row],[University]],[1]!Table5[#All],2)</f>
        <v>5320</v>
      </c>
    </row>
    <row r="170" spans="1:6" x14ac:dyDescent="0.25">
      <c r="A170" t="s">
        <v>37</v>
      </c>
      <c r="B170">
        <v>7000</v>
      </c>
      <c r="C170">
        <f>VLOOKUP(Table4[[#This Row],[University]],[1]!Table1[#All],2)</f>
        <v>0</v>
      </c>
      <c r="D170">
        <f>VLOOKUP(Table4[[#This Row],[University]],[1]!Table2[#All],2)</f>
        <v>0</v>
      </c>
      <c r="E170">
        <f>VLOOKUP(Table4[[#This Row],[University]],[1]!Table3[#All],2)</f>
        <v>0</v>
      </c>
      <c r="F170">
        <f>VLOOKUP(Table4[[#This Row],[University]],[1]!Table5[#All],2)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8A30-8B4C-4AA6-A72C-21F12FE290B4}">
  <dimension ref="A1:N99"/>
  <sheetViews>
    <sheetView workbookViewId="0">
      <selection sqref="A1:N1048576"/>
    </sheetView>
  </sheetViews>
  <sheetFormatPr defaultRowHeight="15" x14ac:dyDescent="0.25"/>
  <sheetData>
    <row r="1" spans="1:14" x14ac:dyDescent="0.25">
      <c r="A1" t="s">
        <v>39</v>
      </c>
      <c r="B1" t="s">
        <v>38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25">
      <c r="A2" t="s">
        <v>52</v>
      </c>
      <c r="B2">
        <v>1</v>
      </c>
      <c r="C2">
        <v>2037</v>
      </c>
      <c r="D2">
        <v>299</v>
      </c>
      <c r="E2">
        <v>177</v>
      </c>
      <c r="F2">
        <v>383</v>
      </c>
      <c r="G2">
        <v>255</v>
      </c>
      <c r="H2">
        <v>186</v>
      </c>
      <c r="I2">
        <v>356</v>
      </c>
      <c r="J2">
        <v>17</v>
      </c>
      <c r="K2">
        <v>272</v>
      </c>
      <c r="L2">
        <v>11</v>
      </c>
      <c r="M2">
        <v>8</v>
      </c>
      <c r="N2">
        <v>73</v>
      </c>
    </row>
    <row r="3" spans="1:14" x14ac:dyDescent="0.25">
      <c r="A3" t="s">
        <v>27</v>
      </c>
      <c r="B3">
        <v>2</v>
      </c>
      <c r="C3">
        <v>1365</v>
      </c>
      <c r="D3">
        <v>202</v>
      </c>
      <c r="E3">
        <v>5</v>
      </c>
      <c r="F3">
        <v>103</v>
      </c>
      <c r="G3">
        <v>176</v>
      </c>
      <c r="H3">
        <v>10</v>
      </c>
      <c r="I3">
        <v>119</v>
      </c>
      <c r="J3">
        <v>344</v>
      </c>
      <c r="K3">
        <v>361</v>
      </c>
      <c r="L3">
        <v>4</v>
      </c>
      <c r="M3">
        <v>39</v>
      </c>
      <c r="N3">
        <v>2</v>
      </c>
    </row>
    <row r="4" spans="1:14" x14ac:dyDescent="0.25">
      <c r="A4" t="s">
        <v>20</v>
      </c>
      <c r="B4">
        <v>3</v>
      </c>
      <c r="C4">
        <v>1023</v>
      </c>
      <c r="D4">
        <v>31</v>
      </c>
      <c r="E4">
        <v>27</v>
      </c>
      <c r="F4">
        <v>138</v>
      </c>
      <c r="G4">
        <v>64</v>
      </c>
      <c r="H4">
        <v>207</v>
      </c>
      <c r="I4">
        <v>295</v>
      </c>
      <c r="J4">
        <v>25</v>
      </c>
      <c r="K4">
        <v>150</v>
      </c>
      <c r="L4">
        <v>0</v>
      </c>
      <c r="M4">
        <v>86</v>
      </c>
      <c r="N4">
        <v>0</v>
      </c>
    </row>
    <row r="5" spans="1:14" x14ac:dyDescent="0.25">
      <c r="A5" t="s">
        <v>53</v>
      </c>
      <c r="B5">
        <v>4</v>
      </c>
      <c r="C5">
        <v>985</v>
      </c>
      <c r="D5">
        <v>383</v>
      </c>
      <c r="E5">
        <v>0</v>
      </c>
      <c r="F5">
        <v>36</v>
      </c>
      <c r="G5">
        <v>90</v>
      </c>
      <c r="H5">
        <v>38</v>
      </c>
      <c r="I5">
        <v>201</v>
      </c>
      <c r="J5">
        <v>60</v>
      </c>
      <c r="K5">
        <v>159</v>
      </c>
      <c r="L5">
        <v>7</v>
      </c>
      <c r="M5">
        <v>0</v>
      </c>
      <c r="N5">
        <v>11</v>
      </c>
    </row>
    <row r="6" spans="1:14" x14ac:dyDescent="0.25">
      <c r="A6" t="s">
        <v>28</v>
      </c>
      <c r="B6">
        <v>5</v>
      </c>
      <c r="C6">
        <v>955</v>
      </c>
      <c r="D6">
        <v>233</v>
      </c>
      <c r="E6">
        <v>11</v>
      </c>
      <c r="F6">
        <v>205</v>
      </c>
      <c r="G6">
        <v>19</v>
      </c>
      <c r="H6">
        <v>187</v>
      </c>
      <c r="I6">
        <v>67</v>
      </c>
      <c r="J6">
        <v>24</v>
      </c>
      <c r="K6">
        <v>159</v>
      </c>
      <c r="L6">
        <v>0</v>
      </c>
      <c r="M6">
        <v>6</v>
      </c>
      <c r="N6">
        <v>44</v>
      </c>
    </row>
    <row r="7" spans="1:14" x14ac:dyDescent="0.25">
      <c r="A7" t="s">
        <v>54</v>
      </c>
      <c r="B7">
        <v>6</v>
      </c>
      <c r="C7">
        <v>940</v>
      </c>
      <c r="D7">
        <v>143</v>
      </c>
      <c r="E7">
        <v>76</v>
      </c>
      <c r="F7">
        <v>94</v>
      </c>
      <c r="G7">
        <v>65</v>
      </c>
      <c r="H7">
        <v>104</v>
      </c>
      <c r="I7">
        <v>229</v>
      </c>
      <c r="J7">
        <v>60</v>
      </c>
      <c r="K7">
        <v>116</v>
      </c>
      <c r="L7">
        <v>14</v>
      </c>
      <c r="M7">
        <v>39</v>
      </c>
      <c r="N7">
        <v>0</v>
      </c>
    </row>
    <row r="8" spans="1:14" x14ac:dyDescent="0.25">
      <c r="A8" t="s">
        <v>55</v>
      </c>
      <c r="B8">
        <v>7</v>
      </c>
      <c r="C8">
        <v>938</v>
      </c>
      <c r="D8">
        <v>127</v>
      </c>
      <c r="E8">
        <v>7</v>
      </c>
      <c r="F8">
        <v>63</v>
      </c>
      <c r="G8">
        <v>92</v>
      </c>
      <c r="H8">
        <v>124</v>
      </c>
      <c r="I8">
        <v>188</v>
      </c>
      <c r="J8">
        <v>111</v>
      </c>
      <c r="K8">
        <v>166</v>
      </c>
      <c r="L8">
        <v>32</v>
      </c>
      <c r="M8">
        <v>0</v>
      </c>
      <c r="N8">
        <v>28</v>
      </c>
    </row>
    <row r="9" spans="1:14" x14ac:dyDescent="0.25">
      <c r="A9" t="s">
        <v>56</v>
      </c>
      <c r="B9">
        <v>8</v>
      </c>
      <c r="C9">
        <v>896</v>
      </c>
      <c r="D9">
        <v>49</v>
      </c>
      <c r="E9">
        <v>0</v>
      </c>
      <c r="F9">
        <v>270</v>
      </c>
      <c r="G9">
        <v>58</v>
      </c>
      <c r="H9">
        <v>112</v>
      </c>
      <c r="I9">
        <v>162</v>
      </c>
      <c r="J9">
        <v>103</v>
      </c>
      <c r="K9">
        <v>126</v>
      </c>
      <c r="L9">
        <v>10</v>
      </c>
      <c r="M9">
        <v>6</v>
      </c>
      <c r="N9">
        <v>0</v>
      </c>
    </row>
    <row r="10" spans="1:14" x14ac:dyDescent="0.25">
      <c r="A10" t="s">
        <v>57</v>
      </c>
      <c r="B10">
        <v>9</v>
      </c>
      <c r="C10">
        <v>845</v>
      </c>
      <c r="D10">
        <v>205</v>
      </c>
      <c r="E10">
        <v>60</v>
      </c>
      <c r="F10">
        <v>70</v>
      </c>
      <c r="G10">
        <v>112</v>
      </c>
      <c r="H10">
        <v>0</v>
      </c>
      <c r="I10">
        <v>218</v>
      </c>
      <c r="J10">
        <v>59</v>
      </c>
      <c r="K10">
        <v>97</v>
      </c>
      <c r="L10">
        <v>0</v>
      </c>
      <c r="M10">
        <v>7</v>
      </c>
      <c r="N10">
        <v>17</v>
      </c>
    </row>
    <row r="11" spans="1:14" x14ac:dyDescent="0.25">
      <c r="A11" t="s">
        <v>58</v>
      </c>
      <c r="B11">
        <v>10</v>
      </c>
      <c r="C11">
        <v>797</v>
      </c>
      <c r="D11">
        <v>96</v>
      </c>
      <c r="E11">
        <v>130</v>
      </c>
      <c r="F11">
        <v>183</v>
      </c>
      <c r="G11">
        <v>18</v>
      </c>
      <c r="H11">
        <v>13</v>
      </c>
      <c r="I11">
        <v>124</v>
      </c>
      <c r="J11">
        <v>89</v>
      </c>
      <c r="K11">
        <v>144</v>
      </c>
      <c r="L11">
        <v>0</v>
      </c>
      <c r="M11">
        <v>0</v>
      </c>
      <c r="N11">
        <v>0</v>
      </c>
    </row>
    <row r="12" spans="1:14" x14ac:dyDescent="0.25">
      <c r="A12" t="s">
        <v>31</v>
      </c>
      <c r="B12">
        <v>11</v>
      </c>
      <c r="C12">
        <v>788</v>
      </c>
      <c r="D12">
        <v>131</v>
      </c>
      <c r="E12">
        <v>176</v>
      </c>
      <c r="F12">
        <v>207</v>
      </c>
      <c r="G12">
        <v>9</v>
      </c>
      <c r="H12">
        <v>76</v>
      </c>
      <c r="I12">
        <v>0</v>
      </c>
      <c r="J12">
        <v>1</v>
      </c>
      <c r="K12">
        <v>178</v>
      </c>
      <c r="L12">
        <v>10</v>
      </c>
      <c r="M12">
        <v>0</v>
      </c>
      <c r="N12">
        <v>0</v>
      </c>
    </row>
    <row r="13" spans="1:14" x14ac:dyDescent="0.25">
      <c r="A13" t="s">
        <v>59</v>
      </c>
      <c r="B13">
        <v>12</v>
      </c>
      <c r="C13">
        <v>744</v>
      </c>
      <c r="D13">
        <v>80</v>
      </c>
      <c r="E13">
        <v>68</v>
      </c>
      <c r="F13">
        <v>0</v>
      </c>
      <c r="G13">
        <v>170</v>
      </c>
      <c r="H13">
        <v>29</v>
      </c>
      <c r="I13">
        <v>282</v>
      </c>
      <c r="J13">
        <v>10</v>
      </c>
      <c r="K13">
        <v>94</v>
      </c>
      <c r="L13">
        <v>0</v>
      </c>
      <c r="M13">
        <v>11</v>
      </c>
      <c r="N13">
        <v>0</v>
      </c>
    </row>
    <row r="14" spans="1:14" x14ac:dyDescent="0.25">
      <c r="A14" t="s">
        <v>60</v>
      </c>
      <c r="B14">
        <v>13</v>
      </c>
      <c r="C14">
        <v>739</v>
      </c>
      <c r="D14">
        <v>83</v>
      </c>
      <c r="E14">
        <v>23</v>
      </c>
      <c r="F14">
        <v>102</v>
      </c>
      <c r="G14">
        <v>29</v>
      </c>
      <c r="H14">
        <v>120</v>
      </c>
      <c r="I14">
        <v>266</v>
      </c>
      <c r="J14">
        <v>0</v>
      </c>
      <c r="K14">
        <v>51</v>
      </c>
      <c r="L14">
        <v>0</v>
      </c>
      <c r="M14">
        <v>65</v>
      </c>
      <c r="N14">
        <v>0</v>
      </c>
    </row>
    <row r="15" spans="1:14" x14ac:dyDescent="0.25">
      <c r="A15" t="s">
        <v>61</v>
      </c>
      <c r="B15">
        <v>14</v>
      </c>
      <c r="C15">
        <v>731</v>
      </c>
      <c r="D15">
        <v>88</v>
      </c>
      <c r="E15">
        <v>22</v>
      </c>
      <c r="F15">
        <v>62</v>
      </c>
      <c r="G15">
        <v>69</v>
      </c>
      <c r="H15">
        <v>41</v>
      </c>
      <c r="I15">
        <v>253</v>
      </c>
      <c r="J15">
        <v>0</v>
      </c>
      <c r="K15">
        <v>143</v>
      </c>
      <c r="L15">
        <v>0</v>
      </c>
      <c r="M15">
        <v>11</v>
      </c>
      <c r="N15">
        <v>42</v>
      </c>
    </row>
    <row r="16" spans="1:14" x14ac:dyDescent="0.25">
      <c r="A16" t="s">
        <v>62</v>
      </c>
      <c r="B16">
        <v>15</v>
      </c>
      <c r="C16">
        <v>718</v>
      </c>
      <c r="D16">
        <v>160</v>
      </c>
      <c r="E16">
        <v>41</v>
      </c>
      <c r="F16">
        <v>209</v>
      </c>
      <c r="G16">
        <v>19</v>
      </c>
      <c r="H16">
        <v>20</v>
      </c>
      <c r="I16">
        <v>0</v>
      </c>
      <c r="J16">
        <v>0</v>
      </c>
      <c r="K16">
        <v>247</v>
      </c>
      <c r="L16">
        <v>0</v>
      </c>
      <c r="M16">
        <v>2</v>
      </c>
      <c r="N16">
        <v>20</v>
      </c>
    </row>
    <row r="17" spans="1:14" x14ac:dyDescent="0.25">
      <c r="A17" t="s">
        <v>63</v>
      </c>
      <c r="B17">
        <v>16</v>
      </c>
      <c r="C17">
        <v>706</v>
      </c>
      <c r="D17">
        <v>173</v>
      </c>
      <c r="E17">
        <v>0</v>
      </c>
      <c r="F17">
        <v>208</v>
      </c>
      <c r="G17">
        <v>116</v>
      </c>
      <c r="H17">
        <v>9</v>
      </c>
      <c r="I17">
        <v>60</v>
      </c>
      <c r="J17">
        <v>0</v>
      </c>
      <c r="K17">
        <v>100</v>
      </c>
      <c r="L17">
        <v>8</v>
      </c>
      <c r="M17">
        <v>31</v>
      </c>
      <c r="N17">
        <v>1</v>
      </c>
    </row>
    <row r="18" spans="1:14" x14ac:dyDescent="0.25">
      <c r="A18" t="s">
        <v>64</v>
      </c>
      <c r="B18">
        <v>17</v>
      </c>
      <c r="C18">
        <v>701</v>
      </c>
      <c r="D18">
        <v>164</v>
      </c>
      <c r="E18">
        <v>2</v>
      </c>
      <c r="F18">
        <v>66</v>
      </c>
      <c r="G18">
        <v>134</v>
      </c>
      <c r="H18">
        <v>0</v>
      </c>
      <c r="I18">
        <v>200</v>
      </c>
      <c r="J18">
        <v>0</v>
      </c>
      <c r="K18">
        <v>82</v>
      </c>
      <c r="L18">
        <v>0</v>
      </c>
      <c r="M18">
        <v>46</v>
      </c>
      <c r="N18">
        <v>7</v>
      </c>
    </row>
    <row r="19" spans="1:14" x14ac:dyDescent="0.25">
      <c r="A19" t="s">
        <v>65</v>
      </c>
      <c r="B19">
        <v>18</v>
      </c>
      <c r="C19">
        <v>701</v>
      </c>
      <c r="D19">
        <v>60</v>
      </c>
      <c r="E19">
        <v>116</v>
      </c>
      <c r="F19">
        <v>257</v>
      </c>
      <c r="G19">
        <v>37</v>
      </c>
      <c r="H19">
        <v>0</v>
      </c>
      <c r="I19">
        <v>26</v>
      </c>
      <c r="J19">
        <v>0</v>
      </c>
      <c r="K19">
        <v>151</v>
      </c>
      <c r="L19">
        <v>13</v>
      </c>
      <c r="M19">
        <v>41</v>
      </c>
      <c r="N19">
        <v>0</v>
      </c>
    </row>
    <row r="20" spans="1:14" x14ac:dyDescent="0.25">
      <c r="A20" t="s">
        <v>35</v>
      </c>
      <c r="B20">
        <v>19</v>
      </c>
      <c r="C20">
        <v>700</v>
      </c>
      <c r="D20">
        <v>94</v>
      </c>
      <c r="E20">
        <v>90</v>
      </c>
      <c r="F20">
        <v>104</v>
      </c>
      <c r="G20">
        <v>31</v>
      </c>
      <c r="H20">
        <v>28</v>
      </c>
      <c r="I20">
        <v>149</v>
      </c>
      <c r="J20">
        <v>0</v>
      </c>
      <c r="K20">
        <v>146</v>
      </c>
      <c r="L20">
        <v>2</v>
      </c>
      <c r="M20">
        <v>10</v>
      </c>
      <c r="N20">
        <v>46</v>
      </c>
    </row>
    <row r="21" spans="1:14" x14ac:dyDescent="0.25">
      <c r="A21" t="s">
        <v>13</v>
      </c>
      <c r="B21">
        <v>20</v>
      </c>
      <c r="C21">
        <v>685</v>
      </c>
      <c r="D21">
        <v>87</v>
      </c>
      <c r="E21">
        <v>0</v>
      </c>
      <c r="F21">
        <v>136</v>
      </c>
      <c r="G21">
        <v>20</v>
      </c>
      <c r="H21">
        <v>116</v>
      </c>
      <c r="I21">
        <v>222</v>
      </c>
      <c r="J21">
        <v>26</v>
      </c>
      <c r="K21">
        <v>76</v>
      </c>
      <c r="L21">
        <v>0</v>
      </c>
      <c r="M21">
        <v>0</v>
      </c>
      <c r="N21">
        <v>2</v>
      </c>
    </row>
    <row r="22" spans="1:14" x14ac:dyDescent="0.25">
      <c r="A22" t="s">
        <v>22</v>
      </c>
      <c r="B22">
        <v>21</v>
      </c>
      <c r="C22">
        <v>677</v>
      </c>
      <c r="D22">
        <v>174</v>
      </c>
      <c r="E22">
        <v>0</v>
      </c>
      <c r="F22">
        <v>134</v>
      </c>
      <c r="G22">
        <v>39</v>
      </c>
      <c r="H22">
        <v>110</v>
      </c>
      <c r="I22">
        <v>43</v>
      </c>
      <c r="J22">
        <v>80</v>
      </c>
      <c r="K22">
        <v>93</v>
      </c>
      <c r="L22">
        <v>0</v>
      </c>
      <c r="M22">
        <v>4</v>
      </c>
      <c r="N22">
        <v>0</v>
      </c>
    </row>
    <row r="23" spans="1:14" x14ac:dyDescent="0.25">
      <c r="A23" t="s">
        <v>66</v>
      </c>
      <c r="B23">
        <v>22</v>
      </c>
      <c r="C23">
        <v>649</v>
      </c>
      <c r="D23">
        <v>123</v>
      </c>
      <c r="E23">
        <v>139</v>
      </c>
      <c r="F23">
        <v>148</v>
      </c>
      <c r="G23">
        <v>114</v>
      </c>
      <c r="H23">
        <v>18</v>
      </c>
      <c r="I23">
        <v>21</v>
      </c>
      <c r="J23">
        <v>13</v>
      </c>
      <c r="K23">
        <v>61</v>
      </c>
      <c r="L23">
        <v>12</v>
      </c>
      <c r="M23">
        <v>0</v>
      </c>
      <c r="N23">
        <v>0</v>
      </c>
    </row>
    <row r="24" spans="1:14" x14ac:dyDescent="0.25">
      <c r="A24" t="s">
        <v>67</v>
      </c>
      <c r="B24">
        <v>23</v>
      </c>
      <c r="C24">
        <v>648</v>
      </c>
      <c r="D24">
        <v>47</v>
      </c>
      <c r="E24">
        <v>0</v>
      </c>
      <c r="F24">
        <v>104</v>
      </c>
      <c r="G24">
        <v>19</v>
      </c>
      <c r="H24">
        <v>64</v>
      </c>
      <c r="I24">
        <v>163</v>
      </c>
      <c r="J24">
        <v>67</v>
      </c>
      <c r="K24">
        <v>160</v>
      </c>
      <c r="L24">
        <v>0</v>
      </c>
      <c r="M24">
        <v>24</v>
      </c>
      <c r="N24">
        <v>0</v>
      </c>
    </row>
    <row r="25" spans="1:14" x14ac:dyDescent="0.25">
      <c r="A25" t="s">
        <v>68</v>
      </c>
      <c r="B25">
        <v>24</v>
      </c>
      <c r="C25">
        <v>630</v>
      </c>
      <c r="D25">
        <v>91</v>
      </c>
      <c r="E25">
        <v>47</v>
      </c>
      <c r="F25">
        <v>148</v>
      </c>
      <c r="G25">
        <v>54</v>
      </c>
      <c r="H25">
        <v>173</v>
      </c>
      <c r="I25">
        <v>114</v>
      </c>
      <c r="J25">
        <v>0</v>
      </c>
      <c r="K25">
        <v>3</v>
      </c>
      <c r="L25">
        <v>0</v>
      </c>
      <c r="M25">
        <v>0</v>
      </c>
      <c r="N25">
        <v>0</v>
      </c>
    </row>
    <row r="26" spans="1:14" x14ac:dyDescent="0.25">
      <c r="A26" t="s">
        <v>8</v>
      </c>
      <c r="B26">
        <v>25</v>
      </c>
      <c r="C26">
        <v>602</v>
      </c>
      <c r="D26">
        <v>139</v>
      </c>
      <c r="E26">
        <v>5</v>
      </c>
      <c r="F26">
        <v>128</v>
      </c>
      <c r="G26">
        <v>50</v>
      </c>
      <c r="H26">
        <v>72</v>
      </c>
      <c r="I26">
        <v>46</v>
      </c>
      <c r="J26">
        <v>0</v>
      </c>
      <c r="K26">
        <v>136</v>
      </c>
      <c r="L26">
        <v>4</v>
      </c>
      <c r="M26">
        <v>22</v>
      </c>
      <c r="N26">
        <v>0</v>
      </c>
    </row>
    <row r="27" spans="1:14" x14ac:dyDescent="0.25">
      <c r="A27" t="s">
        <v>69</v>
      </c>
      <c r="B27">
        <v>26</v>
      </c>
      <c r="C27">
        <v>593</v>
      </c>
      <c r="D27">
        <v>60</v>
      </c>
      <c r="E27">
        <v>17</v>
      </c>
      <c r="F27">
        <v>206</v>
      </c>
      <c r="G27">
        <v>85</v>
      </c>
      <c r="H27">
        <v>56</v>
      </c>
      <c r="I27">
        <v>135</v>
      </c>
      <c r="J27">
        <v>0</v>
      </c>
      <c r="K27">
        <v>28</v>
      </c>
      <c r="L27">
        <v>0</v>
      </c>
      <c r="M27">
        <v>3</v>
      </c>
      <c r="N27">
        <v>3</v>
      </c>
    </row>
    <row r="28" spans="1:14" x14ac:dyDescent="0.25">
      <c r="A28" t="s">
        <v>70</v>
      </c>
      <c r="B28">
        <v>27</v>
      </c>
      <c r="C28">
        <v>590</v>
      </c>
      <c r="D28">
        <v>18</v>
      </c>
      <c r="E28">
        <v>0</v>
      </c>
      <c r="F28">
        <v>28</v>
      </c>
      <c r="G28">
        <v>104</v>
      </c>
      <c r="H28">
        <v>94</v>
      </c>
      <c r="I28">
        <v>173</v>
      </c>
      <c r="J28">
        <v>20</v>
      </c>
      <c r="K28">
        <v>54</v>
      </c>
      <c r="L28">
        <v>0</v>
      </c>
      <c r="M28">
        <v>52</v>
      </c>
      <c r="N28">
        <v>47</v>
      </c>
    </row>
    <row r="29" spans="1:14" x14ac:dyDescent="0.25">
      <c r="A29" t="s">
        <v>71</v>
      </c>
      <c r="B29">
        <v>28</v>
      </c>
      <c r="C29">
        <v>585</v>
      </c>
      <c r="D29">
        <v>171</v>
      </c>
      <c r="E29">
        <v>114</v>
      </c>
      <c r="F29">
        <v>124</v>
      </c>
      <c r="G29">
        <v>29</v>
      </c>
      <c r="H29">
        <v>26</v>
      </c>
      <c r="I29">
        <v>30</v>
      </c>
      <c r="J29">
        <v>0</v>
      </c>
      <c r="K29">
        <v>86</v>
      </c>
      <c r="L29">
        <v>0</v>
      </c>
      <c r="M29">
        <v>5</v>
      </c>
      <c r="N29">
        <v>0</v>
      </c>
    </row>
    <row r="30" spans="1:14" x14ac:dyDescent="0.25">
      <c r="A30" t="s">
        <v>72</v>
      </c>
      <c r="B30">
        <v>29</v>
      </c>
      <c r="C30">
        <v>579</v>
      </c>
      <c r="D30">
        <v>112</v>
      </c>
      <c r="E30">
        <v>19</v>
      </c>
      <c r="F30">
        <v>105</v>
      </c>
      <c r="G30">
        <v>112</v>
      </c>
      <c r="H30">
        <v>39</v>
      </c>
      <c r="I30">
        <v>25</v>
      </c>
      <c r="J30">
        <v>0</v>
      </c>
      <c r="K30">
        <v>142</v>
      </c>
      <c r="L30">
        <v>0</v>
      </c>
      <c r="M30">
        <v>22</v>
      </c>
      <c r="N30">
        <v>3</v>
      </c>
    </row>
    <row r="31" spans="1:14" x14ac:dyDescent="0.25">
      <c r="A31" t="s">
        <v>9</v>
      </c>
      <c r="B31">
        <v>30</v>
      </c>
      <c r="C31">
        <v>563</v>
      </c>
      <c r="D31">
        <v>43</v>
      </c>
      <c r="E31">
        <v>0</v>
      </c>
      <c r="F31">
        <v>126</v>
      </c>
      <c r="G31">
        <v>84</v>
      </c>
      <c r="H31">
        <v>53</v>
      </c>
      <c r="I31">
        <v>11</v>
      </c>
      <c r="J31">
        <v>0</v>
      </c>
      <c r="K31">
        <v>109</v>
      </c>
      <c r="L31">
        <v>21</v>
      </c>
      <c r="M31">
        <v>116</v>
      </c>
      <c r="N31">
        <v>0</v>
      </c>
    </row>
    <row r="32" spans="1:14" x14ac:dyDescent="0.25">
      <c r="A32" t="s">
        <v>25</v>
      </c>
      <c r="B32">
        <v>31</v>
      </c>
      <c r="C32">
        <v>502</v>
      </c>
      <c r="D32">
        <v>28</v>
      </c>
      <c r="E32">
        <v>0</v>
      </c>
      <c r="F32">
        <v>163</v>
      </c>
      <c r="G32">
        <v>127</v>
      </c>
      <c r="H32">
        <v>0</v>
      </c>
      <c r="I32">
        <v>75</v>
      </c>
      <c r="J32">
        <v>0</v>
      </c>
      <c r="K32">
        <v>88</v>
      </c>
      <c r="L32">
        <v>8</v>
      </c>
      <c r="M32">
        <v>13</v>
      </c>
      <c r="N32">
        <v>0</v>
      </c>
    </row>
    <row r="33" spans="1:14" x14ac:dyDescent="0.25">
      <c r="A33" t="s">
        <v>73</v>
      </c>
      <c r="B33">
        <v>32</v>
      </c>
      <c r="C33">
        <v>499</v>
      </c>
      <c r="D33">
        <v>155</v>
      </c>
      <c r="E33">
        <v>63</v>
      </c>
      <c r="F33">
        <v>128</v>
      </c>
      <c r="G33">
        <v>0</v>
      </c>
      <c r="H33">
        <v>31</v>
      </c>
      <c r="I33">
        <v>75</v>
      </c>
      <c r="J33">
        <v>16</v>
      </c>
      <c r="K33">
        <v>23</v>
      </c>
      <c r="L33">
        <v>3</v>
      </c>
      <c r="M33">
        <v>0</v>
      </c>
      <c r="N33">
        <v>5</v>
      </c>
    </row>
    <row r="34" spans="1:14" x14ac:dyDescent="0.25">
      <c r="A34" t="s">
        <v>23</v>
      </c>
      <c r="B34">
        <v>33</v>
      </c>
      <c r="C34">
        <v>473</v>
      </c>
      <c r="D34">
        <v>13</v>
      </c>
      <c r="E34">
        <v>0</v>
      </c>
      <c r="F34">
        <v>0</v>
      </c>
      <c r="G34">
        <v>28</v>
      </c>
      <c r="H34">
        <v>107</v>
      </c>
      <c r="I34">
        <v>34</v>
      </c>
      <c r="J34">
        <v>2</v>
      </c>
      <c r="K34">
        <v>202</v>
      </c>
      <c r="L34">
        <v>2</v>
      </c>
      <c r="M34">
        <v>75</v>
      </c>
      <c r="N34">
        <v>10</v>
      </c>
    </row>
    <row r="35" spans="1:14" x14ac:dyDescent="0.25">
      <c r="A35" t="s">
        <v>74</v>
      </c>
      <c r="B35">
        <v>34</v>
      </c>
      <c r="C35">
        <v>455</v>
      </c>
      <c r="D35">
        <v>0</v>
      </c>
      <c r="E35">
        <v>0</v>
      </c>
      <c r="F35">
        <v>186</v>
      </c>
      <c r="G35">
        <v>0</v>
      </c>
      <c r="H35">
        <v>12</v>
      </c>
      <c r="I35">
        <v>185</v>
      </c>
      <c r="J35">
        <v>60</v>
      </c>
      <c r="K35">
        <v>12</v>
      </c>
      <c r="L35">
        <v>0</v>
      </c>
      <c r="M35">
        <v>0</v>
      </c>
      <c r="N35">
        <v>0</v>
      </c>
    </row>
    <row r="36" spans="1:14" x14ac:dyDescent="0.25">
      <c r="A36" t="s">
        <v>75</v>
      </c>
      <c r="B36">
        <v>35</v>
      </c>
      <c r="C36">
        <v>447</v>
      </c>
      <c r="D36">
        <v>61</v>
      </c>
      <c r="E36">
        <v>6</v>
      </c>
      <c r="F36">
        <v>121</v>
      </c>
      <c r="G36">
        <v>6</v>
      </c>
      <c r="H36">
        <v>0</v>
      </c>
      <c r="I36">
        <v>134</v>
      </c>
      <c r="J36">
        <v>0</v>
      </c>
      <c r="K36">
        <v>106</v>
      </c>
      <c r="L36">
        <v>0</v>
      </c>
      <c r="M36">
        <v>10</v>
      </c>
      <c r="N36">
        <v>3</v>
      </c>
    </row>
    <row r="37" spans="1:14" x14ac:dyDescent="0.25">
      <c r="A37" t="s">
        <v>6</v>
      </c>
      <c r="B37">
        <v>36</v>
      </c>
      <c r="C37">
        <v>434</v>
      </c>
      <c r="D37">
        <v>120</v>
      </c>
      <c r="E37">
        <v>0</v>
      </c>
      <c r="F37">
        <v>6</v>
      </c>
      <c r="G37">
        <v>52</v>
      </c>
      <c r="H37">
        <v>0</v>
      </c>
      <c r="I37">
        <v>178</v>
      </c>
      <c r="J37">
        <v>7</v>
      </c>
      <c r="K37">
        <v>71</v>
      </c>
      <c r="L37">
        <v>0</v>
      </c>
      <c r="M37">
        <v>0</v>
      </c>
      <c r="N37">
        <v>0</v>
      </c>
    </row>
    <row r="38" spans="1:14" x14ac:dyDescent="0.25">
      <c r="A38" t="s">
        <v>76</v>
      </c>
      <c r="B38">
        <v>37</v>
      </c>
      <c r="C38">
        <v>429</v>
      </c>
      <c r="D38">
        <v>90</v>
      </c>
      <c r="E38">
        <v>4</v>
      </c>
      <c r="F38">
        <v>21</v>
      </c>
      <c r="G38">
        <v>0</v>
      </c>
      <c r="H38">
        <v>26</v>
      </c>
      <c r="I38">
        <v>0</v>
      </c>
      <c r="J38">
        <v>93</v>
      </c>
      <c r="K38">
        <v>104</v>
      </c>
      <c r="L38">
        <v>0</v>
      </c>
      <c r="M38">
        <v>59</v>
      </c>
      <c r="N38">
        <v>32</v>
      </c>
    </row>
    <row r="39" spans="1:14" x14ac:dyDescent="0.25">
      <c r="A39" t="s">
        <v>77</v>
      </c>
      <c r="B39">
        <v>38</v>
      </c>
      <c r="C39">
        <v>407</v>
      </c>
      <c r="D39">
        <v>95</v>
      </c>
      <c r="E39">
        <v>0</v>
      </c>
      <c r="F39">
        <v>26</v>
      </c>
      <c r="G39">
        <v>24</v>
      </c>
      <c r="H39">
        <v>10</v>
      </c>
      <c r="I39">
        <v>205</v>
      </c>
      <c r="J39">
        <v>0</v>
      </c>
      <c r="K39">
        <v>39</v>
      </c>
      <c r="L39">
        <v>0</v>
      </c>
      <c r="M39">
        <v>0</v>
      </c>
      <c r="N39">
        <v>8</v>
      </c>
    </row>
    <row r="40" spans="1:14" x14ac:dyDescent="0.25">
      <c r="A40" t="s">
        <v>78</v>
      </c>
      <c r="B40">
        <v>39</v>
      </c>
      <c r="C40">
        <v>386</v>
      </c>
      <c r="D40">
        <v>61</v>
      </c>
      <c r="E40">
        <v>17</v>
      </c>
      <c r="F40">
        <v>142</v>
      </c>
      <c r="G40">
        <v>28</v>
      </c>
      <c r="H40">
        <v>16</v>
      </c>
      <c r="I40">
        <v>68</v>
      </c>
      <c r="J40">
        <v>0</v>
      </c>
      <c r="K40">
        <v>35</v>
      </c>
      <c r="L40">
        <v>0</v>
      </c>
      <c r="M40">
        <v>9</v>
      </c>
      <c r="N40">
        <v>10</v>
      </c>
    </row>
    <row r="41" spans="1:14" x14ac:dyDescent="0.25">
      <c r="A41" t="s">
        <v>79</v>
      </c>
      <c r="B41">
        <v>40</v>
      </c>
      <c r="C41">
        <v>367</v>
      </c>
      <c r="D41">
        <v>102</v>
      </c>
      <c r="E41">
        <v>62</v>
      </c>
      <c r="F41">
        <v>71</v>
      </c>
      <c r="G41">
        <v>65</v>
      </c>
      <c r="H41">
        <v>0</v>
      </c>
      <c r="I41">
        <v>44</v>
      </c>
      <c r="J41">
        <v>1</v>
      </c>
      <c r="K41">
        <v>17</v>
      </c>
      <c r="L41">
        <v>0</v>
      </c>
      <c r="M41">
        <v>5</v>
      </c>
      <c r="N41">
        <v>0</v>
      </c>
    </row>
    <row r="42" spans="1:14" x14ac:dyDescent="0.25">
      <c r="A42" t="s">
        <v>80</v>
      </c>
      <c r="B42">
        <v>41</v>
      </c>
      <c r="C42">
        <v>353</v>
      </c>
      <c r="D42">
        <v>127</v>
      </c>
      <c r="E42">
        <v>0</v>
      </c>
      <c r="F42">
        <v>0</v>
      </c>
      <c r="G42">
        <v>0</v>
      </c>
      <c r="H42">
        <v>134</v>
      </c>
      <c r="I42">
        <v>56</v>
      </c>
      <c r="J42">
        <v>3</v>
      </c>
      <c r="K42">
        <v>29</v>
      </c>
      <c r="L42">
        <v>4</v>
      </c>
      <c r="M42">
        <v>0</v>
      </c>
      <c r="N42">
        <v>0</v>
      </c>
    </row>
    <row r="43" spans="1:14" x14ac:dyDescent="0.25">
      <c r="A43" t="s">
        <v>81</v>
      </c>
      <c r="B43">
        <v>42</v>
      </c>
      <c r="C43">
        <v>325</v>
      </c>
      <c r="D43">
        <v>4</v>
      </c>
      <c r="E43">
        <v>5</v>
      </c>
      <c r="F43">
        <v>111</v>
      </c>
      <c r="G43">
        <v>4</v>
      </c>
      <c r="H43">
        <v>108</v>
      </c>
      <c r="I43">
        <v>81</v>
      </c>
      <c r="J43">
        <v>0</v>
      </c>
      <c r="K43">
        <v>5</v>
      </c>
      <c r="L43">
        <v>0</v>
      </c>
      <c r="M43">
        <v>0</v>
      </c>
      <c r="N43">
        <v>7</v>
      </c>
    </row>
    <row r="44" spans="1:14" x14ac:dyDescent="0.25">
      <c r="A44" t="s">
        <v>82</v>
      </c>
      <c r="B44">
        <v>43</v>
      </c>
      <c r="C44">
        <v>314</v>
      </c>
      <c r="D44">
        <v>52</v>
      </c>
      <c r="E44">
        <v>1</v>
      </c>
      <c r="F44">
        <v>32</v>
      </c>
      <c r="G44">
        <v>11</v>
      </c>
      <c r="H44">
        <v>53</v>
      </c>
      <c r="I44">
        <v>47</v>
      </c>
      <c r="J44">
        <v>0</v>
      </c>
      <c r="K44">
        <v>118</v>
      </c>
      <c r="L44">
        <v>0</v>
      </c>
      <c r="M44">
        <v>0</v>
      </c>
      <c r="N44">
        <v>0</v>
      </c>
    </row>
    <row r="45" spans="1:14" x14ac:dyDescent="0.25">
      <c r="A45" t="s">
        <v>2</v>
      </c>
      <c r="B45">
        <v>44</v>
      </c>
      <c r="C45">
        <v>309</v>
      </c>
      <c r="D45">
        <v>76</v>
      </c>
      <c r="E45">
        <v>0</v>
      </c>
      <c r="F45">
        <v>90</v>
      </c>
      <c r="G45">
        <v>2</v>
      </c>
      <c r="H45">
        <v>3</v>
      </c>
      <c r="I45">
        <v>26</v>
      </c>
      <c r="J45">
        <v>0</v>
      </c>
      <c r="K45">
        <v>93</v>
      </c>
      <c r="L45">
        <v>0</v>
      </c>
      <c r="M45">
        <v>0</v>
      </c>
      <c r="N45">
        <v>19</v>
      </c>
    </row>
    <row r="46" spans="1:14" x14ac:dyDescent="0.25">
      <c r="A46" t="s">
        <v>83</v>
      </c>
      <c r="B46">
        <v>45</v>
      </c>
      <c r="C46">
        <v>299</v>
      </c>
      <c r="D46">
        <v>0</v>
      </c>
      <c r="E46">
        <v>1</v>
      </c>
      <c r="F46">
        <v>46</v>
      </c>
      <c r="G46">
        <v>95</v>
      </c>
      <c r="H46">
        <v>43</v>
      </c>
      <c r="I46">
        <v>4</v>
      </c>
      <c r="J46">
        <v>0</v>
      </c>
      <c r="K46">
        <v>110</v>
      </c>
      <c r="L46">
        <v>0</v>
      </c>
      <c r="M46">
        <v>0</v>
      </c>
      <c r="N46">
        <v>0</v>
      </c>
    </row>
    <row r="47" spans="1:14" x14ac:dyDescent="0.25">
      <c r="A47" t="s">
        <v>84</v>
      </c>
      <c r="B47">
        <v>46</v>
      </c>
      <c r="C47">
        <v>284</v>
      </c>
      <c r="D47">
        <v>135</v>
      </c>
      <c r="E47">
        <v>20</v>
      </c>
      <c r="F47">
        <v>29</v>
      </c>
      <c r="G47">
        <v>39</v>
      </c>
      <c r="H47">
        <v>8</v>
      </c>
      <c r="I47">
        <v>26</v>
      </c>
      <c r="J47">
        <v>8</v>
      </c>
      <c r="K47">
        <v>0</v>
      </c>
      <c r="L47">
        <v>0</v>
      </c>
      <c r="M47">
        <v>19</v>
      </c>
      <c r="N47">
        <v>0</v>
      </c>
    </row>
    <row r="48" spans="1:14" x14ac:dyDescent="0.25">
      <c r="A48" t="s">
        <v>85</v>
      </c>
      <c r="B48">
        <v>47</v>
      </c>
      <c r="C48">
        <v>269</v>
      </c>
      <c r="D48">
        <v>133</v>
      </c>
      <c r="E48">
        <v>0</v>
      </c>
      <c r="F48">
        <v>14</v>
      </c>
      <c r="G48">
        <v>21</v>
      </c>
      <c r="H48">
        <v>40</v>
      </c>
      <c r="I48">
        <v>0</v>
      </c>
      <c r="J48">
        <v>0</v>
      </c>
      <c r="K48">
        <v>60</v>
      </c>
      <c r="L48">
        <v>0</v>
      </c>
      <c r="M48">
        <v>1</v>
      </c>
      <c r="N48">
        <v>0</v>
      </c>
    </row>
    <row r="49" spans="1:14" x14ac:dyDescent="0.25">
      <c r="A49" t="s">
        <v>18</v>
      </c>
      <c r="B49">
        <v>48</v>
      </c>
      <c r="C49">
        <v>258</v>
      </c>
      <c r="D49">
        <v>36</v>
      </c>
      <c r="E49">
        <v>0</v>
      </c>
      <c r="F49">
        <v>26</v>
      </c>
      <c r="G49">
        <v>0</v>
      </c>
      <c r="H49">
        <v>0</v>
      </c>
      <c r="I49">
        <v>91</v>
      </c>
      <c r="J49">
        <v>0</v>
      </c>
      <c r="K49">
        <v>105</v>
      </c>
      <c r="L49">
        <v>0</v>
      </c>
      <c r="M49">
        <v>0</v>
      </c>
      <c r="N49">
        <v>0</v>
      </c>
    </row>
    <row r="50" spans="1:14" x14ac:dyDescent="0.25">
      <c r="A50" t="s">
        <v>86</v>
      </c>
      <c r="B50">
        <v>49</v>
      </c>
      <c r="C50">
        <v>238</v>
      </c>
      <c r="D50">
        <v>0</v>
      </c>
      <c r="E50">
        <v>0</v>
      </c>
      <c r="F50">
        <v>45</v>
      </c>
      <c r="G50">
        <v>6</v>
      </c>
      <c r="H50">
        <v>60</v>
      </c>
      <c r="I50">
        <v>109</v>
      </c>
      <c r="J50">
        <v>2</v>
      </c>
      <c r="K50">
        <v>16</v>
      </c>
      <c r="L50">
        <v>0</v>
      </c>
      <c r="M50">
        <v>0</v>
      </c>
      <c r="N50">
        <v>0</v>
      </c>
    </row>
    <row r="51" spans="1:14" x14ac:dyDescent="0.25">
      <c r="A51" t="s">
        <v>34</v>
      </c>
      <c r="B51">
        <v>50</v>
      </c>
      <c r="C51">
        <v>227</v>
      </c>
      <c r="D51">
        <v>0</v>
      </c>
      <c r="E51">
        <v>0</v>
      </c>
      <c r="F51">
        <v>85</v>
      </c>
      <c r="G51">
        <v>0</v>
      </c>
      <c r="H51">
        <v>12</v>
      </c>
      <c r="I51">
        <v>29</v>
      </c>
      <c r="J51">
        <v>0</v>
      </c>
      <c r="K51">
        <v>56</v>
      </c>
      <c r="L51">
        <v>0</v>
      </c>
      <c r="M51">
        <v>39</v>
      </c>
      <c r="N51">
        <v>6</v>
      </c>
    </row>
    <row r="52" spans="1:14" x14ac:dyDescent="0.25">
      <c r="A52" t="s">
        <v>87</v>
      </c>
      <c r="B52">
        <v>51</v>
      </c>
      <c r="C52">
        <v>223</v>
      </c>
      <c r="D52">
        <v>65</v>
      </c>
      <c r="E52">
        <v>0</v>
      </c>
      <c r="F52">
        <v>10</v>
      </c>
      <c r="G52">
        <v>14</v>
      </c>
      <c r="H52">
        <v>72</v>
      </c>
      <c r="I52">
        <v>6</v>
      </c>
      <c r="J52">
        <v>0</v>
      </c>
      <c r="K52">
        <v>3</v>
      </c>
      <c r="L52">
        <v>7</v>
      </c>
      <c r="M52">
        <v>0</v>
      </c>
      <c r="N52">
        <v>46</v>
      </c>
    </row>
    <row r="53" spans="1:14" x14ac:dyDescent="0.25">
      <c r="A53" t="s">
        <v>5</v>
      </c>
      <c r="B53">
        <v>52</v>
      </c>
      <c r="C53">
        <v>215</v>
      </c>
      <c r="D53">
        <v>15</v>
      </c>
      <c r="E53">
        <v>0</v>
      </c>
      <c r="F53">
        <v>17</v>
      </c>
      <c r="G53">
        <v>31</v>
      </c>
      <c r="H53">
        <v>0</v>
      </c>
      <c r="I53">
        <v>126</v>
      </c>
      <c r="J53">
        <v>0</v>
      </c>
      <c r="K53">
        <v>0</v>
      </c>
      <c r="L53">
        <v>21</v>
      </c>
      <c r="M53">
        <v>1</v>
      </c>
      <c r="N53">
        <v>4</v>
      </c>
    </row>
    <row r="54" spans="1:14" x14ac:dyDescent="0.25">
      <c r="A54" t="s">
        <v>88</v>
      </c>
      <c r="B54">
        <v>53</v>
      </c>
      <c r="C54">
        <v>212</v>
      </c>
      <c r="D54">
        <v>130</v>
      </c>
      <c r="E54">
        <v>0</v>
      </c>
      <c r="F54">
        <v>5</v>
      </c>
      <c r="G54">
        <v>14</v>
      </c>
      <c r="H54">
        <v>0</v>
      </c>
      <c r="I54">
        <v>24</v>
      </c>
      <c r="J54">
        <v>0</v>
      </c>
      <c r="K54">
        <v>38</v>
      </c>
      <c r="L54">
        <v>0</v>
      </c>
      <c r="M54">
        <v>1</v>
      </c>
      <c r="N54">
        <v>0</v>
      </c>
    </row>
    <row r="55" spans="1:14" x14ac:dyDescent="0.25">
      <c r="A55" t="s">
        <v>26</v>
      </c>
      <c r="B55">
        <v>54</v>
      </c>
      <c r="C55">
        <v>209</v>
      </c>
      <c r="D55">
        <v>36</v>
      </c>
      <c r="E55">
        <v>0</v>
      </c>
      <c r="F55">
        <v>16</v>
      </c>
      <c r="G55">
        <v>0</v>
      </c>
      <c r="H55">
        <v>0</v>
      </c>
      <c r="I55">
        <v>55</v>
      </c>
      <c r="J55">
        <v>30</v>
      </c>
      <c r="K55">
        <v>50</v>
      </c>
      <c r="L55">
        <v>0</v>
      </c>
      <c r="M55">
        <v>2</v>
      </c>
      <c r="N55">
        <v>20</v>
      </c>
    </row>
    <row r="56" spans="1:14" x14ac:dyDescent="0.25">
      <c r="A56" t="s">
        <v>89</v>
      </c>
      <c r="B56">
        <v>55</v>
      </c>
      <c r="C56">
        <v>195</v>
      </c>
      <c r="D56">
        <v>129</v>
      </c>
      <c r="E56">
        <v>3</v>
      </c>
      <c r="F56">
        <v>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19</v>
      </c>
      <c r="N56">
        <v>0</v>
      </c>
    </row>
    <row r="57" spans="1:14" x14ac:dyDescent="0.25">
      <c r="A57" t="s">
        <v>10</v>
      </c>
      <c r="B57">
        <v>56</v>
      </c>
      <c r="C57">
        <v>190</v>
      </c>
      <c r="D57">
        <v>10</v>
      </c>
      <c r="E57">
        <v>0</v>
      </c>
      <c r="F57">
        <v>160</v>
      </c>
      <c r="G57">
        <v>0</v>
      </c>
      <c r="H57">
        <v>2</v>
      </c>
      <c r="I57">
        <v>0</v>
      </c>
      <c r="J57">
        <v>3</v>
      </c>
      <c r="K57">
        <v>6</v>
      </c>
      <c r="L57">
        <v>2</v>
      </c>
      <c r="M57">
        <v>7</v>
      </c>
      <c r="N57">
        <v>0</v>
      </c>
    </row>
    <row r="58" spans="1:14" x14ac:dyDescent="0.25">
      <c r="A58" t="s">
        <v>90</v>
      </c>
      <c r="B58">
        <v>57</v>
      </c>
      <c r="C58">
        <v>182</v>
      </c>
      <c r="D58">
        <v>0</v>
      </c>
      <c r="E58">
        <v>12</v>
      </c>
      <c r="F58">
        <v>0</v>
      </c>
      <c r="G58">
        <v>56</v>
      </c>
      <c r="H58">
        <v>17</v>
      </c>
      <c r="I58">
        <v>0</v>
      </c>
      <c r="J58">
        <v>0</v>
      </c>
      <c r="K58">
        <v>70</v>
      </c>
      <c r="L58">
        <v>17</v>
      </c>
      <c r="M58">
        <v>0</v>
      </c>
      <c r="N58">
        <v>10</v>
      </c>
    </row>
    <row r="59" spans="1:14" x14ac:dyDescent="0.25">
      <c r="A59" t="s">
        <v>24</v>
      </c>
      <c r="B59">
        <v>58</v>
      </c>
      <c r="C59">
        <v>181</v>
      </c>
      <c r="D59">
        <v>0</v>
      </c>
      <c r="E59">
        <v>0</v>
      </c>
      <c r="F59">
        <v>103</v>
      </c>
      <c r="G59">
        <v>0</v>
      </c>
      <c r="H59">
        <v>0</v>
      </c>
      <c r="I59">
        <v>11</v>
      </c>
      <c r="J59">
        <v>0</v>
      </c>
      <c r="K59">
        <v>50</v>
      </c>
      <c r="L59">
        <v>16</v>
      </c>
      <c r="M59">
        <v>0</v>
      </c>
      <c r="N59">
        <v>1</v>
      </c>
    </row>
    <row r="60" spans="1:14" x14ac:dyDescent="0.25">
      <c r="A60" t="s">
        <v>33</v>
      </c>
      <c r="B60">
        <v>59</v>
      </c>
      <c r="C60">
        <v>178</v>
      </c>
      <c r="D60">
        <v>3</v>
      </c>
      <c r="E60">
        <v>0</v>
      </c>
      <c r="F60">
        <v>83</v>
      </c>
      <c r="G60">
        <v>26</v>
      </c>
      <c r="H60">
        <v>0</v>
      </c>
      <c r="I60">
        <v>59</v>
      </c>
      <c r="J60">
        <v>0</v>
      </c>
      <c r="K60">
        <v>4</v>
      </c>
      <c r="L60">
        <v>3</v>
      </c>
      <c r="M60">
        <v>0</v>
      </c>
      <c r="N60">
        <v>0</v>
      </c>
    </row>
    <row r="61" spans="1:14" x14ac:dyDescent="0.25">
      <c r="A61" t="s">
        <v>91</v>
      </c>
      <c r="B61">
        <v>60</v>
      </c>
      <c r="C61">
        <v>176</v>
      </c>
      <c r="D61">
        <v>20</v>
      </c>
      <c r="E61">
        <v>0</v>
      </c>
      <c r="F61">
        <v>0</v>
      </c>
      <c r="G61">
        <v>0</v>
      </c>
      <c r="H61">
        <v>84</v>
      </c>
      <c r="I61">
        <v>29</v>
      </c>
      <c r="J61">
        <v>0</v>
      </c>
      <c r="K61">
        <v>43</v>
      </c>
      <c r="L61">
        <v>0</v>
      </c>
      <c r="M61">
        <v>0</v>
      </c>
      <c r="N61">
        <v>0</v>
      </c>
    </row>
    <row r="62" spans="1:14" x14ac:dyDescent="0.25">
      <c r="A62" t="s">
        <v>19</v>
      </c>
      <c r="B62">
        <v>61</v>
      </c>
      <c r="C62">
        <v>170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54</v>
      </c>
      <c r="K62">
        <v>42</v>
      </c>
      <c r="L62">
        <v>0</v>
      </c>
      <c r="M62">
        <v>74</v>
      </c>
      <c r="N62">
        <v>0</v>
      </c>
    </row>
    <row r="63" spans="1:14" x14ac:dyDescent="0.25">
      <c r="A63" t="s">
        <v>92</v>
      </c>
      <c r="B63">
        <v>62</v>
      </c>
      <c r="C63">
        <v>160</v>
      </c>
      <c r="D63">
        <v>0</v>
      </c>
      <c r="E63">
        <v>43</v>
      </c>
      <c r="F63">
        <v>63</v>
      </c>
      <c r="G63">
        <v>6</v>
      </c>
      <c r="H63">
        <v>0</v>
      </c>
      <c r="I63">
        <v>0</v>
      </c>
      <c r="J63">
        <v>0</v>
      </c>
      <c r="K63">
        <v>48</v>
      </c>
      <c r="L63">
        <v>0</v>
      </c>
      <c r="M63">
        <v>0</v>
      </c>
      <c r="N63">
        <v>0</v>
      </c>
    </row>
    <row r="64" spans="1:14" x14ac:dyDescent="0.25">
      <c r="A64" t="s">
        <v>29</v>
      </c>
      <c r="B64">
        <v>63</v>
      </c>
      <c r="C64">
        <v>150</v>
      </c>
      <c r="D64">
        <v>4</v>
      </c>
      <c r="E64">
        <v>0</v>
      </c>
      <c r="F64">
        <v>0</v>
      </c>
      <c r="G64">
        <v>10</v>
      </c>
      <c r="H64">
        <v>2</v>
      </c>
      <c r="I64">
        <v>75</v>
      </c>
      <c r="J64">
        <v>1</v>
      </c>
      <c r="K64">
        <v>29</v>
      </c>
      <c r="L64">
        <v>0</v>
      </c>
      <c r="M64">
        <v>0</v>
      </c>
      <c r="N64">
        <v>29</v>
      </c>
    </row>
    <row r="65" spans="1:14" x14ac:dyDescent="0.25">
      <c r="A65" t="s">
        <v>3</v>
      </c>
      <c r="B65">
        <v>64</v>
      </c>
      <c r="C65">
        <v>149</v>
      </c>
      <c r="D65">
        <v>21</v>
      </c>
      <c r="E65">
        <v>0</v>
      </c>
      <c r="F65">
        <v>25</v>
      </c>
      <c r="G65">
        <v>17</v>
      </c>
      <c r="H65">
        <v>16</v>
      </c>
      <c r="I65">
        <v>32</v>
      </c>
      <c r="J65">
        <v>13</v>
      </c>
      <c r="K65">
        <v>22</v>
      </c>
      <c r="L65">
        <v>0</v>
      </c>
      <c r="M65">
        <v>0</v>
      </c>
      <c r="N65">
        <v>3</v>
      </c>
    </row>
    <row r="66" spans="1:14" x14ac:dyDescent="0.25">
      <c r="A66" t="s">
        <v>36</v>
      </c>
      <c r="B66">
        <v>65</v>
      </c>
      <c r="C66">
        <v>147</v>
      </c>
      <c r="D66">
        <v>0</v>
      </c>
      <c r="E66">
        <v>0</v>
      </c>
      <c r="F66">
        <v>49</v>
      </c>
      <c r="G66">
        <v>52</v>
      </c>
      <c r="H66">
        <v>0</v>
      </c>
      <c r="I66">
        <v>3</v>
      </c>
      <c r="J66">
        <v>10</v>
      </c>
      <c r="K66">
        <v>33</v>
      </c>
      <c r="L66">
        <v>0</v>
      </c>
      <c r="M66">
        <v>0</v>
      </c>
      <c r="N66">
        <v>0</v>
      </c>
    </row>
    <row r="67" spans="1:14" x14ac:dyDescent="0.25">
      <c r="A67" t="s">
        <v>0</v>
      </c>
      <c r="B67">
        <v>66</v>
      </c>
      <c r="C67">
        <v>137</v>
      </c>
      <c r="D67">
        <v>20</v>
      </c>
      <c r="E67">
        <v>0</v>
      </c>
      <c r="F67">
        <v>9</v>
      </c>
      <c r="G67">
        <v>0</v>
      </c>
      <c r="H67">
        <v>17</v>
      </c>
      <c r="I67">
        <v>5</v>
      </c>
      <c r="J67">
        <v>1</v>
      </c>
      <c r="K67">
        <v>83</v>
      </c>
      <c r="L67">
        <v>2</v>
      </c>
      <c r="M67">
        <v>0</v>
      </c>
      <c r="N67">
        <v>0</v>
      </c>
    </row>
    <row r="68" spans="1:14" x14ac:dyDescent="0.25">
      <c r="A68" t="s">
        <v>93</v>
      </c>
      <c r="B68">
        <v>67</v>
      </c>
      <c r="C68">
        <v>121</v>
      </c>
      <c r="D68">
        <v>28</v>
      </c>
      <c r="E68">
        <v>0</v>
      </c>
      <c r="F68">
        <v>9</v>
      </c>
      <c r="G68">
        <v>14</v>
      </c>
      <c r="H68">
        <v>0</v>
      </c>
      <c r="I68">
        <v>15</v>
      </c>
      <c r="J68">
        <v>18</v>
      </c>
      <c r="K68">
        <v>35</v>
      </c>
      <c r="L68">
        <v>0</v>
      </c>
      <c r="M68">
        <v>0</v>
      </c>
      <c r="N68">
        <v>2</v>
      </c>
    </row>
    <row r="69" spans="1:14" x14ac:dyDescent="0.25">
      <c r="A69" t="s">
        <v>12</v>
      </c>
      <c r="B69">
        <v>68</v>
      </c>
      <c r="C69">
        <v>116</v>
      </c>
      <c r="D69">
        <v>33</v>
      </c>
      <c r="E69">
        <v>0</v>
      </c>
      <c r="F69">
        <v>0</v>
      </c>
      <c r="G69">
        <v>33</v>
      </c>
      <c r="H69">
        <v>21</v>
      </c>
      <c r="I69">
        <v>0</v>
      </c>
      <c r="J69">
        <v>0</v>
      </c>
      <c r="K69">
        <v>25</v>
      </c>
      <c r="L69">
        <v>0</v>
      </c>
      <c r="M69">
        <v>0</v>
      </c>
      <c r="N69">
        <v>4</v>
      </c>
    </row>
    <row r="70" spans="1:14" x14ac:dyDescent="0.25">
      <c r="A70" t="s">
        <v>94</v>
      </c>
      <c r="B70">
        <v>69</v>
      </c>
      <c r="C70">
        <v>116</v>
      </c>
      <c r="D70">
        <v>7</v>
      </c>
      <c r="E70">
        <v>0</v>
      </c>
      <c r="F70">
        <v>2</v>
      </c>
      <c r="G70">
        <v>10</v>
      </c>
      <c r="H70">
        <v>0</v>
      </c>
      <c r="I70">
        <v>0</v>
      </c>
      <c r="J70">
        <v>20</v>
      </c>
      <c r="K70">
        <v>26</v>
      </c>
      <c r="L70">
        <v>6</v>
      </c>
      <c r="M70">
        <v>0</v>
      </c>
      <c r="N70">
        <v>45</v>
      </c>
    </row>
    <row r="71" spans="1:14" x14ac:dyDescent="0.25">
      <c r="A71" t="s">
        <v>95</v>
      </c>
      <c r="B71">
        <v>70</v>
      </c>
      <c r="C71">
        <v>110</v>
      </c>
      <c r="D71">
        <v>0</v>
      </c>
      <c r="E71">
        <v>0</v>
      </c>
      <c r="F71">
        <v>30</v>
      </c>
      <c r="G71">
        <v>3</v>
      </c>
      <c r="H71">
        <v>0</v>
      </c>
      <c r="I71">
        <v>10</v>
      </c>
      <c r="J71">
        <v>21</v>
      </c>
      <c r="K71">
        <v>28</v>
      </c>
      <c r="L71">
        <v>11</v>
      </c>
      <c r="M71">
        <v>0</v>
      </c>
      <c r="N71">
        <v>7</v>
      </c>
    </row>
    <row r="72" spans="1:14" x14ac:dyDescent="0.25">
      <c r="A72" t="s">
        <v>96</v>
      </c>
      <c r="B72">
        <v>71</v>
      </c>
      <c r="C72">
        <v>95</v>
      </c>
      <c r="D72">
        <v>92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97</v>
      </c>
      <c r="B73">
        <v>72</v>
      </c>
      <c r="C73">
        <v>89</v>
      </c>
      <c r="D73">
        <v>68</v>
      </c>
      <c r="E73">
        <v>0</v>
      </c>
      <c r="F73">
        <v>0</v>
      </c>
      <c r="G73">
        <v>0</v>
      </c>
      <c r="H73">
        <v>0</v>
      </c>
      <c r="I73">
        <v>0</v>
      </c>
      <c r="J73">
        <v>13</v>
      </c>
      <c r="K73">
        <v>6</v>
      </c>
      <c r="L73">
        <v>0</v>
      </c>
      <c r="M73">
        <v>2</v>
      </c>
      <c r="N73">
        <v>0</v>
      </c>
    </row>
    <row r="74" spans="1:14" x14ac:dyDescent="0.25">
      <c r="A74" t="s">
        <v>98</v>
      </c>
      <c r="B74">
        <v>73</v>
      </c>
      <c r="C74">
        <v>88</v>
      </c>
      <c r="D74">
        <v>0</v>
      </c>
      <c r="E74">
        <v>0</v>
      </c>
      <c r="F74">
        <v>30</v>
      </c>
      <c r="G74">
        <v>0</v>
      </c>
      <c r="H74">
        <v>25</v>
      </c>
      <c r="I74">
        <v>12</v>
      </c>
      <c r="J74">
        <v>0</v>
      </c>
      <c r="K74">
        <v>0</v>
      </c>
      <c r="L74">
        <v>0</v>
      </c>
      <c r="M74">
        <v>0</v>
      </c>
      <c r="N74">
        <v>21</v>
      </c>
    </row>
    <row r="75" spans="1:14" x14ac:dyDescent="0.25">
      <c r="A75" t="s">
        <v>99</v>
      </c>
      <c r="B75">
        <v>74</v>
      </c>
      <c r="C75">
        <v>74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72</v>
      </c>
      <c r="L75">
        <v>0</v>
      </c>
      <c r="M75">
        <v>0</v>
      </c>
      <c r="N75">
        <v>0</v>
      </c>
    </row>
    <row r="76" spans="1:14" x14ac:dyDescent="0.25">
      <c r="A76" t="s">
        <v>100</v>
      </c>
      <c r="B76">
        <v>75</v>
      </c>
      <c r="C76">
        <v>72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t="s">
        <v>101</v>
      </c>
      <c r="B77">
        <v>76</v>
      </c>
      <c r="C77">
        <v>69</v>
      </c>
      <c r="D77">
        <v>0</v>
      </c>
      <c r="E77">
        <v>0</v>
      </c>
      <c r="F77">
        <v>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t="s">
        <v>37</v>
      </c>
      <c r="B78">
        <v>77</v>
      </c>
      <c r="C78">
        <v>59</v>
      </c>
      <c r="D78">
        <v>0</v>
      </c>
      <c r="E78">
        <v>0</v>
      </c>
      <c r="F78">
        <v>5</v>
      </c>
      <c r="G78">
        <v>16</v>
      </c>
      <c r="H78">
        <v>0</v>
      </c>
      <c r="I78">
        <v>26</v>
      </c>
      <c r="J78">
        <v>12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t="s">
        <v>21</v>
      </c>
      <c r="B79">
        <v>78</v>
      </c>
      <c r="C79">
        <v>49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49</v>
      </c>
      <c r="L79">
        <v>0</v>
      </c>
      <c r="M79">
        <v>0</v>
      </c>
      <c r="N79">
        <v>0</v>
      </c>
    </row>
    <row r="80" spans="1:14" x14ac:dyDescent="0.25">
      <c r="A80" t="s">
        <v>1</v>
      </c>
      <c r="B80">
        <v>79</v>
      </c>
      <c r="C80">
        <v>48</v>
      </c>
      <c r="D80">
        <v>0</v>
      </c>
      <c r="E80">
        <v>0</v>
      </c>
      <c r="F80">
        <v>0</v>
      </c>
      <c r="G80">
        <v>0</v>
      </c>
      <c r="H80">
        <v>29</v>
      </c>
      <c r="I80">
        <v>19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t="s">
        <v>102</v>
      </c>
      <c r="B81">
        <v>80</v>
      </c>
      <c r="C81">
        <v>48</v>
      </c>
      <c r="D81">
        <v>0</v>
      </c>
      <c r="E81">
        <v>0</v>
      </c>
      <c r="F81">
        <v>5</v>
      </c>
      <c r="G81">
        <v>40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</row>
    <row r="82" spans="1:14" x14ac:dyDescent="0.25">
      <c r="A82" t="s">
        <v>103</v>
      </c>
      <c r="B82">
        <v>81</v>
      </c>
      <c r="C82">
        <v>45</v>
      </c>
      <c r="D82">
        <v>0</v>
      </c>
      <c r="E82">
        <v>0</v>
      </c>
      <c r="F82">
        <v>0</v>
      </c>
      <c r="G82">
        <v>13</v>
      </c>
      <c r="H82">
        <v>0</v>
      </c>
      <c r="I82">
        <v>0</v>
      </c>
      <c r="J82">
        <v>0</v>
      </c>
      <c r="K82">
        <v>5</v>
      </c>
      <c r="L82">
        <v>2</v>
      </c>
      <c r="M82">
        <v>0</v>
      </c>
      <c r="N82">
        <v>25</v>
      </c>
    </row>
    <row r="83" spans="1:14" x14ac:dyDescent="0.25">
      <c r="A83" t="s">
        <v>7</v>
      </c>
      <c r="B83">
        <v>82</v>
      </c>
      <c r="C83">
        <v>43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42</v>
      </c>
      <c r="L83">
        <v>0</v>
      </c>
      <c r="M83">
        <v>0</v>
      </c>
      <c r="N83">
        <v>1</v>
      </c>
    </row>
    <row r="84" spans="1:14" x14ac:dyDescent="0.25">
      <c r="A84" t="s">
        <v>30</v>
      </c>
      <c r="B84">
        <v>83</v>
      </c>
      <c r="C84">
        <v>43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31</v>
      </c>
      <c r="L84">
        <v>0</v>
      </c>
      <c r="M84">
        <v>0</v>
      </c>
      <c r="N84">
        <v>7</v>
      </c>
    </row>
    <row r="85" spans="1:14" x14ac:dyDescent="0.25">
      <c r="A85" t="s">
        <v>104</v>
      </c>
      <c r="B85">
        <v>84</v>
      </c>
      <c r="C85">
        <v>43</v>
      </c>
      <c r="D85">
        <v>18</v>
      </c>
      <c r="E85">
        <v>0</v>
      </c>
      <c r="F85">
        <v>0</v>
      </c>
      <c r="G85">
        <v>0</v>
      </c>
      <c r="H85">
        <v>3</v>
      </c>
      <c r="I85">
        <v>0</v>
      </c>
      <c r="J85">
        <v>4</v>
      </c>
      <c r="K85">
        <v>18</v>
      </c>
      <c r="L85">
        <v>0</v>
      </c>
      <c r="M85">
        <v>0</v>
      </c>
      <c r="N85">
        <v>0</v>
      </c>
    </row>
    <row r="86" spans="1:14" x14ac:dyDescent="0.25">
      <c r="A86" t="s">
        <v>11</v>
      </c>
      <c r="B86">
        <v>85</v>
      </c>
      <c r="C86">
        <v>41</v>
      </c>
      <c r="D86">
        <v>0</v>
      </c>
      <c r="E86">
        <v>0</v>
      </c>
      <c r="F86">
        <v>6</v>
      </c>
      <c r="G86">
        <v>0</v>
      </c>
      <c r="H86">
        <v>15</v>
      </c>
      <c r="I86">
        <v>9</v>
      </c>
      <c r="J86">
        <v>0</v>
      </c>
      <c r="K86">
        <v>0</v>
      </c>
      <c r="L86">
        <v>0</v>
      </c>
      <c r="M86">
        <v>11</v>
      </c>
      <c r="N86">
        <v>0</v>
      </c>
    </row>
    <row r="87" spans="1:14" x14ac:dyDescent="0.25">
      <c r="A87" t="s">
        <v>105</v>
      </c>
      <c r="B87">
        <v>86</v>
      </c>
      <c r="C87">
        <v>31</v>
      </c>
      <c r="D87">
        <v>0</v>
      </c>
      <c r="E87">
        <v>0</v>
      </c>
      <c r="F87">
        <v>16</v>
      </c>
      <c r="G87">
        <v>0</v>
      </c>
      <c r="H87">
        <v>15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t="s">
        <v>32</v>
      </c>
      <c r="B88">
        <v>87</v>
      </c>
      <c r="C88">
        <v>15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1</v>
      </c>
      <c r="K88">
        <v>5</v>
      </c>
      <c r="L88">
        <v>0</v>
      </c>
      <c r="M88">
        <v>0</v>
      </c>
      <c r="N88">
        <v>7</v>
      </c>
    </row>
    <row r="89" spans="1:14" x14ac:dyDescent="0.25">
      <c r="A89" t="s">
        <v>15</v>
      </c>
      <c r="B89">
        <v>88</v>
      </c>
      <c r="C89">
        <v>12</v>
      </c>
      <c r="D89">
        <v>0</v>
      </c>
      <c r="E89">
        <v>0</v>
      </c>
      <c r="F89">
        <v>0</v>
      </c>
      <c r="G89">
        <v>4</v>
      </c>
      <c r="H89">
        <v>0</v>
      </c>
      <c r="I89">
        <v>8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t="s">
        <v>4</v>
      </c>
      <c r="B90">
        <v>89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11</v>
      </c>
      <c r="L90">
        <v>0</v>
      </c>
      <c r="M90">
        <v>0</v>
      </c>
      <c r="N90">
        <v>0</v>
      </c>
    </row>
    <row r="91" spans="1:14" x14ac:dyDescent="0.25">
      <c r="A91" t="s">
        <v>106</v>
      </c>
      <c r="B91">
        <v>90</v>
      </c>
      <c r="C91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>
        <v>0</v>
      </c>
      <c r="L91">
        <v>0</v>
      </c>
      <c r="M91">
        <v>0</v>
      </c>
      <c r="N91">
        <v>7</v>
      </c>
    </row>
    <row r="92" spans="1:14" x14ac:dyDescent="0.25">
      <c r="A92" t="s">
        <v>107</v>
      </c>
      <c r="B92">
        <v>91</v>
      </c>
      <c r="C92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</v>
      </c>
      <c r="L92">
        <v>0</v>
      </c>
      <c r="M92">
        <v>0</v>
      </c>
      <c r="N92">
        <v>0</v>
      </c>
    </row>
    <row r="93" spans="1:14" x14ac:dyDescent="0.25">
      <c r="A93" t="s">
        <v>108</v>
      </c>
      <c r="B93">
        <v>92</v>
      </c>
      <c r="C93">
        <v>8</v>
      </c>
      <c r="D93">
        <v>0</v>
      </c>
      <c r="E93">
        <v>0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t="s">
        <v>16</v>
      </c>
      <c r="B94">
        <v>93</v>
      </c>
      <c r="C94">
        <v>6</v>
      </c>
      <c r="D94">
        <v>4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t="s">
        <v>17</v>
      </c>
      <c r="B95">
        <v>94</v>
      </c>
      <c r="C95">
        <v>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6</v>
      </c>
      <c r="L95">
        <v>0</v>
      </c>
      <c r="M95">
        <v>0</v>
      </c>
      <c r="N95">
        <v>0</v>
      </c>
    </row>
    <row r="96" spans="1:14" x14ac:dyDescent="0.25">
      <c r="A96" t="s">
        <v>109</v>
      </c>
      <c r="B96">
        <v>95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</v>
      </c>
    </row>
    <row r="97" spans="1:14" x14ac:dyDescent="0.25">
      <c r="A97" t="s">
        <v>110</v>
      </c>
      <c r="B97">
        <v>96</v>
      </c>
      <c r="C97">
        <v>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</v>
      </c>
      <c r="N97">
        <v>0</v>
      </c>
    </row>
    <row r="98" spans="1:14" x14ac:dyDescent="0.25">
      <c r="A98" t="s">
        <v>111</v>
      </c>
      <c r="B98">
        <v>97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</v>
      </c>
      <c r="N98">
        <v>0</v>
      </c>
    </row>
    <row r="99" spans="1:14" x14ac:dyDescent="0.25">
      <c r="A99" t="s">
        <v>14</v>
      </c>
      <c r="B99">
        <v>98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 Data</vt:lpstr>
      <vt:lpstr>Predictions</vt:lpstr>
      <vt:lpstr>University Data</vt:lpstr>
      <vt:lpstr>BUEC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Petropoulos</dc:creator>
  <cp:lastModifiedBy>Alex Petropoulos</cp:lastModifiedBy>
  <dcterms:created xsi:type="dcterms:W3CDTF">2015-06-05T18:17:20Z</dcterms:created>
  <dcterms:modified xsi:type="dcterms:W3CDTF">2022-01-03T17:01:42Z</dcterms:modified>
</cp:coreProperties>
</file>