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3.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marcocabrerahernandez/Desktop/"/>
    </mc:Choice>
  </mc:AlternateContent>
  <xr:revisionPtr revIDLastSave="0" documentId="8_{740F00ED-1518-DB47-AF48-9B65EB84573D}" xr6:coauthVersionLast="47" xr6:coauthVersionMax="47" xr10:uidLastSave="{00000000-0000-0000-0000-000000000000}"/>
  <bookViews>
    <workbookView xWindow="0" yWindow="500" windowWidth="33600" windowHeight="19100" tabRatio="715" activeTab="8"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C106" i="8"/>
  <c r="B106" i="8"/>
  <c r="C105" i="8"/>
  <c r="B105" i="8"/>
  <c r="C104" i="8"/>
  <c r="B104" i="8"/>
  <c r="C103" i="8"/>
  <c r="B103" i="8"/>
  <c r="C102" i="8"/>
  <c r="B102" i="8"/>
  <c r="C101" i="8"/>
  <c r="B101" i="8"/>
  <c r="C100" i="8"/>
  <c r="B100" i="8"/>
  <c r="C99" i="8"/>
  <c r="B99" i="8"/>
  <c r="C98" i="8"/>
  <c r="B98" i="8"/>
  <c r="C97" i="8"/>
  <c r="B97" i="8"/>
  <c r="C96" i="8"/>
  <c r="B96" i="8"/>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C68" i="8"/>
  <c r="B68" i="8"/>
  <c r="C67" i="8"/>
  <c r="B67" i="8"/>
  <c r="C66" i="8"/>
  <c r="B66" i="8"/>
  <c r="C65" i="8"/>
  <c r="B65" i="8"/>
  <c r="C64" i="8"/>
  <c r="B64" i="8"/>
  <c r="C63" i="8"/>
  <c r="B63" i="8"/>
  <c r="C62" i="8"/>
  <c r="B62" i="8"/>
  <c r="C61" i="8"/>
  <c r="B61" i="8"/>
  <c r="C60" i="8"/>
  <c r="B60" i="8"/>
  <c r="C59" i="8"/>
  <c r="B59"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C29" i="8"/>
  <c r="B29" i="8"/>
  <c r="C28" i="8"/>
  <c r="B28" i="8"/>
  <c r="C27" i="8"/>
  <c r="B27" i="8"/>
  <c r="C26" i="8"/>
  <c r="B26" i="8"/>
  <c r="C25" i="8"/>
  <c r="B25" i="8"/>
  <c r="C24" i="8"/>
  <c r="B24" i="8"/>
  <c r="C23" i="8"/>
  <c r="B23" i="8"/>
  <c r="C22" i="8"/>
  <c r="B22" i="8"/>
  <c r="C21" i="8"/>
  <c r="B21" i="8"/>
  <c r="C20" i="8"/>
  <c r="B20" i="8"/>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C372" i="7"/>
  <c r="B372" i="7"/>
  <c r="C371" i="7"/>
  <c r="B371" i="7"/>
  <c r="C370" i="7"/>
  <c r="B370" i="7"/>
  <c r="C369" i="7"/>
  <c r="B369" i="7"/>
  <c r="C368" i="7"/>
  <c r="B368" i="7"/>
  <c r="C367" i="7"/>
  <c r="B367" i="7"/>
  <c r="C366" i="7"/>
  <c r="B366" i="7"/>
  <c r="C365" i="7"/>
  <c r="B365" i="7"/>
  <c r="C364" i="7"/>
  <c r="B364" i="7"/>
  <c r="C363" i="7"/>
  <c r="B363"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C334" i="7"/>
  <c r="B334" i="7"/>
  <c r="C333" i="7"/>
  <c r="B333" i="7"/>
  <c r="C332" i="7"/>
  <c r="B332" i="7"/>
  <c r="C331" i="7"/>
  <c r="B331" i="7"/>
  <c r="C330" i="7"/>
  <c r="B330" i="7"/>
  <c r="C329" i="7"/>
  <c r="B329" i="7"/>
  <c r="C328" i="7"/>
  <c r="B328" i="7"/>
  <c r="C327" i="7"/>
  <c r="B327" i="7"/>
  <c r="C326" i="7"/>
  <c r="B326" i="7"/>
  <c r="C325" i="7"/>
  <c r="B325" i="7"/>
  <c r="C324" i="7"/>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C295" i="7"/>
  <c r="B295" i="7"/>
  <c r="C294" i="7"/>
  <c r="B294" i="7"/>
  <c r="C293" i="7"/>
  <c r="B293" i="7"/>
  <c r="C292" i="7"/>
  <c r="B292" i="7"/>
  <c r="C291" i="7"/>
  <c r="B291" i="7"/>
  <c r="C290" i="7"/>
  <c r="B290" i="7"/>
  <c r="C289" i="7"/>
  <c r="B289" i="7"/>
  <c r="C288" i="7"/>
  <c r="B288" i="7"/>
  <c r="C287" i="7"/>
  <c r="B287" i="7"/>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C255" i="7"/>
  <c r="B255" i="7"/>
  <c r="C254" i="7"/>
  <c r="B254" i="7"/>
  <c r="C253" i="7"/>
  <c r="B253" i="7"/>
  <c r="C252" i="7"/>
  <c r="B252" i="7"/>
  <c r="C251" i="7"/>
  <c r="B251" i="7"/>
  <c r="C250" i="7"/>
  <c r="B250" i="7"/>
  <c r="C249" i="7"/>
  <c r="B249" i="7"/>
  <c r="C248" i="7"/>
  <c r="B248" i="7"/>
  <c r="I247" i="7"/>
  <c r="H247" i="7"/>
  <c r="F247" i="7" a="1"/>
  <c r="J247" i="7" s="1"/>
  <c r="F247" i="7"/>
  <c r="C247" i="7"/>
  <c r="B247" i="7"/>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T72" i="9" s="1"/>
  <c r="C220" i="7"/>
  <c r="B220" i="7"/>
  <c r="C219" i="7"/>
  <c r="B219" i="7"/>
  <c r="T70" i="9" s="1"/>
  <c r="BA13" i="11" s="1"/>
  <c r="C218" i="7"/>
  <c r="B218" i="7"/>
  <c r="T69" i="9" s="1"/>
  <c r="BA12" i="11" s="1"/>
  <c r="C217" i="7"/>
  <c r="B217" i="7"/>
  <c r="T68" i="9" s="1"/>
  <c r="BA11" i="11" s="1"/>
  <c r="C216" i="7"/>
  <c r="B216" i="7"/>
  <c r="T67" i="9" s="1"/>
  <c r="BA10" i="11" s="1"/>
  <c r="C215" i="7"/>
  <c r="B215" i="7"/>
  <c r="C214" i="7"/>
  <c r="B214" i="7"/>
  <c r="C213" i="7"/>
  <c r="B213" i="7"/>
  <c r="C212" i="7"/>
  <c r="B212" i="7"/>
  <c r="T63" i="9" s="1"/>
  <c r="BA6" i="11" s="1"/>
  <c r="C211" i="7"/>
  <c r="B211" i="7"/>
  <c r="C210" i="7"/>
  <c r="B210" i="7"/>
  <c r="F209" i="7" a="1"/>
  <c r="F209" i="7" s="1"/>
  <c r="C209" i="7"/>
  <c r="B209" i="7"/>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C183" i="7"/>
  <c r="B183" i="7"/>
  <c r="C182" i="7"/>
  <c r="B182" i="7"/>
  <c r="C181" i="7"/>
  <c r="B181" i="7"/>
  <c r="C180" i="7"/>
  <c r="B180" i="7"/>
  <c r="C179" i="7"/>
  <c r="B179" i="7"/>
  <c r="C178" i="7"/>
  <c r="B178" i="7"/>
  <c r="C177" i="7"/>
  <c r="B177" i="7"/>
  <c r="C176" i="7"/>
  <c r="B176" i="7"/>
  <c r="C175" i="7"/>
  <c r="B175" i="7"/>
  <c r="C174" i="7"/>
  <c r="B174" i="7"/>
  <c r="C173" i="7"/>
  <c r="B173" i="7"/>
  <c r="C172" i="7"/>
  <c r="B172" i="7"/>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C144" i="7"/>
  <c r="B144" i="7"/>
  <c r="C143" i="7"/>
  <c r="B143" i="7"/>
  <c r="C142" i="7"/>
  <c r="B142" i="7"/>
  <c r="C141" i="7"/>
  <c r="B141" i="7"/>
  <c r="C140" i="7"/>
  <c r="B140" i="7"/>
  <c r="C139" i="7"/>
  <c r="B139" i="7"/>
  <c r="C138" i="7"/>
  <c r="B138" i="7"/>
  <c r="C137" i="7"/>
  <c r="B137" i="7"/>
  <c r="C136" i="7"/>
  <c r="B136" i="7"/>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C106" i="7"/>
  <c r="B106" i="7"/>
  <c r="C105" i="7"/>
  <c r="B105" i="7"/>
  <c r="C104" i="7"/>
  <c r="B104" i="7"/>
  <c r="C103" i="7"/>
  <c r="B103" i="7"/>
  <c r="C102" i="7"/>
  <c r="B102" i="7"/>
  <c r="C101" i="7"/>
  <c r="B101" i="7"/>
  <c r="C100" i="7"/>
  <c r="B100" i="7"/>
  <c r="C99" i="7"/>
  <c r="B99" i="7"/>
  <c r="C98" i="7"/>
  <c r="B98" i="7"/>
  <c r="C97" i="7"/>
  <c r="B97" i="7"/>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C68" i="7"/>
  <c r="B68" i="7"/>
  <c r="C67" i="7"/>
  <c r="B67" i="7"/>
  <c r="C66" i="7"/>
  <c r="B66" i="7"/>
  <c r="C65" i="7"/>
  <c r="B65" i="7"/>
  <c r="C64" i="7"/>
  <c r="B64" i="7"/>
  <c r="C63" i="7"/>
  <c r="B63" i="7"/>
  <c r="C62" i="7"/>
  <c r="B62" i="7"/>
  <c r="C61" i="7"/>
  <c r="B61" i="7"/>
  <c r="C60" i="7"/>
  <c r="B60" i="7"/>
  <c r="C59" i="7"/>
  <c r="B59" i="7"/>
  <c r="C58" i="7"/>
  <c r="B58" i="7"/>
  <c r="I57" i="7"/>
  <c r="G57" i="7"/>
  <c r="F57" i="7" a="1"/>
  <c r="C57" i="7"/>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C31" i="7"/>
  <c r="B31" i="7"/>
  <c r="C30" i="7"/>
  <c r="B30" i="7"/>
  <c r="C29" i="7"/>
  <c r="B29" i="7"/>
  <c r="C28" i="7"/>
  <c r="B28" i="7"/>
  <c r="AA28" i="9" s="1"/>
  <c r="Z12" i="11" s="1"/>
  <c r="C27" i="7"/>
  <c r="B27" i="7"/>
  <c r="C26" i="7"/>
  <c r="B26" i="7"/>
  <c r="AA26" i="9" s="1"/>
  <c r="Z10" i="11" s="1"/>
  <c r="C25" i="7"/>
  <c r="B25" i="7"/>
  <c r="C24" i="7"/>
  <c r="B24" i="7"/>
  <c r="C23" i="7"/>
  <c r="B23" i="7"/>
  <c r="C22" i="7"/>
  <c r="B22" i="7"/>
  <c r="C21" i="7"/>
  <c r="B21" i="7"/>
  <c r="C20" i="7"/>
  <c r="B20" i="7"/>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B599" i="6"/>
  <c r="B598" i="6"/>
  <c r="B597" i="6"/>
  <c r="B596" i="6"/>
  <c r="B595" i="6"/>
  <c r="B594" i="6"/>
  <c r="B593" i="6"/>
  <c r="B592" i="6"/>
  <c r="B591" i="6"/>
  <c r="B590" i="6"/>
  <c r="Y20" i="9" s="1"/>
  <c r="X4" i="11" s="1"/>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C562" i="6"/>
  <c r="B562" i="6"/>
  <c r="C561" i="6"/>
  <c r="B561" i="6"/>
  <c r="C560" i="6"/>
  <c r="B560" i="6"/>
  <c r="C559" i="6"/>
  <c r="B559" i="6"/>
  <c r="C558" i="6"/>
  <c r="B558" i="6"/>
  <c r="C557" i="6"/>
  <c r="B557" i="6"/>
  <c r="C556" i="6"/>
  <c r="B556" i="6"/>
  <c r="C555" i="6"/>
  <c r="B555" i="6"/>
  <c r="C554" i="6"/>
  <c r="B554" i="6"/>
  <c r="C553" i="6"/>
  <c r="B553" i="6"/>
  <c r="C552" i="6"/>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C523" i="6"/>
  <c r="B523" i="6"/>
  <c r="C522" i="6"/>
  <c r="B522" i="6"/>
  <c r="C521" i="6"/>
  <c r="B521" i="6"/>
  <c r="W27" i="9" s="1"/>
  <c r="V11" i="11" s="1"/>
  <c r="C520" i="6"/>
  <c r="B520" i="6"/>
  <c r="C519" i="6"/>
  <c r="B519" i="6"/>
  <c r="C518" i="6"/>
  <c r="B518" i="6"/>
  <c r="C517" i="6"/>
  <c r="B517" i="6"/>
  <c r="C516" i="6"/>
  <c r="B516" i="6"/>
  <c r="C515" i="6"/>
  <c r="B515" i="6"/>
  <c r="C514" i="6"/>
  <c r="B514" i="6"/>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C484" i="6"/>
  <c r="B484" i="6"/>
  <c r="Q69" i="9" s="1"/>
  <c r="AX12" i="11" s="1"/>
  <c r="C483" i="6"/>
  <c r="B483" i="6"/>
  <c r="C482" i="6"/>
  <c r="B482" i="6"/>
  <c r="C481" i="6"/>
  <c r="B481" i="6"/>
  <c r="C480" i="6"/>
  <c r="B480" i="6"/>
  <c r="C479" i="6"/>
  <c r="B479" i="6"/>
  <c r="C478" i="6"/>
  <c r="B478" i="6"/>
  <c r="C477" i="6"/>
  <c r="B477" i="6"/>
  <c r="C476" i="6"/>
  <c r="B476" i="6"/>
  <c r="G475" i="6"/>
  <c r="F475" i="6" a="1"/>
  <c r="F475" i="6"/>
  <c r="C475" i="6"/>
  <c r="B475" i="6"/>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C448" i="6"/>
  <c r="B448" i="6"/>
  <c r="C447" i="6"/>
  <c r="B447" i="6"/>
  <c r="C446" i="6"/>
  <c r="B446" i="6"/>
  <c r="C445" i="6"/>
  <c r="B445" i="6"/>
  <c r="C444" i="6"/>
  <c r="B444" i="6"/>
  <c r="C443" i="6"/>
  <c r="B443" i="6"/>
  <c r="P66" i="9" s="1"/>
  <c r="AW9" i="11" s="1"/>
  <c r="C442" i="6"/>
  <c r="B442" i="6"/>
  <c r="C441" i="6"/>
  <c r="B441" i="6"/>
  <c r="C440" i="6"/>
  <c r="B440" i="6"/>
  <c r="C439" i="6"/>
  <c r="B439" i="6"/>
  <c r="C438" i="6"/>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C408" i="6"/>
  <c r="B408" i="6"/>
  <c r="C407" i="6"/>
  <c r="B407" i="6"/>
  <c r="C406" i="6"/>
  <c r="B406" i="6"/>
  <c r="C405" i="6"/>
  <c r="B405" i="6"/>
  <c r="C404" i="6"/>
  <c r="B404" i="6"/>
  <c r="O65" i="9" s="1"/>
  <c r="AV8" i="11" s="1"/>
  <c r="C403" i="6"/>
  <c r="B403" i="6"/>
  <c r="C402" i="6"/>
  <c r="B402" i="6"/>
  <c r="C401" i="6"/>
  <c r="B401" i="6"/>
  <c r="C400" i="6"/>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V31" i="9" s="1"/>
  <c r="C372" i="6"/>
  <c r="B372" i="6"/>
  <c r="C371" i="6"/>
  <c r="B371" i="6"/>
  <c r="C370" i="6"/>
  <c r="B370" i="6"/>
  <c r="C369" i="6"/>
  <c r="B369" i="6"/>
  <c r="V27" i="9" s="1"/>
  <c r="U11" i="11" s="1"/>
  <c r="C368" i="6"/>
  <c r="B368" i="6"/>
  <c r="V26" i="9" s="1"/>
  <c r="U10" i="11" s="1"/>
  <c r="C367" i="6"/>
  <c r="B367" i="6"/>
  <c r="C366" i="6"/>
  <c r="B366" i="6"/>
  <c r="C365" i="6"/>
  <c r="B365" i="6"/>
  <c r="C364" i="6"/>
  <c r="B364" i="6"/>
  <c r="V22" i="9" s="1"/>
  <c r="U6" i="11" s="1"/>
  <c r="C363" i="6"/>
  <c r="B363" i="6"/>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C333" i="6"/>
  <c r="B333" i="6"/>
  <c r="C332" i="6"/>
  <c r="B332" i="6"/>
  <c r="C331" i="6"/>
  <c r="B331" i="6"/>
  <c r="C330" i="6"/>
  <c r="B330" i="6"/>
  <c r="U26" i="9" s="1"/>
  <c r="T10" i="11" s="1"/>
  <c r="C329" i="6"/>
  <c r="B329" i="6"/>
  <c r="U25" i="9" s="1"/>
  <c r="T9" i="11" s="1"/>
  <c r="C328" i="6"/>
  <c r="B328" i="6"/>
  <c r="C327" i="6"/>
  <c r="B327" i="6"/>
  <c r="C326" i="6"/>
  <c r="B326" i="6"/>
  <c r="C325" i="6"/>
  <c r="B325"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C295" i="6"/>
  <c r="B295" i="6"/>
  <c r="C294" i="6"/>
  <c r="B294" i="6"/>
  <c r="C293" i="6"/>
  <c r="B293" i="6"/>
  <c r="C292" i="6"/>
  <c r="B292" i="6"/>
  <c r="C291" i="6"/>
  <c r="B291" i="6"/>
  <c r="C290" i="6"/>
  <c r="B290" i="6"/>
  <c r="C289" i="6"/>
  <c r="B289" i="6"/>
  <c r="C288" i="6"/>
  <c r="B288" i="6"/>
  <c r="C287" i="6"/>
  <c r="B287" i="6"/>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C258" i="6"/>
  <c r="B258" i="6"/>
  <c r="C257" i="6"/>
  <c r="B257" i="6"/>
  <c r="C256" i="6"/>
  <c r="B256" i="6"/>
  <c r="C255" i="6"/>
  <c r="B255" i="6"/>
  <c r="C254" i="6"/>
  <c r="B254" i="6"/>
  <c r="C253" i="6"/>
  <c r="B253" i="6"/>
  <c r="C252" i="6"/>
  <c r="B252" i="6"/>
  <c r="C251" i="6"/>
  <c r="B251" i="6"/>
  <c r="C250" i="6"/>
  <c r="B250" i="6"/>
  <c r="C249" i="6"/>
  <c r="B249" i="6"/>
  <c r="C248" i="6"/>
  <c r="B248" i="6"/>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B221" i="6"/>
  <c r="C220" i="6"/>
  <c r="B220" i="6"/>
  <c r="C219" i="6"/>
  <c r="B219" i="6"/>
  <c r="C218" i="6"/>
  <c r="B218" i="6"/>
  <c r="C217" i="6"/>
  <c r="B217" i="6"/>
  <c r="C216" i="6"/>
  <c r="B216" i="6"/>
  <c r="C215" i="6"/>
  <c r="B215" i="6"/>
  <c r="C214" i="6"/>
  <c r="B214" i="6"/>
  <c r="C213" i="6"/>
  <c r="B213" i="6"/>
  <c r="C212" i="6"/>
  <c r="B212" i="6"/>
  <c r="C211" i="6"/>
  <c r="B211" i="6"/>
  <c r="C210" i="6"/>
  <c r="B210" i="6"/>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B180" i="6"/>
  <c r="C179" i="6"/>
  <c r="B179" i="6"/>
  <c r="C178" i="6"/>
  <c r="B178" i="6"/>
  <c r="C177" i="6"/>
  <c r="B177" i="6"/>
  <c r="C176" i="6"/>
  <c r="B176" i="6"/>
  <c r="C175" i="6"/>
  <c r="B175" i="6"/>
  <c r="C174" i="6"/>
  <c r="B174" i="6"/>
  <c r="C173" i="6"/>
  <c r="B173" i="6"/>
  <c r="C172" i="6"/>
  <c r="B172" i="6"/>
  <c r="F171" i="6" a="1"/>
  <c r="C171" i="6"/>
  <c r="B171" i="6"/>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C143" i="6"/>
  <c r="B143" i="6"/>
  <c r="C142" i="6"/>
  <c r="B142" i="6"/>
  <c r="C141" i="6"/>
  <c r="B141" i="6"/>
  <c r="C140" i="6"/>
  <c r="B140" i="6"/>
  <c r="C139" i="6"/>
  <c r="B139" i="6"/>
  <c r="C138" i="6"/>
  <c r="B138" i="6"/>
  <c r="C137" i="6"/>
  <c r="B137" i="6"/>
  <c r="C136" i="6"/>
  <c r="B136" i="6"/>
  <c r="C135" i="6"/>
  <c r="B135" i="6"/>
  <c r="C134" i="6"/>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C105" i="6"/>
  <c r="B105" i="6"/>
  <c r="C104" i="6"/>
  <c r="B104" i="6"/>
  <c r="C103" i="6"/>
  <c r="B103" i="6"/>
  <c r="C102" i="6"/>
  <c r="B102" i="6"/>
  <c r="C101" i="6"/>
  <c r="B101" i="6"/>
  <c r="C100" i="6"/>
  <c r="B100" i="6"/>
  <c r="C99" i="6"/>
  <c r="B99" i="6"/>
  <c r="C98" i="6"/>
  <c r="B98" i="6"/>
  <c r="C97" i="6"/>
  <c r="B97" i="6"/>
  <c r="C96" i="6"/>
  <c r="B96" i="6"/>
  <c r="J95" i="6"/>
  <c r="I95" i="6"/>
  <c r="G95" i="6"/>
  <c r="F95" i="6" a="1"/>
  <c r="H95" i="6" s="1"/>
  <c r="F95" i="6"/>
  <c r="C95" i="6"/>
  <c r="B95" i="6"/>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N31" i="9" s="1"/>
  <c r="C68" i="6"/>
  <c r="B68" i="6"/>
  <c r="C67" i="6"/>
  <c r="B67" i="6"/>
  <c r="C66" i="6"/>
  <c r="B66" i="6"/>
  <c r="N28" i="9" s="1"/>
  <c r="M12" i="11" s="1"/>
  <c r="C65" i="6"/>
  <c r="B65" i="6"/>
  <c r="N27" i="9" s="1"/>
  <c r="M11" i="11" s="1"/>
  <c r="C64" i="6"/>
  <c r="B64" i="6"/>
  <c r="C63" i="6"/>
  <c r="B63" i="6"/>
  <c r="C62" i="6"/>
  <c r="B62" i="6"/>
  <c r="C61" i="6"/>
  <c r="B61" i="6"/>
  <c r="C60" i="6"/>
  <c r="B60" i="6"/>
  <c r="C59" i="6"/>
  <c r="B59" i="6"/>
  <c r="C58" i="6"/>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C23" i="6"/>
  <c r="B23" i="6"/>
  <c r="C22" i="6"/>
  <c r="B22" i="6"/>
  <c r="C21" i="6"/>
  <c r="B21" i="6"/>
  <c r="C20" i="6"/>
  <c r="B20" i="6"/>
  <c r="F19" i="6" a="1"/>
  <c r="C19" i="6"/>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C752" i="5"/>
  <c r="B752" i="5"/>
  <c r="C751" i="5"/>
  <c r="B751" i="5"/>
  <c r="C750" i="5"/>
  <c r="B750" i="5"/>
  <c r="C749" i="5"/>
  <c r="B749" i="5"/>
  <c r="C748" i="5"/>
  <c r="B748" i="5"/>
  <c r="C747" i="5"/>
  <c r="B747" i="5"/>
  <c r="C746" i="5"/>
  <c r="B746" i="5"/>
  <c r="C745" i="5"/>
  <c r="B745" i="5"/>
  <c r="C744" i="5"/>
  <c r="B744" i="5"/>
  <c r="C743" i="5"/>
  <c r="B743" i="5"/>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C714" i="5"/>
  <c r="B714" i="5"/>
  <c r="C713" i="5"/>
  <c r="B713" i="5"/>
  <c r="C712" i="5"/>
  <c r="B712" i="5"/>
  <c r="C711" i="5"/>
  <c r="B711" i="5"/>
  <c r="C710" i="5"/>
  <c r="B710" i="5"/>
  <c r="C709" i="5"/>
  <c r="B709" i="5"/>
  <c r="C708" i="5"/>
  <c r="B708" i="5"/>
  <c r="C707" i="5"/>
  <c r="B707" i="5"/>
  <c r="C706" i="5"/>
  <c r="B706" i="5"/>
  <c r="C705" i="5"/>
  <c r="B705" i="5"/>
  <c r="C704" i="5"/>
  <c r="B704" i="5"/>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C675" i="5"/>
  <c r="B675" i="5"/>
  <c r="C674" i="5"/>
  <c r="B674" i="5"/>
  <c r="C673" i="5"/>
  <c r="B673" i="5"/>
  <c r="C672" i="5"/>
  <c r="B672" i="5"/>
  <c r="C671" i="5"/>
  <c r="B671" i="5"/>
  <c r="C670" i="5"/>
  <c r="B670" i="5"/>
  <c r="C669" i="5"/>
  <c r="B669" i="5"/>
  <c r="C668" i="5"/>
  <c r="B668" i="5"/>
  <c r="C667" i="5"/>
  <c r="B667" i="5"/>
  <c r="C666" i="5"/>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C638" i="5"/>
  <c r="B638" i="5"/>
  <c r="C637" i="5"/>
  <c r="B637" i="5"/>
  <c r="C636" i="5"/>
  <c r="B636" i="5"/>
  <c r="C635" i="5"/>
  <c r="B635" i="5"/>
  <c r="C634" i="5"/>
  <c r="B634" i="5"/>
  <c r="C633" i="5"/>
  <c r="B633" i="5"/>
  <c r="K66" i="9" s="1"/>
  <c r="AR9" i="11" s="1"/>
  <c r="C632" i="5"/>
  <c r="B632" i="5"/>
  <c r="C631" i="5"/>
  <c r="B631" i="5"/>
  <c r="C630" i="5"/>
  <c r="B630" i="5"/>
  <c r="C629" i="5"/>
  <c r="B629" i="5"/>
  <c r="C628" i="5"/>
  <c r="B628" i="5"/>
  <c r="K61" i="9" s="1"/>
  <c r="AR4" i="11" s="1"/>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C598" i="5"/>
  <c r="B598" i="5"/>
  <c r="C597" i="5"/>
  <c r="B597" i="5"/>
  <c r="C596" i="5"/>
  <c r="B596" i="5"/>
  <c r="C595" i="5"/>
  <c r="B595" i="5"/>
  <c r="C594" i="5"/>
  <c r="B594" i="5"/>
  <c r="C593" i="5"/>
  <c r="B593" i="5"/>
  <c r="C592" i="5"/>
  <c r="B592" i="5"/>
  <c r="C591" i="5"/>
  <c r="B591" i="5"/>
  <c r="C590" i="5"/>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C562" i="5"/>
  <c r="B562" i="5"/>
  <c r="C561" i="5"/>
  <c r="B561" i="5"/>
  <c r="C560" i="5"/>
  <c r="B560" i="5"/>
  <c r="C559" i="5"/>
  <c r="B559" i="5"/>
  <c r="C558" i="5"/>
  <c r="B558" i="5"/>
  <c r="C557" i="5"/>
  <c r="B557" i="5"/>
  <c r="C556" i="5"/>
  <c r="B556" i="5"/>
  <c r="C555" i="5"/>
  <c r="B555" i="5"/>
  <c r="C554" i="5"/>
  <c r="B554" i="5"/>
  <c r="C553" i="5"/>
  <c r="B553" i="5"/>
  <c r="C552" i="5"/>
  <c r="B552" i="5"/>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C521" i="5"/>
  <c r="B521" i="5"/>
  <c r="C520" i="5"/>
  <c r="B520" i="5"/>
  <c r="C519" i="5"/>
  <c r="B519" i="5"/>
  <c r="C518" i="5"/>
  <c r="B518" i="5"/>
  <c r="C517" i="5"/>
  <c r="B517" i="5"/>
  <c r="C516" i="5"/>
  <c r="B516" i="5"/>
  <c r="C515" i="5"/>
  <c r="B515" i="5"/>
  <c r="C514" i="5"/>
  <c r="B514" i="5"/>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C486" i="5"/>
  <c r="B486" i="5"/>
  <c r="C485" i="5"/>
  <c r="B485" i="5"/>
  <c r="C484" i="5"/>
  <c r="B484" i="5"/>
  <c r="C483" i="5"/>
  <c r="B483" i="5"/>
  <c r="C482" i="5"/>
  <c r="B482" i="5"/>
  <c r="C481" i="5"/>
  <c r="B481" i="5"/>
  <c r="C480" i="5"/>
  <c r="B480" i="5"/>
  <c r="C479" i="5"/>
  <c r="B479" i="5"/>
  <c r="C478" i="5"/>
  <c r="B478" i="5"/>
  <c r="C477" i="5"/>
  <c r="B477" i="5"/>
  <c r="C476" i="5"/>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C448" i="5"/>
  <c r="B448" i="5"/>
  <c r="C447" i="5"/>
  <c r="B447" i="5"/>
  <c r="C446" i="5"/>
  <c r="B446" i="5"/>
  <c r="C445" i="5"/>
  <c r="B445" i="5"/>
  <c r="C444" i="5"/>
  <c r="B444" i="5"/>
  <c r="C443" i="5"/>
  <c r="B443" i="5"/>
  <c r="C442" i="5"/>
  <c r="B442" i="5"/>
  <c r="C441" i="5"/>
  <c r="B441" i="5"/>
  <c r="C440" i="5"/>
  <c r="B440" i="5"/>
  <c r="C439" i="5"/>
  <c r="B439" i="5"/>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C410" i="5"/>
  <c r="B410" i="5"/>
  <c r="C409" i="5"/>
  <c r="B409" i="5"/>
  <c r="C408" i="5"/>
  <c r="B408" i="5"/>
  <c r="C407" i="5"/>
  <c r="B407" i="5"/>
  <c r="C406" i="5"/>
  <c r="B406" i="5"/>
  <c r="C405" i="5"/>
  <c r="B405" i="5"/>
  <c r="C404" i="5"/>
  <c r="B404" i="5"/>
  <c r="C403" i="5"/>
  <c r="B403" i="5"/>
  <c r="C402" i="5"/>
  <c r="B402" i="5"/>
  <c r="C401" i="5"/>
  <c r="B401" i="5"/>
  <c r="C400" i="5"/>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C372" i="5"/>
  <c r="B372" i="5"/>
  <c r="C371" i="5"/>
  <c r="B371" i="5"/>
  <c r="C370" i="5"/>
  <c r="B370" i="5"/>
  <c r="C369" i="5"/>
  <c r="B369" i="5"/>
  <c r="C368" i="5"/>
  <c r="B368" i="5"/>
  <c r="C367" i="5"/>
  <c r="B367" i="5"/>
  <c r="C366" i="5"/>
  <c r="B366" i="5"/>
  <c r="C365" i="5"/>
  <c r="B365" i="5"/>
  <c r="C364" i="5"/>
  <c r="B364" i="5"/>
  <c r="C363" i="5"/>
  <c r="B363" i="5"/>
  <c r="C362" i="5"/>
  <c r="B362" i="5"/>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C331" i="5"/>
  <c r="B331" i="5"/>
  <c r="C330" i="5"/>
  <c r="B330" i="5"/>
  <c r="C329" i="5"/>
  <c r="B329" i="5"/>
  <c r="C328" i="5"/>
  <c r="B328" i="5"/>
  <c r="C327" i="5"/>
  <c r="B327" i="5"/>
  <c r="C326" i="5"/>
  <c r="B326" i="5"/>
  <c r="C325" i="5"/>
  <c r="B325" i="5"/>
  <c r="C324" i="5"/>
  <c r="B324" i="5"/>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C294" i="5"/>
  <c r="B294" i="5"/>
  <c r="C293" i="5"/>
  <c r="B293" i="5"/>
  <c r="C292" i="5"/>
  <c r="B292" i="5"/>
  <c r="C291" i="5"/>
  <c r="B291" i="5"/>
  <c r="C290" i="5"/>
  <c r="B290" i="5"/>
  <c r="C289" i="5"/>
  <c r="B289" i="5"/>
  <c r="C288" i="5"/>
  <c r="B288" i="5"/>
  <c r="C287" i="5"/>
  <c r="B287" i="5"/>
  <c r="C286" i="5"/>
  <c r="B286" i="5"/>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C257" i="5"/>
  <c r="B257" i="5"/>
  <c r="C256" i="5"/>
  <c r="B256" i="5"/>
  <c r="C255" i="5"/>
  <c r="B255" i="5"/>
  <c r="C254" i="5"/>
  <c r="B254" i="5"/>
  <c r="C253" i="5"/>
  <c r="B253" i="5"/>
  <c r="C252" i="5"/>
  <c r="B252" i="5"/>
  <c r="C251" i="5"/>
  <c r="B251" i="5"/>
  <c r="C250" i="5"/>
  <c r="B250" i="5"/>
  <c r="C249" i="5"/>
  <c r="B249" i="5"/>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C220" i="5"/>
  <c r="B220" i="5"/>
  <c r="C219" i="5"/>
  <c r="B219" i="5"/>
  <c r="C218" i="5"/>
  <c r="B218" i="5"/>
  <c r="C217" i="5"/>
  <c r="B217" i="5"/>
  <c r="C216" i="5"/>
  <c r="B216" i="5"/>
  <c r="C215" i="5"/>
  <c r="B215" i="5"/>
  <c r="C214" i="5"/>
  <c r="B214" i="5"/>
  <c r="C213" i="5"/>
  <c r="B213" i="5"/>
  <c r="C212" i="5"/>
  <c r="B212" i="5"/>
  <c r="C211" i="5"/>
  <c r="B211" i="5"/>
  <c r="C210" i="5"/>
  <c r="B210" i="5"/>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C182" i="5"/>
  <c r="B182" i="5"/>
  <c r="C181" i="5"/>
  <c r="B181" i="5"/>
  <c r="C180" i="5"/>
  <c r="B180" i="5"/>
  <c r="C179" i="5"/>
  <c r="B179" i="5"/>
  <c r="C178" i="5"/>
  <c r="B178" i="5"/>
  <c r="C177" i="5"/>
  <c r="B177" i="5"/>
  <c r="C176" i="5"/>
  <c r="B176" i="5"/>
  <c r="C175" i="5"/>
  <c r="B175" i="5"/>
  <c r="C174" i="5"/>
  <c r="B174" i="5"/>
  <c r="C173" i="5"/>
  <c r="B173" i="5"/>
  <c r="C172" i="5"/>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C144" i="5"/>
  <c r="B144" i="5"/>
  <c r="C143" i="5"/>
  <c r="B143" i="5"/>
  <c r="C142" i="5"/>
  <c r="B142" i="5"/>
  <c r="C141" i="5"/>
  <c r="B141" i="5"/>
  <c r="C140" i="5"/>
  <c r="B140" i="5"/>
  <c r="C139" i="5"/>
  <c r="B139" i="5"/>
  <c r="C138" i="5"/>
  <c r="B138" i="5"/>
  <c r="C137" i="5"/>
  <c r="B137" i="5"/>
  <c r="C136" i="5"/>
  <c r="B136" i="5"/>
  <c r="C135" i="5"/>
  <c r="B135" i="5"/>
  <c r="C134" i="5"/>
  <c r="B134" i="5"/>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C104" i="5"/>
  <c r="B104" i="5"/>
  <c r="C103" i="5"/>
  <c r="B103" i="5"/>
  <c r="C102" i="5"/>
  <c r="B102" i="5"/>
  <c r="C101" i="5"/>
  <c r="B101" i="5"/>
  <c r="C100" i="5"/>
  <c r="B100" i="5"/>
  <c r="C99" i="5"/>
  <c r="B99" i="5"/>
  <c r="C98" i="5"/>
  <c r="B98" i="5"/>
  <c r="C97" i="5"/>
  <c r="B97" i="5"/>
  <c r="C96" i="5"/>
  <c r="B96" i="5"/>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C67" i="5"/>
  <c r="B67" i="5"/>
  <c r="C66" i="5"/>
  <c r="B66" i="5"/>
  <c r="C65" i="5"/>
  <c r="B65" i="5"/>
  <c r="C64" i="5"/>
  <c r="B64" i="5"/>
  <c r="C63" i="5"/>
  <c r="B63" i="5"/>
  <c r="C62" i="5"/>
  <c r="B62" i="5"/>
  <c r="C61" i="5"/>
  <c r="B61" i="5"/>
  <c r="C60" i="5"/>
  <c r="B60" i="5"/>
  <c r="C59" i="5"/>
  <c r="B59" i="5"/>
  <c r="C58" i="5"/>
  <c r="B58" i="5"/>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C30" i="5"/>
  <c r="B30" i="5"/>
  <c r="C29" i="5"/>
  <c r="B29" i="5"/>
  <c r="C28" i="5"/>
  <c r="B28" i="5"/>
  <c r="C27" i="5"/>
  <c r="B27" i="5"/>
  <c r="C26" i="5"/>
  <c r="B26" i="5"/>
  <c r="C25" i="5"/>
  <c r="B25" i="5"/>
  <c r="C24" i="5"/>
  <c r="B24" i="5"/>
  <c r="C23" i="5"/>
  <c r="B23" i="5"/>
  <c r="C22" i="5"/>
  <c r="B22" i="5"/>
  <c r="C21" i="5"/>
  <c r="B21" i="5"/>
  <c r="C20" i="5"/>
  <c r="B20" i="5"/>
  <c r="I19" i="5"/>
  <c r="F19" i="5" a="1"/>
  <c r="H19" i="5" s="1"/>
  <c r="F19" i="5"/>
  <c r="C19" i="5"/>
  <c r="B19" i="5"/>
  <c r="C14" i="5"/>
  <c r="D49" i="4"/>
  <c r="D45" i="4"/>
  <c r="U30" i="9" l="1"/>
  <c r="T14" i="11" s="1"/>
  <c r="T71" i="9"/>
  <c r="BA14" i="11" s="1"/>
  <c r="D71" i="9"/>
  <c r="AK14" i="11" s="1"/>
  <c r="V30" i="9"/>
  <c r="U14" i="11" s="1"/>
  <c r="S68" i="9"/>
  <c r="AZ11" i="11" s="1"/>
  <c r="E179" i="7"/>
  <c r="E105" i="5"/>
  <c r="E256" i="5"/>
  <c r="L26" i="9"/>
  <c r="K10" i="11" s="1"/>
  <c r="J68" i="9"/>
  <c r="AQ11" i="11" s="1"/>
  <c r="K71" i="9"/>
  <c r="AR14" i="11" s="1"/>
  <c r="E676" i="5"/>
  <c r="O67" i="9"/>
  <c r="AV10" i="11" s="1"/>
  <c r="P67" i="9"/>
  <c r="AW10" i="11" s="1"/>
  <c r="AD27" i="9"/>
  <c r="AC11" i="11" s="1"/>
  <c r="U71" i="9"/>
  <c r="BB14" i="11" s="1"/>
  <c r="AF29" i="9"/>
  <c r="AE13" i="11" s="1"/>
  <c r="E30" i="5"/>
  <c r="E142" i="5"/>
  <c r="E330" i="5"/>
  <c r="K30" i="9"/>
  <c r="J14" i="11" s="1"/>
  <c r="E487" i="5"/>
  <c r="K70" i="9"/>
  <c r="AR13" i="11" s="1"/>
  <c r="K72" i="9"/>
  <c r="T29" i="9"/>
  <c r="S13" i="11" s="1"/>
  <c r="P68" i="9"/>
  <c r="AW11" i="11" s="1"/>
  <c r="P70" i="9"/>
  <c r="AW13" i="11" s="1"/>
  <c r="P72" i="9"/>
  <c r="E333" i="7"/>
  <c r="E26" i="8"/>
  <c r="AA27" i="9"/>
  <c r="Z11" i="11" s="1"/>
  <c r="E27" i="7"/>
  <c r="AA31" i="9"/>
  <c r="E31" i="7"/>
  <c r="AA30" i="9"/>
  <c r="Z14" i="11" s="1"/>
  <c r="E30" i="7"/>
  <c r="S71" i="9"/>
  <c r="AZ14" i="11" s="1"/>
  <c r="E182" i="7"/>
  <c r="O26" i="9"/>
  <c r="N10" i="11" s="1"/>
  <c r="L70" i="9"/>
  <c r="AS13" i="11" s="1"/>
  <c r="E329" i="6"/>
  <c r="S66" i="9"/>
  <c r="AZ9" i="11" s="1"/>
  <c r="E24" i="7"/>
  <c r="E176" i="7"/>
  <c r="E215" i="6"/>
  <c r="V25" i="9"/>
  <c r="U9" i="11" s="1"/>
  <c r="T66" i="9"/>
  <c r="BA9" i="11" s="1"/>
  <c r="E329" i="7"/>
  <c r="D66" i="9"/>
  <c r="AK9" i="11" s="1"/>
  <c r="W25" i="9"/>
  <c r="V9" i="11" s="1"/>
  <c r="AA24" i="9"/>
  <c r="Z8" i="11" s="1"/>
  <c r="V24" i="9"/>
  <c r="U8" i="11" s="1"/>
  <c r="Q65" i="9"/>
  <c r="AX8" i="11" s="1"/>
  <c r="T65" i="9"/>
  <c r="BA8" i="11" s="1"/>
  <c r="T64" i="9"/>
  <c r="BA7" i="11" s="1"/>
  <c r="E175" i="6"/>
  <c r="R23" i="9"/>
  <c r="Q7" i="11" s="1"/>
  <c r="M64" i="9"/>
  <c r="AT7" i="11" s="1"/>
  <c r="V64" i="9"/>
  <c r="BC7" i="11" s="1"/>
  <c r="W64" i="9"/>
  <c r="BD7" i="11" s="1"/>
  <c r="E593" i="5"/>
  <c r="T23" i="9"/>
  <c r="S7" i="11" s="1"/>
  <c r="N64" i="9"/>
  <c r="AU7" i="11" s="1"/>
  <c r="Q64" i="9"/>
  <c r="AX7" i="11" s="1"/>
  <c r="AF23" i="9"/>
  <c r="AE7" i="11" s="1"/>
  <c r="AG23" i="9"/>
  <c r="AF7" i="11" s="1"/>
  <c r="E555" i="6"/>
  <c r="E64" i="9"/>
  <c r="AL7" i="11" s="1"/>
  <c r="E23" i="5"/>
  <c r="H23" i="9"/>
  <c r="G7" i="11" s="1"/>
  <c r="F23" i="9"/>
  <c r="E7" i="11" s="1"/>
  <c r="E23" i="9"/>
  <c r="D7" i="11" s="1"/>
  <c r="E289" i="5"/>
  <c r="E327" i="7"/>
  <c r="R64" i="9"/>
  <c r="AY7" i="11" s="1"/>
  <c r="E288" i="5"/>
  <c r="P63" i="9"/>
  <c r="AW6" i="11" s="1"/>
  <c r="H63" i="9"/>
  <c r="AO6" i="11" s="1"/>
  <c r="T22" i="9"/>
  <c r="S6" i="11" s="1"/>
  <c r="L63" i="9"/>
  <c r="AS6" i="11" s="1"/>
  <c r="U22" i="9"/>
  <c r="T6" i="11" s="1"/>
  <c r="E173" i="5"/>
  <c r="O62" i="9"/>
  <c r="AV5" i="11" s="1"/>
  <c r="P62" i="9"/>
  <c r="AW5" i="11" s="1"/>
  <c r="E249" i="7"/>
  <c r="K62" i="9"/>
  <c r="AR5" i="11" s="1"/>
  <c r="F62" i="9"/>
  <c r="AM5" i="11" s="1"/>
  <c r="S62" i="9"/>
  <c r="AZ5" i="11" s="1"/>
  <c r="V21" i="9"/>
  <c r="U5" i="11" s="1"/>
  <c r="AE21" i="9"/>
  <c r="AD5" i="11" s="1"/>
  <c r="T20" i="9"/>
  <c r="S4" i="11" s="1"/>
  <c r="D20" i="9"/>
  <c r="C4" i="11" s="1"/>
  <c r="K20" i="9"/>
  <c r="J4" i="11" s="1"/>
  <c r="H20" i="9"/>
  <c r="G4" i="11" s="1"/>
  <c r="L20" i="9"/>
  <c r="K4" i="11" s="1"/>
  <c r="E20" i="9"/>
  <c r="D4" i="11" s="1"/>
  <c r="J20" i="9"/>
  <c r="I4" i="11" s="1"/>
  <c r="Q20" i="9"/>
  <c r="P4" i="11" s="1"/>
  <c r="D47" i="4"/>
  <c r="D52" i="4" s="1"/>
  <c r="E628" i="6"/>
  <c r="H61" i="9"/>
  <c r="AO4" i="11" s="1"/>
  <c r="I61" i="9"/>
  <c r="AP4" i="11" s="1"/>
  <c r="E20" i="7"/>
  <c r="M61" i="9"/>
  <c r="AT4" i="11" s="1"/>
  <c r="W61" i="9"/>
  <c r="BD4" i="11" s="1"/>
  <c r="F20" i="9"/>
  <c r="E4" i="11" s="1"/>
  <c r="G20" i="9"/>
  <c r="F4" i="11" s="1"/>
  <c r="F61" i="9"/>
  <c r="AM4" i="11" s="1"/>
  <c r="D661" i="5"/>
  <c r="AA40" i="9"/>
  <c r="E40" i="7"/>
  <c r="AA53" i="9"/>
  <c r="Z22" i="11" s="1"/>
  <c r="E53" i="7"/>
  <c r="S93" i="9"/>
  <c r="E204" i="7"/>
  <c r="Q94" i="9"/>
  <c r="AX22" i="11" s="1"/>
  <c r="E509" i="6"/>
  <c r="S81" i="9"/>
  <c r="E192" i="7"/>
  <c r="U65" i="9"/>
  <c r="BB8" i="11" s="1"/>
  <c r="E328" i="7"/>
  <c r="D68" i="9"/>
  <c r="AK11" i="11" s="1"/>
  <c r="D185" i="5"/>
  <c r="D191" i="5"/>
  <c r="D197" i="5"/>
  <c r="D203" i="5"/>
  <c r="D222" i="5"/>
  <c r="D228" i="5"/>
  <c r="D234" i="5"/>
  <c r="D240" i="5"/>
  <c r="I247" i="5"/>
  <c r="E253" i="5"/>
  <c r="E259" i="5"/>
  <c r="D265" i="5"/>
  <c r="D271" i="5"/>
  <c r="D277" i="5"/>
  <c r="F285" i="5"/>
  <c r="D302" i="5"/>
  <c r="E302" i="5" s="1"/>
  <c r="D308" i="5"/>
  <c r="D314" i="5"/>
  <c r="J23" i="9"/>
  <c r="I7" i="11" s="1"/>
  <c r="J29" i="9"/>
  <c r="I13" i="11" s="1"/>
  <c r="D339" i="5"/>
  <c r="D345" i="5"/>
  <c r="D351" i="5"/>
  <c r="D357" i="5"/>
  <c r="F63" i="9"/>
  <c r="AM6" i="11" s="1"/>
  <c r="D376" i="5"/>
  <c r="D382" i="5"/>
  <c r="D388" i="5"/>
  <c r="D394" i="5"/>
  <c r="D413" i="5"/>
  <c r="D419" i="5"/>
  <c r="D425" i="5"/>
  <c r="K78" i="9"/>
  <c r="E645" i="5"/>
  <c r="P90" i="9"/>
  <c r="E467" i="6"/>
  <c r="E49" i="7"/>
  <c r="S90" i="9"/>
  <c r="E201" i="7"/>
  <c r="E592" i="5"/>
  <c r="D604" i="5"/>
  <c r="D610" i="5"/>
  <c r="D616" i="5"/>
  <c r="E633" i="5"/>
  <c r="D657" i="5"/>
  <c r="G665" i="5"/>
  <c r="J665" i="5"/>
  <c r="F665" i="5"/>
  <c r="D695" i="5"/>
  <c r="E709" i="5"/>
  <c r="O86" i="9"/>
  <c r="AV18" i="11" s="1"/>
  <c r="E425" i="6"/>
  <c r="AA37" i="9"/>
  <c r="E37" i="7"/>
  <c r="S69" i="9"/>
  <c r="AZ12" i="11" s="1"/>
  <c r="E180" i="7"/>
  <c r="D26" i="9"/>
  <c r="C10" i="11" s="1"/>
  <c r="D32" i="5"/>
  <c r="D38" i="5"/>
  <c r="D44" i="5"/>
  <c r="D44" i="9" s="1"/>
  <c r="C17" i="11" s="1"/>
  <c r="D50" i="5"/>
  <c r="E25" i="9"/>
  <c r="D9" i="11" s="1"/>
  <c r="E69" i="5"/>
  <c r="D75" i="5"/>
  <c r="D81" i="5"/>
  <c r="D87" i="5"/>
  <c r="F95" i="5"/>
  <c r="D112" i="5"/>
  <c r="D118" i="5"/>
  <c r="D124" i="5"/>
  <c r="G23" i="9"/>
  <c r="F7" i="11" s="1"/>
  <c r="G29" i="9"/>
  <c r="F13" i="11" s="1"/>
  <c r="D149" i="5"/>
  <c r="D155" i="5"/>
  <c r="D161" i="5"/>
  <c r="D167" i="5"/>
  <c r="D63" i="9"/>
  <c r="AK6" i="11" s="1"/>
  <c r="D69" i="9"/>
  <c r="AK12" i="11" s="1"/>
  <c r="D186" i="5"/>
  <c r="D192" i="5"/>
  <c r="D198" i="5"/>
  <c r="D204" i="5"/>
  <c r="E62" i="9"/>
  <c r="AL5" i="11" s="1"/>
  <c r="E217" i="5"/>
  <c r="D223" i="5"/>
  <c r="D229" i="5"/>
  <c r="D235" i="5"/>
  <c r="D241" i="5"/>
  <c r="H26" i="9"/>
  <c r="G10" i="11" s="1"/>
  <c r="D260" i="5"/>
  <c r="D266" i="5"/>
  <c r="D272" i="5"/>
  <c r="D278" i="5"/>
  <c r="I285" i="5"/>
  <c r="D303" i="5"/>
  <c r="D309" i="5"/>
  <c r="D315" i="5"/>
  <c r="F323" i="5"/>
  <c r="E334" i="5"/>
  <c r="D340" i="5"/>
  <c r="D346" i="5"/>
  <c r="D352" i="5"/>
  <c r="F64" i="9"/>
  <c r="AM7" i="11" s="1"/>
  <c r="F70" i="9"/>
  <c r="AM13" i="11" s="1"/>
  <c r="D377" i="5"/>
  <c r="D383" i="5"/>
  <c r="D389" i="5"/>
  <c r="D395" i="5"/>
  <c r="G63" i="9"/>
  <c r="AN6" i="11" s="1"/>
  <c r="D414" i="5"/>
  <c r="D420" i="5"/>
  <c r="D426" i="5"/>
  <c r="D432" i="5"/>
  <c r="I64" i="9"/>
  <c r="AP7" i="11" s="1"/>
  <c r="E561" i="5"/>
  <c r="D567" i="5"/>
  <c r="D573" i="5"/>
  <c r="D579" i="5"/>
  <c r="D585" i="5"/>
  <c r="D622" i="5"/>
  <c r="J93" i="9" s="1"/>
  <c r="K67" i="9"/>
  <c r="AR10" i="11" s="1"/>
  <c r="D646" i="5"/>
  <c r="K79" i="9" s="1"/>
  <c r="E672" i="5"/>
  <c r="AA25" i="9"/>
  <c r="Z9" i="11" s="1"/>
  <c r="E25" i="7"/>
  <c r="S78" i="9"/>
  <c r="E189" i="7"/>
  <c r="O20" i="9"/>
  <c r="N4" i="11" s="1"/>
  <c r="E96" i="6"/>
  <c r="AA46" i="9"/>
  <c r="Z19" i="11" s="1"/>
  <c r="E46" i="7"/>
  <c r="E27" i="5"/>
  <c r="D33" i="5"/>
  <c r="D39" i="5"/>
  <c r="D45" i="5"/>
  <c r="D51" i="5"/>
  <c r="E26" i="9"/>
  <c r="D10" i="11" s="1"/>
  <c r="D70" i="5"/>
  <c r="D76" i="5"/>
  <c r="D82" i="5"/>
  <c r="D88" i="5"/>
  <c r="I95" i="5"/>
  <c r="F25" i="9"/>
  <c r="E9" i="11" s="1"/>
  <c r="E107" i="5"/>
  <c r="D113" i="5"/>
  <c r="D119" i="5"/>
  <c r="D125" i="5"/>
  <c r="F133" i="5"/>
  <c r="D150" i="5"/>
  <c r="D156" i="5"/>
  <c r="D162" i="5"/>
  <c r="E175" i="5"/>
  <c r="D70" i="9"/>
  <c r="AK13" i="11" s="1"/>
  <c r="D187" i="5"/>
  <c r="D193" i="5"/>
  <c r="D199" i="5"/>
  <c r="D205" i="5"/>
  <c r="E63" i="9"/>
  <c r="AL6" i="11" s="1"/>
  <c r="E69" i="9"/>
  <c r="AL12" i="11" s="1"/>
  <c r="D224" i="5"/>
  <c r="D230" i="5"/>
  <c r="D236" i="5"/>
  <c r="D242" i="5"/>
  <c r="H21" i="9"/>
  <c r="G5" i="11" s="1"/>
  <c r="H27" i="9"/>
  <c r="G11" i="11" s="1"/>
  <c r="D261" i="5"/>
  <c r="D267" i="5"/>
  <c r="D273" i="5"/>
  <c r="D279" i="5"/>
  <c r="I26" i="9"/>
  <c r="H10" i="11" s="1"/>
  <c r="D298" i="5"/>
  <c r="I32" i="9" s="1"/>
  <c r="D304" i="5"/>
  <c r="D310" i="5"/>
  <c r="D316" i="5"/>
  <c r="I323" i="5"/>
  <c r="D341" i="5"/>
  <c r="D347" i="5"/>
  <c r="D353" i="5"/>
  <c r="F361" i="5"/>
  <c r="E366" i="5"/>
  <c r="E372" i="5"/>
  <c r="D378" i="5"/>
  <c r="D384" i="5"/>
  <c r="D390" i="5"/>
  <c r="G64" i="9"/>
  <c r="AN7" i="11" s="1"/>
  <c r="G70" i="9"/>
  <c r="AN13" i="11" s="1"/>
  <c r="D415" i="5"/>
  <c r="D421" i="5"/>
  <c r="D427" i="5"/>
  <c r="D433" i="5"/>
  <c r="D452" i="5"/>
  <c r="E452" i="5" s="1"/>
  <c r="D458" i="5"/>
  <c r="D464" i="5"/>
  <c r="D470" i="5"/>
  <c r="H66" i="9"/>
  <c r="AO9" i="11" s="1"/>
  <c r="E525" i="5"/>
  <c r="D531" i="5"/>
  <c r="D537" i="5"/>
  <c r="D543" i="5"/>
  <c r="D641" i="5"/>
  <c r="D679" i="5"/>
  <c r="V41" i="9"/>
  <c r="E383" i="6"/>
  <c r="E177" i="7"/>
  <c r="G551" i="5"/>
  <c r="H551" i="5"/>
  <c r="E600" i="5"/>
  <c r="D606" i="5"/>
  <c r="D612" i="5"/>
  <c r="D618" i="5"/>
  <c r="J89" i="9" s="1"/>
  <c r="K63" i="9"/>
  <c r="AR6" i="11" s="1"/>
  <c r="K86" i="9"/>
  <c r="AR18" i="11" s="1"/>
  <c r="E653" i="5"/>
  <c r="Q79" i="9"/>
  <c r="E494" i="6"/>
  <c r="AA22" i="9"/>
  <c r="Z6" i="11" s="1"/>
  <c r="E22" i="7"/>
  <c r="AA34" i="9"/>
  <c r="E34" i="7"/>
  <c r="I361" i="5"/>
  <c r="D691" i="5"/>
  <c r="U37" i="9"/>
  <c r="E341" i="6"/>
  <c r="AA43" i="9"/>
  <c r="Z16" i="11" s="1"/>
  <c r="E43" i="7"/>
  <c r="G589" i="5"/>
  <c r="H589" i="5"/>
  <c r="N67" i="9"/>
  <c r="AU10" i="11" s="1"/>
  <c r="P20" i="9"/>
  <c r="O4" i="11" s="1"/>
  <c r="E134" i="6"/>
  <c r="J171" i="6"/>
  <c r="F171" i="6"/>
  <c r="Q74" i="9"/>
  <c r="E489" i="6"/>
  <c r="AA52" i="9"/>
  <c r="E52" i="7"/>
  <c r="I399" i="5"/>
  <c r="I589" i="5"/>
  <c r="N62" i="9"/>
  <c r="AU5" i="11" s="1"/>
  <c r="U20" i="9"/>
  <c r="T4" i="11" s="1"/>
  <c r="E324" i="6"/>
  <c r="P65" i="9"/>
  <c r="AW8" i="11" s="1"/>
  <c r="E442" i="6"/>
  <c r="E410" i="5"/>
  <c r="D416" i="5"/>
  <c r="D422" i="5"/>
  <c r="D428" i="5"/>
  <c r="K23" i="9"/>
  <c r="J7" i="11" s="1"/>
  <c r="K29" i="9"/>
  <c r="J13" i="11" s="1"/>
  <c r="D453" i="5"/>
  <c r="D459" i="5"/>
  <c r="D465" i="5"/>
  <c r="D471" i="5"/>
  <c r="H67" i="9"/>
  <c r="AO10" i="11" s="1"/>
  <c r="D526" i="5"/>
  <c r="D532" i="5"/>
  <c r="D538" i="5"/>
  <c r="D544" i="5"/>
  <c r="K68" i="9"/>
  <c r="AR11" i="11" s="1"/>
  <c r="D651" i="5"/>
  <c r="K84" i="9" s="1"/>
  <c r="AR16" i="11" s="1"/>
  <c r="D70" i="6"/>
  <c r="N32" i="9" s="1"/>
  <c r="D86" i="6"/>
  <c r="D112" i="6"/>
  <c r="D127" i="6"/>
  <c r="D192" i="6"/>
  <c r="E220" i="6"/>
  <c r="J247" i="6"/>
  <c r="D308" i="6"/>
  <c r="E345" i="6"/>
  <c r="D351" i="6"/>
  <c r="U47" i="9" s="1"/>
  <c r="D356" i="6"/>
  <c r="V20" i="9"/>
  <c r="U4" i="11" s="1"/>
  <c r="E367" i="6"/>
  <c r="D378" i="6"/>
  <c r="E382" i="6"/>
  <c r="E387" i="6"/>
  <c r="G399" i="6"/>
  <c r="I399" i="6"/>
  <c r="E404" i="6"/>
  <c r="D462" i="6"/>
  <c r="E466" i="6"/>
  <c r="Q68" i="9"/>
  <c r="AX11" i="11" s="1"/>
  <c r="E493" i="6"/>
  <c r="E498" i="6"/>
  <c r="D571" i="6"/>
  <c r="D583" i="6"/>
  <c r="D658" i="6"/>
  <c r="J19" i="7"/>
  <c r="I19" i="7"/>
  <c r="E26" i="7"/>
  <c r="D357" i="7"/>
  <c r="D193" i="7"/>
  <c r="S94" i="9"/>
  <c r="AZ22" i="11" s="1"/>
  <c r="E205" i="7"/>
  <c r="D394" i="7"/>
  <c r="E479" i="5"/>
  <c r="E485" i="5"/>
  <c r="D491" i="5"/>
  <c r="D497" i="5"/>
  <c r="D503" i="5"/>
  <c r="D509" i="5"/>
  <c r="D564" i="5"/>
  <c r="D570" i="5"/>
  <c r="D576" i="5"/>
  <c r="D582" i="5"/>
  <c r="E595" i="5"/>
  <c r="J72" i="9"/>
  <c r="D607" i="5"/>
  <c r="D613" i="5"/>
  <c r="K64" i="9"/>
  <c r="AR7" i="11" s="1"/>
  <c r="D647" i="5"/>
  <c r="K80" i="9" s="1"/>
  <c r="D681" i="5"/>
  <c r="D697" i="5"/>
  <c r="E710" i="5"/>
  <c r="D760" i="5"/>
  <c r="D775" i="5"/>
  <c r="D40" i="6"/>
  <c r="M40" i="9" s="1"/>
  <c r="D52" i="6"/>
  <c r="M52" i="9" s="1"/>
  <c r="D87" i="6"/>
  <c r="D113" i="6"/>
  <c r="D242" i="6"/>
  <c r="I285" i="6"/>
  <c r="D304" i="6"/>
  <c r="U21" i="9"/>
  <c r="T5" i="11" s="1"/>
  <c r="D357" i="6"/>
  <c r="V32" i="9"/>
  <c r="E374" i="6"/>
  <c r="O72" i="9"/>
  <c r="D416" i="6"/>
  <c r="H437" i="6"/>
  <c r="D458" i="6"/>
  <c r="D463" i="6"/>
  <c r="E253" i="7"/>
  <c r="D265" i="7"/>
  <c r="D271" i="7"/>
  <c r="D277" i="7"/>
  <c r="U66" i="9"/>
  <c r="BB9" i="11" s="1"/>
  <c r="U72" i="9"/>
  <c r="E335" i="7"/>
  <c r="E172" i="6"/>
  <c r="J285" i="6"/>
  <c r="E352" i="6"/>
  <c r="I437" i="6"/>
  <c r="E447" i="6"/>
  <c r="Q70" i="9"/>
  <c r="AX13" i="11" s="1"/>
  <c r="E485" i="6"/>
  <c r="E536" i="6"/>
  <c r="D44" i="7"/>
  <c r="E50" i="7"/>
  <c r="E185" i="7"/>
  <c r="E197" i="7"/>
  <c r="J285" i="7"/>
  <c r="H285" i="7"/>
  <c r="G285" i="7"/>
  <c r="J323" i="7"/>
  <c r="F323" i="7"/>
  <c r="I323" i="7"/>
  <c r="H323" i="7"/>
  <c r="G323" i="7"/>
  <c r="E480" i="5"/>
  <c r="L30" i="9"/>
  <c r="K14" i="11" s="1"/>
  <c r="D492" i="5"/>
  <c r="D498" i="5"/>
  <c r="D504" i="5"/>
  <c r="I62" i="9"/>
  <c r="AP5" i="11" s="1"/>
  <c r="D565" i="5"/>
  <c r="D571" i="5"/>
  <c r="D577" i="5"/>
  <c r="D583" i="5"/>
  <c r="J67" i="9"/>
  <c r="AQ10" i="11" s="1"/>
  <c r="D602" i="5"/>
  <c r="D608" i="5"/>
  <c r="D614" i="5"/>
  <c r="D620" i="5"/>
  <c r="L66" i="9"/>
  <c r="AS9" i="11" s="1"/>
  <c r="D687" i="5"/>
  <c r="D716" i="5"/>
  <c r="D776" i="5"/>
  <c r="M29" i="9"/>
  <c r="L13" i="11" s="1"/>
  <c r="D41" i="6"/>
  <c r="D53" i="6"/>
  <c r="D83" i="6"/>
  <c r="D119" i="6"/>
  <c r="D129" i="6"/>
  <c r="D161" i="6"/>
  <c r="Q21" i="9"/>
  <c r="P5" i="11" s="1"/>
  <c r="E183" i="6"/>
  <c r="D199" i="6"/>
  <c r="E212" i="6"/>
  <c r="D238" i="6"/>
  <c r="D279" i="6"/>
  <c r="D300" i="6"/>
  <c r="D305" i="6"/>
  <c r="U33" i="9"/>
  <c r="E337" i="6"/>
  <c r="D375" i="6"/>
  <c r="D385" i="6"/>
  <c r="V43" i="9" s="1"/>
  <c r="U16" i="11" s="1"/>
  <c r="D390" i="6"/>
  <c r="D412" i="6"/>
  <c r="P71" i="9"/>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50" i="5"/>
  <c r="D456" i="5"/>
  <c r="K38" i="9" s="1"/>
  <c r="D462" i="5"/>
  <c r="D468" i="5"/>
  <c r="E517" i="5"/>
  <c r="E523" i="5"/>
  <c r="D529" i="5"/>
  <c r="D535" i="5"/>
  <c r="D541" i="5"/>
  <c r="D547" i="5"/>
  <c r="D643" i="5"/>
  <c r="K76" i="9" s="1"/>
  <c r="D659" i="5"/>
  <c r="K92" i="9" s="1"/>
  <c r="L72" i="9"/>
  <c r="D693" i="5"/>
  <c r="M63" i="9"/>
  <c r="AT6" i="11" s="1"/>
  <c r="D722" i="5"/>
  <c r="D737" i="5"/>
  <c r="D756" i="5"/>
  <c r="D771" i="5"/>
  <c r="N23" i="9"/>
  <c r="M7" i="11" s="1"/>
  <c r="D73" i="6"/>
  <c r="N35" i="9" s="1"/>
  <c r="D156" i="6"/>
  <c r="D189" i="6"/>
  <c r="D223" i="6"/>
  <c r="S27" i="9"/>
  <c r="R11" i="11" s="1"/>
  <c r="D260" i="6"/>
  <c r="D380" i="6"/>
  <c r="V38" i="9" s="1"/>
  <c r="D395" i="6"/>
  <c r="O63" i="9"/>
  <c r="AV6" i="11" s="1"/>
  <c r="O68" i="9"/>
  <c r="AV11" i="11" s="1"/>
  <c r="D417" i="6"/>
  <c r="E421" i="6"/>
  <c r="D427" i="6"/>
  <c r="O88" i="9" s="1"/>
  <c r="AV20" i="11" s="1"/>
  <c r="D432" i="6"/>
  <c r="E443" i="6"/>
  <c r="D454" i="6"/>
  <c r="D459" i="6"/>
  <c r="D491" i="6"/>
  <c r="Q76" i="9" s="1"/>
  <c r="D506" i="6"/>
  <c r="W28" i="9"/>
  <c r="V12" i="11" s="1"/>
  <c r="D542" i="6"/>
  <c r="D38" i="7"/>
  <c r="J57" i="7"/>
  <c r="F57" i="7"/>
  <c r="AC23" i="9"/>
  <c r="AB7" i="11" s="1"/>
  <c r="D149" i="7"/>
  <c r="D155" i="7"/>
  <c r="D161" i="7"/>
  <c r="D167" i="7"/>
  <c r="G589" i="6"/>
  <c r="F589" i="6"/>
  <c r="J589" i="6"/>
  <c r="I589" i="6"/>
  <c r="H589" i="6"/>
  <c r="S63" i="9"/>
  <c r="AZ6" i="11" s="1"/>
  <c r="E174" i="7"/>
  <c r="S75" i="9"/>
  <c r="E186" i="7"/>
  <c r="S87" i="9"/>
  <c r="AZ19" i="11" s="1"/>
  <c r="E198" i="7"/>
  <c r="J209" i="7"/>
  <c r="G209" i="7"/>
  <c r="D337" i="7"/>
  <c r="K21" i="9"/>
  <c r="J5" i="11" s="1"/>
  <c r="D451" i="5"/>
  <c r="D457" i="5"/>
  <c r="D463" i="5"/>
  <c r="D469" i="5"/>
  <c r="H65" i="9"/>
  <c r="AO8" i="11" s="1"/>
  <c r="H71" i="9"/>
  <c r="AO14" i="11" s="1"/>
  <c r="D530" i="5"/>
  <c r="D536" i="5"/>
  <c r="D542" i="5"/>
  <c r="D621" i="5"/>
  <c r="J92" i="9" s="1"/>
  <c r="L62" i="9"/>
  <c r="AS5" i="11" s="1"/>
  <c r="D767" i="5"/>
  <c r="D772" i="5"/>
  <c r="N24" i="9"/>
  <c r="M8" i="11" s="1"/>
  <c r="D74" i="6"/>
  <c r="D79" i="6"/>
  <c r="D84" i="6"/>
  <c r="D110" i="6"/>
  <c r="F133" i="6"/>
  <c r="P23" i="9"/>
  <c r="O7" i="11" s="1"/>
  <c r="D152" i="6"/>
  <c r="D234" i="6"/>
  <c r="E286" i="6"/>
  <c r="G323" i="6"/>
  <c r="F323" i="6"/>
  <c r="D354" i="6"/>
  <c r="U50" i="9" s="1"/>
  <c r="D376" i="6"/>
  <c r="V34" i="9" s="1"/>
  <c r="D381" i="6"/>
  <c r="V39" i="9" s="1"/>
  <c r="D391" i="6"/>
  <c r="O64" i="9"/>
  <c r="AV7" i="11" s="1"/>
  <c r="D413" i="6"/>
  <c r="D428" i="6"/>
  <c r="D492" i="6"/>
  <c r="Q77" i="9" s="1"/>
  <c r="D502" i="6"/>
  <c r="W29" i="9"/>
  <c r="V13" i="11" s="1"/>
  <c r="D538" i="6"/>
  <c r="W44" i="9" s="1"/>
  <c r="V17" i="11" s="1"/>
  <c r="D650" i="6"/>
  <c r="E28" i="7"/>
  <c r="D32" i="7"/>
  <c r="H57" i="7"/>
  <c r="D187" i="7"/>
  <c r="D199" i="7"/>
  <c r="H209" i="7"/>
  <c r="D655" i="5"/>
  <c r="K88" i="9" s="1"/>
  <c r="AR20" i="11" s="1"/>
  <c r="D689" i="5"/>
  <c r="D718" i="5"/>
  <c r="D733" i="5"/>
  <c r="E25" i="6"/>
  <c r="D37" i="6"/>
  <c r="D49" i="6"/>
  <c r="D90" i="6"/>
  <c r="D185" i="6"/>
  <c r="D201" i="6"/>
  <c r="E251" i="6"/>
  <c r="D266" i="6"/>
  <c r="D312" i="6"/>
  <c r="D317" i="6"/>
  <c r="E349" i="6"/>
  <c r="E366" i="6"/>
  <c r="E386" i="6"/>
  <c r="O60" i="9"/>
  <c r="AV3" i="11" s="1"/>
  <c r="D418" i="6"/>
  <c r="O79" i="9" s="1"/>
  <c r="D423" i="6"/>
  <c r="O84" i="9" s="1"/>
  <c r="AV16" i="11" s="1"/>
  <c r="D433" i="6"/>
  <c r="P73" i="9"/>
  <c r="E450" i="6"/>
  <c r="Q62" i="9"/>
  <c r="AX5" i="11" s="1"/>
  <c r="Q72" i="9"/>
  <c r="E497" i="6"/>
  <c r="D507" i="6"/>
  <c r="Q92" i="9" s="1"/>
  <c r="W24" i="9"/>
  <c r="V8" i="11" s="1"/>
  <c r="E528" i="6"/>
  <c r="E35" i="7"/>
  <c r="E102" i="7"/>
  <c r="D108" i="7"/>
  <c r="D114" i="7"/>
  <c r="D120" i="7"/>
  <c r="D126" i="7"/>
  <c r="I209" i="7"/>
  <c r="D338" i="7"/>
  <c r="H247" i="6"/>
  <c r="I247" i="6"/>
  <c r="W30" i="9"/>
  <c r="V14" i="11" s="1"/>
  <c r="E524" i="6"/>
  <c r="W35" i="9"/>
  <c r="E529" i="6"/>
  <c r="S72" i="9"/>
  <c r="E183" i="7"/>
  <c r="S84" i="9"/>
  <c r="AZ16" i="11" s="1"/>
  <c r="E195" i="7"/>
  <c r="D773" i="5"/>
  <c r="D80" i="6"/>
  <c r="O25" i="9"/>
  <c r="N9" i="11" s="1"/>
  <c r="D158" i="6"/>
  <c r="D191" i="6"/>
  <c r="G247" i="6"/>
  <c r="O70" i="9"/>
  <c r="AV13" i="11" s="1"/>
  <c r="E409" i="6"/>
  <c r="O85" i="9"/>
  <c r="AV17" i="11" s="1"/>
  <c r="E424" i="6"/>
  <c r="S73" i="9"/>
  <c r="E184" i="7"/>
  <c r="S85" i="9"/>
  <c r="AZ17" i="11" s="1"/>
  <c r="E196" i="7"/>
  <c r="U64" i="9"/>
  <c r="BB7" i="11" s="1"/>
  <c r="U76" i="9"/>
  <c r="E339" i="7"/>
  <c r="V63" i="9"/>
  <c r="BC6" i="11" s="1"/>
  <c r="D160" i="6"/>
  <c r="D231" i="6"/>
  <c r="T21" i="9"/>
  <c r="S5" i="11" s="1"/>
  <c r="E297" i="6"/>
  <c r="D316" i="6"/>
  <c r="D353" i="6"/>
  <c r="D379" i="6"/>
  <c r="D429" i="6"/>
  <c r="D455" i="6"/>
  <c r="D490" i="6"/>
  <c r="W21" i="9"/>
  <c r="V5" i="11" s="1"/>
  <c r="D534" i="6"/>
  <c r="W40" i="9" s="1"/>
  <c r="D539" i="6"/>
  <c r="W45" i="9" s="1"/>
  <c r="V18" i="11" s="1"/>
  <c r="I551" i="6"/>
  <c r="AC21" i="9"/>
  <c r="AB5" i="11" s="1"/>
  <c r="AC27" i="9"/>
  <c r="AB11" i="11" s="1"/>
  <c r="D147" i="7"/>
  <c r="D153" i="7"/>
  <c r="D159" i="7"/>
  <c r="D165" i="7"/>
  <c r="I171" i="7"/>
  <c r="T62" i="9"/>
  <c r="BA5" i="11" s="1"/>
  <c r="AE26" i="9"/>
  <c r="AD10" i="11" s="1"/>
  <c r="D298" i="7"/>
  <c r="D304" i="7"/>
  <c r="D310" i="7"/>
  <c r="D316" i="7"/>
  <c r="D349" i="7"/>
  <c r="G361" i="7"/>
  <c r="D386" i="7"/>
  <c r="D391" i="7"/>
  <c r="E28" i="8"/>
  <c r="D34" i="8"/>
  <c r="D40" i="8"/>
  <c r="D46" i="8"/>
  <c r="D52" i="8"/>
  <c r="D71" i="8"/>
  <c r="D77" i="8"/>
  <c r="D83" i="8"/>
  <c r="D89" i="8"/>
  <c r="D109" i="8"/>
  <c r="D115" i="8"/>
  <c r="D121" i="8"/>
  <c r="D127" i="8"/>
  <c r="D267" i="6"/>
  <c r="D272" i="6"/>
  <c r="V19" i="9"/>
  <c r="U3" i="11" s="1"/>
  <c r="V23" i="9"/>
  <c r="U7" i="11" s="1"/>
  <c r="D384" i="6"/>
  <c r="V42" i="9" s="1"/>
  <c r="U15" i="11" s="1"/>
  <c r="D389" i="6"/>
  <c r="V47" i="9" s="1"/>
  <c r="D394" i="6"/>
  <c r="O71" i="9"/>
  <c r="AV14" i="11" s="1"/>
  <c r="D415" i="6"/>
  <c r="O76" i="9" s="1"/>
  <c r="D420" i="6"/>
  <c r="P60" i="9"/>
  <c r="AW3" i="11" s="1"/>
  <c r="P64" i="9"/>
  <c r="AW7" i="11" s="1"/>
  <c r="D460" i="6"/>
  <c r="P83" i="9" s="1"/>
  <c r="AW15" i="11" s="1"/>
  <c r="D465" i="6"/>
  <c r="P88" i="9" s="1"/>
  <c r="AW20" i="11" s="1"/>
  <c r="D470" i="6"/>
  <c r="D495" i="6"/>
  <c r="Q80" i="9" s="1"/>
  <c r="D500" i="6"/>
  <c r="Q85" i="9" s="1"/>
  <c r="AX17" i="11" s="1"/>
  <c r="D505" i="6"/>
  <c r="D564" i="6"/>
  <c r="D649" i="6"/>
  <c r="D661" i="6"/>
  <c r="AB23" i="9"/>
  <c r="AA7" i="11" s="1"/>
  <c r="D111" i="7"/>
  <c r="D117" i="7"/>
  <c r="D123" i="7"/>
  <c r="D129" i="7"/>
  <c r="D530" i="6"/>
  <c r="W36" i="9" s="1"/>
  <c r="D535" i="6"/>
  <c r="W41" i="9" s="1"/>
  <c r="D540" i="6"/>
  <c r="AA21" i="9"/>
  <c r="Z5" i="11" s="1"/>
  <c r="F95" i="7"/>
  <c r="D382" i="7"/>
  <c r="AB30" i="9"/>
  <c r="AA14" i="11" s="1"/>
  <c r="D112" i="7"/>
  <c r="D118" i="7"/>
  <c r="D124" i="7"/>
  <c r="AD23" i="9"/>
  <c r="AC7" i="11" s="1"/>
  <c r="D263" i="7"/>
  <c r="D269" i="7"/>
  <c r="D275" i="7"/>
  <c r="D281" i="7"/>
  <c r="E367" i="7"/>
  <c r="V71" i="9"/>
  <c r="BC14" i="11" s="1"/>
  <c r="F19" i="8"/>
  <c r="D264" i="7"/>
  <c r="D270" i="7"/>
  <c r="D276" i="7"/>
  <c r="U62" i="9"/>
  <c r="BB5" i="11" s="1"/>
  <c r="D388" i="7"/>
  <c r="I19" i="8"/>
  <c r="AC30" i="9"/>
  <c r="AB14" i="11" s="1"/>
  <c r="D150" i="7"/>
  <c r="D156" i="7"/>
  <c r="D162" i="7"/>
  <c r="G247" i="7"/>
  <c r="AE23" i="9"/>
  <c r="AD7" i="11" s="1"/>
  <c r="AE29" i="9"/>
  <c r="AD13" i="11" s="1"/>
  <c r="D301" i="7"/>
  <c r="D307" i="7"/>
  <c r="D313" i="7"/>
  <c r="D319" i="7"/>
  <c r="D341" i="7"/>
  <c r="D379" i="7"/>
  <c r="E25" i="8"/>
  <c r="AF31" i="9"/>
  <c r="D37" i="8"/>
  <c r="D43" i="8"/>
  <c r="D49" i="8"/>
  <c r="F57" i="8"/>
  <c r="E254" i="7"/>
  <c r="D260" i="7"/>
  <c r="D266" i="7"/>
  <c r="D272" i="7"/>
  <c r="D278" i="7"/>
  <c r="D380" i="7"/>
  <c r="AC26" i="9"/>
  <c r="AB10" i="11" s="1"/>
  <c r="D146" i="7"/>
  <c r="D152" i="7"/>
  <c r="D158" i="7"/>
  <c r="D164" i="7"/>
  <c r="G171" i="7"/>
  <c r="E291" i="7"/>
  <c r="D303" i="7"/>
  <c r="D309" i="7"/>
  <c r="D315" i="7"/>
  <c r="D348" i="7"/>
  <c r="AF27" i="9"/>
  <c r="AE11" i="11" s="1"/>
  <c r="D33" i="8"/>
  <c r="D39" i="8"/>
  <c r="D45" i="8"/>
  <c r="D51" i="8"/>
  <c r="E64" i="8"/>
  <c r="D70" i="8"/>
  <c r="D76" i="8"/>
  <c r="D82" i="8"/>
  <c r="D88" i="8"/>
  <c r="E19" i="7"/>
  <c r="AB19" i="9"/>
  <c r="AA3" i="11" s="1"/>
  <c r="R60" i="9"/>
  <c r="AY3" i="11" s="1"/>
  <c r="E57" i="7"/>
  <c r="E551" i="5"/>
  <c r="L19" i="9"/>
  <c r="K3" i="11" s="1"/>
  <c r="E209" i="7"/>
  <c r="E60" i="9"/>
  <c r="AL3" i="11" s="1"/>
  <c r="F60" i="9"/>
  <c r="AM3" i="11" s="1"/>
  <c r="H19" i="9"/>
  <c r="G3" i="11" s="1"/>
  <c r="G60" i="9"/>
  <c r="AN3" i="11" s="1"/>
  <c r="E590" i="6"/>
  <c r="E401" i="6"/>
  <c r="E325" i="6"/>
  <c r="E173" i="7"/>
  <c r="O21" i="9"/>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7" i="9"/>
  <c r="E11" i="11" s="1"/>
  <c r="E103"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E255"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33" i="9"/>
  <c r="E337" i="5"/>
  <c r="J37" i="9"/>
  <c r="E341" i="5"/>
  <c r="J41" i="9"/>
  <c r="E345" i="5"/>
  <c r="J45" i="9"/>
  <c r="I18" i="11" s="1"/>
  <c r="E349" i="5"/>
  <c r="J49" i="9"/>
  <c r="E353" i="5"/>
  <c r="J53" i="9"/>
  <c r="I22" i="11" s="1"/>
  <c r="E357" i="5"/>
  <c r="F67" i="9"/>
  <c r="AM10" i="11" s="1"/>
  <c r="E368" i="5"/>
  <c r="F71" i="9"/>
  <c r="AM14" i="11" s="1"/>
  <c r="F75" i="9"/>
  <c r="E376" i="5"/>
  <c r="F79" i="9"/>
  <c r="E380" i="5"/>
  <c r="F83" i="9"/>
  <c r="AM15" i="11" s="1"/>
  <c r="E384" i="5"/>
  <c r="F85" i="9"/>
  <c r="AM17" i="11" s="1"/>
  <c r="E386" i="5"/>
  <c r="F89" i="9"/>
  <c r="E390" i="5"/>
  <c r="F91" i="9"/>
  <c r="E392" i="5"/>
  <c r="F93" i="9"/>
  <c r="E394" i="5"/>
  <c r="G66" i="9"/>
  <c r="AN9" i="11" s="1"/>
  <c r="E405" i="5"/>
  <c r="G68" i="9"/>
  <c r="AN11" i="11" s="1"/>
  <c r="E407" i="5"/>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8" i="9"/>
  <c r="AO11" i="11" s="1"/>
  <c r="E521" i="5"/>
  <c r="H70" i="9"/>
  <c r="AO13" i="11" s="1"/>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E26" i="5"/>
  <c r="D32" i="9"/>
  <c r="E32" i="5"/>
  <c r="D40" i="9"/>
  <c r="E40" i="5"/>
  <c r="D46" i="9"/>
  <c r="C19" i="11" s="1"/>
  <c r="E46" i="5"/>
  <c r="E19" i="9"/>
  <c r="D3" i="11" s="1"/>
  <c r="E57"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E101" i="5"/>
  <c r="F29" i="9"/>
  <c r="E13" i="11" s="1"/>
  <c r="F33" i="9"/>
  <c r="E109" i="5"/>
  <c r="F37" i="9"/>
  <c r="E113" i="5"/>
  <c r="F39" i="9"/>
  <c r="E115" i="5"/>
  <c r="F43" i="9"/>
  <c r="E16" i="11" s="1"/>
  <c r="E119" i="5"/>
  <c r="F47" i="9"/>
  <c r="E123" i="5"/>
  <c r="F51" i="9"/>
  <c r="E127" i="5"/>
  <c r="G24" i="9"/>
  <c r="F8" i="11" s="1"/>
  <c r="E138" i="5"/>
  <c r="G28" i="9"/>
  <c r="F12" i="11" s="1"/>
  <c r="G32" i="9"/>
  <c r="E146" i="5"/>
  <c r="G36" i="9"/>
  <c r="E150" i="5"/>
  <c r="G40" i="9"/>
  <c r="E154" i="5"/>
  <c r="G44" i="9"/>
  <c r="F17" i="11" s="1"/>
  <c r="E158" i="5"/>
  <c r="G48" i="9"/>
  <c r="E162" i="5"/>
  <c r="G52" i="9"/>
  <c r="E166" i="5"/>
  <c r="E179" i="5"/>
  <c r="D72" i="9"/>
  <c r="E183" i="5"/>
  <c r="D76" i="9"/>
  <c r="E187" i="5"/>
  <c r="D82" i="9"/>
  <c r="E193" i="5"/>
  <c r="D86" i="9"/>
  <c r="AK18" i="11" s="1"/>
  <c r="E197" i="5"/>
  <c r="D90" i="9"/>
  <c r="E201" i="5"/>
  <c r="D94" i="9"/>
  <c r="AK22" i="11" s="1"/>
  <c r="E205" i="5"/>
  <c r="E212" i="5"/>
  <c r="E67" i="9"/>
  <c r="AL10" i="11" s="1"/>
  <c r="E216" i="5"/>
  <c r="E71" i="9"/>
  <c r="AL14" i="11" s="1"/>
  <c r="E220" i="5"/>
  <c r="E75" i="9"/>
  <c r="E224" i="5"/>
  <c r="E79" i="9"/>
  <c r="E228" i="5"/>
  <c r="E83" i="9"/>
  <c r="AL15" i="11" s="1"/>
  <c r="E232" i="5"/>
  <c r="E87" i="9"/>
  <c r="AL19" i="11" s="1"/>
  <c r="E236" i="5"/>
  <c r="E91" i="9"/>
  <c r="E240" i="5"/>
  <c r="E247" i="5"/>
  <c r="H25" i="9"/>
  <c r="G9" i="11" s="1"/>
  <c r="H29" i="9"/>
  <c r="G13" i="11" s="1"/>
  <c r="E257" i="5"/>
  <c r="H33" i="9"/>
  <c r="E261" i="5"/>
  <c r="H37" i="9"/>
  <c r="E265" i="5"/>
  <c r="H39" i="9"/>
  <c r="E267" i="5"/>
  <c r="H43" i="9"/>
  <c r="G16" i="11" s="1"/>
  <c r="E271" i="5"/>
  <c r="H47" i="9"/>
  <c r="E275" i="5"/>
  <c r="H51" i="9"/>
  <c r="E279" i="5"/>
  <c r="I22" i="9"/>
  <c r="H6" i="11" s="1"/>
  <c r="I30" i="9"/>
  <c r="H14" i="11" s="1"/>
  <c r="E296" i="5"/>
  <c r="I34" i="9"/>
  <c r="E300" i="5"/>
  <c r="I38" i="9"/>
  <c r="E304" i="5"/>
  <c r="I42" i="9"/>
  <c r="H15" i="11" s="1"/>
  <c r="E308" i="5"/>
  <c r="I46" i="9"/>
  <c r="H19" i="11" s="1"/>
  <c r="E312" i="5"/>
  <c r="I50" i="9"/>
  <c r="E316" i="5"/>
  <c r="J19" i="9"/>
  <c r="I3" i="11" s="1"/>
  <c r="E323" i="5"/>
  <c r="J27" i="9"/>
  <c r="I11" i="11" s="1"/>
  <c r="E331" i="5"/>
  <c r="J31" i="9"/>
  <c r="E335" i="5"/>
  <c r="J35" i="9"/>
  <c r="E339" i="5"/>
  <c r="J39" i="9"/>
  <c r="E343" i="5"/>
  <c r="J43" i="9"/>
  <c r="I16" i="11" s="1"/>
  <c r="E347" i="5"/>
  <c r="J47" i="9"/>
  <c r="E351" i="5"/>
  <c r="J51" i="9"/>
  <c r="E355" i="5"/>
  <c r="F65" i="9"/>
  <c r="AM8" i="11" s="1"/>
  <c r="F69" i="9"/>
  <c r="AM12" i="11" s="1"/>
  <c r="E370" i="5"/>
  <c r="F73" i="9"/>
  <c r="E374" i="5"/>
  <c r="F77" i="9"/>
  <c r="E378" i="5"/>
  <c r="F81" i="9"/>
  <c r="E382" i="5"/>
  <c r="F87" i="9"/>
  <c r="AM19" i="11" s="1"/>
  <c r="E388" i="5"/>
  <c r="G62" i="9"/>
  <c r="AN5" i="11" s="1"/>
  <c r="E401" i="5"/>
  <c r="L21" i="9"/>
  <c r="K5" i="11" s="1"/>
  <c r="E477" i="5"/>
  <c r="L25" i="9"/>
  <c r="K9" i="11" s="1"/>
  <c r="E481" i="5"/>
  <c r="L27" i="9"/>
  <c r="K11" i="11" s="1"/>
  <c r="E483"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6" i="9"/>
  <c r="AQ9" i="11" s="1"/>
  <c r="E597" i="5"/>
  <c r="J70" i="9"/>
  <c r="AQ13" i="11" s="1"/>
  <c r="E599" i="5"/>
  <c r="J74" i="9"/>
  <c r="E603" i="5"/>
  <c r="J76" i="9"/>
  <c r="E605" i="5"/>
  <c r="J78" i="9"/>
  <c r="E607" i="5"/>
  <c r="J80" i="9"/>
  <c r="E609" i="5"/>
  <c r="J82" i="9"/>
  <c r="E611" i="5"/>
  <c r="J84" i="9"/>
  <c r="AQ16" i="11" s="1"/>
  <c r="E613" i="5"/>
  <c r="J86" i="9"/>
  <c r="AQ18" i="11" s="1"/>
  <c r="E615"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35" i="9"/>
  <c r="E149" i="5"/>
  <c r="G41" i="9"/>
  <c r="E155" i="5"/>
  <c r="G49" i="9"/>
  <c r="E163" i="5"/>
  <c r="D65" i="9"/>
  <c r="AK8" i="11" s="1"/>
  <c r="E176" i="5"/>
  <c r="E180" i="5"/>
  <c r="D73" i="9"/>
  <c r="E184" i="5"/>
  <c r="D77" i="9"/>
  <c r="E188" i="5"/>
  <c r="D81" i="9"/>
  <c r="E192" i="5"/>
  <c r="D85" i="9"/>
  <c r="AK17" i="11" s="1"/>
  <c r="E196" i="5"/>
  <c r="D89" i="9"/>
  <c r="E200" i="5"/>
  <c r="D93" i="9"/>
  <c r="E204" i="5"/>
  <c r="E70" i="9"/>
  <c r="AL13" i="11" s="1"/>
  <c r="E219" i="5"/>
  <c r="E74" i="9"/>
  <c r="E223" i="5"/>
  <c r="E78" i="9"/>
  <c r="E227" i="5"/>
  <c r="E84" i="9"/>
  <c r="AL16" i="11" s="1"/>
  <c r="E233" i="5"/>
  <c r="E88" i="9"/>
  <c r="AL20" i="11" s="1"/>
  <c r="E237" i="5"/>
  <c r="E90" i="9"/>
  <c r="E239" i="5"/>
  <c r="E94" i="9"/>
  <c r="AL22" i="11" s="1"/>
  <c r="E243" i="5"/>
  <c r="H22" i="9"/>
  <c r="G6" i="11" s="1"/>
  <c r="E250"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30" i="9"/>
  <c r="I14" i="11" s="1"/>
  <c r="J34" i="9"/>
  <c r="E338" i="5"/>
  <c r="J38" i="9"/>
  <c r="E342" i="5"/>
  <c r="J42" i="9"/>
  <c r="I15" i="11" s="1"/>
  <c r="E346" i="5"/>
  <c r="J46" i="9"/>
  <c r="I19" i="11" s="1"/>
  <c r="E350" i="5"/>
  <c r="J50" i="9"/>
  <c r="E354" i="5"/>
  <c r="F66" i="9"/>
  <c r="AM9" i="11" s="1"/>
  <c r="E367" i="5"/>
  <c r="F74" i="9"/>
  <c r="E375" i="5"/>
  <c r="F78" i="9"/>
  <c r="E379" i="5"/>
  <c r="F82" i="9"/>
  <c r="E383" i="5"/>
  <c r="F86" i="9"/>
  <c r="AM18" i="11" s="1"/>
  <c r="E387" i="5"/>
  <c r="F90" i="9"/>
  <c r="E391" i="5"/>
  <c r="F94" i="9"/>
  <c r="AM22" i="11" s="1"/>
  <c r="E395" i="5"/>
  <c r="G67" i="9"/>
  <c r="AN10" i="11" s="1"/>
  <c r="E406"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5" i="9"/>
  <c r="J9" i="11" s="1"/>
  <c r="E443" i="5"/>
  <c r="K27" i="9"/>
  <c r="J11" i="11" s="1"/>
  <c r="E445"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E520" i="5"/>
  <c r="H69" i="9"/>
  <c r="AO12" i="11" s="1"/>
  <c r="E522" i="5"/>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9" i="9"/>
  <c r="E684" i="5"/>
  <c r="L81" i="9"/>
  <c r="E686" i="5"/>
  <c r="L86" i="9"/>
  <c r="AS18" i="11" s="1"/>
  <c r="E691" i="5"/>
  <c r="M60" i="9"/>
  <c r="AT3" i="11" s="1"/>
  <c r="E703" i="5"/>
  <c r="M66" i="9"/>
  <c r="AT9" i="11" s="1"/>
  <c r="M69" i="9"/>
  <c r="AT12" i="11" s="1"/>
  <c r="E712" i="5"/>
  <c r="M73" i="9"/>
  <c r="E716" i="5"/>
  <c r="N75" i="9"/>
  <c r="E757" i="5"/>
  <c r="D22" i="9"/>
  <c r="C6" i="11" s="1"/>
  <c r="E22" i="5"/>
  <c r="D30" i="9"/>
  <c r="C14" i="11" s="1"/>
  <c r="D36" i="9"/>
  <c r="E36" i="5"/>
  <c r="D42" i="9"/>
  <c r="C15" i="11" s="1"/>
  <c r="E42" i="5"/>
  <c r="D50" i="9"/>
  <c r="E50" i="5"/>
  <c r="E31" i="9"/>
  <c r="E37" i="9"/>
  <c r="E75" i="5"/>
  <c r="E45" i="9"/>
  <c r="D18" i="11" s="1"/>
  <c r="E83" i="5"/>
  <c r="E53" i="9"/>
  <c r="D22" i="11" s="1"/>
  <c r="E91" i="5"/>
  <c r="F26" i="9"/>
  <c r="E10" i="11" s="1"/>
  <c r="E102" i="5"/>
  <c r="F34" i="9"/>
  <c r="E110" i="5"/>
  <c r="F42" i="9"/>
  <c r="E15" i="11" s="1"/>
  <c r="E118" i="5"/>
  <c r="F52" i="9"/>
  <c r="E128" i="5"/>
  <c r="G31" i="9"/>
  <c r="E145" i="5"/>
  <c r="G37" i="9"/>
  <c r="E151" i="5"/>
  <c r="G43" i="9"/>
  <c r="F16" i="11" s="1"/>
  <c r="E157" i="5"/>
  <c r="G47" i="9"/>
  <c r="E161" i="5"/>
  <c r="G53" i="9"/>
  <c r="F22" i="11" s="1"/>
  <c r="E167" i="5"/>
  <c r="D67" i="9"/>
  <c r="AK10" i="11" s="1"/>
  <c r="E178" i="5"/>
  <c r="D75" i="9"/>
  <c r="E186" i="5"/>
  <c r="D79" i="9"/>
  <c r="E190" i="5"/>
  <c r="D83" i="9"/>
  <c r="AK15" i="11" s="1"/>
  <c r="E194" i="5"/>
  <c r="D87" i="9"/>
  <c r="AK19" i="11" s="1"/>
  <c r="E198" i="5"/>
  <c r="D91" i="9"/>
  <c r="E202" i="5"/>
  <c r="E209" i="5"/>
  <c r="E66" i="9"/>
  <c r="AL9" i="11" s="1"/>
  <c r="E215" i="5"/>
  <c r="E72" i="9"/>
  <c r="E221" i="5"/>
  <c r="E76" i="9"/>
  <c r="E225" i="5"/>
  <c r="E80" i="9"/>
  <c r="E229" i="5"/>
  <c r="E82" i="9"/>
  <c r="E231" i="5"/>
  <c r="E86" i="9"/>
  <c r="AL18" i="11" s="1"/>
  <c r="E235" i="5"/>
  <c r="E92" i="9"/>
  <c r="E241" i="5"/>
  <c r="H24" i="9"/>
  <c r="G8" i="11" s="1"/>
  <c r="E252" i="5"/>
  <c r="H32" i="9"/>
  <c r="E260" i="5"/>
  <c r="H36" i="9"/>
  <c r="E264" i="5"/>
  <c r="H40" i="9"/>
  <c r="E268" i="5"/>
  <c r="H44" i="9"/>
  <c r="G17" i="11" s="1"/>
  <c r="E272" i="5"/>
  <c r="H48" i="9"/>
  <c r="E276" i="5"/>
  <c r="I19" i="9"/>
  <c r="H3" i="11" s="1"/>
  <c r="E285"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L28" i="9"/>
  <c r="K12" i="11" s="1"/>
  <c r="E484" i="5"/>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6" i="9"/>
  <c r="AP9" i="11" s="1"/>
  <c r="E557" i="5"/>
  <c r="I68" i="9"/>
  <c r="AP11" i="11" s="1"/>
  <c r="E559" i="5"/>
  <c r="I70" i="9"/>
  <c r="AP13" i="11" s="1"/>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5" i="9"/>
  <c r="AQ8" i="11" s="1"/>
  <c r="E594" i="5"/>
  <c r="J69" i="9"/>
  <c r="AQ12" i="11" s="1"/>
  <c r="E598" i="5"/>
  <c r="J71" i="9"/>
  <c r="AQ14" i="11" s="1"/>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E749" i="5"/>
  <c r="J95" i="5"/>
  <c r="J171" i="5"/>
  <c r="E172" i="5"/>
  <c r="J209" i="5"/>
  <c r="E210" i="5"/>
  <c r="J247" i="5"/>
  <c r="E286" i="5"/>
  <c r="J437" i="5"/>
  <c r="J475" i="5"/>
  <c r="J513" i="5"/>
  <c r="J551" i="5"/>
  <c r="E552" i="5"/>
  <c r="J589" i="5"/>
  <c r="E618" i="5"/>
  <c r="E622" i="5"/>
  <c r="E635" i="5"/>
  <c r="E639" i="5"/>
  <c r="E643" i="5"/>
  <c r="E647" i="5"/>
  <c r="E651" i="5"/>
  <c r="E655" i="5"/>
  <c r="E659" i="5"/>
  <c r="H665"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4" i="5"/>
  <c r="D640" i="5"/>
  <c r="E642" i="5"/>
  <c r="D644" i="5"/>
  <c r="E646" i="5"/>
  <c r="D648" i="5"/>
  <c r="E650" i="5"/>
  <c r="D652" i="5"/>
  <c r="E654" i="5"/>
  <c r="D656" i="5"/>
  <c r="E658" i="5"/>
  <c r="D660" i="5"/>
  <c r="E665" i="5"/>
  <c r="I665" i="5"/>
  <c r="D685" i="5"/>
  <c r="M81" i="9"/>
  <c r="E724" i="5"/>
  <c r="M89" i="9"/>
  <c r="E732" i="5"/>
  <c r="G742" i="5"/>
  <c r="E746" i="5"/>
  <c r="N72" i="9"/>
  <c r="E754" i="5"/>
  <c r="N80" i="9"/>
  <c r="E762" i="5"/>
  <c r="N88" i="9"/>
  <c r="AU20" i="11" s="1"/>
  <c r="E770" i="5"/>
  <c r="H19" i="6"/>
  <c r="M41" i="9"/>
  <c r="E41" i="6"/>
  <c r="N39" i="9"/>
  <c r="E77" i="6"/>
  <c r="N41" i="9"/>
  <c r="E79" i="6"/>
  <c r="N46" i="9"/>
  <c r="M19" i="11" s="1"/>
  <c r="E84" i="6"/>
  <c r="O37" i="9"/>
  <c r="E113" i="6"/>
  <c r="P28" i="9"/>
  <c r="O12" i="11" s="1"/>
  <c r="E142" i="6"/>
  <c r="R38" i="9"/>
  <c r="E228" i="6"/>
  <c r="E20" i="5"/>
  <c r="J57" i="5"/>
  <c r="E134" i="5"/>
  <c r="E248"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E29" i="6"/>
  <c r="M45" i="9"/>
  <c r="L18" i="11" s="1"/>
  <c r="E45" i="6"/>
  <c r="N45" i="9"/>
  <c r="M18" i="11" s="1"/>
  <c r="E83" i="6"/>
  <c r="O24" i="9"/>
  <c r="N8" i="11" s="1"/>
  <c r="E100" i="6"/>
  <c r="O34" i="9"/>
  <c r="E110" i="6"/>
  <c r="P52" i="9"/>
  <c r="E166" i="6"/>
  <c r="E628" i="5"/>
  <c r="L83" i="9"/>
  <c r="AS15" i="11" s="1"/>
  <c r="E688" i="5"/>
  <c r="L88" i="9"/>
  <c r="AS20" i="11" s="1"/>
  <c r="E693" i="5"/>
  <c r="I703"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S19" i="9"/>
  <c r="R3" i="11" s="1"/>
  <c r="E247" i="6"/>
  <c r="S25" i="9"/>
  <c r="R9" i="11" s="1"/>
  <c r="E253" i="6"/>
  <c r="D35" i="6"/>
  <c r="D39" i="6"/>
  <c r="D43" i="6"/>
  <c r="D47" i="6"/>
  <c r="D51" i="6"/>
  <c r="F57" i="6"/>
  <c r="J57" i="6"/>
  <c r="E62" i="6"/>
  <c r="E66" i="6"/>
  <c r="E70" i="6"/>
  <c r="D72" i="6"/>
  <c r="D82" i="6"/>
  <c r="O42" i="9"/>
  <c r="N15" i="11" s="1"/>
  <c r="E118" i="6"/>
  <c r="O50" i="9"/>
  <c r="E126" i="6"/>
  <c r="P22" i="9"/>
  <c r="O6" i="11" s="1"/>
  <c r="E136" i="6"/>
  <c r="P30" i="9"/>
  <c r="O14" i="11" s="1"/>
  <c r="E144" i="6"/>
  <c r="D149" i="6"/>
  <c r="P38" i="9"/>
  <c r="E152" i="6"/>
  <c r="D157" i="6"/>
  <c r="P46" i="9"/>
  <c r="O19" i="11" s="1"/>
  <c r="E160" i="6"/>
  <c r="D165" i="6"/>
  <c r="Q19" i="9"/>
  <c r="P3" i="11" s="1"/>
  <c r="E171" i="6"/>
  <c r="Q25" i="9"/>
  <c r="P9" i="11" s="1"/>
  <c r="E177" i="6"/>
  <c r="Q33" i="9"/>
  <c r="E185" i="6"/>
  <c r="D190" i="6"/>
  <c r="Q41" i="9"/>
  <c r="E193" i="6"/>
  <c r="D198" i="6"/>
  <c r="Q49" i="9"/>
  <c r="E201" i="6"/>
  <c r="R20" i="9"/>
  <c r="Q4" i="11" s="1"/>
  <c r="E210" i="6"/>
  <c r="R24" i="9"/>
  <c r="Q8" i="11" s="1"/>
  <c r="E214" i="6"/>
  <c r="R32" i="9"/>
  <c r="E222" i="6"/>
  <c r="D227" i="6"/>
  <c r="R40" i="9"/>
  <c r="E230" i="6"/>
  <c r="D235" i="6"/>
  <c r="R48" i="9"/>
  <c r="E238" i="6"/>
  <c r="D243" i="6"/>
  <c r="S20" i="9"/>
  <c r="R4" i="11" s="1"/>
  <c r="E248" i="6"/>
  <c r="S22" i="9"/>
  <c r="R6" i="11" s="1"/>
  <c r="E250" i="6"/>
  <c r="T27" i="9"/>
  <c r="S11" i="11" s="1"/>
  <c r="E293" i="6"/>
  <c r="T30" i="9"/>
  <c r="S14" i="11" s="1"/>
  <c r="E296" i="6"/>
  <c r="T35" i="9"/>
  <c r="E301" i="6"/>
  <c r="T38" i="9"/>
  <c r="E304" i="6"/>
  <c r="T43" i="9"/>
  <c r="S16" i="11" s="1"/>
  <c r="E309" i="6"/>
  <c r="T46" i="9"/>
  <c r="S19" i="11" s="1"/>
  <c r="E312" i="6"/>
  <c r="T51" i="9"/>
  <c r="E317" i="6"/>
  <c r="E32" i="6"/>
  <c r="D34" i="6"/>
  <c r="E36" i="6"/>
  <c r="D38" i="6"/>
  <c r="E40" i="6"/>
  <c r="D42" i="6"/>
  <c r="E44" i="6"/>
  <c r="D46" i="6"/>
  <c r="E48" i="6"/>
  <c r="D50" i="6"/>
  <c r="E52" i="6"/>
  <c r="E61" i="6"/>
  <c r="E65"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9" i="9"/>
  <c r="N13" i="11" s="1"/>
  <c r="E105" i="6"/>
  <c r="O31" i="9"/>
  <c r="E107" i="6"/>
  <c r="O32" i="9"/>
  <c r="E108" i="6"/>
  <c r="O38" i="9"/>
  <c r="E114" i="6"/>
  <c r="O46" i="9"/>
  <c r="N19" i="11" s="1"/>
  <c r="E122" i="6"/>
  <c r="P19" i="9"/>
  <c r="O3" i="11" s="1"/>
  <c r="E133"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6" i="9"/>
  <c r="S10" i="11" s="1"/>
  <c r="E292" i="6"/>
  <c r="T31" i="9"/>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31" i="9"/>
  <c r="E221" i="6"/>
  <c r="R39" i="9"/>
  <c r="E229" i="6"/>
  <c r="R47" i="9"/>
  <c r="E237" i="6"/>
  <c r="S24" i="9"/>
  <c r="R8" i="11" s="1"/>
  <c r="E252" i="6"/>
  <c r="E255" i="6"/>
  <c r="S32" i="9"/>
  <c r="E260" i="6"/>
  <c r="S33" i="9"/>
  <c r="E261" i="6"/>
  <c r="S35" i="9"/>
  <c r="E263" i="6"/>
  <c r="S40" i="9"/>
  <c r="E268" i="6"/>
  <c r="S43" i="9"/>
  <c r="R16" i="11" s="1"/>
  <c r="E271" i="6"/>
  <c r="S48" i="9"/>
  <c r="E276" i="6"/>
  <c r="S51" i="9"/>
  <c r="E279" i="6"/>
  <c r="O61" i="9"/>
  <c r="AV4" i="11" s="1"/>
  <c r="E400" i="6"/>
  <c r="X20" i="9"/>
  <c r="W4" i="11" s="1"/>
  <c r="E552" i="6"/>
  <c r="E351" i="6"/>
  <c r="E355" i="6"/>
  <c r="E369" i="6"/>
  <c r="E373" i="6"/>
  <c r="E377" i="6"/>
  <c r="E381" i="6"/>
  <c r="E385" i="6"/>
  <c r="E389" i="6"/>
  <c r="E393" i="6"/>
  <c r="E403" i="6"/>
  <c r="E407" i="6"/>
  <c r="E415" i="6"/>
  <c r="E419" i="6"/>
  <c r="E423" i="6"/>
  <c r="E427" i="6"/>
  <c r="E431" i="6"/>
  <c r="E445"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Y30" i="9"/>
  <c r="X14" i="11" s="1"/>
  <c r="E600" i="6"/>
  <c r="D605" i="6"/>
  <c r="Y38" i="9"/>
  <c r="E608" i="6"/>
  <c r="D613" i="6"/>
  <c r="Y46" i="9"/>
  <c r="X19" i="11" s="1"/>
  <c r="E616" i="6"/>
  <c r="D621" i="6"/>
  <c r="Z19" i="9"/>
  <c r="Y3" i="11" s="1"/>
  <c r="E627" i="6"/>
  <c r="J627" i="6"/>
  <c r="R68" i="9"/>
  <c r="AY11" i="11" s="1"/>
  <c r="E65" i="7"/>
  <c r="R72" i="9"/>
  <c r="E69" i="7"/>
  <c r="AC25" i="9"/>
  <c r="AB9" i="11" s="1"/>
  <c r="E139" i="7"/>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E287" i="7"/>
  <c r="AE27" i="9"/>
  <c r="AD11" i="11" s="1"/>
  <c r="E293"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72" i="9"/>
  <c r="E373" i="7"/>
  <c r="V74" i="9"/>
  <c r="E375" i="7"/>
  <c r="V82" i="9"/>
  <c r="E383" i="7"/>
  <c r="V90" i="9"/>
  <c r="E391" i="7"/>
  <c r="G133" i="6"/>
  <c r="G285" i="6"/>
  <c r="H323" i="6"/>
  <c r="E326" i="6"/>
  <c r="E330" i="6"/>
  <c r="E334" i="6"/>
  <c r="D336" i="6"/>
  <c r="E338" i="6"/>
  <c r="D340" i="6"/>
  <c r="E342" i="6"/>
  <c r="D344" i="6"/>
  <c r="E346" i="6"/>
  <c r="D348" i="6"/>
  <c r="E350" i="6"/>
  <c r="E354" i="6"/>
  <c r="E361" i="6"/>
  <c r="E364" i="6"/>
  <c r="E368" i="6"/>
  <c r="E376" i="6"/>
  <c r="E380" i="6"/>
  <c r="E384" i="6"/>
  <c r="E388" i="6"/>
  <c r="E392" i="6"/>
  <c r="E399" i="6"/>
  <c r="E410" i="6"/>
  <c r="E414" i="6"/>
  <c r="E418" i="6"/>
  <c r="E422" i="6"/>
  <c r="E426" i="6"/>
  <c r="E430" i="6"/>
  <c r="E437" i="6"/>
  <c r="E440" i="6"/>
  <c r="E444" i="6"/>
  <c r="E448" i="6"/>
  <c r="E452" i="6"/>
  <c r="E456" i="6"/>
  <c r="E460" i="6"/>
  <c r="E464" i="6"/>
  <c r="E468" i="6"/>
  <c r="E475" i="6"/>
  <c r="E479" i="6"/>
  <c r="E487" i="6"/>
  <c r="E491" i="6"/>
  <c r="E495" i="6"/>
  <c r="E499" i="6"/>
  <c r="E503" i="6"/>
  <c r="E507" i="6"/>
  <c r="E518" i="6"/>
  <c r="E526" i="6"/>
  <c r="E530" i="6"/>
  <c r="E534" i="6"/>
  <c r="E538" i="6"/>
  <c r="D543" i="6"/>
  <c r="W52" i="9"/>
  <c r="E546" i="6"/>
  <c r="Z25" i="9"/>
  <c r="Y9" i="11" s="1"/>
  <c r="E633" i="6"/>
  <c r="Z33" i="9"/>
  <c r="E641" i="6"/>
  <c r="D646" i="6"/>
  <c r="Z41" i="9"/>
  <c r="E649" i="6"/>
  <c r="D654" i="6"/>
  <c r="Z49" i="9"/>
  <c r="E657" i="6"/>
  <c r="R63" i="9"/>
  <c r="AY6" i="11" s="1"/>
  <c r="E60" i="7"/>
  <c r="R67" i="9"/>
  <c r="AY10" i="11" s="1"/>
  <c r="E64" i="7"/>
  <c r="R71" i="9"/>
  <c r="AY14" i="11" s="1"/>
  <c r="E68" i="7"/>
  <c r="AB21" i="9"/>
  <c r="AA5" i="11" s="1"/>
  <c r="E97"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5" i="9"/>
  <c r="AC9"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5" i="9"/>
  <c r="S9" i="11" s="1"/>
  <c r="E291" i="6"/>
  <c r="E295" i="6"/>
  <c r="T33" i="9"/>
  <c r="E299" i="6"/>
  <c r="T37" i="9"/>
  <c r="E303" i="6"/>
  <c r="T41" i="9"/>
  <c r="E307" i="6"/>
  <c r="T45" i="9"/>
  <c r="S18" i="11" s="1"/>
  <c r="E311" i="6"/>
  <c r="T49" i="9"/>
  <c r="E315" i="6"/>
  <c r="T53" i="9"/>
  <c r="S22" i="11" s="1"/>
  <c r="E319" i="6"/>
  <c r="D339" i="6"/>
  <c r="D343" i="6"/>
  <c r="D347" i="6"/>
  <c r="T21" i="11"/>
  <c r="T20" i="11"/>
  <c r="U20" i="11"/>
  <c r="U21" i="11"/>
  <c r="W20" i="9"/>
  <c r="V4" i="11" s="1"/>
  <c r="E514" i="6"/>
  <c r="X31" i="9"/>
  <c r="E563" i="6"/>
  <c r="D568" i="6"/>
  <c r="X39" i="9"/>
  <c r="E571" i="6"/>
  <c r="D576" i="6"/>
  <c r="X47" i="9"/>
  <c r="E579" i="6"/>
  <c r="D584" i="6"/>
  <c r="Y26" i="9"/>
  <c r="X10" i="11" s="1"/>
  <c r="E596"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E140" i="7"/>
  <c r="AC28" i="9"/>
  <c r="AB12" i="11" s="1"/>
  <c r="E142"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R65" i="9"/>
  <c r="AY8" i="11" s="1"/>
  <c r="E62" i="7"/>
  <c r="R69" i="9"/>
  <c r="AY12" i="11" s="1"/>
  <c r="E66" i="7"/>
  <c r="AB20" i="9"/>
  <c r="AA4" i="11" s="1"/>
  <c r="E96" i="7"/>
  <c r="AB22" i="9"/>
  <c r="AA6" i="11" s="1"/>
  <c r="E98" i="7"/>
  <c r="AB24" i="9"/>
  <c r="AA8" i="11" s="1"/>
  <c r="E100" i="7"/>
  <c r="AB26" i="9"/>
  <c r="AA10" i="11" s="1"/>
  <c r="AB28" i="9"/>
  <c r="AA12" i="11" s="1"/>
  <c r="E104"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8" i="9"/>
  <c r="BC11" i="11" s="1"/>
  <c r="E369" i="7"/>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66" i="6"/>
  <c r="D570" i="6"/>
  <c r="D574" i="6"/>
  <c r="D578" i="6"/>
  <c r="D582" i="6"/>
  <c r="D603" i="6"/>
  <c r="D607" i="6"/>
  <c r="D611" i="6"/>
  <c r="D615" i="6"/>
  <c r="D619" i="6"/>
  <c r="D623"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65" i="6"/>
  <c r="D569" i="6"/>
  <c r="D573" i="6"/>
  <c r="D577" i="6"/>
  <c r="D581" i="6"/>
  <c r="D585" i="6"/>
  <c r="D606" i="6"/>
  <c r="D610" i="6"/>
  <c r="D614" i="6"/>
  <c r="D618" i="6"/>
  <c r="D622" i="6"/>
  <c r="D643" i="6"/>
  <c r="D647" i="6"/>
  <c r="D651" i="6"/>
  <c r="D655" i="6"/>
  <c r="D659" i="6"/>
  <c r="U81" i="9"/>
  <c r="E344" i="7"/>
  <c r="U84" i="9"/>
  <c r="BB16" i="11" s="1"/>
  <c r="E347" i="7"/>
  <c r="U86" i="9"/>
  <c r="BB18" i="11" s="1"/>
  <c r="E349" i="7"/>
  <c r="U87" i="9"/>
  <c r="BB19" i="11" s="1"/>
  <c r="E350" i="7"/>
  <c r="V61" i="9"/>
  <c r="BC4" i="11" s="1"/>
  <c r="E362" i="7"/>
  <c r="V67" i="9"/>
  <c r="BC10" i="11" s="1"/>
  <c r="E368" i="7"/>
  <c r="V69" i="9"/>
  <c r="BC12" i="11" s="1"/>
  <c r="E370" i="7"/>
  <c r="V70" i="9"/>
  <c r="BC13" i="11" s="1"/>
  <c r="E371" i="7"/>
  <c r="V80" i="9"/>
  <c r="E381" i="7"/>
  <c r="V83" i="9"/>
  <c r="BC15" i="11" s="1"/>
  <c r="E384" i="7"/>
  <c r="V86" i="9"/>
  <c r="BC18" i="11" s="1"/>
  <c r="E387" i="7"/>
  <c r="V89" i="9"/>
  <c r="E390" i="7"/>
  <c r="E21" i="8"/>
  <c r="AF21" i="9"/>
  <c r="AE5" i="11" s="1"/>
  <c r="E29" i="8"/>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V76" i="9"/>
  <c r="E377" i="7"/>
  <c r="V85" i="9"/>
  <c r="BC17" i="11" s="1"/>
  <c r="E386" i="7"/>
  <c r="V92" i="9"/>
  <c r="E393" i="7"/>
  <c r="AG20" i="9"/>
  <c r="AF4" i="11" s="1"/>
  <c r="E58" i="8"/>
  <c r="W62" i="9"/>
  <c r="BD5" i="11" s="1"/>
  <c r="E97"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J20" i="6"/>
  <c r="I552" i="6"/>
  <c r="J324" i="6"/>
  <c r="K286" i="5"/>
  <c r="H438" i="6"/>
  <c r="I172" i="6"/>
  <c r="H96" i="6"/>
  <c r="J438" i="5"/>
  <c r="K172" i="7"/>
  <c r="F324" i="7"/>
  <c r="I20" i="8"/>
  <c r="I286" i="7"/>
  <c r="H96" i="5"/>
  <c r="F476" i="5"/>
  <c r="K96" i="6"/>
  <c r="H362" i="6"/>
  <c r="G20" i="6"/>
  <c r="K20" i="5"/>
  <c r="G96" i="5"/>
  <c r="J20" i="8"/>
  <c r="H628" i="6"/>
  <c r="F590" i="6"/>
  <c r="J628" i="5"/>
  <c r="K58" i="6"/>
  <c r="J96" i="7"/>
  <c r="G172" i="6"/>
  <c r="G362" i="5"/>
  <c r="I476" i="6"/>
  <c r="F666" i="5"/>
  <c r="J438" i="6"/>
  <c r="F324" i="5"/>
  <c r="I590" i="5"/>
  <c r="G704" i="5"/>
  <c r="K590" i="5"/>
  <c r="F514" i="5"/>
  <c r="K400" i="6"/>
  <c r="I438" i="6"/>
  <c r="J286" i="6"/>
  <c r="I20" i="5"/>
  <c r="K210" i="6"/>
  <c r="F514" i="6"/>
  <c r="G362" i="6"/>
  <c r="H324" i="5"/>
  <c r="F172" i="6"/>
  <c r="J400" i="6"/>
  <c r="H134" i="5"/>
  <c r="F172" i="7"/>
  <c r="F704" i="5"/>
  <c r="F20" i="6"/>
  <c r="G134" i="5"/>
  <c r="J286" i="7"/>
  <c r="J134" i="5"/>
  <c r="H96" i="7"/>
  <c r="G20" i="8"/>
  <c r="H96" i="8"/>
  <c r="J134" i="7"/>
  <c r="K58" i="5"/>
  <c r="I134" i="6"/>
  <c r="K286" i="7"/>
  <c r="G362" i="7"/>
  <c r="K96" i="5"/>
  <c r="F362" i="6"/>
  <c r="H400" i="6"/>
  <c r="I628" i="6"/>
  <c r="I362" i="6"/>
  <c r="G628" i="5"/>
  <c r="H172" i="5"/>
  <c r="F438" i="6"/>
  <c r="K58" i="7"/>
  <c r="G552" i="5"/>
  <c r="F628" i="6"/>
  <c r="K96" i="8"/>
  <c r="H666" i="5"/>
  <c r="H324" i="6"/>
  <c r="H58" i="6"/>
  <c r="F96" i="7"/>
  <c r="J590" i="6"/>
  <c r="H362" i="7"/>
  <c r="J514" i="5"/>
  <c r="H514" i="5"/>
  <c r="K362" i="7"/>
  <c r="H362" i="5"/>
  <c r="J134" i="6"/>
  <c r="H20" i="5"/>
  <c r="K666" i="5"/>
  <c r="G400" i="6"/>
  <c r="H134" i="7"/>
  <c r="I362" i="5"/>
  <c r="G134" i="7"/>
  <c r="F134" i="6"/>
  <c r="K438" i="6"/>
  <c r="I286" i="6"/>
  <c r="G743" i="5"/>
  <c r="H743" i="5"/>
  <c r="F362" i="5"/>
  <c r="G134" i="6"/>
  <c r="I96" i="6"/>
  <c r="F552" i="6"/>
  <c r="H58" i="5"/>
  <c r="J172" i="7"/>
  <c r="J286" i="5"/>
  <c r="I324" i="5"/>
  <c r="I210" i="5"/>
  <c r="J58" i="7"/>
  <c r="G438" i="6"/>
  <c r="I666" i="5"/>
  <c r="F400" i="6"/>
  <c r="J552" i="5"/>
  <c r="J743" i="5"/>
  <c r="K476" i="6"/>
  <c r="J96" i="5"/>
  <c r="F438" i="5"/>
  <c r="I96" i="8"/>
  <c r="J628" i="6"/>
  <c r="G324" i="5"/>
  <c r="I134" i="5"/>
  <c r="G324" i="7"/>
  <c r="H172" i="7"/>
  <c r="I20" i="6"/>
  <c r="I438" i="5"/>
  <c r="K134" i="6"/>
  <c r="F743" i="5"/>
  <c r="H704" i="5"/>
  <c r="G172" i="7"/>
  <c r="G628" i="6"/>
  <c r="K476" i="5"/>
  <c r="I400" i="6"/>
  <c r="F552" i="5"/>
  <c r="G210" i="5"/>
  <c r="J704" i="5"/>
  <c r="I514" i="6"/>
  <c r="F58" i="8"/>
  <c r="J362" i="7"/>
  <c r="F96" i="8"/>
  <c r="G476" i="6"/>
  <c r="G286" i="5"/>
  <c r="F210" i="7"/>
  <c r="H400" i="5"/>
  <c r="F20" i="5"/>
  <c r="I248" i="7"/>
  <c r="F96" i="6"/>
  <c r="I134" i="7"/>
  <c r="F248" i="5"/>
  <c r="J248" i="7"/>
  <c r="F400" i="5"/>
  <c r="I400" i="5"/>
  <c r="K324" i="7"/>
  <c r="J248" i="5"/>
  <c r="K324" i="6"/>
  <c r="H172" i="6"/>
  <c r="F58" i="5"/>
  <c r="J20" i="7"/>
  <c r="I743" i="5"/>
  <c r="K324" i="5"/>
  <c r="G438" i="5"/>
  <c r="J362" i="6"/>
  <c r="I96" i="7"/>
  <c r="K514" i="6"/>
  <c r="H286" i="6"/>
  <c r="H58" i="7"/>
  <c r="J324" i="5"/>
  <c r="K552" i="5"/>
  <c r="I628" i="5"/>
  <c r="G552" i="6"/>
  <c r="I210" i="7"/>
  <c r="G286" i="7"/>
  <c r="K362" i="6"/>
  <c r="K704" i="5"/>
  <c r="G476" i="5"/>
  <c r="F590" i="5"/>
  <c r="F96" i="5"/>
  <c r="G20" i="5"/>
  <c r="F58" i="6"/>
  <c r="H20" i="6"/>
  <c r="G248" i="5"/>
  <c r="K628" i="6"/>
  <c r="K514" i="5"/>
  <c r="K362" i="5"/>
  <c r="F248" i="7"/>
  <c r="H552" i="5"/>
  <c r="J248" i="6"/>
  <c r="J476" i="5"/>
  <c r="J666" i="5"/>
  <c r="G400" i="5"/>
  <c r="I248" i="5"/>
  <c r="I58" i="6"/>
  <c r="F210" i="6"/>
  <c r="K58" i="8"/>
  <c r="F286" i="7"/>
  <c r="K438" i="5"/>
  <c r="F210" i="5"/>
  <c r="J324" i="7"/>
  <c r="H590" i="5"/>
  <c r="I286" i="5"/>
  <c r="K590" i="6"/>
  <c r="J476" i="6"/>
  <c r="H210" i="7"/>
  <c r="G58" i="7"/>
  <c r="G248" i="7"/>
  <c r="G96" i="8"/>
  <c r="J210" i="6"/>
  <c r="G324" i="6"/>
  <c r="G590" i="5"/>
  <c r="I96" i="5"/>
  <c r="I324" i="6"/>
  <c r="I514" i="5"/>
  <c r="K628" i="5"/>
  <c r="K96" i="7"/>
  <c r="F134" i="5"/>
  <c r="K248" i="7"/>
  <c r="I58" i="8"/>
  <c r="G666" i="5"/>
  <c r="H20" i="8"/>
  <c r="H58" i="8"/>
  <c r="H20" i="7"/>
  <c r="K248" i="5"/>
  <c r="G20" i="7"/>
  <c r="J58" i="6"/>
  <c r="G58" i="6"/>
  <c r="G590" i="6"/>
  <c r="J400" i="5"/>
  <c r="J58" i="5"/>
  <c r="H286" i="7"/>
  <c r="H552" i="6"/>
  <c r="F362" i="7"/>
  <c r="K134" i="5"/>
  <c r="K20" i="8"/>
  <c r="H514" i="6"/>
  <c r="G96" i="7"/>
  <c r="I324" i="7"/>
  <c r="I172" i="5"/>
  <c r="J58" i="8"/>
  <c r="F286" i="6"/>
  <c r="G58" i="8"/>
  <c r="H476" i="6"/>
  <c r="K248" i="6"/>
  <c r="I248" i="6"/>
  <c r="F134" i="7"/>
  <c r="J96" i="6"/>
  <c r="G58" i="5"/>
  <c r="G210" i="7"/>
  <c r="K20" i="7"/>
  <c r="I362" i="7"/>
  <c r="I590" i="6"/>
  <c r="I704" i="5"/>
  <c r="G286" i="6"/>
  <c r="F248" i="6"/>
  <c r="H628" i="5"/>
  <c r="G248" i="6"/>
  <c r="H248" i="7"/>
  <c r="K286" i="6"/>
  <c r="G514" i="6"/>
  <c r="F20" i="8"/>
  <c r="H476" i="5"/>
  <c r="K20" i="6"/>
  <c r="K210" i="5"/>
  <c r="K172" i="6"/>
  <c r="J210" i="5"/>
  <c r="K172" i="5"/>
  <c r="F286" i="5"/>
  <c r="J172" i="6"/>
  <c r="I172" i="7"/>
  <c r="H286" i="5"/>
  <c r="I552" i="5"/>
  <c r="F58" i="7"/>
  <c r="J362" i="5"/>
  <c r="F476" i="6"/>
  <c r="J514" i="6"/>
  <c r="G514" i="5"/>
  <c r="I20" i="7"/>
  <c r="K400" i="5"/>
  <c r="H248" i="6"/>
  <c r="H248" i="5"/>
  <c r="F172" i="5"/>
  <c r="F324" i="6"/>
  <c r="J172" i="5"/>
  <c r="K134" i="7"/>
  <c r="I476" i="5"/>
  <c r="K743" i="5"/>
  <c r="H134" i="6"/>
  <c r="G210" i="6"/>
  <c r="J590" i="5"/>
  <c r="H210" i="6"/>
  <c r="K210" i="7"/>
  <c r="G172" i="5"/>
  <c r="F20" i="7"/>
  <c r="J552" i="6"/>
  <c r="I58" i="7"/>
  <c r="H590" i="6"/>
  <c r="F628" i="5"/>
  <c r="J96" i="8"/>
  <c r="G96" i="6"/>
  <c r="K552" i="6"/>
  <c r="H324" i="7"/>
  <c r="J20" i="5"/>
  <c r="J210" i="7"/>
  <c r="H210" i="5"/>
  <c r="I58" i="5"/>
  <c r="H438" i="5"/>
  <c r="I210" i="6"/>
  <c r="E144" i="7" l="1"/>
  <c r="E182" i="5"/>
  <c r="G71" i="9"/>
  <c r="AN14" i="11" s="1"/>
  <c r="E334" i="7"/>
  <c r="E638" i="5"/>
  <c r="E448" i="5"/>
  <c r="E106" i="7"/>
  <c r="E372" i="6"/>
  <c r="E31" i="8"/>
  <c r="E27" i="8"/>
  <c r="AF26" i="9"/>
  <c r="AE10" i="11" s="1"/>
  <c r="E295" i="7"/>
  <c r="E411" i="6"/>
  <c r="E102" i="6"/>
  <c r="E677" i="5"/>
  <c r="R30" i="9"/>
  <c r="Q14" i="11" s="1"/>
  <c r="L71" i="9"/>
  <c r="AS14" i="11" s="1"/>
  <c r="E596" i="5"/>
  <c r="E482" i="5"/>
  <c r="H28" i="9"/>
  <c r="G12" i="11" s="1"/>
  <c r="E68" i="9"/>
  <c r="AL11" i="11" s="1"/>
  <c r="E675" i="5"/>
  <c r="J26" i="9"/>
  <c r="I10" i="11" s="1"/>
  <c r="E143" i="5"/>
  <c r="L31" i="9"/>
  <c r="E333" i="5"/>
  <c r="U70" i="9"/>
  <c r="BB13" i="11" s="1"/>
  <c r="E637" i="5"/>
  <c r="E522" i="6"/>
  <c r="E483" i="6"/>
  <c r="E449" i="6"/>
  <c r="E406" i="6"/>
  <c r="AG26" i="9"/>
  <c r="AF10" i="11" s="1"/>
  <c r="L67" i="9"/>
  <c r="AS10" i="11" s="1"/>
  <c r="Q31" i="9"/>
  <c r="E447" i="5"/>
  <c r="E371" i="5"/>
  <c r="E254" i="5"/>
  <c r="E601" i="5"/>
  <c r="L29" i="9"/>
  <c r="K13" i="11" s="1"/>
  <c r="E292" i="5"/>
  <c r="D27" i="9"/>
  <c r="C11" i="11" s="1"/>
  <c r="H72" i="9"/>
  <c r="H31" i="9"/>
  <c r="F31" i="9"/>
  <c r="E101" i="6"/>
  <c r="E63" i="5"/>
  <c r="E519" i="5"/>
  <c r="E177" i="5"/>
  <c r="AF25" i="9"/>
  <c r="AE9" i="11" s="1"/>
  <c r="V66" i="9"/>
  <c r="BC9" i="11" s="1"/>
  <c r="S65" i="9"/>
  <c r="AZ8" i="11" s="1"/>
  <c r="E518" i="5"/>
  <c r="AE25" i="9"/>
  <c r="AD9" i="11" s="1"/>
  <c r="M25" i="9"/>
  <c r="L9" i="11" s="1"/>
  <c r="E671" i="5"/>
  <c r="X23" i="9"/>
  <c r="W7" i="11" s="1"/>
  <c r="E99" i="7"/>
  <c r="E251" i="7"/>
  <c r="E441" i="6"/>
  <c r="E289" i="6"/>
  <c r="S23" i="9"/>
  <c r="R7" i="11" s="1"/>
  <c r="E137" i="7"/>
  <c r="E137" i="6"/>
  <c r="E99" i="5"/>
  <c r="E365" i="7"/>
  <c r="D64" i="9"/>
  <c r="AK7" i="11" s="1"/>
  <c r="E213" i="7"/>
  <c r="Q23" i="9"/>
  <c r="P7" i="11" s="1"/>
  <c r="E99" i="8"/>
  <c r="D23" i="9"/>
  <c r="C7" i="11" s="1"/>
  <c r="E707" i="5"/>
  <c r="E251" i="5"/>
  <c r="E61" i="8"/>
  <c r="E23" i="8"/>
  <c r="E213" i="6"/>
  <c r="I23" i="9"/>
  <c r="H7" i="11" s="1"/>
  <c r="J64" i="9"/>
  <c r="AQ7" i="11" s="1"/>
  <c r="L23" i="9"/>
  <c r="K7" i="11" s="1"/>
  <c r="H64" i="9"/>
  <c r="AO7" i="11" s="1"/>
  <c r="E137" i="5"/>
  <c r="E213" i="5"/>
  <c r="E61" i="7"/>
  <c r="E61" i="5"/>
  <c r="E289" i="7"/>
  <c r="E631" i="5"/>
  <c r="E555" i="5"/>
  <c r="E365" i="5"/>
  <c r="E441" i="5"/>
  <c r="E327" i="5"/>
  <c r="E403" i="5"/>
  <c r="E365" i="6"/>
  <c r="AA23" i="9"/>
  <c r="Z7" i="11" s="1"/>
  <c r="E23" i="7"/>
  <c r="J63" i="9"/>
  <c r="AQ6" i="11" s="1"/>
  <c r="E174" i="5"/>
  <c r="E630" i="5"/>
  <c r="E364" i="5"/>
  <c r="E516" i="5"/>
  <c r="E706" i="5"/>
  <c r="E364" i="7"/>
  <c r="E668" i="5"/>
  <c r="Q63" i="9"/>
  <c r="AX6" i="11" s="1"/>
  <c r="E478" i="6"/>
  <c r="E288" i="6"/>
  <c r="E402" i="5"/>
  <c r="E402" i="6"/>
  <c r="E363" i="6"/>
  <c r="E173" i="6"/>
  <c r="AD21" i="9"/>
  <c r="AC5" i="11" s="1"/>
  <c r="D62" i="9"/>
  <c r="AK5" i="11" s="1"/>
  <c r="E135" i="7"/>
  <c r="E629" i="5"/>
  <c r="E363" i="5"/>
  <c r="E553" i="5"/>
  <c r="E362" i="6"/>
  <c r="AA20" i="9"/>
  <c r="Z4" i="11" s="1"/>
  <c r="E477" i="6"/>
  <c r="E21" i="7"/>
  <c r="E249" i="5"/>
  <c r="E439" i="5"/>
  <c r="E287" i="6"/>
  <c r="E211" i="5"/>
  <c r="E325" i="7"/>
  <c r="E667" i="5"/>
  <c r="O81" i="9"/>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R95" i="9"/>
  <c r="AY23" i="11" s="1"/>
  <c r="AG54" i="9"/>
  <c r="AF23" i="11" s="1"/>
  <c r="W19" i="9"/>
  <c r="V3" i="11" s="1"/>
  <c r="E513" i="6"/>
  <c r="E399" i="5"/>
  <c r="H54" i="9"/>
  <c r="G23" i="11" s="1"/>
  <c r="D54" i="9"/>
  <c r="C23" i="11" s="1"/>
  <c r="U19" i="9"/>
  <c r="T3" i="11" s="1"/>
  <c r="E323" i="6"/>
  <c r="G54" i="9"/>
  <c r="F23" i="11" s="1"/>
  <c r="F54" i="9"/>
  <c r="E23" i="11" s="1"/>
  <c r="E54" i="9"/>
  <c r="D23" i="11" s="1"/>
  <c r="L60" i="9"/>
  <c r="AS3" i="11" s="1"/>
  <c r="K60" i="9"/>
  <c r="AR3" i="11" s="1"/>
  <c r="E627" i="5"/>
  <c r="AC54" i="9"/>
  <c r="AB23" i="11" s="1"/>
  <c r="AB54" i="9"/>
  <c r="AA23" i="11" s="1"/>
  <c r="AE54" i="9"/>
  <c r="AD23" i="11" s="1"/>
  <c r="AD54" i="9"/>
  <c r="AC23" i="11" s="1"/>
  <c r="T54" i="9"/>
  <c r="S23" i="11" s="1"/>
  <c r="J54" i="9"/>
  <c r="I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8" i="9"/>
  <c r="O9" i="9"/>
  <c r="K10" i="9"/>
  <c r="K9" i="9"/>
  <c r="O8" i="9"/>
  <c r="O10" i="9"/>
  <c r="AF54" i="9" l="1"/>
  <c r="AE23" i="11" s="1"/>
  <c r="V54" i="9"/>
  <c r="U23" i="11" s="1"/>
  <c r="I95" i="9"/>
  <c r="AP23" i="11" s="1"/>
  <c r="U95" i="9"/>
  <c r="BB23" i="11" s="1"/>
  <c r="W95" i="9"/>
  <c r="BD23" i="11" s="1"/>
  <c r="D95" i="9"/>
  <c r="AK23" i="11" s="1"/>
  <c r="O95" i="9"/>
  <c r="AV23" i="11" s="1"/>
  <c r="N95" i="9"/>
  <c r="AU23" i="11" s="1"/>
  <c r="T95" i="9"/>
  <c r="BA23" i="11" s="1"/>
  <c r="G95" i="9"/>
  <c r="AN23" i="11" s="1"/>
  <c r="E95" i="9"/>
  <c r="AL23" i="11" s="1"/>
  <c r="F95" i="9"/>
  <c r="AM23" i="11" s="1"/>
  <c r="Q95" i="9"/>
  <c r="AX23" i="11" s="1"/>
  <c r="AA54" i="9"/>
  <c r="Z23" i="11" s="1"/>
  <c r="H95" i="9"/>
  <c r="AO23" i="11" s="1"/>
  <c r="I54" i="9"/>
  <c r="H23" i="11" s="1"/>
  <c r="L54" i="9"/>
  <c r="K23" i="11" s="1"/>
  <c r="J95" i="9"/>
  <c r="AQ23" i="11" s="1"/>
  <c r="S95" i="9"/>
  <c r="AZ23" i="11" s="1"/>
  <c r="W54" i="9"/>
  <c r="V23" i="11" s="1"/>
  <c r="V95" i="9"/>
  <c r="BC23" i="11" s="1"/>
  <c r="O54" i="9"/>
  <c r="N23" i="11" s="1"/>
  <c r="P95" i="9"/>
  <c r="AW23" i="11" s="1"/>
  <c r="M54" i="9"/>
  <c r="Q54" i="9"/>
  <c r="P23" i="11" s="1"/>
  <c r="M95" i="9"/>
  <c r="AT23" i="11" s="1"/>
  <c r="P54" i="9"/>
  <c r="O23" i="11" s="1"/>
  <c r="S54" i="9"/>
  <c r="R23" i="11" s="1"/>
  <c r="Z54" i="9"/>
  <c r="Y23" i="11" s="1"/>
  <c r="U54" i="9"/>
  <c r="T23" i="11" s="1"/>
  <c r="K95" i="9"/>
  <c r="AR23" i="11" s="1"/>
  <c r="L95" i="9"/>
  <c r="AS23" i="11" s="1"/>
  <c r="R54" i="9"/>
  <c r="Q23" i="11" s="1"/>
  <c r="X54" i="9"/>
  <c r="W23" i="11" s="1"/>
  <c r="Y54" i="9"/>
  <c r="X23" i="11" s="1"/>
  <c r="N54" i="9"/>
  <c r="M23" i="11" s="1"/>
  <c r="K15" i="6"/>
  <c r="K11" i="9"/>
  <c r="O11" i="9"/>
  <c r="Y21" i="11"/>
  <c r="Y20" i="11"/>
  <c r="K15" i="8"/>
  <c r="G15" i="6"/>
  <c r="L21" i="11"/>
  <c r="L20" i="11"/>
  <c r="X21" i="11"/>
  <c r="X20" i="11"/>
  <c r="K15" i="5"/>
  <c r="G15" i="8"/>
  <c r="G15" i="7"/>
  <c r="M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tc={4F638A20-961E-054E-A31D-3706B94164FE}</author>
    <author>tc={B0CDDEBE-B4E6-46F0-8F4B-DA70D6B8D64F}</author>
    <author>tc={54423F75-AA26-4A0D-B78D-E5281DA36A6C}</author>
    <author>tc={0E4C8E9E-9E0E-4A09-874C-2FB6FADE58DE}</author>
    <author>tc={468DC02D-1A36-7C47-B23A-8C3C670A0D6E}</author>
    <author>SANDRA SABROSO TORRES</author>
    <author>tc={CDDE6BF2-9620-9B4E-BCF5-878D38684017}</author>
    <author>tc={3D4C8FD0-67FF-F74B-91B0-644FF22395A1}</author>
    <author>tc={115F01AE-1F5B-0B46-92A8-E808AA4ED494}</author>
    <author>tc={B359EBEA-64BD-144B-A859-19DE0E734A02}</author>
    <author>tc={CFD30D50-CCDC-4575-99B6-BDA5C04A63B3}</author>
    <author>tc={4B527A97-615D-47EE-A4C5-17EBC577AE8E}</author>
    <author>tc={5DDD6EBD-CB4D-40DC-8212-B555E7B8422F}</author>
    <author>tc={047C7473-E859-5E47-9282-94064549CF51}</author>
    <author>tc={7A91E4D3-8148-AA4D-9265-54EBA493E61E}</author>
    <author>tc={0736515E-B779-3A41-B143-A497520D03C7}</author>
    <author>tc={C63F8B5D-B061-B84A-9948-899AC91575B9}</author>
    <author>tc={F097337B-8F54-4C45-98A7-56BF6FB6DD54}</author>
    <author>tc={456B88C5-D2C7-4934-9D90-42FA7DDD148E}</author>
    <author>tc={3C6D7127-E563-48C8-A000-209E723FC54A}</author>
    <author>tc={415A5FB2-EAB4-BC44-A5C6-C019A1074AAD}</author>
    <author>tc={8DCFEB43-8930-DA45-8924-331832A40750}</author>
    <author>tc={6959BBBA-0084-214E-A50A-4D42264FA509}</author>
    <author>tc={181E279A-EAE5-FF41-998D-32347C11B486}</author>
    <author>tc={B8E628DA-564F-434F-BB99-20836B6DA75D}</author>
    <author>tc={CC05FE31-C27E-B14B-A617-E2127C31FCD0}</author>
    <author>tc={DDE12273-CE4B-2E4A-A59F-47B617D94112}</author>
    <author>tc={AD56EFFE-3FDC-8143-9EBD-FCDBF8373EA4}</author>
    <author>tc={C8ED72E0-8498-E74D-8A9A-C988C0FD1FD1}</author>
    <author>tc={C4150996-20BC-EE44-950E-D8A8E7C0212C}</author>
    <author>tc={1CD81D2E-4ED1-4AB2-AAAF-8280B8DDBA57}</author>
    <author>tc={A203FEA3-1BEE-4A1F-8F3A-6181C0631067}</author>
    <author>tc={71E91DB6-718D-4D61-BA4F-165D584F946D}</author>
    <author>tc={0889C0D4-58B4-6741-ADBE-16A7FEFF5E87}</author>
    <author>tc={38BA0391-0A8C-6447-9977-61D1D1276F23}</author>
    <author>tc={4B1A4367-1811-DD42-B371-E613879FDEEA}</author>
    <author>tc={FF723E6B-BEC2-FE4B-AEE2-20A23D42FB1A}</author>
    <author>tc={80E62FB1-773F-EB43-A6B3-6EBF8CD04DFA}</author>
    <author>tc={1A1792B3-3371-BB4B-A6C0-6353C9526DD6}</author>
    <author>tc={40F344E0-A897-2A4E-A69F-DAEAE43E5007}</author>
    <author>tc={1239CC73-F28D-5A48-A85F-A8EFB6E1673D}</author>
    <author>tc={2C2978AC-4361-3C43-B789-CE1613A1AFC9}</author>
    <author>tc={A652926C-A250-4643-A643-730B63D59D9B}</author>
    <author>tc={9C4642D6-3228-4623-9EA4-03C6F7348A7C}</author>
    <author>tc={86E38370-DD49-449A-9259-1A39A3117F6C}</author>
    <author>tc={E197400E-D24F-408B-B3AC-1B59ABF3E203}</author>
    <author>tc={48B60CBB-AF6C-CB47-9AA8-EBF5A084ED51}</author>
    <author>tc={3ECFB04C-3144-F742-9790-5F418E6D1262}</author>
    <author>tc={384A4338-EB46-1845-A8E7-B670F7C1BDD3}</author>
    <author>tc={8DF50BA4-068B-A74B-8FA4-652C89BF7FA0}</author>
    <author>tc={8B7B143F-09AA-324A-9EC5-265A8F2EFC18}</author>
    <author>tc={51412A46-E8A3-7341-83F5-9EF4F2AE6986}</author>
    <author>tc={359EFBFD-B4AC-0946-8E80-B790285D1538}</author>
    <author>tc={9C271693-D4B9-B343-82D4-453D45E4465A}</author>
    <author>tc={8A8942AE-FCE5-B842-BD8F-DEE1B094C212}</author>
    <author>tc={CF2BAEFB-8635-7940-85D6-8847D7576DBE}</author>
    <author>tc={736462DA-92A3-4BCA-A9A1-1CE21103C993}</author>
    <author>tc={9C963C19-0E47-4A41-BF07-A644FDE108FE}</author>
    <author>tc={871D01C9-423A-4C5F-91E7-FA3E40269C9E}</author>
    <author>tc={B67C8BE9-C4F4-604E-AD53-222617EB9746}</author>
    <author>tc={2A913B70-0600-BF4D-9B34-5207B29A1FEF}</author>
    <author>tc={F4111B5C-326C-D348-A3C2-BE86A631774A}</author>
    <author>tc={03FCDB67-B10A-2548-85E5-B83275D80404}</author>
    <author>tc={ECCD52C3-7D7C-4946-8D4D-209BF942824A}</author>
    <author>tc={A0AAD14E-70A1-6742-B6FB-EFFDC291D66F}</author>
    <author>tc={45C27E88-4D0D-2146-917E-8A989DB1E5AD}</author>
    <author>tc={5F9A8B9A-FCAE-4D4A-8B2F-8396DE4EE346}</author>
    <author>tc={D178D6EE-0C02-304D-AE09-3E4DC7BF0A68}</author>
    <author>tc={4F2EF184-946F-534D-AA77-DDAE9F8C7AE7}</author>
    <author>tc={DB135AB7-5D82-4CB2-97CB-74FA0A6007FD}</author>
    <author>tc={CDA4828F-4AA7-43EC-83B1-9322E0554108}</author>
    <author>tc={DAB6DF8F-002E-4A5E-9FB1-031CFE95F6D4}</author>
    <author>tc={BEBFE39D-F1B2-E643-B51B-6F315CFE05A9}</author>
    <author>tc={DFE32BD2-7391-4741-8FFF-1B9AB0AB33A5}</author>
    <author>tc={81F31363-D83C-2B42-9968-3784B0FD4EE1}</author>
    <author>tc={C200D0F4-05D8-6143-A554-F6B91B94A299}</author>
    <author>tc={C0AB2FB1-6F6D-49D7-B1B2-1FE319D22C5E}</author>
    <author>tc={17BCBC90-E48C-40DF-BCE0-40733B18EA9E}</author>
    <author>tc={E78384CC-7CD7-42EA-A4A2-9FFFDE3C4251}</author>
    <author>tc={789ED84D-286D-494C-8D0A-7026BD6F4D73}</author>
    <author>tc={DD16D2F8-72DB-1941-A11B-804DC7C1BDF5}</author>
    <author>tc={54FB6C7A-B734-374F-BEE5-7A3424F59FCA}</author>
    <author>tc={A1589109-C956-E245-81DF-7D0EDEE2C5C2}</author>
    <author>tc={6EE4CF6F-9C04-0141-B913-1A8FD04712E1}</author>
    <author>tc={122A9D91-941D-C04D-848C-BF652D38E6C6}</author>
    <author>tc={101EC369-98B2-714E-A5B9-1B7C8A60B4C9}</author>
    <author>tc={C001BE92-C49A-49AA-A599-4C1284ED09D3}</author>
    <author>tc={1759F992-0FFD-4A7F-99D9-D29613A0A3CA}</author>
    <author>tc={3EBD7084-9208-4983-A9AC-C3ED323E1C7A}</author>
    <author>tc={978B5403-A4B4-AA47-B015-E28D7CC8B875}</author>
    <author>tc={87DC6EE8-8F53-EE43-83CB-6B6CB6D88C7C}</author>
    <author>tc={E722C917-09D9-FC4A-8160-286CD5F20EE3}</author>
    <author>tc={388B74D0-5B90-AA4F-B8C1-AAD2215AB136}</author>
    <author>tc={F68DAC00-B6D6-2545-B3E2-78B3ADA9F978}</author>
    <author>tc={C70E7251-8F32-CC47-9335-BCA1239A0C5D}</author>
    <author>tc={3F809F64-8FC4-5745-B16D-568C2873D3A5}</author>
    <author>tc={856B0E2F-8198-554E-AE38-641F6F18EC05}</author>
    <author>tc={06B05AFD-1D89-5D4C-9B69-DADC13881EFA}</author>
    <author>tc={A0EF05BC-6D5C-49D9-B8C5-F4C9C909755C}</author>
    <author>tc={E48C38C4-8CA9-488B-8E53-8BE96A5E4A82}</author>
    <author>tc={9E1AF880-0FA1-48EB-A9DE-42A7C7BB6694}</author>
    <author>tc={4002267A-8D71-9C4D-AB59-96A279873E6A}</author>
    <author>tc={681B0B06-1C13-D34B-92CA-83D27E04EA44}</author>
    <author>tc={1A8AD1B9-1169-A54A-84E0-7BDFB979C0B6}</author>
    <author>tc={5ED571BA-AC18-5945-B558-36A2CFA36359}</author>
    <author>tc={FE4B5DF6-9B07-6C4C-A1EB-81BCC7B40605}</author>
    <author>tc={6F49EA1E-07EF-7A4D-B220-1132D8A2C259}</author>
    <author>tc={F5B3A9D6-735A-EB4F-A437-0D71157F7910}</author>
    <author>tc={673EFA4D-29CE-084C-85CF-E92742A443D9}</author>
    <author>tc={3322BEE7-4EC4-424F-931C-05C2D042A387}</author>
    <author>tc={026B0128-0F6B-7542-BAA7-2B6A97928ACF}</author>
    <author>tc={072F07B4-C724-4915-BCEC-0416D78FD639}</author>
    <author>tc={FD51C684-2479-4746-B903-F0E67254247B}</author>
    <author>tc={E8C123B6-D9AA-45A0-976B-99FC517868FC}</author>
    <author>tc={BC6480B8-9F41-9E4C-947D-F7E24CF9DC64}</author>
    <author>tc={7312BEE3-537F-114D-9DE9-FE1068774BB3}</author>
    <author>tc={85618611-942B-BF44-A7CF-BE8218ED1526}</author>
    <author>tc={091810CA-9AFC-FA4E-85D2-88F98F456857}</author>
    <author>tc={5B8DEF9A-5326-C440-A75B-415C00A1C825}</author>
    <author>tc={A558087F-0B1D-2940-BE26-3810D5637218}</author>
    <author>tc={484FE47E-5894-D540-8A59-42FCE37B5E16}</author>
    <author>tc={58F7AB0C-F269-9747-ACA0-C6F10CCAC9C1}</author>
    <author>tc={74D96845-BFD5-1B45-A9ED-D379B8F870B5}</author>
    <author>tc={555D595E-D7F4-764F-BC17-510B5913576C}</author>
    <author>tc={79B0E741-0B9D-4F29-AEC0-7DC8E32A4526}</author>
    <author>tc={3AEC9A7D-2164-4343-88E4-B9F4B66369F1}</author>
    <author>tc={A78B270A-6E99-407C-A571-D42BFB30E247}</author>
    <author>tc={1DD9AA89-DB90-CD4A-8B10-33CBB7B6A50B}</author>
    <author>tc={EDA8BD75-AA50-904A-BF9D-03FBA471C253}</author>
    <author>tc={B3122363-A572-4D44-B101-7EEAA6956E47}</author>
    <author>tc={B68A9240-E5A1-544B-BFE1-CFFCDAF26263}</author>
    <author>tc={313C523C-F80C-A440-B94E-E1768374C0D8}</author>
    <author>tc={4FE646AC-3584-8D43-80A7-0C8769F77906}</author>
    <author>tc={B49F30F4-FC0D-F847-BB41-B4DB3FF7A07D}</author>
    <author>tc={A98056DF-D276-8047-BF23-B6AD2239BB92}</author>
    <author>tc={86DC9B75-86BD-BA45-A321-543669DF896A}</author>
    <author>tc={06BDCA49-2557-A14A-8865-E9FDE24A620E}</author>
    <author>tc={BB1DD25C-C5E2-4DFA-BC3F-1E285B219D24}</author>
    <author>tc={7BAAF65E-8B08-4133-8AB6-C9535AF9F428}</author>
    <author>tc={63302F57-C37A-4F09-84E3-29E3CAE9FB1C}</author>
    <author>tc={BBBCD04C-91CE-0445-B0C4-DD6A068CD576}</author>
    <author>tc={1696C4C1-77FF-9247-B56F-A682EB9036FF}</author>
    <author>tc={C0E607E9-D023-D04F-92A1-24E93089EFB4}</author>
    <author>tc={4F47465B-B0D1-F847-9B2A-B61159386C9D}</author>
    <author>tc={F1BB729F-61C6-E742-B63D-FB206F0AA371}</author>
    <author>tc={AB69E9B5-E5E1-7D4B-BAC2-809BBB4F7BC1}</author>
    <author>tc={EA76FC22-9878-8441-8ECD-55047424272D}</author>
    <author>tc={97C55DA4-9DC4-B742-B46B-402B1DD8D058}</author>
    <author>tc={4177F193-4C3B-454F-9D1C-2F1FF0E58FC7}</author>
    <author>tc={4710ADAB-47CD-124E-A54A-8CEA7D5BBCD9}</author>
    <author>tc={1E9ED8C3-8F7D-456C-B35B-12C72437F197}</author>
    <author>tc={2591C88E-1F07-4094-8F72-33BB73E3C9FA}</author>
    <author>tc={B74C6B7B-928E-4D1A-BD3D-E8C050B8343E}</author>
    <author>tc={56908BAA-ECEF-0241-A2AA-2F36646C2CBE}</author>
    <author>tc={A0794E95-D626-2448-8CA9-10FDC50E5B2B}</author>
    <author>tc={CB2D53E0-9B87-474F-81B6-152CE40C8310}</author>
    <author>tc={6B0CA90D-C9FE-7F4D-8A7A-C45CF5117679}</author>
    <author>tc={1FDDD5D1-3210-7F4B-A2C3-B79C27468913}</author>
    <author>tc={92BB7AEE-2174-7A4E-BFA8-37B12C15846F}</author>
    <author>tc={75BB13CC-A428-DD43-B8A8-8C633FE1634F}</author>
    <author>tc={7130BF2C-E963-124D-B4D4-6DC3078E1440}</author>
    <author>tc={7590E0EA-6DF1-9343-917B-1C7D73A66BF6}</author>
    <author>tc={9DC28E12-5975-984F-976F-EFDE1CA472CE}</author>
    <author>tc={BA9B6DF6-040E-460B-B746-04685FD35877}</author>
    <author>tc={647AC408-0551-4820-8D42-56293D1D8751}</author>
    <author>tc={6936DB3A-C33C-446B-A216-4B81A53CBE85}</author>
    <author>tc={33AC58D7-1708-2143-B268-54E990D5427A}</author>
    <author>tc={332EF8FA-1744-6248-95A9-62F7CC186B12}</author>
    <author>tc={DBF89E41-E486-1347-8069-6270EF790FD5}</author>
    <author>tc={F8859273-05E0-5E46-8D42-4F8D8CD656D6}</author>
    <author>tc={229A6363-3539-2D48-8D2C-01F7DBBE285A}</author>
    <author>tc={D9944B8D-A066-1644-A1CC-2970B194A768}</author>
    <author>tc={ED793AFB-9792-014B-B5D5-090339F78B0E}</author>
    <author>tc={B990BC38-B5F7-0442-A511-F998A6DCD381}</author>
    <author>tc={595CECA2-512C-6146-92D8-6AD514666783}</author>
    <author>tc={A06B3047-872E-AB42-A9C9-4CAFE9B958B5}</author>
    <author>tc={A40D76DF-F2CB-4DF2-BCBD-83F153BDCECB}</author>
    <author>tc={0477529F-84D2-4829-B7A2-83A818811AC1}</author>
    <author>tc={CBD5DD82-D762-422D-B15C-F40A246CC12B}</author>
    <author>tc={31E28A60-C5A6-A345-87AA-43013C9597F8}</author>
    <author>tc={013AFDEB-31B7-8F40-98ED-5C0E0B70B11A}</author>
    <author>tc={6C76A9B4-9F82-8B41-B3F7-11902A84416C}</author>
    <author>tc={744CF5DE-49CC-5745-8A38-90F0A4747E99}</author>
    <author>tc={FDF2C38E-C09A-7047-A0AE-0BA16370AF71}</author>
    <author>tc={84933B32-3907-FF43-BE4F-6841E57C8DF3}</author>
    <author>tc={0F1AE921-4B57-4F44-9722-62FB9F0F50BB}</author>
    <author>tc={C8E8411D-C64F-5349-828A-EB8846464866}</author>
    <author>tc={AF20A05B-90BB-4DEC-81C7-E4BE9EEFD9F9}</author>
    <author>tc={B5A82929-2784-4789-8E3C-4DB846A67423}</author>
    <author>tc={1C57736D-F53B-453F-804F-1D351C9D8618}</author>
    <author>tc={6973B107-3B61-4A3B-A4BB-451C74C86DC8}</author>
    <author>tc={C6FEBC2B-C09C-C644-BA4F-65B9F378ED65}</author>
    <author>tc={98F73F04-8E12-0944-95D1-4D4A6A081F50}</author>
    <author>tc={9466B219-8CD1-4E46-AB41-95B167F58493}</author>
    <author>tc={233ED407-A465-D44F-BB1B-DE51325BBC1C}</author>
    <author>tc={CA5FDDE7-7892-EB4D-9A42-1B4FA6FAD845}</author>
    <author>tc={9D7E2F66-E5AA-4F43-9A95-43C81B86180E}</author>
    <author>tc={7CFDD76E-40E6-ED40-A135-588ED77DC7A6}</author>
    <author>tc={8C02E233-81BE-A948-897C-BAC9DBBA1245}</author>
    <author>tc={9062396E-329A-8B4F-BDA0-439A4F5CB299}</author>
    <author>tc={79E078A3-BB6E-44F9-8CD4-BF584C03EAC3}</author>
    <author>tc={36D4E828-D9D5-45E6-93FB-CABBF9CFDEF6}</author>
    <author>tc={D825CD6F-0BD9-4D66-8106-BBDDEBB12D8A}</author>
    <author>tc={6A837456-4DD1-CD43-9711-D6DBEB4D7811}</author>
    <author>tc={4C8F3708-C5EC-6940-8AB9-84475EA94798}</author>
    <author>tc={09C7E2BD-2B47-754F-A626-E6C5EF60BE08}</author>
    <author>tc={F8182161-EDA2-9B46-9D85-5CA28857735B}</author>
    <author>tc={4B282933-C030-7A48-A33F-DD2C5DE65505}</author>
    <author>tc={704185E5-E507-F549-B884-42BAE2AE74B1}</author>
    <author>tc={AD199D66-2463-3349-957C-E228A4A04FCB}</author>
    <author>tc={A2B190BA-87EB-6C43-98F2-DC2CD223F8BF}</author>
    <author>tc={185AA0C5-BFEE-8745-B008-C53A1CA8F52F}</author>
    <author>tc={040B705F-8FDA-4D52-8E1D-AA9D35A2CC1C}</author>
    <author>tc={5E84C69E-D387-45F8-8395-BF539BF6900E}</author>
    <author>tc={7F298DDE-0EA5-4BA6-9BC5-DCEAC6C34CAE}</author>
    <author>tc={88FF0762-9953-464A-93DD-919591430D93}</author>
    <author>tc={CA4DE27C-EF49-1B42-A11F-49A591BA4D4F}</author>
    <author>tc={DBE4E9D7-0D2C-CB46-A33B-FD65E8499425}</author>
    <author>tc={2F8146EC-80E6-6149-979E-ACA6F5E9D424}</author>
    <author>tc={36825D14-1305-974D-B517-64CFE0653561}</author>
    <author>tc={0E8CA5B6-2C74-4044-9135-FB62E7A4EF4A}</author>
    <author>tc={6AFAB568-1C41-D84C-B225-15D98CEF9490}</author>
    <author>tc={61BD3394-BECD-AD4B-A23C-FEA662EAB5DD}</author>
    <author>tc={37F59702-C145-EA41-A763-B4058DDFBA33}</author>
    <author>tc={1E510382-649A-4757-B64D-74A04FD53DEF}</author>
    <author>tc={0ABEE9E0-E317-4159-A28A-60CF80606C54}</author>
    <author>tc={9C66CF19-0C36-43DB-A21D-2973B34DE326}</author>
    <author>tc={CC70A15E-F96E-E345-82F9-CCDEED580594}</author>
    <author>tc={C207E959-36C9-B14D-8820-383C8E618238}</author>
    <author>tc={75491F7D-543B-1E46-80D1-90D04173A602}</author>
    <author>tc={A69D129B-780B-F04D-9CB9-3AA3CAD2F41A}</author>
    <author>tc={29CCD01E-6588-1B45-9483-EC52A11BEA87}</author>
    <author>tc={84EA5D98-D185-AB4B-8654-B5E6D450D17F}</author>
    <author>tc={876DF90C-C9AD-1048-AA3D-4E57742390C8}</author>
    <author>tc={81E4DA37-9DF2-3B47-929F-8FC15434299D}</author>
    <author>tc={A4DB5A9A-F6F1-544F-B824-825DEB8F0E88}</author>
  </authors>
  <commentList>
    <comment ref="D19" authorId="0" shapeId="0" xr:uid="{4F638A20-961E-054E-A31D-3706B94164F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text>
    </comment>
    <comment ref="D20" authorId="1" shapeId="0" xr:uid="{B0CDDEBE-B4E6-46F0-8F4B-DA70D6B8D64F}">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1" authorId="2" shapeId="0" xr:uid="{54423F75-AA26-4A0D-B78D-E5281DA36A6C}">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2" authorId="3" shapeId="0" xr:uid="{0E4C8E9E-9E0E-4A09-874C-2FB6FADE58DE}">
      <text>
        <t>[Comentario encadenado]
Su versión de Excel le permite leer este comentario encadenado; sin embargo, las ediciones que se apliquen se quitarán si el archivo se abre en una versión más reciente de Excel. Más información: https://go.microsoft.com/fwlink/?linkid=870924
Comentario:
    Imagenes sin alt, no usa label para etiquetar el los campos del formulario</t>
      </text>
    </comment>
    <comment ref="D23" authorId="4" shapeId="0" xr:uid="{468DC02D-1A36-7C47-B23A-8C3C670A0D6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 label para etiquetar los campos del formulario que esta definido pero solo contiene texto</t>
      </text>
    </comment>
    <comment ref="L23" authorId="5"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CDDE6BF2-9620-9B4E-BCF5-878D38684017}">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 sin etiquetar, Imágenes decorativas con atributo title</t>
      </text>
    </comment>
    <comment ref="L24" authorId="5"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3D4C8FD0-67FF-F74B-91B0-644FF22395A1}">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27" authorId="8" shapeId="0" xr:uid="{115F01AE-1F5B-0B46-92A8-E808AA4ED494}">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de alt para descripción corta y atributo title para incluir infromación adicional</t>
      </text>
    </comment>
    <comment ref="D57" authorId="9" shapeId="0" xr:uid="{B359EBEA-64BD-144B-A859-19DE0E734A0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8" authorId="10" shapeId="0" xr:uid="{CFD30D50-CCDC-4575-99B6-BDA5C04A63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59" authorId="11" shapeId="0" xr:uid="{4B527A97-615D-47EE-A4C5-17EBC577AE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60" authorId="12" shapeId="0" xr:uid="{5DDD6EBD-CB4D-40DC-8212-B555E7B8422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61" authorId="13" shapeId="0" xr:uid="{047C7473-E859-5E47-9282-94064549CF5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62" authorId="14" shapeId="0" xr:uid="{7A91E4D3-8148-AA4D-9265-54EBA493E61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63" authorId="15" shapeId="0" xr:uid="{0736515E-B779-3A41-B143-A497520D03C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 y vídeos</t>
      </text>
    </comment>
    <comment ref="D95" authorId="16" shapeId="0" xr:uid="{C63F8B5D-B061-B84A-9948-899AC91575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6" authorId="17" shapeId="0" xr:uid="{F097337B-8F54-4C45-98A7-56BF6FB6DD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7" authorId="18" shapeId="0" xr:uid="{456B88C5-D2C7-4934-9D90-42FA7DDD14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8" authorId="19" shapeId="0" xr:uid="{3C6D7127-E563-48C8-A000-209E723FC5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99" authorId="20" shapeId="0" xr:uid="{415A5FB2-EAB4-BC44-A5C6-C019A1074AA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00" authorId="21" shapeId="0" xr:uid="{8DCFEB43-8930-DA45-8924-331832A4075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1" authorId="22" shapeId="0" xr:uid="{6959BBBA-0084-214E-A50A-4D42264FA50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2" authorId="23" shapeId="0" xr:uid="{181E279A-EAE5-FF41-998D-32347C11B4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3" authorId="24" shapeId="0" xr:uid="{B8E628DA-564F-434F-BB99-20836B6DA75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4" authorId="25" shapeId="0" xr:uid="{CC05FE31-C27E-B14B-A617-E2127C31FCD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5" authorId="26" shapeId="0" xr:uid="{DDE12273-CE4B-2E4A-A59F-47B617D9411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6" authorId="27" shapeId="0" xr:uid="{AD56EFFE-3FDC-8143-9EBD-FCDBF8373E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07" authorId="28" shapeId="0" xr:uid="{C8ED72E0-8498-E74D-8A9A-C988C0FD1FD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33" authorId="29" shapeId="0" xr:uid="{C4150996-20BC-EE44-950E-D8A8E7C0212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4" authorId="30" shapeId="0" xr:uid="{1CD81D2E-4ED1-4AB2-AAAF-8280B8DDBA5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5" authorId="31" shapeId="0" xr:uid="{A203FEA3-1BEE-4A1F-8F3A-6181C06310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6" authorId="32" shapeId="0" xr:uid="{71E91DB6-718D-4D61-BA4F-165D584F94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37" authorId="33" shapeId="0" xr:uid="{0889C0D4-58B4-6741-ADBE-16A7FEFF5E8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38" authorId="34" shapeId="0" xr:uid="{38BA0391-0A8C-6447-9977-61D1D1276F2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39" authorId="35" shapeId="0" xr:uid="{4B1A4367-1811-DD42-B371-E613879FDEE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140" authorId="36" shapeId="0" xr:uid="{FF723E6B-BEC2-FE4B-AEE2-20A23D42FB1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41" authorId="37" shapeId="0" xr:uid="{80E62FB1-773F-EB43-A6B3-6EBF8CD04DF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42" authorId="38" shapeId="0" xr:uid="{1A1792B3-3371-BB4B-A6C0-6353C9526DD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43" authorId="39" shapeId="0" xr:uid="{40F344E0-A897-2A4E-A69F-DAEAE43E500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44" authorId="40" shapeId="0" xr:uid="{1239CC73-F28D-5A48-A85F-A8EFB6E1673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45" authorId="41" shapeId="0" xr:uid="{2C2978AC-4361-3C43-B789-CE1613A1AFC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71" authorId="42" shapeId="0" xr:uid="{A652926C-A250-4643-A643-730B63D59D9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2" authorId="43" shapeId="0" xr:uid="{9C4642D6-3228-4623-9EA4-03C6F7348A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3" authorId="44" shapeId="0" xr:uid="{86E38370-DD49-449A-9259-1A39A3117F6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4" authorId="45" shapeId="0" xr:uid="{E197400E-D24F-408B-B3AC-1B59ABF3E20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175" authorId="46" shapeId="0" xr:uid="{48B60CBB-AF6C-CB47-9AA8-EBF5A084ED5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76" authorId="47" shapeId="0" xr:uid="{3ECFB04C-3144-F742-9790-5F418E6D126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77" authorId="48" shapeId="0" xr:uid="{384A4338-EB46-1845-A8E7-B670F7C1BDD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78" authorId="49" shapeId="0" xr:uid="{8DF50BA4-068B-A74B-8FA4-652C89BF7FA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79" authorId="50" shapeId="0" xr:uid="{8B7B143F-09AA-324A-9EC5-265A8F2EFC1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80" authorId="51" shapeId="0" xr:uid="{51412A46-E8A3-7341-83F5-9EF4F2AE69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81" authorId="52" shapeId="0" xr:uid="{359EFBFD-B4AC-0946-8E80-B790285D153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82" authorId="53" shapeId="0" xr:uid="{9C271693-D4B9-B343-82D4-453D45E4465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183" authorId="54" shapeId="0" xr:uid="{8A8942AE-FCE5-B842-BD8F-DEE1B094C21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09" authorId="55" shapeId="0" xr:uid="{CF2BAEFB-8635-7940-85D6-8847D7576DB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text>
    </comment>
    <comment ref="D210" authorId="56" shapeId="0" xr:uid="{736462DA-92A3-4BCA-A9A1-1CE21103C99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1" authorId="57" shapeId="0" xr:uid="{9C963C19-0E47-4A41-BF07-A644FDE108F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2" authorId="58" shapeId="0" xr:uid="{871D01C9-423A-4C5F-91E7-FA3E40269C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autodescripcion</t>
      </text>
    </comment>
    <comment ref="D213" authorId="59" shapeId="0" xr:uid="{B67C8BE9-C4F4-604E-AD53-222617EB974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14" authorId="60" shapeId="0" xr:uid="{2A913B70-0600-BF4D-9B34-5207B29A1FE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15" authorId="61" shapeId="0" xr:uid="{F4111B5C-326C-D348-A3C2-BE86A63177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audiodescripción</t>
      </text>
    </comment>
    <comment ref="D216" authorId="62" shapeId="0" xr:uid="{03FCDB67-B10A-2548-85E5-B83275D8040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17" authorId="63" shapeId="0" xr:uid="{ECCD52C3-7D7C-4946-8D4D-209BF942824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18" authorId="64" shapeId="0" xr:uid="{A0AAD14E-70A1-6742-B6FB-EFFDC291D66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19" authorId="65" shapeId="0" xr:uid="{45C27E88-4D0D-2146-917E-8A989DB1E5A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20" authorId="66" shapeId="0" xr:uid="{5F9A8B9A-FCAE-4D4A-8B2F-8396DE4EE34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21" authorId="67" shapeId="0" xr:uid="{D178D6EE-0C02-304D-AE09-3E4DC7BF0A6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subtitulos</t>
      </text>
    </comment>
    <comment ref="D247" authorId="68" shapeId="0" xr:uid="{4F2EF184-946F-534D-AA77-DDAE9F8C7AE7}">
      <text>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text>
    </comment>
    <comment ref="D248" authorId="69" shapeId="0" xr:uid="{DB135AB7-5D82-4CB2-97CB-74FA0A6007FD}">
      <text>
        <t>[Comentario encadenado]
Su versión de Excel le permite leer este comentario encadenado; sin embargo, las ediciones que se apliquen se quitarán si el archivo se abre en una versión más reciente de Excel. Más información: https://go.microsoft.com/fwlink/?linkid=870924
Comentario:
    Uso adecuado de h1-h6, ol, ul, li</t>
      </text>
    </comment>
    <comment ref="D249" authorId="70" shapeId="0" xr:uid="{CDA4828F-4AA7-43EC-83B1-9322E0554108}">
      <text>
        <t>[Comentario encadenado]
Su versión de Excel le permite leer este comentario encadenado; sin embargo, las ediciones que se apliquen se quitarán si el archivo se abre en una versión más reciente de Excel. Más información: https://go.microsoft.com/fwlink/?linkid=870924
Comentario:
    Presencia listas vacías</t>
      </text>
    </comment>
    <comment ref="D250" authorId="71" shapeId="0" xr:uid="{DAB6DF8F-002E-4A5E-9FB1-031CFE95F6D4}">
      <text>
        <t>[Comentario encadenado]
Su versión de Excel le permite leer este comentario encadenado; sin embargo, las ediciones que se apliquen se quitarán si el archivo se abre en una versión más reciente de Excel. Más información: https://go.microsoft.com/fwlink/?linkid=870924
Comentario:
    Inexistencia de elementos h1</t>
      </text>
    </comment>
    <comment ref="D251" authorId="72" shapeId="0" xr:uid="{BEBFE39D-F1B2-E643-B51B-6F315CFE05A9}">
      <text>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text>
    </comment>
    <comment ref="D252" authorId="73" shapeId="0" xr:uid="{DFE32BD2-7391-4741-8FFF-1B9AB0AB33A5}">
      <text>
        <t>[Comentario encadenado]
Su versión de Excel le permite leer este comentario encadenado; sin embargo, las ediciones que se apliquen se quitarán si el archivo se abre en una versión más reciente de Excel. Más información: https://go.microsoft.com/fwlink/?linkid=870924
Comentario:
    En las tablas de datos, no se identifican los encabezamientos de fila y columna.</t>
      </text>
    </comment>
    <comment ref="D253" authorId="74" shapeId="0" xr:uid="{81F31363-D83C-2B42-9968-3784B0FD4EE1}">
      <text>
        <t>[Comentario encadenado]
Su versión de Excel le permite leer este comentario encadenado; sin embargo, las ediciones que se apliquen se quitarán si el archivo se abre en una versión más reciente de Excel. Más información: https://go.microsoft.com/fwlink/?linkid=870924
Comentario:
    Buen uso de h1-h6, ol, ul, li</t>
      </text>
    </comment>
    <comment ref="D285" authorId="75" shapeId="0" xr:uid="{C200D0F4-05D8-6143-A554-F6B91B94A2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86" authorId="76" shapeId="0" xr:uid="{C0AB2FB1-6F6D-49D7-B1B2-1FE319D22C5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7" authorId="77" shapeId="0" xr:uid="{17BCBC90-E48C-40DF-BCE0-40733B18EA9E}">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8" authorId="78" shapeId="0" xr:uid="{E78384CC-7CD7-42EA-A4A2-9FFFDE3C4251}">
      <text>
        <t>[Comentario encadenado]
Su versión de Excel le permite leer este comentario encadenado; sin embargo, las ediciones que se apliquen se quitarán si el archivo se abre en una versión más reciente de Excel. Más información: https://go.microsoft.com/fwlink/?linkid=870924
Comentario:
    Ubicar el contenido según la estructura, controlar espacio entre letras por CSS</t>
      </text>
    </comment>
    <comment ref="D289" authorId="79" shapeId="0" xr:uid="{789ED84D-286D-494C-8D0A-7026BD6F4D73}">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0" authorId="80" shapeId="0" xr:uid="{DD16D2F8-72DB-1941-A11B-804DC7C1BDF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1" authorId="81" shapeId="0" xr:uid="{54FB6C7A-B734-374F-BEE5-7A3424F59FCA}">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5" authorId="82" shapeId="0" xr:uid="{A1589109-C956-E245-81DF-7D0EDEE2C5C2}">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6" authorId="83" shapeId="0" xr:uid="{6EE4CF6F-9C04-0141-B913-1A8FD04712E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297" authorId="84" shapeId="0" xr:uid="{122A9D91-941D-C04D-848C-BF652D38E6C6}">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323" authorId="85" shapeId="0" xr:uid="{101EC369-98B2-714E-A5B9-1B7C8A60B4C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4" authorId="86" shapeId="0" xr:uid="{C001BE92-C49A-49AA-A599-4C1284ED09D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5" authorId="87" shapeId="0" xr:uid="{1759F992-0FFD-4A7F-99D9-D29613A0A3C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6" authorId="88" shapeId="0" xr:uid="{3EBD7084-9208-4983-A9AC-C3ED323E1C7A}">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7" authorId="89" shapeId="0" xr:uid="{978B5403-A4B4-AA47-B015-E28D7CC8B875}">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8" authorId="90" shapeId="0" xr:uid="{87DC6EE8-8F53-EE43-83CB-6B6CB6D88C7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29" authorId="91" shapeId="0" xr:uid="{E722C917-09D9-FC4A-8160-286CD5F20EE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31" authorId="92" shapeId="0" xr:uid="{388B74D0-5B90-AA4F-B8C1-AAD2215AB136}">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32" authorId="93" shapeId="0" xr:uid="{F68DAC00-B6D6-2545-B3E2-78B3ADA9F97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33" authorId="94" shapeId="0" xr:uid="{C70E7251-8F32-CC47-9335-BCA1239A0C5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34" authorId="95" shapeId="0" xr:uid="{3F809F64-8FC4-5745-B16D-568C2873D3A5}">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35" authorId="96" shapeId="0" xr:uid="{856B0E2F-8198-554E-AE38-641F6F18EC05}">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61" authorId="97" shapeId="0" xr:uid="{06B05AFD-1D89-5D4C-9B69-DADC13881EF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2" authorId="98" shapeId="0" xr:uid="{A0EF05BC-6D5C-49D9-B8C5-F4C9C909755C}">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3" authorId="99" shapeId="0" xr:uid="{E48C38C4-8CA9-488B-8E53-8BE96A5E4A82}">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t>
      </text>
    </comment>
    <comment ref="D364" authorId="100" shapeId="0" xr:uid="{9E1AF880-0FA1-48EB-A9DE-42A7C7BB6694}">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5" authorId="101" shapeId="0" xr:uid="{4002267A-8D71-9C4D-AB59-96A279873E6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6" authorId="102" shapeId="0" xr:uid="{681B0B06-1C13-D34B-92CA-83D27E04EA44}">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7" authorId="103" shapeId="0" xr:uid="{1A8AD1B9-1169-A54A-84E0-7BDFB979C0B6}">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8" authorId="104" shapeId="0" xr:uid="{5ED571BA-AC18-5945-B558-36A2CFA36359}">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69" authorId="105" shapeId="0" xr:uid="{FE4B5DF6-9B07-6C4C-A1EB-81BCC7B40605}">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70" authorId="106" shapeId="0" xr:uid="{6F49EA1E-07EF-7A4D-B220-1132D8A2C259}">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71" authorId="107" shapeId="0" xr:uid="{F5B3A9D6-735A-EB4F-A437-0D71157F7910}">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72" authorId="108" shapeId="0" xr:uid="{673EFA4D-29CE-084C-85CF-E92742A443D9}">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73" authorId="109" shapeId="0" xr:uid="{3322BEE7-4EC4-424F-931C-05C2D042A387}">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99" authorId="110" shapeId="0" xr:uid="{026B0128-0F6B-7542-BAA7-2B6A97928A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00" authorId="111" shapeId="0" xr:uid="{072F07B4-C724-4915-BCEC-0416D78FD63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1" authorId="112" shapeId="0" xr:uid="{FD51C684-2479-4746-B903-F0E67254247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campos autocomplete</t>
      </text>
    </comment>
    <comment ref="D402" authorId="113" shapeId="0" xr:uid="{E8C123B6-D9AA-45A0-976B-99FC517868FC}">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text>
    </comment>
    <comment ref="D403" authorId="114" shapeId="0" xr:uid="{BC6480B8-9F41-9E4C-947D-F7E24CF9DC6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04" authorId="115" shapeId="0" xr:uid="{7312BEE3-537F-114D-9DE9-FE1068774B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05" authorId="116" shapeId="0" xr:uid="{85618611-942B-BF44-A7CF-BE8218ED152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autocomplete</t>
      </text>
    </comment>
    <comment ref="D406" authorId="117" shapeId="0" xr:uid="{091810CA-9AFC-FA4E-85D2-88F98F45685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text>
    </comment>
    <comment ref="D407" authorId="118" shapeId="0" xr:uid="{5B8DEF9A-5326-C440-A75B-415C00A1C82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08" authorId="119" shapeId="0" xr:uid="{A558087F-0B1D-2940-BE26-3810D563721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09" authorId="120" shapeId="0" xr:uid="{484FE47E-5894-D540-8A59-42FCE37B5E1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10" authorId="121" shapeId="0" xr:uid="{58F7AB0C-F269-9747-ACA0-C6F10CCAC9C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11" authorId="122" shapeId="0" xr:uid="{74D96845-BFD5-1B45-A9ED-D379B8F870B5}">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que debe introducir el usuario no necesitan autocomplete</t>
      </text>
    </comment>
    <comment ref="D437" authorId="123" shapeId="0" xr:uid="{555D595E-D7F4-764F-BC17-510B5913576C}">
      <text>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text>
    </comment>
    <comment ref="D438" authorId="124" shapeId="0" xr:uid="{79B0E741-0B9D-4F29-AEC0-7DC8E32A4526}">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39" authorId="125" shapeId="0" xr:uid="{3AEC9A7D-2164-4343-88E4-B9F4B66369F1}">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0" authorId="126" shapeId="0" xr:uid="{A78B270A-6E99-407C-A571-D42BFB30E247}">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1" authorId="127" shapeId="0" xr:uid="{1DD9AA89-DB90-CD4A-8B10-33CBB7B6A50B}">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42" authorId="128" shapeId="0" xr:uid="{EDA8BD75-AA50-904A-BF9D-03FBA471C253}">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43" authorId="129" shapeId="0" xr:uid="{B3122363-A572-4D44-B101-7EEAA6956E47}">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color no es el único medio visual de transmitir infomración</t>
      </text>
    </comment>
    <comment ref="D444" authorId="130" shapeId="0" xr:uid="{B68A9240-E5A1-544B-BFE1-CFFCDAF26263}">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5" authorId="131" shapeId="0" xr:uid="{313C523C-F80C-A440-B94E-E1768374C0D8}">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6" authorId="132" shapeId="0" xr:uid="{4FE646AC-3584-8D43-80A7-0C8769F77906}">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7" authorId="133" shapeId="0" xr:uid="{B49F30F4-FC0D-F847-BB41-B4DB3FF7A07D}">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8" authorId="134" shapeId="0" xr:uid="{A98056DF-D276-8047-BF23-B6AD2239BB92}">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49" authorId="135" shapeId="0" xr:uid="{86DC9B75-86BD-BA45-A321-543669DF896A}">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Diferenciar los datos en imágenes que transmiten información no sólo por color sino también
por patrones o iconos</t>
      </text>
    </comment>
    <comment ref="D475" authorId="136" shapeId="0" xr:uid="{06BDCA49-2557-A14A-8865-E9FDE24A620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6" authorId="137" shapeId="0" xr:uid="{BB1DD25C-C5E2-4DFA-BC3F-1E285B219D24}">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7" authorId="138" shapeId="0" xr:uid="{7BAAF65E-8B08-4133-8AB6-C9535AF9F428}">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78" authorId="139" shapeId="0" xr:uid="{63302F57-C37A-4F09-84E3-29E3CAE9FB1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t>
      </text>
    </comment>
    <comment ref="D479" authorId="140" shapeId="0" xr:uid="{BBBCD04C-91CE-0445-B0C4-DD6A068CD57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0" authorId="141" shapeId="0" xr:uid="{1696C4C1-77FF-9247-B56F-A682EB9036FF}">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81" authorId="142" shapeId="0" xr:uid="{C0E607E9-D023-D04F-92A1-24E93089EFB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2" authorId="143" shapeId="0" xr:uid="{4F47465B-B0D1-F847-9B2A-B61159386C9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3" authorId="144" shapeId="0" xr:uid="{F1BB729F-61C6-E742-B63D-FB206F0AA37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4" authorId="145" shapeId="0" xr:uid="{AB69E9B5-E5E1-7D4B-BAC2-809BBB4F7BC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5" authorId="146" shapeId="0" xr:uid="{EA76FC22-9878-8441-8ECD-55047424272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486" authorId="147" shapeId="0" xr:uid="{97C55DA4-9DC4-B742-B46B-402B1DD8D058}">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487" authorId="148" shapeId="0" xr:uid="{4177F193-4C3B-454F-9D1C-2F1FF0E58FC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audio</t>
      </text>
    </comment>
    <comment ref="D513" authorId="149" shapeId="0" xr:uid="{4710ADAB-47CD-124E-A54A-8CEA7D5BBCD9}">
      <text>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text>
    </comment>
    <comment ref="D514" authorId="150" shapeId="0" xr:uid="{1E9ED8C3-8F7D-456C-B35B-12C72437F197}">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5" authorId="151" shapeId="0" xr:uid="{2591C88E-1F07-4094-8F72-33BB73E3C9F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6" authorId="152" shapeId="0" xr:uid="{B74C6B7B-928E-4D1A-BD3D-E8C050B8343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7" authorId="153" shapeId="0" xr:uid="{56908BAA-ECEF-0241-A2AA-2F36646C2CBE}">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8" authorId="154" shapeId="0" xr:uid="{A0794E95-D626-2448-8CA9-10FDC50E5B2B}">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19" authorId="155" shapeId="0" xr:uid="{CB2D53E0-9B87-474F-81B6-152CE40C831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0" authorId="156" shapeId="0" xr:uid="{6B0CA90D-C9FE-7F4D-8A7A-C45CF5117679}">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1" authorId="157" shapeId="0" xr:uid="{1FDDD5D1-3210-7F4B-A2C3-B79C27468913}">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2" authorId="158" shapeId="0" xr:uid="{92BB7AEE-2174-7A4E-BFA8-37B12C15846F}">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3" authorId="159" shapeId="0" xr:uid="{75BB13CC-A428-DD43-B8A8-8C633FE1634F}">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4" authorId="160" shapeId="0" xr:uid="{7130BF2C-E963-124D-B4D4-6DC3078E144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25" authorId="161" shapeId="0" xr:uid="{7590E0EA-6DF1-9343-917B-1C7D73A66BF6}">
      <text>
        <t>[Comentario encadenado]
Su versión de Excel le permite leer este comentario encadenado; sin embargo, las ediciones que se apliquen se quitarán si el archivo se abre en una versión más reciente de Excel. Más información: https://go.microsoft.com/fwlink/?linkid=870924
Comentario:
    La presentación visual de texto e imágenes de texto tiene
una relación de contraste al menos de 4,5:1</t>
      </text>
    </comment>
    <comment ref="D551" authorId="162" shapeId="0" xr:uid="{9DC28E12-5975-984F-976F-EFDE1CA472C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2" authorId="163" shapeId="0" xr:uid="{BA9B6DF6-040E-460B-B746-04685FD35877}">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3" authorId="164" shapeId="0" xr:uid="{647AC408-0551-4820-8D42-56293D1D8751}">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4" authorId="165" shapeId="0" xr:uid="{6936DB3A-C33C-446B-A216-4B81A53CBE85}">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5" authorId="166" shapeId="0" xr:uid="{33AC58D7-1708-2143-B268-54E990D5427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56" authorId="167" shapeId="0" xr:uid="{332EF8FA-1744-6248-95A9-62F7CC186B12}">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57" authorId="168" shapeId="0" xr:uid="{DBF89E41-E486-1347-8069-6270EF790FD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58" authorId="169" shapeId="0" xr:uid="{F8859273-05E0-5E46-8D42-4F8D8CD656D6}">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59" authorId="170" shapeId="0" xr:uid="{229A6363-3539-2D48-8D2C-01F7DBBE285A}">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60" authorId="171" shapeId="0" xr:uid="{D9944B8D-A066-1644-A1CC-2970B194A76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61" authorId="172" shapeId="0" xr:uid="{ED793AFB-9792-014B-B5D5-090339F78B0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62" authorId="173" shapeId="0" xr:uid="{B990BC38-B5F7-0442-A511-F998A6DCD381}">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63" authorId="174" shapeId="0" xr:uid="{595CECA2-512C-6146-92D8-6AD514666783}">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89" authorId="175" shapeId="0" xr:uid="{A06B3047-872E-AB42-A9C9-4CAFE9B958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0" authorId="176" shapeId="0" xr:uid="{A40D76DF-F2CB-4DF2-BCBD-83F153BDCEC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1" authorId="177" shapeId="0" xr:uid="{0477529F-84D2-4829-B7A2-83A818811AC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2" authorId="178" shapeId="0" xr:uid="{CBD5DD82-D762-422D-B15C-F40A246CC12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3" authorId="179" shapeId="0" xr:uid="{31E28A60-C5A6-A345-87AA-43013C9597F8}">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4" authorId="180" shapeId="0" xr:uid="{013AFDEB-31B7-8F40-98ED-5C0E0B70B11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95" authorId="181" shapeId="0" xr:uid="{6C76A9B4-9F82-8B41-B3F7-11902A84416C}">
      <text>
        <t>[Comentario encadenado]
Su versión de Excel le permite leer este comentario encadenado; sin embargo, las ediciones que se apliquen se quitarán si el archivo se abre en una versión más reciente de Excel. Más información: https://go.microsoft.com/fwlink/?linkid=870924
Comentario:
    La fuente se ve bien cuando se muestra al 50%</t>
      </text>
    </comment>
    <comment ref="D597" authorId="182" shapeId="0" xr:uid="{744CF5DE-49CC-5745-8A38-90F0A4747E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8" authorId="183" shapeId="0" xr:uid="{FDF2C38E-C09A-7047-A0AE-0BA16370AF71}">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599" authorId="184" shapeId="0" xr:uid="{84933B32-3907-FF43-BE4F-6841E57C8DF3}">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00" authorId="185" shapeId="0" xr:uid="{0F1AE921-4B57-4F44-9722-62FB9F0F50BB}">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01" authorId="186" shapeId="0" xr:uid="{C8E8411D-C64F-5349-828A-EB8846464866}">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27" authorId="187" shapeId="0" xr:uid="{AF20A05B-90BB-4DEC-81C7-E4BE9EEFD9F9}">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8" authorId="188" shapeId="0" xr:uid="{B5A82929-2784-4789-8E3C-4DB846A67423}">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29" authorId="189" shapeId="0" xr:uid="{1C57736D-F53B-453F-804F-1D351C9D861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0" authorId="190" shapeId="0" xr:uid="{6973B107-3B61-4A3B-A4BB-451C74C86DC8}">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1" authorId="191" shapeId="0" xr:uid="{C6FEBC2B-C09C-C644-BA4F-65B9F378ED65}">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2" authorId="192" shapeId="0" xr:uid="{98F73F04-8E12-0944-95D1-4D4A6A081F50}">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3" authorId="193" shapeId="0" xr:uid="{9466B219-8CD1-4E46-AB41-95B167F58493}">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5" authorId="194" shapeId="0" xr:uid="{233ED407-A465-D44F-BB1B-DE51325BBC1C}">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6" authorId="195" shapeId="0" xr:uid="{CA5FDDE7-7892-EB4D-9A42-1B4FA6FAD845}">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7" authorId="196" shapeId="0" xr:uid="{9D7E2F66-E5AA-4F43-9A95-43C81B86180E}">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8" authorId="197" shapeId="0" xr:uid="{7CFDD76E-40E6-ED40-A135-588ED77DC7A6}">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39" authorId="198" shapeId="0" xr:uid="{8C02E233-81BE-A948-897C-BAC9DBBA1245}">
      <text>
        <t>[Comentario encadenado]
Su versión de Excel le permite leer este comentario encadenado; sin embargo, las ediciones que se apliquen se quitarán si el archivo se abre en una versión más reciente de Excel. Más información: https://go.microsoft.com/fwlink/?linkid=870924
Comentario:
    Calcular por programación tamaños y posiciones para que los elementos escalen con el
tamaño del texto</t>
      </text>
    </comment>
    <comment ref="D665" authorId="199" shapeId="0" xr:uid="{9062396E-329A-8B4F-BDA0-439A4F5CB2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6" authorId="200" shapeId="0" xr:uid="{79E078A3-BB6E-44F9-8CD4-BF584C03EAC3}">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7" authorId="201" shapeId="0" xr:uid="{36D4E828-D9D5-45E6-93FB-CABBF9CFDE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8" authorId="202" shapeId="0" xr:uid="{D825CD6F-0BD9-4D66-8106-BBDDEBB12D8A}">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669" authorId="203" shapeId="0" xr:uid="{6A837456-4DD1-CD43-9711-D6DBEB4D7811}">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0" authorId="204" shapeId="0" xr:uid="{4C8F3708-C5EC-6940-8AB9-84475EA94798}">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1" authorId="205" shapeId="0" xr:uid="{09C7E2BD-2B47-754F-A626-E6C5EF60BE08}">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3" authorId="206" shapeId="0" xr:uid="{F8182161-EDA2-9B46-9D85-5CA28857735B}">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4" authorId="207" shapeId="0" xr:uid="{4B282933-C030-7A48-A33F-DD2C5DE65505}">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5" authorId="208" shapeId="0" xr:uid="{704185E5-E507-F549-B884-42BAE2AE74B1}">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6" authorId="209" shapeId="0" xr:uid="{AD199D66-2463-3349-957C-E228A4A04FCB}">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677" authorId="210" shapeId="0" xr:uid="{A2B190BA-87EB-6C43-98F2-DC2CD223F8BF}">
      <text>
        <t>[Comentario encadenado]
Su versión de Excel le permite leer este comentario encadenado; sin embargo, las ediciones que se apliquen se quitarán si el archivo se abre en una versión más reciente de Excel. Más información: https://go.microsoft.com/fwlink/?linkid=870924
Comentario:
    Ratio de contraste al menos 3:1 entre el texto y su fondo</t>
      </text>
    </comment>
    <comment ref="D703" authorId="211" shapeId="0" xr:uid="{185AA0C5-BFEE-8745-B008-C53A1CA8F52F}">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4" authorId="212" shapeId="0" xr:uid="{040B705F-8FDA-4D52-8E1D-AA9D35A2CC1C}">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5" authorId="213" shapeId="0" xr:uid="{5E84C69E-D387-45F8-8395-BF539BF6900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6" authorId="214" shapeId="0" xr:uid="{7F298DDE-0EA5-4BA6-9BC5-DCEAC6C34CAE}">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07" authorId="215" shapeId="0" xr:uid="{88FF0762-9953-464A-93DD-919591430D93}">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08" authorId="216" shapeId="0" xr:uid="{CA4DE27C-EF49-1B42-A11F-49A591BA4D4F}">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09" authorId="217" shapeId="0" xr:uid="{DBE4E9D7-0D2C-CB46-A33B-FD65E8499425}">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11" authorId="218" shapeId="0" xr:uid="{2F8146EC-80E6-6149-979E-ACA6F5E9D424}">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12" authorId="219" shapeId="0" xr:uid="{36825D14-1305-974D-B517-64CFE065356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13" authorId="220" shapeId="0" xr:uid="{0E8CA5B6-2C74-4044-9135-FB62E7A4EF4A}">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14" authorId="221" shapeId="0" xr:uid="{6AFAB568-1C41-D84C-B225-15D98CEF949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15" authorId="222" shapeId="0" xr:uid="{61BD3394-BECD-AD4B-A23C-FEA662EAB5DD}">
      <text>
        <t>[Comentario encadenado]
Su versión de Excel le permite leer este comentario encadenado; sin embargo, las ediciones que se apliquen se quitarán si el archivo se abre en una versión más reciente de Excel. Más información: https://go.microsoft.com/fwlink/?linkid=870924
Comentario:
    La altura de línea es de al menos 1.5 veces el tamaño de la fuente</t>
      </text>
    </comment>
    <comment ref="D742" authorId="223" shapeId="0" xr:uid="{37F59702-C145-EA41-A763-B4058DDFBA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text>
    </comment>
    <comment ref="D743" authorId="224" shapeId="0" xr:uid="{1E510382-649A-4757-B64D-74A04FD53DE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4" authorId="225" shapeId="0" xr:uid="{0ABEE9E0-E317-4159-A28A-60CF80606C5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5" authorId="226" shapeId="0" xr:uid="{9C66CF19-0C36-43DB-A21D-2973B34DE32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6" authorId="227" shapeId="0" xr:uid="{CC70A15E-F96E-E345-82F9-CCDEED58059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7" authorId="228" shapeId="0" xr:uid="{C207E959-36C9-B14D-8820-383C8E61823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8" authorId="229" shapeId="0" xr:uid="{75491F7D-543B-1E46-80D1-90D04173A60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49" authorId="230" shapeId="0" xr:uid="{A69D129B-780B-F04D-9CB9-3AA3CAD2F41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50" authorId="231" shapeId="0" xr:uid="{29CCD01E-6588-1B45-9483-EC52A11BEA8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51" authorId="232" shapeId="0" xr:uid="{84EA5D98-D185-AB4B-8654-B5E6D450D17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52" authorId="233" shapeId="0" xr:uid="{876DF90C-C9AD-1048-AA3D-4E57742390C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53" authorId="234" shapeId="0" xr:uid="{81E4DA37-9DF2-3B47-929F-8FC15434299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 ref="D754" authorId="235" shapeId="0" xr:uid="{A4DB5A9A-F6F1-544F-B824-825DEB8F0E8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aplica persistencia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tc={B397D8F7-8887-984F-BE87-B870472F9D97}</author>
    <author>tc={A8F400BF-1C87-4E94-8DCB-E072ECD7094D}</author>
    <author>tc={4A75D892-58E8-48E9-A2D1-F76EE76AB9EB}</author>
    <author>tc={C8D25B89-33C8-424A-B73A-AE2699F28D9B}</author>
    <author>tc={27B95DC6-4FFC-2946-88AF-7FAA513BD98F}</author>
    <author>SANDRA SABROSO TORRES</author>
    <author>tc={C8D49063-C1EF-F44D-80EE-955E51606ECF}</author>
    <author>tc={78065C90-C363-2246-B2A4-E7BBE30E8712}</author>
    <author>tc={E07E72A2-2E46-CE45-8438-7A61E0C96F5C}</author>
    <author>tc={3BFBDB59-A57D-FB44-AF93-69E583054E0D}</author>
    <author>tc={055E88DD-2C9F-2D4C-A883-D736723BA45D}</author>
    <author>tc={255947CC-C283-914C-B140-9F2AA66B335F}</author>
    <author>tc={18385235-0AB8-1F4F-8CF8-AC1F0098B411}</author>
    <author>tc={518A87D0-C5BD-AE41-8EC0-41E9D87A047C}</author>
    <author>tc={55942717-8F80-D84A-9709-9F31DD704D21}</author>
    <author>tc={80C96008-8C4C-4B61-B4F7-B0AA7A32EBF9}</author>
    <author>tc={92D5A8DA-8F08-4DA7-93E0-D3449B1B35BE}</author>
    <author>tc={60A583FE-E78F-417C-B29A-F9F9B555DE85}</author>
    <author>tc={179416DA-90B7-9E4C-8AEA-3ACB620A2536}</author>
    <author>tc={FCCAFD34-7A93-9942-B98C-685E49F30317}</author>
    <author>tc={DA760C50-A02B-EB4E-BDED-FCDD47EF44AD}</author>
    <author>tc={3769D0CA-2574-4E49-9969-B95CC36849B1}</author>
    <author>tc={33A4C399-33D6-F948-8F69-53F7655353FE}</author>
    <author>tc={83DA460C-B9F7-9547-A128-BB9A3D8C8B25}</author>
    <author>tc={74B84608-E8EB-5840-A8EF-61A6D2741E1B}</author>
    <author>tc={AA698905-40BA-4E47-8D58-0E059BB7D069}</author>
    <author>tc={AF3BDB28-A390-D648-9EAB-502DF6216B60}</author>
    <author>tc={B20AE83C-C020-48B6-98A3-F9273423CCB9}</author>
    <author>tc={EF214288-4A48-4041-B25E-29D7212EDD8E}</author>
    <author>tc={21AB23C4-D1D0-4DBB-9068-CFBA9A88EB94}</author>
    <author>tc={CEF65B15-8E9E-4352-974A-F2440CA2E1B3}</author>
    <author>tc={C67A3AB5-DAB4-014F-A8B0-2DD82802D0CF}</author>
    <author>tc={B011865B-78AB-7A49-9211-7E2382712FF9}</author>
    <author>tc={4EE9C5CD-0F4A-324E-8E80-EE1AFD843201}</author>
    <author>tc={54E76162-F4F8-3345-B55B-EE03EEABF133}</author>
    <author>tc={7351ED64-B120-F746-8EF6-0C5957889943}</author>
    <author>tc={64D39CB7-0FEE-C346-9584-7E1C37558A2C}</author>
    <author>tc={20D89DC2-2A63-064B-B057-AD5A58640BF8}</author>
    <author>tc={87A36097-7C25-CE40-8B38-C36465D40F7C}</author>
    <author>tc={1B8C16E2-2772-1541-9473-E730A2706941}</author>
    <author>tc={BB5F9538-DB87-4C48-AB61-9A4358AE6335}</author>
    <author>tc={DA4E2C73-2376-48B3-8044-EF95732DE953}</author>
    <author>tc={FBF83B27-EFDE-4500-BBE2-99F3C3354FE6}</author>
    <author>tc={A5CA5CF3-531A-4B60-BC32-DDCBCDD1B706}</author>
    <author>tc={BDDD2885-9191-D044-AA61-5FB5546439E8}</author>
    <author>tc={2A204F21-2F52-B644-9D24-72DFDC0119FF}</author>
    <author>tc={A15A998F-9478-494E-95EE-6EE775728E26}</author>
    <author>tc={7E5BD15A-5B4B-7249-9C2C-52EA266AAE4E}</author>
    <author>tc={1D9DDAF8-E793-BF48-B766-2C5D586044B2}</author>
    <author>tc={9C717ACC-4701-EF44-9014-179B65CC218D}</author>
    <author>tc={A28B0421-113C-F54C-BAF0-5F381D1C15C4}</author>
    <author>tc={117382E9-C422-E542-9E60-573AEC170FCB}</author>
    <author>tc={B0C15EA2-259D-C347-B549-422B7F278F12}</author>
    <author>tc={F9D66287-6364-6D45-91E4-89802FBD2963}</author>
    <author>tc={1BB06CF2-7B1B-4EDB-8097-3A8AB1E21BC2}</author>
    <author>tc={08BEF228-E19B-4DDA-9124-66F7BE633254}</author>
    <author>tc={7CD7C854-FDFE-4479-A045-1D7213B7E952}</author>
    <author>tc={76E88888-B5B0-594A-BF05-9E8D9C2DE4DB}</author>
    <author>tc={FE0591AB-DA24-E34B-A019-E527F298907C}</author>
    <author>tc={9F071BCF-FB00-FC4D-818E-EF1F8D3273B2}</author>
    <author>tc={E324C919-8BD1-784A-90B2-5AF0E2708894}</author>
    <author>tc={965C30D2-97BD-6A4D-A20E-85EE7316F43C}</author>
    <author>tc={45642AE2-8827-7443-A02F-62D36D0C920F}</author>
    <author>tc={EB0608C4-6B4C-B743-A661-26899EEBD092}</author>
    <author>tc={F9FDC913-BFF8-5642-BEE2-187E62CC9F35}</author>
    <author>tc={767C701C-F7F7-E345-A0AA-DA6D4E6CEE17}</author>
    <author>tc={1394EF7C-24B2-4C4E-B04A-A2837A208281}</author>
    <author>tc={66096BBE-A680-4606-8E94-DB7D20D700C4}</author>
    <author>tc={6FF03614-3C59-44B3-ADAC-BDC439B1A6A4}</author>
    <author>tc={D3C64CCD-CF7D-40AD-B735-9D5DBB14AE27}</author>
    <author>tc={F713602D-C373-B946-B8EC-ADBAE704FBE5}</author>
    <author>tc={CEA19E69-8092-BA42-ABAD-38BB83B25564}</author>
    <author>tc={BCB5ABFD-110F-304E-AF6E-7040045AA3B1}</author>
    <author>tc={43167461-AE35-D04A-A9CA-E9E72573F025}</author>
    <author>tc={6CDC5199-4FD8-394C-8269-485667CE40FF}</author>
    <author>tc={413B9D2F-B7BC-8F4B-B7BD-9788CDD7A0DE}</author>
    <author>tc={281D0CD4-11CB-5241-A755-084523F4C767}</author>
    <author>tc={0C58B788-14FE-A04A-8EE5-63CAFC7D4C54}</author>
    <author>tc={138A6E75-B78B-6843-9E9C-845CBABC7D44}</author>
    <author>tc={A0B0C60C-9E71-EB4F-AFC6-28BC276B7A6B}</author>
    <author>tc={F63092F8-A514-4E58-99BB-33573F645516}</author>
    <author>tc={ED3E414E-0553-4D49-9BA8-CE001169EC35}</author>
    <author>tc={F56B9727-60B9-4604-A2B6-5419A69D5539}</author>
    <author>tc={E23BD6EE-EC42-FD4E-88F6-F2B7E2B05DEF}</author>
    <author>tc={68BFF416-7B18-A249-A4F1-338A5E5C4C5C}</author>
    <author>tc={B3D27B09-98A2-A946-8CF9-ED2568EA3D02}</author>
    <author>tc={CB8331BB-8F55-EB45-98EA-47E009A7A378}</author>
    <author>tc={316B45D3-8E41-D645-92EA-FD44C7A1DDCB}</author>
    <author>tc={D9624BE5-FB56-CC44-9264-0BAFA1D520CE}</author>
    <author>tc={7E26C4D6-C2AF-6947-95B6-1C1DA382D3E6}</author>
    <author>tc={6D359EDF-97C1-6548-AB7B-5FB43070D359}</author>
    <author>tc={90C8975C-670A-0B42-8AC5-82E15AEF3EA4}</author>
    <author>tc={54322409-60A7-4E5C-B58E-B0D9702BF9B3}</author>
    <author>tc={2EB19BF1-8642-4F84-9F7B-5D346DAB8243}</author>
    <author>tc={2FD5396E-9C49-44D9-B07D-9BCDE5C8412B}</author>
    <author>tc={426EB290-3865-B043-9EDC-668E5B2C9622}</author>
    <author>tc={CF6A69CC-4B17-4749-AE17-C878B0B8E615}</author>
    <author>tc={65F3FE45-007C-7742-AB67-AF08E85CEBFA}</author>
    <author>tc={54C3EF55-700E-1040-A428-6D9FF2810A76}</author>
    <author>tc={8FAFAD43-8956-8743-AC66-D77F8EA89263}</author>
    <author>tc={D05FC24A-325B-194E-8ED6-EF7B79FB8D65}</author>
    <author>tc={DEEEE945-3C21-CB40-837B-5D3232CF1D37}</author>
    <author>tc={DE5FFBA4-7C37-EA4B-B8D4-90A447B41BCA}</author>
    <author>tc={71B09B21-7D70-5945-B306-6C99B572E49C}</author>
    <author>tc={4783B31B-8727-2B45-B2DF-5E02A3F6E233}</author>
    <author>tc={D683F55B-44D7-4983-878C-8C48FBC0E9C4}</author>
    <author>tc={DBBF9A6C-6F0B-41DE-AB0D-00FE3FE4911F}</author>
    <author>tc={5DB1F770-2239-4A6B-9BAA-BCEC89CA6DA3}</author>
    <author>tc={C1E8B4F5-4258-534F-AC85-E4A3B61B8B22}</author>
    <author>tc={2E521CFF-C03D-544E-822D-2AAA43E578FB}</author>
    <author>tc={33CA0E18-76E6-8F4D-8304-D75C4179717D}</author>
    <author>tc={4B804A25-2A3D-4F4E-B366-0539324621A5}</author>
    <author>tc={32652877-ED25-234D-8F97-94B29855F18A}</author>
    <author>tc={92638EB4-344F-1346-8D0B-7C325D9DA2D2}</author>
    <author>tc={A94B6CBD-92E2-3E4A-89B7-1F324C649829}</author>
    <author>tc={4BF3155A-6FD4-4068-9970-E418B83F3499}</author>
    <author>tc={8C648A3A-BA58-4178-B2F8-454B41A836E0}</author>
    <author>tc={B1B544AB-E188-4A19-9CA0-5BBA0C9E3564}</author>
    <author>tc={94F494CE-FC6C-4424-86D2-3283D5835C9D}</author>
    <author>tc={F6693C52-2845-604A-A3CE-2ADECAF52C8D}</author>
    <author>tc={81686CF2-0CBC-0E43-A1E2-84A8CFA75D2C}</author>
    <author>tc={FA8E4138-3FFF-724C-97D8-C4CE94BF6D28}</author>
    <author>tc={24932634-A833-EB4F-83D6-61E21C0B1829}</author>
    <author>tc={87E04FFA-A641-8D4C-9179-7FC8DA06BFB6}</author>
    <author>tc={364D28DE-6ABF-044D-9050-3797598CDCBE}</author>
    <author>tc={C2E65519-25E7-7C4D-96B9-46A144D8DCC6}</author>
    <author>tc={420DE3E7-3C7C-4758-A5B1-511EA859E05A}</author>
    <author>tc={97A3588A-939B-41DF-9949-0383F779BC98}</author>
    <author>tc={356C11C1-BE4C-4D09-8182-A5C79220C080}</author>
    <author>tc={66473727-2021-D747-BB3D-4F5D215D70B0}</author>
    <author>tc={BDCEDF16-60A1-4045-AD0C-AB3E1ACC6EC4}</author>
    <author>tc={09138172-2AD2-4641-8DE0-67360082969D}</author>
    <author>tc={56E23327-960F-6849-9962-7F3BE1D23BEE}</author>
    <author>tc={54907C24-BE52-D842-82FF-C0BA4A7E8EE1}</author>
    <author>tc={00FA1B17-5936-8B48-AB98-429726B49173}</author>
    <author>tc={C554CAAD-FA0E-F443-BD4F-F591A786B308}</author>
    <author>tc={84D72293-578B-094C-8717-08C044A90021}</author>
    <author>tc={3FDD17EC-FE6A-A64C-AFDD-07E06AC7FC07}</author>
    <author>tc={32C0FA94-9106-6C4A-9364-C8EA88620271}</author>
    <author>tc={09491508-25C3-456D-9391-3274CBF7424B}</author>
    <author>tc={667D0C0B-9DBA-440D-B8BF-3802B47D4C11}</author>
    <author>tc={4901C047-0916-41BF-BF4D-72CA1E8AC639}</author>
    <author>tc={D1769E19-95AD-374C-9B17-8CD5D6C1DA70}</author>
    <author>tc={0416DF36-DFF3-0B4F-A0A6-EBD74857E60A}</author>
    <author>tc={B9965A97-0D31-4F43-B01A-79E4101C6ED9}</author>
    <author>tc={11CBC699-A703-8F4F-9CDD-53FACBA27256}</author>
    <author>tc={0E075602-DDA0-8847-B179-7AD8EC99D96A}</author>
    <author>tc={F2ACDA05-D408-A443-A7C6-81EB144F89B8}</author>
    <author>tc={3C3225AD-E548-1548-BF2E-2E25343B92BB}</author>
    <author>tc={2AFCB29B-4615-2144-B3C6-4395D25520A6}</author>
    <author>tc={221A2C30-6FD7-4549-9CF7-64F26C3689B3}</author>
    <author>tc={DD98F7FB-9F52-A549-AE03-E3807DC7B9F1}</author>
    <author>tc={4BE898BD-29DE-4BC6-BBF5-2B1BE06AC969}</author>
    <author>tc={4D94F5C0-4CF9-489B-B2A1-D364AB516AE7}</author>
    <author>tc={CF7FDB3B-1304-406C-B4D7-06B1DAB4C399}</author>
    <author>tc={7BE0DB6E-6FBB-EF4D-AECC-B9C7206ABF79}</author>
    <author>tc={A83E9417-5660-5044-B80A-64204FDF80DD}</author>
    <author>tc={7F270AEF-A1DC-4249-B1FC-9E9306DF7676}</author>
    <author>tc={1046FF0A-28B7-2242-86E6-D5C16ED416C6}</author>
    <author>tc={B598891F-BE52-284F-B527-18EA2CE79C5F}</author>
    <author>tc={1F8B5DBD-CE60-634D-8E15-65F5DA5431EC}</author>
    <author>tc={055557C5-2B06-4646-9F3B-39E7AE59BCC6}</author>
    <author>tc={C32D83BF-C0C4-8E4D-8D76-CAF8C75274CC}</author>
    <author>tc={D49A3201-6E35-4743-A70F-FD1B45EF4C9D}</author>
    <author>tc={41059C64-6CE7-464B-B2AD-CE20AC251C8F}</author>
    <author>tc={AF6F4B61-608E-4EC6-92C0-52CFDAF08166}</author>
    <author>tc={CF4ABFBD-EF9B-422D-A067-8AAE3B33DF14}</author>
    <author>tc={571F5044-184D-4CB8-B870-BA5048F40380}</author>
    <author>tc={69E24C84-4288-0C4C-AFC4-04D74B08AA72}</author>
    <author>tc={CF939A12-6CE4-D540-BE6B-477982AF1AB1}</author>
    <author>tc={B0B15983-54E4-5A4F-BEDC-14F118102FC9}</author>
    <author>tc={1E6324F9-8ADE-BB40-A99E-AA1D2427A998}</author>
    <author>tc={05B64CC5-1E98-B04C-A0C8-D348C2FD9D83}</author>
    <author>tc={61524ACB-D402-B746-8976-2F05611170EB}</author>
    <author>tc={9010FBAA-472B-5549-9600-A56E4BD4346D}</author>
    <author>tc={BC05853E-E103-4246-A60B-EAC59ED78946}</author>
    <author>tc={04B3BB62-01B5-0D4A-9C70-86F95DC41B23}</author>
    <author>tc={8474EAAE-EF0D-E447-B7E0-3EBF081751CB}</author>
    <author>tc={3810F83B-5BF6-41D1-8968-103B5BD3EAFE}</author>
    <author>tc={5E2B3DF2-84F1-441C-99D0-38500F928FC8}</author>
    <author>tc={EA65CC8A-5142-4DD6-96A6-AE3EC746D089}</author>
    <author>tc={5E212E59-7742-094A-B769-309B27B45D03}</author>
    <author>tc={4B8A69F7-27A4-7842-8A86-1379D4574BBA}</author>
    <author>tc={8638A841-EE7B-D647-9EE0-518854605566}</author>
    <author>tc={0461ABE8-8A47-D640-A07D-9C1DD21AFA39}</author>
    <author>tc={6210107F-A2E8-C14E-902D-3B6AFF8984A8}</author>
    <author>tc={444C8EE4-756A-6D48-980A-0B5FEC398A22}</author>
    <author>tc={D9EA9491-A8AB-D34E-8712-2EAD882F784C}</author>
    <author>tc={BB334EDA-E2B9-7340-B7B3-FDD1460BDAA5}</author>
    <author>tc={376B702B-1D40-ED42-806A-35DE0FC6EA6A}</author>
    <author>tc={348125F0-0F21-8142-9C1F-A9A743027B5B}</author>
    <author>tc={89E8DE75-DEC9-46A3-8E01-C6D4F0479884}</author>
    <author>tc={AA36DE6D-74A5-4DB0-8F96-9433E84FC413}</author>
    <author>tc={B35B978D-D015-4D9D-BED6-F04F3B086EAD}</author>
    <author>tc={40A1699F-A257-7F44-B4FA-78217913CE67}</author>
    <author>tc={92E54DE8-2EB5-7049-BF03-714EEE7A2CA4}</author>
    <author>tc={DE8D7CC2-6FE4-CE44-912A-99D9A1EA01E1}</author>
    <author>tc={2DAB0785-4385-994C-89F8-19EF817B1891}</author>
    <author>tc={12D112F8-04DE-6D4F-9025-01847F43BC20}</author>
    <author>tc={98809BC7-9F76-364D-A0E7-DA1271CB1382}</author>
    <author>tc={10A49CE6-8FE2-B84F-BD19-F653FCAF6C38}</author>
    <author>tc={BE729307-5469-AA4A-A4B2-29342772D77C}</author>
    <author>tc={6F6A644B-ECCE-1845-AEBE-57039FBCAE4B}</author>
    <author>tc={DF7EAC50-7443-8B44-AE3A-96A7D3C8D331}</author>
    <author>tc={6CC3DC7B-59D2-4A28-B4AD-B0B89D5CE7F6}</author>
    <author>tc={84FFC1EB-7C66-4549-8879-F68345D065CD}</author>
    <author>tc={00A8F7C9-5452-4BC9-BF93-C45B73B6810B}</author>
    <author>tc={FF8353AA-943C-DA4A-866F-4BA443A5BFB7}</author>
    <author>tc={B44D319D-3BBA-2B47-8391-6D617F7D89E2}</author>
    <author>tc={56C8B7C3-83F7-4243-B552-98076AFF171A}</author>
    <author>tc={895B66AF-DBC3-6146-B08B-5CE0C4C0AB86}</author>
    <author>tc={693BCC48-F040-1745-87A4-72A0CA853EF5}</author>
    <author>tc={307F5F9A-E810-9549-A2AA-081B9C4498F3}</author>
    <author>tc={88B13E58-F005-5B48-8E9D-37D6A69AEBA8}</author>
  </authors>
  <commentList>
    <comment ref="D19" authorId="0" shapeId="0" xr:uid="{B397D8F7-8887-984F-BE87-B870472F9D97}">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0" authorId="1" shapeId="0" xr:uid="{A8F400BF-1C87-4E94-8DCB-E072ECD7094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1" authorId="2" shapeId="0" xr:uid="{4A75D892-58E8-48E9-A2D1-F76EE76AB9E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2" authorId="3" shapeId="0" xr:uid="{C8D25B89-33C8-424A-B73A-AE2699F28D9B}">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3" authorId="4" shapeId="0" xr:uid="{27B95DC6-4FFC-2946-88AF-7FAA513BD98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3" authorId="5"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C8D49063-C1EF-F44D-80EE-955E51606EC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4" authorId="5"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78065C90-C363-2246-B2A4-E7BBE30E871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navegar por el mapa</t>
      </text>
    </comment>
    <comment ref="D26" authorId="8" shapeId="0" xr:uid="{E07E72A2-2E46-CE45-8438-7A61E0C96F5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7" authorId="9" shapeId="0" xr:uid="{3BFBDB59-A57D-FB44-AF93-69E583054E0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28" authorId="10" shapeId="0" xr:uid="{055E88DD-2C9F-2D4C-A883-D736723BA45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navegar por el mapa</t>
      </text>
    </comment>
    <comment ref="D29" authorId="11" shapeId="0" xr:uid="{255947CC-C283-914C-B140-9F2AA66B335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30" authorId="12" shapeId="0" xr:uid="{18385235-0AB8-1F4F-8CF8-AC1F0098B411}">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31" authorId="13" shapeId="0" xr:uid="{518A87D0-C5BD-AE41-8EC0-41E9D87A047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D57" authorId="14" shapeId="0" xr:uid="{55942717-8F80-D84A-9709-9F31DD704D2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8" authorId="15" shapeId="0" xr:uid="{80C96008-8C4C-4B61-B4F7-B0AA7A32EBF9}">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59" authorId="16" shapeId="0" xr:uid="{92D5A8DA-8F08-4DA7-93E0-D3449B1B35BE}">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0" authorId="17" shapeId="0" xr:uid="{60A583FE-E78F-417C-B29A-F9F9B555DE85}">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1" authorId="18" shapeId="0" xr:uid="{179416DA-90B7-9E4C-8AEA-3ACB620A2536}">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2" authorId="19" shapeId="0" xr:uid="{FCCAFD34-7A93-9942-B98C-685E49F30317}">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3" authorId="20" shapeId="0" xr:uid="{DA760C50-A02B-EB4E-BDED-FCDD47EF44AD}">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4" authorId="21" shapeId="0" xr:uid="{3769D0CA-2574-4E49-9969-B95CC36849B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5" authorId="22" shapeId="0" xr:uid="{33A4C399-33D6-F948-8F69-53F7655353FE}">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6" authorId="23" shapeId="0" xr:uid="{83DA460C-B9F7-9547-A128-BB9A3D8C8B25}">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7" authorId="24" shapeId="0" xr:uid="{74B84608-E8EB-5840-A8EF-61A6D2741E1B}">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8" authorId="25" shapeId="0" xr:uid="{AA698905-40BA-4E47-8D58-0E059BB7D069}">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69" authorId="26" shapeId="0" xr:uid="{AF3BDB28-A390-D648-9EAB-502DF6216B60}">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95" authorId="27" shapeId="0" xr:uid="{B20AE83C-C020-48B6-98A3-F9273423CCB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6" authorId="28" shapeId="0" xr:uid="{EF214288-4A48-4041-B25E-29D7212EDD8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7" authorId="29" shapeId="0" xr:uid="{21AB23C4-D1D0-4DBB-9068-CFBA9A88EB94}">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98" authorId="30" shapeId="0" xr:uid="{CEF65B15-8E9E-4352-974A-F2440CA2E1B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99" authorId="31" shapeId="0" xr:uid="{C67A3AB5-DAB4-014F-A8B0-2DD82802D0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100" authorId="32" shapeId="0" xr:uid="{B011865B-78AB-7A49-9211-7E2382712FF9}">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1" authorId="33" shapeId="0" xr:uid="{4EE9C5CD-0F4A-324E-8E80-EE1AFD84320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2" authorId="34" shapeId="0" xr:uid="{54E76162-F4F8-3345-B55B-EE03EEABF13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103" authorId="35" shapeId="0" xr:uid="{7351ED64-B120-F746-8EF6-0C5957889943}">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4" authorId="36" shapeId="0" xr:uid="{64D39CB7-0FEE-C346-9584-7E1C37558A2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5" authorId="37" shapeId="0" xr:uid="{20D89DC2-2A63-064B-B057-AD5A58640BF8}">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6" authorId="38" shapeId="0" xr:uid="{87A36097-7C25-CE40-8B38-C36465D40F7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atajo de teclado solo se puede activar cuando el componente tiene el foco</t>
      </text>
    </comment>
    <comment ref="D107" authorId="39" shapeId="0" xr:uid="{1B8C16E2-2772-1541-9473-E730A270694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emplean atajos de teclado para acticar elementos de interacción</t>
      </text>
    </comment>
    <comment ref="D133" authorId="40" shapeId="0" xr:uid="{BB5F9538-DB87-4C48-AB61-9A4358AE633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4" authorId="41" shapeId="0" xr:uid="{DA4E2C73-2376-48B3-8044-EF95732DE95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5" authorId="42" shapeId="0" xr:uid="{FBF83B27-EFDE-4500-BBE2-99F3C3354F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6" authorId="43" shapeId="0" xr:uid="{A5CA5CF3-531A-4B60-BC32-DDCBCDD1B7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7" authorId="44" shapeId="0" xr:uid="{BDDD2885-9191-D044-AA61-5FB5546439E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8" authorId="45" shapeId="0" xr:uid="{2A204F21-2F52-B644-9D24-72DFDC0119F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39" authorId="46" shapeId="0" xr:uid="{A15A998F-9478-494E-95EE-6EE775728E2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0" authorId="47" shapeId="0" xr:uid="{7E5BD15A-5B4B-7249-9C2C-52EA266AAE4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1" authorId="48" shapeId="0" xr:uid="{1D9DDAF8-E793-BF48-B766-2C5D586044B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2" authorId="49" shapeId="0" xr:uid="{9C717ACC-4701-EF44-9014-179B65CC218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3" authorId="50" shapeId="0" xr:uid="{A28B0421-113C-F54C-BAF0-5F381D1C15C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4" authorId="51" shapeId="0" xr:uid="{117382E9-C422-E542-9E60-573AEC170FC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45" authorId="52" shapeId="0" xr:uid="{B0C15EA2-259D-C347-B549-422B7F278F1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límites de tiempo</t>
      </text>
    </comment>
    <comment ref="D171" authorId="53" shapeId="0" xr:uid="{F9D66287-6364-6D45-91E4-89802FBD296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2" authorId="54" shapeId="0" xr:uid="{1BB06CF2-7B1B-4EDB-8097-3A8AB1E21BC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3" authorId="55" shapeId="0" xr:uid="{08BEF228-E19B-4DDA-9124-66F7BE6332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4" authorId="56" shapeId="0" xr:uid="{7CD7C854-FDFE-4479-A045-1D7213B7E95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5" authorId="57" shapeId="0" xr:uid="{76E88888-B5B0-594A-BF05-9E8D9C2DE4D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6" authorId="58" shapeId="0" xr:uid="{FE0591AB-DA24-E34B-A019-E527F29890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7" authorId="59" shapeId="0" xr:uid="{9F071BCF-FB00-FC4D-818E-EF1F8D3273B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8" authorId="60" shapeId="0" xr:uid="{E324C919-8BD1-784A-90B2-5AF0E270889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79" authorId="61" shapeId="0" xr:uid="{965C30D2-97BD-6A4D-A20E-85EE7316F43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80" authorId="62" shapeId="0" xr:uid="{45642AE2-8827-7443-A02F-62D36D0C920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81" authorId="63" shapeId="0" xr:uid="{EB0608C4-6B4C-B743-A661-26899EEBD09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82" authorId="64" shapeId="0" xr:uid="{F9FDC913-BFF8-5642-BEE2-187E62CC9F3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183" authorId="65" shapeId="0" xr:uid="{767C701C-F7F7-E345-A0AA-DA6D4E6CEE1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contenido que se desplace</t>
      </text>
    </comment>
    <comment ref="D209" authorId="66" shapeId="0" xr:uid="{1394EF7C-24B2-4C4E-B04A-A2837A20828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desteye</t>
      </text>
    </comment>
    <comment ref="D210" authorId="67" shapeId="0" xr:uid="{66096BBE-A680-4606-8E94-DB7D20D700C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1" authorId="68" shapeId="0" xr:uid="{6FF03614-3C59-44B3-ADAC-BDC439B1A6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2" authorId="69" shapeId="0" xr:uid="{D3C64CCD-CF7D-40AD-B735-9D5DBB14AE2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3" authorId="70" shapeId="0" xr:uid="{F713602D-C373-B946-B8EC-ADBAE704FBE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4" authorId="71" shapeId="0" xr:uid="{CEA19E69-8092-BA42-ABAD-38BB83B2556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5" authorId="72" shapeId="0" xr:uid="{BCB5ABFD-110F-304E-AF6E-7040045AA3B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6" authorId="73" shapeId="0" xr:uid="{43167461-AE35-D04A-A9CA-E9E72573F02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7" authorId="74" shapeId="0" xr:uid="{6CDC5199-4FD8-394C-8269-485667CE40F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8" authorId="75" shapeId="0" xr:uid="{413B9D2F-B7BC-8F4B-B7BD-9788CDD7A0D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19" authorId="76" shapeId="0" xr:uid="{281D0CD4-11CB-5241-A755-084523F4C7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20" authorId="77" shapeId="0" xr:uid="{0C58B788-14FE-A04A-8EE5-63CAFC7D4C5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21" authorId="78" shapeId="0" xr:uid="{138A6E75-B78B-6843-9E9C-845CBABC7D4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nada que destelle</t>
      </text>
    </comment>
    <comment ref="D247" authorId="79" shapeId="0" xr:uid="{A0B0C60C-9E71-EB4F-AFC6-28BC276B7A6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tienen mecanismos para navegar.</t>
      </text>
    </comment>
    <comment ref="D248" authorId="80" shapeId="0" xr:uid="{F63092F8-A514-4E58-99BB-33573F64551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49" authorId="81" shapeId="0" xr:uid="{ED3E414E-0553-4D49-9BA8-CE001169EC35}">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un enlace al inicio de la página para ir directamente al contenido principal</t>
      </text>
    </comment>
    <comment ref="D250" authorId="82" shapeId="0" xr:uid="{F56B9727-60B9-4604-A2B6-5419A69D5539}">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1" authorId="83" shapeId="0" xr:uid="{E23BD6EE-EC42-FD4E-88F6-F2B7E2B05DEF}">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2" authorId="84" shapeId="0" xr:uid="{68BFF416-7B18-A249-A4F1-338A5E5C4C5C}">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3" authorId="85" shapeId="0" xr:uid="{B3D27B09-98A2-A946-8CF9-ED2568EA3D02}">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4" authorId="86" shapeId="0" xr:uid="{CB8331BB-8F55-EB45-98EA-47E009A7A378}">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6" authorId="87" shapeId="0" xr:uid="{316B45D3-8E41-D645-92EA-FD44C7A1DDCB}">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7" authorId="88" shapeId="0" xr:uid="{D9624BE5-FB56-CC44-9264-0BAFA1D520CE}">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8" authorId="89" shapeId="0" xr:uid="{7E26C4D6-C2AF-6947-95B6-1C1DA382D3E6}">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59" authorId="90" shapeId="0" xr:uid="{6D359EDF-97C1-6548-AB7B-5FB43070D359}">
      <text>
        <t>[Comentario encadenado]
Su versión de Excel le permite leer este comentario encadenado; sin embargo, las ediciones que se apliquen se quitarán si el archivo se abre en una versión más reciente de Excel. Más información: https://go.microsoft.com/fwlink/?linkid=870924
Comentario:
    Menús expansibles y contraíbles</t>
      </text>
    </comment>
    <comment ref="D285" authorId="91" shapeId="0" xr:uid="{90C8975C-670A-0B42-8AC5-82E15AEF3EA4}">
      <text>
        <t>[Comentario encadenado]
Su versión de Excel le permite leer este comentario encadenado; sin embargo, las ediciones que se apliquen se quitarán si el archivo se abre en una versión más reciente de Excel. Más información: https://go.microsoft.com/fwlink/?linkid=870924
Comentario:
    Todos los títulos describen su propósito</t>
      </text>
    </comment>
    <comment ref="D286" authorId="92" shapeId="0" xr:uid="{54322409-60A7-4E5C-B58E-B0D9702BF9B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7" authorId="93" shapeId="0" xr:uid="{2EB19BF1-8642-4F84-9F7B-5D346DAB824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8" authorId="94" shapeId="0" xr:uid="{2FD5396E-9C49-44D9-B07D-9BCDE5C8412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89" authorId="95" shapeId="0" xr:uid="{426EB290-3865-B043-9EDC-668E5B2C9622}">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0" authorId="96" shapeId="0" xr:uid="{CF6A69CC-4B17-4749-AE17-C878B0B8E615}">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1" authorId="97" shapeId="0" xr:uid="{65F3FE45-007C-7742-AB67-AF08E85CEBF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2" authorId="98" shapeId="0" xr:uid="{54C3EF55-700E-1040-A428-6D9FF2810A76}">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3" authorId="99" shapeId="0" xr:uid="{8FAFAD43-8956-8743-AC66-D77F8EA8926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4" authorId="100" shapeId="0" xr:uid="{D05FC24A-325B-194E-8ED6-EF7B79FB8D65}">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5" authorId="101" shapeId="0" xr:uid="{DEEEE945-3C21-CB40-837B-5D3232CF1D37}">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6" authorId="102" shapeId="0" xr:uid="{DE5FFBA4-7C37-EA4B-B8D4-90A447B41BC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297" authorId="103" shapeId="0" xr:uid="{71B09B21-7D70-5945-B306-6C99B572E49C}">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un título descriptivo para cada página web</t>
      </text>
    </comment>
    <comment ref="D323" authorId="104" shapeId="0" xr:uid="{4783B31B-8727-2B45-B2DF-5E02A3F6E2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navegar secuencialmente</t>
      </text>
    </comment>
    <comment ref="D324" authorId="105" shapeId="0" xr:uid="{D683F55B-44D7-4983-878C-8C48FBC0E9C4}">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5" authorId="106" shapeId="0" xr:uid="{DBBF9A6C-6F0B-41DE-AB0D-00FE3FE4911F}">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6" authorId="107" shapeId="0" xr:uid="{5DB1F770-2239-4A6B-9BAA-BCEC89CA6DA3}">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7" authorId="108" shapeId="0" xr:uid="{C1E8B4F5-4258-534F-AC85-E4A3B61B8B22}">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8" authorId="109" shapeId="0" xr:uid="{2E521CFF-C03D-544E-822D-2AAA43E578FB}">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29" authorId="110" shapeId="0" xr:uid="{33CA0E18-76E6-8F4D-8304-D75C4179717D}">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32" authorId="111" shapeId="0" xr:uid="{4B804A25-2A3D-4F4E-B366-0539324621A5}">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33" authorId="112" shapeId="0" xr:uid="{32652877-ED25-234D-8F97-94B29855F18A}">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34" authorId="113" shapeId="0" xr:uid="{92638EB4-344F-1346-8D0B-7C325D9DA2D2}">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35" authorId="114" shapeId="0" xr:uid="{A94B6CBD-92E2-3E4A-89B7-1F324C649829}">
      <text>
        <t>[Comentario encadenado]
Su versión de Excel le permite leer este comentario encadenado; sin embargo, las ediciones que se apliquen se quitarán si el archivo se abre en una versión más reciente de Excel. Más información: https://go.microsoft.com/fwlink/?linkid=870924
Comentario:
    Crear un orden lógico de tabulación entre enlaces, elementos de formularios y objetos</t>
      </text>
    </comment>
    <comment ref="D361" authorId="115" shapeId="0" xr:uid="{4BF3155A-6FD4-4068-9970-E418B83F349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2" authorId="116" shapeId="0" xr:uid="{8C648A3A-BA58-4178-B2F8-454B41A836E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3" authorId="117" shapeId="0" xr:uid="{B1B544AB-E188-4A19-9CA0-5BBA0C9E356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4" authorId="118" shapeId="0" xr:uid="{94F494CE-FC6C-4424-86D2-3283D5835C9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enlaces</t>
      </text>
    </comment>
    <comment ref="D365" authorId="119" shapeId="0" xr:uid="{F6693C52-2845-604A-A3CE-2ADECAF52C8D}">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6" authorId="120" shapeId="0" xr:uid="{81686CF2-0CBC-0E43-A1E2-84A8CFA75D2C}">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67" authorId="121" shapeId="0" xr:uid="{FA8E4138-3FFF-724C-97D8-C4CE94BF6D2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70" authorId="122" shapeId="0" xr:uid="{24932634-A833-EB4F-83D6-61E21C0B182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71" authorId="123" shapeId="0" xr:uid="{87E04FFA-A641-8D4C-9179-7FC8DA06BFB6}">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72" authorId="124" shapeId="0" xr:uid="{364D28DE-6ABF-044D-9050-3797598CDCBE}">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 el objetivo de un enlace mediante texto clarificador del enlace</t>
      </text>
    </comment>
    <comment ref="D399" authorId="125" shapeId="0" xr:uid="{C2E65519-25E7-7C4D-96B9-46A144D8DCC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puede llegar a un sitio desde diferentes lugares</t>
      </text>
    </comment>
    <comment ref="D400" authorId="126" shapeId="0" xr:uid="{420DE3E7-3C7C-4758-A5B1-511EA859E05A}">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1" authorId="127" shapeId="0" xr:uid="{97A3588A-939B-41DF-9949-0383F779BC98}">
      <text>
        <t>[Comentario encadenado]
Su versión de Excel le permite leer este comentario encadenado; sin embargo, las ediciones que se apliquen se quitarán si el archivo se abre en una versión más reciente de Excel. Más información: https://go.microsoft.com/fwlink/?linkid=870924
Comentario:
    Enlaces para navegar por páginas web relacionadas, buscador</t>
      </text>
    </comment>
    <comment ref="D402" authorId="128" shapeId="0" xr:uid="{356C11C1-BE4C-4D09-8182-A5C79220C080}">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3" authorId="129" shapeId="0" xr:uid="{66473727-2021-D747-BB3D-4F5D215D70B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proporciona más de un camino</t>
      </text>
    </comment>
    <comment ref="D404" authorId="130" shapeId="0" xr:uid="{BDCEDF16-60A1-4045-AD0C-AB3E1ACC6EC4}">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5" authorId="131" shapeId="0" xr:uid="{09138172-2AD2-4641-8DE0-67360082969D}">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6" authorId="132" shapeId="0" xr:uid="{56E23327-960F-6849-9962-7F3BE1D23BEE}">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7" authorId="133" shapeId="0" xr:uid="{54907C24-BE52-D842-82FF-C0BA4A7E8EE1}">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8" authorId="134" shapeId="0" xr:uid="{00FA1B17-5936-8B48-AB98-429726B49173}">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09" authorId="135" shapeId="0" xr:uid="{C554CAAD-FA0E-F443-BD4F-F591A786B308}">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10" authorId="136" shapeId="0" xr:uid="{84D72293-578B-094C-8717-08C044A90021}">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11" authorId="137" shapeId="0" xr:uid="{3FDD17EC-FE6A-A64C-AFDD-07E06AC7FC07}">
      <text>
        <t>[Comentario encadenado]
Su versión de Excel le permite leer este comentario encadenado; sin embargo, las ediciones que se apliquen se quitarán si el archivo se abre en una versión más reciente de Excel. Más información: https://go.microsoft.com/fwlink/?linkid=870924
Comentario:
    Paso intermedio de un proceso</t>
      </text>
    </comment>
    <comment ref="D437" authorId="138" shapeId="0" xr:uid="{32C0FA94-9106-6C4A-9364-C8EA88620271}">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text>
    </comment>
    <comment ref="D438" authorId="139" shapeId="0" xr:uid="{09491508-25C3-456D-9391-3274CBF7424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39" authorId="140" shapeId="0" xr:uid="{667D0C0B-9DBA-440D-B8BF-3802B47D4C11}">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0" authorId="141" shapeId="0" xr:uid="{4901C047-0916-41BF-BF4D-72CA1E8AC639}">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1" authorId="142" shapeId="0" xr:uid="{D1769E19-95AD-374C-9B17-8CD5D6C1DA70}">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2" authorId="143" shapeId="0" xr:uid="{0416DF36-DFF3-0B4F-A0A6-EBD74857E60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3" authorId="144" shapeId="0" xr:uid="{B9965A97-0D31-4F43-B01A-79E4101C6ED9}">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4" authorId="145" shapeId="0" xr:uid="{11CBC699-A703-8F4F-9CDD-53FACBA27256}">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 o inexistente.</t>
      </text>
    </comment>
    <comment ref="D445" authorId="146" shapeId="0" xr:uid="{0E075602-DDA0-8847-B179-7AD8EC99D96A}">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6" authorId="147" shapeId="0" xr:uid="{F2ACDA05-D408-A443-A7C6-81EB144F89B8}">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7" authorId="148" shapeId="0" xr:uid="{3C3225AD-E548-1548-BF2E-2E25343B92BB}">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8" authorId="149" shapeId="0" xr:uid="{2AFCB29B-4615-2144-B3C6-4395D25520A6}">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49" authorId="150" shapeId="0" xr:uid="{221A2C30-6FD7-4549-9CF7-64F26C3689B3}">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 encabezados y etiquetas descriptivos</t>
      </text>
    </comment>
    <comment ref="D475" authorId="151" shapeId="0" xr:uid="{DD98F7FB-9F52-A549-AE03-E3807DC7B9F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foco del teclado resulta visible.</t>
      </text>
    </comment>
    <comment ref="D476" authorId="152" shapeId="0" xr:uid="{4BE898BD-29DE-4BC6-BBF5-2B1BE06AC96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7" authorId="153" shapeId="0" xr:uid="{4D94F5C0-4CF9-489B-B2A1-D364AB516AE7}">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8" authorId="154" shapeId="0" xr:uid="{CF7FDB3B-1304-406C-B4D7-06B1DAB4C3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79" authorId="155" shapeId="0" xr:uid="{7BE0DB6E-6FBB-EF4D-AECC-B9C7206ABF79}">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0" authorId="156" shapeId="0" xr:uid="{A83E9417-5660-5044-B80A-64204FDF80DD}">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1" authorId="157" shapeId="0" xr:uid="{7F270AEF-A1DC-4249-B1FC-9E9306DF7676}">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2" authorId="158" shapeId="0" xr:uid="{1046FF0A-28B7-2242-86E6-D5C16ED416C6}">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3" authorId="159" shapeId="0" xr:uid="{B598891F-BE52-284F-B527-18EA2CE79C5F}">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4" authorId="160" shapeId="0" xr:uid="{1F8B5DBD-CE60-634D-8E15-65F5DA5431EC}">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5" authorId="161" shapeId="0" xr:uid="{055557C5-2B06-4646-9F3B-39E7AE59BCC6}">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6" authorId="162" shapeId="0" xr:uid="{C32D83BF-C0C4-8E4D-8D76-CAF8C75274CC}">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487" authorId="163" shapeId="0" xr:uid="{D49A3201-6E35-4743-A70F-FD1B45EF4C9D}">
      <text>
        <t>[Comentario encadenado]
Su versión de Excel le permite leer este comentario encadenado; sin embargo, las ediciones que se apliquen se quitarán si el archivo se abre en una versión más reciente de Excel. Más información: https://go.microsoft.com/fwlink/?linkid=870924
Comentario:
    Indicador de foco visible</t>
      </text>
    </comment>
    <comment ref="D513" authorId="164" shapeId="0" xr:uid="{41059C64-6CE7-464B-B2AD-CE20AC251C8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4" authorId="165" shapeId="0" xr:uid="{AF6F4B61-608E-4EC6-92C0-52CFDAF0816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5" authorId="166" shapeId="0" xr:uid="{CF4ABFBD-EF9B-422D-A067-8AAE3B33DF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6" authorId="167" shapeId="0" xr:uid="{571F5044-184D-4CB8-B870-BA5048F4038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7" authorId="168" shapeId="0" xr:uid="{69E24C84-4288-0C4C-AFC4-04D74B08AA7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8" authorId="169" shapeId="0" xr:uid="{CF939A12-6CE4-D540-BE6B-477982AF1AB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19" authorId="170" shapeId="0" xr:uid="{B0B15983-54E4-5A4F-BEDC-14F118102FC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0" authorId="171" shapeId="0" xr:uid="{1E6324F9-8ADE-BB40-A99E-AA1D2427A99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1" authorId="172" shapeId="0" xr:uid="{05B64CC5-1E98-B04C-A0C8-D348C2FD9D8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2" authorId="173" shapeId="0" xr:uid="{61524ACB-D402-B746-8976-2F05611170E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3" authorId="174" shapeId="0" xr:uid="{9010FBAA-472B-5549-9600-A56E4BD434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4" authorId="175" shapeId="0" xr:uid="{BC05853E-E103-4246-A60B-EAC59ED7894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25" authorId="176" shapeId="0" xr:uid="{04B3BB62-01B5-0D4A-9C70-86F95DC41B2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gestos multipunto</t>
      </text>
    </comment>
    <comment ref="D551" authorId="177" shapeId="0" xr:uid="{8474EAAE-EF0D-E447-B7E0-3EBF081751CB}">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2" authorId="178" shapeId="0" xr:uid="{3810F83B-5BF6-41D1-8968-103B5BD3EAFE}">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3" authorId="179" shapeId="0" xr:uid="{5E2B3DF2-84F1-441C-99D0-38500F928FC8}">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4" authorId="180" shapeId="0" xr:uid="{EA65CC8A-5142-4DD6-96A6-AE3EC746D089}">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los 4</t>
      </text>
    </comment>
    <comment ref="D555" authorId="181" shapeId="0" xr:uid="{5E212E59-7742-094A-B769-309B27B45D0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6" authorId="182" shapeId="0" xr:uid="{4B8A69F7-27A4-7842-8A86-1379D4574BB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7" authorId="183" shapeId="0" xr:uid="{8638A841-EE7B-D647-9EE0-518854605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8" authorId="184" shapeId="0" xr:uid="{0461ABE8-8A47-D640-A07D-9C1DD21AFA39}">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59" authorId="185" shapeId="0" xr:uid="{6210107F-A2E8-C14E-902D-3B6AFF8984A8}">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60" authorId="186" shapeId="0" xr:uid="{444C8EE4-756A-6D48-980A-0B5FEC398A22}">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61" authorId="187" shapeId="0" xr:uid="{D9EA9491-A8AB-D34E-8712-2EAD882F784C}">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62" authorId="188" shapeId="0" xr:uid="{BB334EDA-E2B9-7340-B7B3-FDD1460BDAA5}">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63" authorId="189" shapeId="0" xr:uid="{376B702B-1D40-ED42-806A-35DE0FC6EA6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cumplen las 4</t>
      </text>
    </comment>
    <comment ref="D589" authorId="190" shapeId="0" xr:uid="{348125F0-0F21-8142-9C1F-A9A743027B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0" authorId="191" shapeId="0" xr:uid="{89E8DE75-DEC9-46A3-8E01-C6D4F047988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1" authorId="192" shapeId="0" xr:uid="{AA36DE6D-74A5-4DB0-8F96-9433E84FC4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labels</t>
      </text>
    </comment>
    <comment ref="D592" authorId="193" shapeId="0" xr:uid="{B35B978D-D015-4D9D-BED6-F04F3B086EA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593" authorId="194" shapeId="0" xr:uid="{40A1699F-A257-7F44-B4FA-78217913CE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text>
    </comment>
    <comment ref="D594" authorId="195" shapeId="0" xr:uid="{92E54DE8-2EB5-7049-BF03-714EEE7A2CA4}">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5" authorId="196" shapeId="0" xr:uid="{DE8D7CC2-6FE4-CE44-912A-99D9A1EA01E1}">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596" authorId="197" shapeId="0" xr:uid="{2DAB0785-4385-994C-89F8-19EF817B1891}">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encontrarse etiquetas sin campo asociado.</t>
      </text>
    </comment>
    <comment ref="D597" authorId="198" shapeId="0" xr:uid="{12D112F8-04DE-6D4F-9025-01847F43BC2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text>
    </comment>
    <comment ref="D598" authorId="199" shapeId="0" xr:uid="{98809BC7-9F76-364D-A0E7-DA1271CB1382}">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599" authorId="200" shapeId="0" xr:uid="{10A49CE6-8FE2-B84F-BD19-F653FCAF6C3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text>
    </comment>
    <comment ref="D600" authorId="201" shapeId="0" xr:uid="{BE729307-5469-AA4A-A4B2-29342772D77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label</t>
      </text>
    </comment>
    <comment ref="D601" authorId="202" shapeId="0" xr:uid="{6F6A644B-ECCE-1845-AEBE-57039FBCAE4B}">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de interfaz contienen el texto que se presenta visualmente</t>
      </text>
    </comment>
    <comment ref="D627" authorId="203" shapeId="0" xr:uid="{DF7EAC50-7443-8B44-AE3A-96A7D3C8D331}">
      <text>
        <t>[Comentario encadenado]
Su versión de Excel le permite leer este comentario encadenado; sin embargo, las ediciones que se apliquen se quitarán si el archivo se abre en una versión más reciente de Excel. Más información: https://go.microsoft.com/fwlink/?linkid=870924
Comentario:
    La interfaz es compatible</t>
      </text>
    </comment>
    <comment ref="D628" authorId="204" shapeId="0" xr:uid="{6CC3DC7B-59D2-4A28-B4AD-B0B89D5CE7F6}">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29" authorId="205" shapeId="0" xr:uid="{84FFC1EB-7C66-4549-8879-F68345D065CD}">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0" authorId="206" shapeId="0" xr:uid="{00A8F7C9-5452-4BC9-BF93-C45B73B6810B}">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1" authorId="207" shapeId="0" xr:uid="{FF8353AA-943C-DA4A-866F-4BA443A5BFB7}">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2" authorId="208" shapeId="0" xr:uid="{B44D319D-3BBA-2B47-8391-6D617F7D89E2}">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3" authorId="209" shapeId="0" xr:uid="{56C8B7C3-83F7-4243-B552-98076AFF171A}">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6" authorId="210" shapeId="0" xr:uid="{895B66AF-DBC3-6146-B08B-5CE0C4C0AB86}">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7" authorId="211" shapeId="0" xr:uid="{693BCC48-F040-1745-87A4-72A0CA853EF5}">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8" authorId="212" shapeId="0" xr:uid="{307F5F9A-E810-9549-A2AA-081B9C4498F3}">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 ref="D639" authorId="213" shapeId="0" xr:uid="{88B13E58-F005-5B48-8E9D-37D6A69AEBA8}">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Interfaz compatible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tc={CEBD859E-78E8-47FC-A5EE-94412BAAFA04}</author>
    <author>tc={833116B7-C66D-4672-9115-FCFFA9023328}</author>
    <author>tc={CB3F1081-E006-4AEA-BB71-2580DD81A9F0}</author>
    <author>tc={FE7E7FFD-99E2-47A7-AA0B-A920F830A81E}</author>
    <author>tc={3EF31DF0-92D5-2645-979F-55B03C28E370}</author>
    <author>SANDRA SABROSO TORRES</author>
    <author>tc={68B05279-3243-B74B-9B9A-377DBD295513}</author>
    <author>tc={A0635CB3-334F-CC4A-A789-28A10DD8351E}</author>
    <author>tc={2476F4F0-9784-BE4F-A71D-6366BD5C4933}</author>
    <author>tc={C20D4C82-03E5-F04D-8718-2704F6972CDE}</author>
    <author>tc={3B78C41A-D504-7C46-A76F-EB01A54F7B3E}</author>
    <author>tc={6BC69BC9-2D59-8F4B-9737-8900DEBC7409}</author>
    <author>tc={692E9981-2B57-B642-8559-A3C910C72A8F}</author>
    <author>tc={4FE48398-018C-BC43-9BD1-72545BD862F8}</author>
    <author>tc={D68F4A4E-C55A-4493-8D66-82EA24AAAB46}</author>
    <author>tc={A565D677-B6F9-46A0-83E3-07DB063865C2}</author>
    <author>tc={A0CBE198-0D83-420E-9EA3-96FE45D1D8D2}</author>
    <author>tc={5B530F63-F058-461C-BEF0-EE2258771870}</author>
    <author>tc={9D90977D-CA15-4E42-B487-485D46EAE011}</author>
    <author>tc={6D0B8B2C-09E9-CD42-B356-FC1220A597FF}</author>
    <author>tc={AE1D575D-BBE4-3A4F-90EC-AB990AC90349}</author>
    <author>tc={27EDD42C-C606-E14B-84B9-91C076F189C8}</author>
    <author>tc={542FBC5E-346A-7B44-8CC2-E08BA89982E1}</author>
    <author>tc={9B789A05-E8A8-0F45-AEFE-DF53C91D3DBA}</author>
    <author>tc={44FBA521-CEF8-7849-B32A-18D1B16E6FDF}</author>
    <author>tc={60FF51D6-F5CE-584F-9B43-00BB5BA3D730}</author>
    <author>tc={FEE28F90-F4E5-C948-BA99-F9C55E40AB47}</author>
    <author>tc={7464A202-5B1B-D84A-98E2-3AF1420F4D47}</author>
    <author>tc={FAA43F7A-BEF6-414A-8096-934F466E7322}</author>
    <author>tc={B9F40699-0541-4A9B-AF6A-E3F5D273AA81}</author>
    <author>tc={1B274CFD-1BFD-4C8F-9A05-C1DF4EDEB25C}</author>
    <author>tc={3B23C12C-06BB-2D4A-B90A-6A724EAC6838}</author>
    <author>tc={16A8E4C2-9B9E-2A4A-899A-8A771C1721EF}</author>
    <author>tc={568514DC-83E4-EE4C-9477-85E713648FE2}</author>
    <author>tc={8DB3A4FA-4945-3747-A959-060DE143379E}</author>
    <author>tc={3AC6C50F-F909-1343-9DEF-33101F8F27D1}</author>
    <author>tc={E964DCFC-062C-A047-B110-EAFEB2058108}</author>
    <author>tc={2DEBB39F-8C13-D54F-BEA1-59E4D5E2EC98}</author>
    <author>tc={AF34C6A2-404F-4E4F-80E7-9B707110B10A}</author>
    <author>tc={CD2EB2F4-D4E2-8E49-88D7-F97F1BA2A529}</author>
    <author>tc={55D5973F-AFCF-6545-BFDF-3855882ED25B}</author>
    <author>tc={1C8F96C7-A6F3-44F0-A312-0BF7F65F0B95}</author>
    <author>tc={D2E0F95D-B4D2-4D92-A16A-8BF4AE1D3F0C}</author>
    <author>tc={E47D5341-4F8B-42E4-BAC3-7E99D353A830}</author>
    <author>tc={9193FF40-1A98-BD45-BEF8-7ECED56DB3BE}</author>
    <author>tc={645565BF-2807-E541-B2D9-81819DC61451}</author>
    <author>tc={A5264A81-591C-0446-B432-81880EAC9461}</author>
    <author>tc={E8691946-9688-5049-8928-43827E74A5E3}</author>
    <author>tc={16C1BCB2-E0F5-CF4A-80D6-3DC5D64EA1B2}</author>
    <author>tc={4C975BBB-ADB6-4B45-A858-34658EE2E00D}</author>
    <author>tc={544CC07C-2E2A-724A-BD6A-068229AE3E68}</author>
    <author>tc={1875FD9F-67C3-5D4E-9F5E-A30FF5938261}</author>
    <author>tc={6DB20BAB-E1DC-D242-9C1E-4998BDB5F091}</author>
    <author>tc={5B71BF22-DE17-C048-AC3F-2315FD515891}</author>
    <author>tc={2D4110FF-CCC9-460C-80D8-C04D1F4A15E6}</author>
    <author>tc={B6DD9951-642C-4660-BB27-D2ED017D84AE}</author>
    <author>tc={61142189-4166-4D6C-8593-9444FD562E87}</author>
    <author>tc={91386674-5570-A240-AAD0-A0517587581C}</author>
    <author>tc={87D0D084-0176-FA48-B768-784973FCFC5C}</author>
    <author>tc={0575993B-2AAF-AB44-91B6-320905874951}</author>
    <author>tc={4E181586-8C33-EB41-8609-50BE309CB56B}</author>
    <author>tc={FC94E1E6-3E6B-9C4B-86F8-8F65940009F2}</author>
    <author>tc={792C46B9-06B7-7040-848C-5966511CEE93}</author>
    <author>tc={615EE921-770C-6D4C-95CD-A9CF69C5E8B0}</author>
    <author>tc={B64F351F-ADA6-114E-8B9B-5E4C225DA992}</author>
    <author>tc={A787D6BE-496E-EA47-BF54-F3C7435E1F06}</author>
    <author>tc={835EFF70-7968-1D43-B751-1D2798852313}</author>
    <author>tc={65E93C0F-81FB-4DE7-80F3-8685C41D7E33}</author>
    <author>tc={FF4F6A90-FB68-441C-9561-FB6750812576}</author>
    <author>tc={21EA9636-7C5C-4D20-828A-824D684864F1}</author>
    <author>tc={78BEA252-4D51-4448-B212-924501AA656A}</author>
    <author>tc={1B390617-5CD0-3349-AAA4-3969D327D6FD}</author>
    <author>tc={24F8CFF3-4695-B943-88CE-567CB487FDBF}</author>
    <author>tc={1B5060CF-CAF9-4741-8FE0-72D4405A2E37}</author>
    <author>tc={8A2D5A80-1698-7A4B-B3BC-F9D399F27FA9}</author>
    <author>tc={951584FF-A7D9-A44E-8BA6-6EA9CE9B3A59}</author>
    <author>tc={68C1CF83-F58D-1F43-BDBD-A3D9A436C149}</author>
    <author>tc={13E65E83-8588-9849-A758-E1EE39A7A190}</author>
    <author>tc={9E4BDBF1-7763-374A-9AE9-8220864073F3}</author>
    <author>tc={57BEF7D2-2C61-7B4B-BC7E-4384572D8E64}</author>
    <author>tc={C125DD16-25E2-4355-B3FC-0A1682D8C452}</author>
    <author>tc={CCC79E71-B500-40E8-812D-773C8996D4DA}</author>
    <author>tc={339A764B-DB0F-4908-BF45-43A265627AD7}</author>
    <author>tc={2F6B4B0F-AFE2-9849-A004-63B9C40F006F}</author>
    <author>tc={D2466785-C5EC-8641-911C-4D6A210514C3}</author>
    <author>tc={11642CD1-D946-5E4E-A098-238D68FB1D1D}</author>
    <author>tc={8E5FFF57-A027-4C45-A820-52835BD1B832}</author>
    <author>tc={19E2EB8B-4828-844C-9F52-BEA66BA1A193}</author>
    <author>tc={48FE391C-CB50-3E47-A37D-91904211FB03}</author>
    <author>tc={3178D47E-E810-A24E-B3F4-ACCACB5A41ED}</author>
    <author>tc={6A492E04-2C62-F04D-B879-25F692F2B1F6}</author>
    <author>tc={FAA6E7A3-D4AD-3D42-98E2-82830E7DA5C4}</author>
    <author>tc={4C264070-B571-8B4C-A42E-6CE258D6E547}</author>
    <author>tc={472DF2E8-587B-4202-B274-0D694E86688A}</author>
    <author>tc={EFC0F4B5-6AD0-4DD5-9C94-8E63DCE3AB37}</author>
    <author>tc={593E5079-FE10-4642-B33D-CECFB4C8FAD7}</author>
    <author>tc={BE65A5A3-6569-7244-AEAD-B5E7E428917A}</author>
    <author>tc={35F640E2-9DBD-304B-9AC2-8AFE117472B6}</author>
    <author>tc={3410E393-CE10-E14C-AE07-1E4E60F9E0E2}</author>
    <author>tc={3AE1D054-76F6-C54B-9A57-2FD78D863312}</author>
    <author>tc={8B12845F-EC84-A84C-B754-BAADD4154601}</author>
    <author>tc={0884D516-17F1-9A48-9D96-68A77B7F653E}</author>
    <author>tc={B6FA7973-03D3-B846-BB8B-AF6EECDEBE3C}</author>
    <author>tc={8B06F3E8-6ACE-3842-9A79-30198D28539C}</author>
    <author>tc={6CBC1B7F-3BAE-5F47-810F-4B6A3831ADBB}</author>
    <author>tc={69636A94-AF57-3E46-909E-6427E62F5C86}</author>
    <author>tc={016AE9BE-8713-487A-BD62-E1EF7D3C2955}</author>
    <author>tc={A1E0C55B-EF8C-4A81-83CA-43986BBB3013}</author>
    <author>tc={8577479E-18BC-4E91-B8B8-60E71B0F53F7}</author>
    <author>tc={4BA31F95-0840-2C40-851F-FF4902757AD2}</author>
    <author>tc={0AF28AC3-CA1A-B545-9898-F03FF1119D8E}</author>
    <author>tc={9FC772CC-9059-C44B-80DE-1E3107A70370}</author>
    <author>tc={0BEE7BA7-30AB-114E-B27C-1FC9AE945B9C}</author>
    <author>tc={C1224E78-E93F-624E-8800-67861AA3D208}</author>
    <author>tc={53F703EF-64E2-2049-908C-44BC3B5FDF6A}</author>
    <author>tc={835ACBB7-462B-A649-90FD-23214F0599B9}</author>
    <author>tc={EB39132A-46EB-424D-AA50-98909E57A72E}</author>
    <author>tc={6E53A142-F198-3345-9FAE-88AF0766A4E3}</author>
    <author>tc={13F7F212-8414-42EE-9887-F608E7B1CFFC}</author>
    <author>tc={5D71A60E-18F3-4B50-ACAE-999A64E3C167}</author>
    <author>tc={24E404B6-72CD-473B-A09D-8C5AC3A8BA3F}</author>
    <author>tc={0221D273-D561-D848-A4C0-7BB8D9F5A6A4}</author>
    <author>tc={5B778A3A-F4A2-1347-B9FA-6081E795C014}</author>
    <author>tc={A2924B41-71D8-1C4A-8BBC-D93E1A66B125}</author>
    <author>tc={BFFA16A5-BF33-A947-911A-51B170B384AE}</author>
    <author>tc={0DF86845-47ED-754F-A992-E4A03F91CFE6}</author>
    <author>tc={A3AE293D-EF69-974C-8BE0-DB59555BE142}</author>
    <author>tc={DF4AC02C-5499-A34A-9F4E-04669FEA1D9A}</author>
    <author>tc={E915BD0B-FE9A-A24C-AF4A-F90BC38C57CA}</author>
    <author>tc={A15E8533-0341-C046-8C13-BBCF671D09E1}</author>
  </authors>
  <commentList>
    <comment ref="D19" authorId="0" shapeId="0" xr:uid="{CEBD859E-78E8-47FC-A5EE-94412BAAFA04}">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0" authorId="1" shapeId="0" xr:uid="{833116B7-C66D-4672-9115-FCFFA9023328}">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1" authorId="2" shapeId="0" xr:uid="{CB3F1081-E006-4AEA-BB71-2580DD81A9F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2" authorId="3" shapeId="0" xr:uid="{FE7E7FFD-99E2-47A7-AA0B-A920F830A81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declara el idioma con lang</t>
      </text>
    </comment>
    <comment ref="D23" authorId="4" shapeId="0" xr:uid="{3EF31DF0-92D5-2645-979F-55B03C28E370}">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L23" authorId="5"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68B05279-3243-B74B-9B9A-377DBD29551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L24" authorId="5"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A0635CB3-334F-CC4A-A789-28A10DD8351E}">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6" authorId="8" shapeId="0" xr:uid="{2476F4F0-9784-BE4F-A71D-6366BD5C4933}">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7" authorId="9" shapeId="0" xr:uid="{C20D4C82-03E5-F04D-8718-2704F6972CDE}">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8" authorId="10" shapeId="0" xr:uid="{3B78C41A-D504-7C46-A76F-EB01A54F7B3E}">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29" authorId="11" shapeId="0" xr:uid="{6BC69BC9-2D59-8F4B-9737-8900DEBC740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30" authorId="12" shapeId="0" xr:uid="{692E9981-2B57-B642-8559-A3C910C72A8F}">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el idioma usando lang</t>
      </text>
    </comment>
    <comment ref="D31" authorId="13" shapeId="0" xr:uid="{4FE48398-018C-BC43-9BD1-72545BD862F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declara el idioma con lang</t>
      </text>
    </comment>
    <comment ref="D57" authorId="14" shapeId="0" xr:uid="{D68F4A4E-C55A-4493-8D66-82EA24AAAB46}">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8" authorId="15" shapeId="0" xr:uid="{A565D677-B6F9-46A0-83E3-07DB063865C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59" authorId="16" shapeId="0" xr:uid="{A0CBE198-0D83-420E-9EA3-96FE45D1D8D2}">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0" authorId="17" shapeId="0" xr:uid="{5B530F63-F058-461C-BEF0-EE22587718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61" authorId="18" shapeId="0" xr:uid="{9D90977D-CA15-4E42-B487-485D46EAE011}">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2" authorId="19" shapeId="0" xr:uid="{6D0B8B2C-09E9-CD42-B356-FC1220A597FF}">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3" authorId="20" shapeId="0" xr:uid="{AE1D575D-BBE4-3A4F-90EC-AB990AC90349}">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4" authorId="21" shapeId="0" xr:uid="{27EDD42C-C606-E14B-84B9-91C076F189C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65" authorId="22" shapeId="0" xr:uid="{542FBC5E-346A-7B44-8CC2-E08BA89982E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66" authorId="23" shapeId="0" xr:uid="{9B789A05-E8A8-0F45-AEFE-DF53C91D3DBA}">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7" authorId="24" shapeId="0" xr:uid="{44FBA521-CEF8-7849-B32A-18D1B16E6FDF}">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8" authorId="25" shapeId="0" xr:uid="{60FF51D6-F5CE-584F-9B43-00BB5BA3D730}">
      <text>
        <t>[Comentario encadenado]
Su versión de Excel le permite leer este comentario encadenado; sin embargo, las ediciones que se apliquen se quitarán si el archivo se abre en una versión más reciente de Excel. Más información: https://go.microsoft.com/fwlink/?linkid=870924
Comentario:
    Usar lang en los elementos HTML</t>
      </text>
    </comment>
    <comment ref="D69" authorId="26" shapeId="0" xr:uid="{FEE28F90-F4E5-C948-BA99-F9C55E40AB4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usar lang en los elementos HTML</t>
      </text>
    </comment>
    <comment ref="D95" authorId="27" shapeId="0" xr:uid="{7464A202-5B1B-D84A-98E2-3AF1420F4D4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96" authorId="28" shapeId="0" xr:uid="{FAA43F7A-BEF6-414A-8096-934F466E7322}">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7" authorId="29" shapeId="0" xr:uid="{B9F40699-0541-4A9B-AF6A-E3F5D273AA81}">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8" authorId="30" shapeId="0" xr:uid="{1B274CFD-1BFD-4C8F-9A05-C1DF4EDEB25C}">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un componente recibe el foco, no se inicia cambio
en el contexto</t>
      </text>
    </comment>
    <comment ref="D99" authorId="31" shapeId="0" xr:uid="{3B23C12C-06BB-2D4A-B90A-6A724EAC683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0" authorId="32" shapeId="0" xr:uid="{16A8E4C2-9B9E-2A4A-899A-8A771C1721E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1" authorId="33" shapeId="0" xr:uid="{568514DC-83E4-EE4C-9477-85E713648FE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2" authorId="34" shapeId="0" xr:uid="{8DB3A4FA-4945-3747-A959-060DE14337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3" authorId="35" shapeId="0" xr:uid="{3AC6C50F-F909-1343-9DEF-33101F8F27D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4" authorId="36" shapeId="0" xr:uid="{E964DCFC-062C-A047-B110-EAFEB205810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5" authorId="37" shapeId="0" xr:uid="{2DEBB39F-8C13-D54F-BEA1-59E4D5E2EC9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6" authorId="38" shapeId="0" xr:uid="{AF34C6A2-404F-4E4F-80E7-9B707110B10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07" authorId="39" shapeId="0" xr:uid="{CD2EB2F4-D4E2-8E49-88D7-F97F1BA2A52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inicia ningún cambio de contexto.</t>
      </text>
    </comment>
    <comment ref="D133" authorId="40" shapeId="0" xr:uid="{55D5973F-AFCF-6545-BFDF-3855882ED25B}">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text>
    </comment>
    <comment ref="D134" authorId="41" shapeId="0" xr:uid="{1C8F96C7-A6F3-44F0-A312-0BF7F65F0B95}">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5" authorId="42" shapeId="0" xr:uid="{D2E0F95D-B4D2-4D92-A16A-8BF4AE1D3F0C}">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6" authorId="43" shapeId="0" xr:uid="{E47D5341-4F8B-42E4-BAC3-7E99D353A830}">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7" authorId="44" shapeId="0" xr:uid="{9193FF40-1A98-BD45-BEF8-7ECED56DB3B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8" authorId="45" shapeId="0" xr:uid="{645565BF-2807-E541-B2D9-81819DC6145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39" authorId="46" shapeId="0" xr:uid="{A5264A81-591C-0446-B432-81880EAC946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40" authorId="47" shapeId="0" xr:uid="{E8691946-9688-5049-8928-43827E74A5E3}">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existir formularios sin botón definido a nivel de código</t>
      </text>
    </comment>
    <comment ref="D141" authorId="48" shapeId="0" xr:uid="{16C1BCB2-E0F5-CF4A-80D6-3DC5D64EA1B2}">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42" authorId="49" shapeId="0" xr:uid="{4C975BBB-ADB6-4B45-A858-34658EE2E00D}">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43" authorId="50" shapeId="0" xr:uid="{544CC07C-2E2A-724A-BD6A-068229AE3E68}">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44" authorId="51" shapeId="0" xr:uid="{1875FD9F-67C3-5D4E-9F5E-A30FF593826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45" authorId="52" shapeId="0" xr:uid="{6DB20BAB-E1DC-D242-9C1E-4998BDB5F091}">
      <text>
        <t>[Comentario encadenado]
Su versión de Excel le permite leer este comentario encadenado; sin embargo, las ediciones que se apliquen se quitarán si el archivo se abre en una versión más reciente de Excel. Más información: https://go.microsoft.com/fwlink/?linkid=870924
Comentario:
    El cambio de estado en un componente no provoca
automáticamente el cambio de contexto salvo que se avise al usuario previamente</t>
      </text>
    </comment>
    <comment ref="D171" authorId="53" shapeId="0" xr:uid="{5B71BF22-DE17-C048-AC3F-2315FD51589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2" authorId="54" shapeId="0" xr:uid="{2D4110FF-CCC9-460C-80D8-C04D1F4A15E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3" authorId="55" shapeId="0" xr:uid="{B6DD9951-642C-4660-BB27-D2ED017D84AE}">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4" authorId="56" shapeId="0" xr:uid="{61142189-4166-4D6C-8593-9444FD562E8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mecanismos de navegación que se repiten en múltiples
páginas dentro del sitio aparecen siempre en el mismo orden relativo, salvo que
los cambie de orden el usuario</t>
      </text>
    </comment>
    <comment ref="D175" authorId="57" shapeId="0" xr:uid="{91386674-5570-A240-AAD0-A0517587581C}">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6" authorId="58" shapeId="0" xr:uid="{87D0D084-0176-FA48-B768-784973FCFC5C}">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7" authorId="59" shapeId="0" xr:uid="{0575993B-2AAF-AB44-91B6-320905874951}">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8" authorId="60" shapeId="0" xr:uid="{4E181586-8C33-EB41-8609-50BE309CB56B}">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79" authorId="61" shapeId="0" xr:uid="{FC94E1E6-3E6B-9C4B-86F8-8F65940009F2}">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80" authorId="62" shapeId="0" xr:uid="{792C46B9-06B7-7040-848C-5966511CEE93}">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81" authorId="63" shapeId="0" xr:uid="{615EE921-770C-6D4C-95CD-A9CF69C5E8B0}">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82" authorId="64" shapeId="0" xr:uid="{B64F351F-ADA6-114E-8B9B-5E4C225DA992}">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183" authorId="65" shapeId="0" xr:uid="{A787D6BE-496E-EA47-BF54-F3C7435E1F06}">
      <text>
        <t>[Comentario encadenado]
Su versión de Excel le permite leer este comentario encadenado; sin embargo, las ediciones que se apliquen se quitarán si el archivo se abre en una versión más reciente de Excel. Más información: https://go.microsoft.com/fwlink/?linkid=870924
Comentario:
    Sigue el mismo orden</t>
      </text>
    </comment>
    <comment ref="D209" authorId="66" shapeId="0" xr:uid="{835EFF70-7968-1D43-B751-1D279885231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0" authorId="67" shapeId="0" xr:uid="{65E93C0F-81FB-4DE7-80F3-8685C41D7E3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1" authorId="68" shapeId="0" xr:uid="{FF4F6A90-FB68-441C-9561-FB6750812576}">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2" authorId="69" shapeId="0" xr:uid="{21EA9636-7C5C-4D20-828A-824D684864F1}">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3" authorId="70" shapeId="0" xr:uid="{78BEA252-4D51-4448-B212-924501AA656A}">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4" authorId="71" shapeId="0" xr:uid="{1B390617-5CD0-3349-AAA4-3969D327D6F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5" authorId="72" shapeId="0" xr:uid="{24F8CFF3-4695-B943-88CE-567CB487FDB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de manera coherente</t>
      </text>
    </comment>
    <comment ref="D216" authorId="73" shapeId="0" xr:uid="{1B5060CF-CAF9-4741-8FE0-72D4405A2E3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7" authorId="74" shapeId="0" xr:uid="{8A2D5A80-1698-7A4B-B3BC-F9D399F27FA9}">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8" authorId="75" shapeId="0" xr:uid="{951584FF-A7D9-A44E-8BA6-6EA9CE9B3A59}">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19" authorId="76" shapeId="0" xr:uid="{68C1CF83-F58D-1F43-BDBD-A3D9A436C149}">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20" authorId="77" shapeId="0" xr:uid="{13E65E83-8588-9849-A758-E1EE39A7A190}">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21" authorId="78" shapeId="0" xr:uid="{9E4BDBF1-7763-374A-9AE9-8220864073F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componentes con la misma funcionalidad en un conjunto
de páginas se identifican de manera consistente</t>
      </text>
    </comment>
    <comment ref="D247" authorId="79" shapeId="0" xr:uid="{57BEF7D2-2C61-7B4B-BC7E-4384572D8E6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identifican los errores</t>
      </text>
    </comment>
    <comment ref="D248" authorId="80" shapeId="0" xr:uid="{C125DD16-25E2-4355-B3FC-0A1682D8C452}">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49" authorId="81" shapeId="0" xr:uid="{CCC79E71-B500-40E8-812D-773C8996D4DA}">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0" authorId="82" shapeId="0" xr:uid="{339A764B-DB0F-4908-BF45-43A265627AD7}">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1" authorId="83" shapeId="0" xr:uid="{2F6B4B0F-AFE2-9849-A004-63B9C40F006F}">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2" authorId="84" shapeId="0" xr:uid="{D2466785-C5EC-8641-911C-4D6A210514C3}">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3" authorId="85" shapeId="0" xr:uid="{11642CD1-D946-5E4E-A098-238D68FB1D1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4" authorId="86" shapeId="0" xr:uid="{8E5FFF57-A027-4C45-A820-52835BD1B832}">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5" authorId="87" shapeId="0" xr:uid="{19E2EB8B-4828-844C-9F52-BEA66BA1A19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6" authorId="88" shapeId="0" xr:uid="{48FE391C-CB50-3E47-A37D-91904211FB03}">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7" authorId="89" shapeId="0" xr:uid="{3178D47E-E810-A24E-B3F4-ACCACB5A41ED}">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58" authorId="90" shapeId="0" xr:uid="{6A492E04-2C62-F04D-B879-25F692F2B1F6}">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59" authorId="91" shapeId="0" xr:uid="{FAA6E7A3-D4AD-3D42-98E2-82830E7DA5C4}">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campos de entrada son buscadores por lo que no necesitan identificar errores</t>
      </text>
    </comment>
    <comment ref="D285" authorId="92" shapeId="0" xr:uid="{4C264070-B571-8B4C-A42E-6CE258D6E547}">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86" authorId="93" shapeId="0" xr:uid="{472DF2E8-587B-4202-B274-0D694E86688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ntroducción de datos de ussuario excepto el buscador</t>
      </text>
    </comment>
    <comment ref="D287" authorId="94" shapeId="0" xr:uid="{EFC0F4B5-6AD0-4DD5-9C94-8E63DCE3AB37}">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88" authorId="95" shapeId="0" xr:uid="{593E5079-FE10-4642-B33D-CECFB4C8FAD7}">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89" authorId="96" shapeId="0" xr:uid="{BE65A5A3-6569-7244-AEAD-B5E7E428917A}">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90" authorId="97" shapeId="0" xr:uid="{35F640E2-9DBD-304B-9AC2-8AFE117472B6}">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91" authorId="98" shapeId="0" xr:uid="{3410E393-CE10-E14C-AE07-1E4E60F9E0E2}">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92" authorId="99" shapeId="0" xr:uid="{3AE1D054-76F6-C54B-9A57-2FD78D863312}">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293" authorId="100" shapeId="0" xr:uid="{8B12845F-EC84-A84C-B754-BAADD4154601}">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94" authorId="101" shapeId="0" xr:uid="{0884D516-17F1-9A48-9D96-68A77B7F653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95" authorId="102" shapeId="0" xr:uid="{B6FA7973-03D3-B846-BB8B-AF6EECDEBE3C}">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instrucciones textuales al inicio del formulario o grupo de campos que describan lo
que deben introducir.</t>
      </text>
    </comment>
    <comment ref="D296" authorId="103" shapeId="0" xr:uid="{8B06F3E8-6ACE-3842-9A79-30198D28539C}">
      <text>
        <t>[Comentario encadenado]
Su versión de Excel le permite leer este comentario encadenado; sin embargo, las ediciones que se apliquen se quitarán si el archivo se abre en una versión más reciente de Excel. Más información: https://go.microsoft.com/fwlink/?linkid=870924
Comentario:
    Ni contiene entrada de datos excepto el buscador</t>
      </text>
    </comment>
    <comment ref="D297" authorId="104" shapeId="0" xr:uid="{6CBC1B7F-3BAE-5F47-810F-4B6A3831ADBB}">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323" authorId="105" shapeId="0" xr:uid="{69636A94-AF57-3E46-909E-6427E62F5C8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dispone de sugerencias.</t>
      </text>
    </comment>
    <comment ref="D324" authorId="106" shapeId="0" xr:uid="{016AE9BE-8713-487A-BD62-E1EF7D3C295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5" authorId="107" shapeId="0" xr:uid="{A1E0C55B-EF8C-4A81-83CA-43986BBB301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t>
      </text>
    </comment>
    <comment ref="D326" authorId="108" shapeId="0" xr:uid="{8577479E-18BC-4E91-B8B8-60E71B0F53F7}">
      <text>
        <t>[Comentario encadenado]
Su versión de Excel le permite leer este comentario encadenado; sin embargo, las ediciones que se apliquen se quitarán si el archivo se abre en una versión más reciente de Excel. Más información: https://go.microsoft.com/fwlink/?linkid=870924
Comentario:
    Al ser formulario de busqueda no maneja errores</t>
      </text>
    </comment>
    <comment ref="D327" authorId="109" shapeId="0" xr:uid="{4BA31F95-0840-2C40-851F-FF4902757AD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8" authorId="110" shapeId="0" xr:uid="{0AF28AC3-CA1A-B545-9898-F03FF1119D8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29" authorId="111" shapeId="0" xr:uid="{9FC772CC-9059-C44B-80DE-1E3107A703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30" authorId="112" shapeId="0" xr:uid="{0BEE7BA7-30AB-114E-B27C-1FC9AE945B9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32" authorId="113" shapeId="0" xr:uid="{C1224E78-E93F-624E-8800-67861AA3D20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33" authorId="114" shapeId="0" xr:uid="{53F703EF-64E2-2049-908C-44BC3B5FDF6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34" authorId="115" shapeId="0" xr:uid="{835ACBB7-462B-A649-90FD-23214F0599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35" authorId="116" shapeId="0" xr:uid="{EB39132A-46EB-424D-AA50-98909E57A72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formularios</t>
      </text>
    </comment>
    <comment ref="D361" authorId="117" shapeId="0" xr:uid="{6E53A142-F198-3345-9FAE-88AF0766A4E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text>
    </comment>
    <comment ref="D362" authorId="118" shapeId="0" xr:uid="{13F7F212-8414-42EE-9887-F608E7B1CFF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3" authorId="119" shapeId="0" xr:uid="{5D71A60E-18F3-4B50-ACAE-999A64E3C16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4" authorId="120" shapeId="0" xr:uid="{24E404B6-72CD-473B-A09D-8C5AC3A8BA3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 de este tipo</t>
      </text>
    </comment>
    <comment ref="D365" authorId="121" shapeId="0" xr:uid="{0221D273-D561-D848-A4C0-7BB8D9F5A6A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6" authorId="122" shapeId="0" xr:uid="{5B778A3A-F4A2-1347-B9FA-6081E795C01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7" authorId="123" shapeId="0" xr:uid="{A2924B41-71D8-1C4A-8BBC-D93E1A66B12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68" authorId="124" shapeId="0" xr:uid="{BFFA16A5-BF33-A947-911A-51B170B384AE}">
      <text>
        <t>[Comentario encadenado]
Su versión de Excel le permite leer este comentario encadenado; sin embargo, las ediciones que se apliquen se quitarán si el archivo se abre en una versión más reciente de Excel. Más información: https://go.microsoft.com/fwlink/?linkid=870924
Comentario:
    Se verifica la información</t>
      </text>
    </comment>
    <comment ref="D369" authorId="125" shapeId="0" xr:uid="{0DF86845-47ED-754F-A992-E4A03F91CF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70" authorId="126" shapeId="0" xr:uid="{A3AE293D-EF69-974C-8BE0-DB59555BE14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71" authorId="127" shapeId="0" xr:uid="{DF4AC02C-5499-A34A-9F4E-04669FEA1D9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72" authorId="128" shapeId="0" xr:uid="{E915BD0B-FE9A-A24C-AF4A-F90BC38C57CA}">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 ref="D373" authorId="129" shapeId="0" xr:uid="{A15E8533-0341-C046-8C13-BBCF671D09E1}">
      <text>
        <t>[Comentario encadenado]
Su versión de Excel le permite leer este comentario encadenado; sin embargo, las ediciones que se apliquen se quitarán si el archivo se abre en una versión más reciente de Excel. Más información: https://go.microsoft.com/fwlink/?linkid=870924
Comentario:
    No hay mecanismos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tc={C7A782F8-02F2-9C49-ACA3-A83599E3080E}</author>
    <author>tc={77998CA5-60A3-4C2D-9182-C6E97983F8C3}</author>
    <author>tc={E16713F0-CA97-413A-99E2-01941B9CA73B}</author>
    <author>tc={55C558B1-ED84-4A72-9067-800130517F4C}</author>
    <author>tc={BA5CCAD9-66F4-4446-8192-9B7719B2AE63}</author>
    <author>SANDRA SABROSO TORRES</author>
    <author>tc={1DBCD617-FBAF-C54F-95AB-983A5EF8370C}</author>
    <author>tc={6CB1C30D-7E06-5743-B547-C10D8CF59749}</author>
    <author>tc={FBBE1837-0869-2949-869B-7AC8D7690613}</author>
    <author>tc={203D9B75-561B-E442-B670-CB4D4276727A}</author>
    <author>tc={A39621F1-60AA-A343-9F31-C288BE3926B0}</author>
    <author>tc={9F33B971-A157-CE47-9191-8D7A323D0B6F}</author>
    <author>tc={10F04591-7881-884F-827C-EC1FDB0309EF}</author>
    <author>tc={5A6D82CA-E741-C445-8088-2B16CB824981}</author>
    <author>tc={6C105DC2-81F4-7541-9D31-DC2B289CD7DD}</author>
    <author>tc={B6EFB419-49CC-4102-B9C4-205F023DA5D9}</author>
    <author>tc={FC5804AE-2E17-47B7-A50C-5605CD801297}</author>
    <author>tc={FE7F172E-3C9A-4DF7-8589-EBEB8AD77C0C}</author>
    <author>tc={A4673A3E-93E0-6E48-A469-6B97D00B74CC}</author>
    <author>tc={112A7BBE-57E3-6F41-B5B5-022699BF4194}</author>
    <author>tc={CD2A0865-220F-7A48-8381-5762C717B2F0}</author>
    <author>tc={081B51CB-6CBB-F640-9668-0C610E277270}</author>
    <author>tc={A1EC40E1-4C32-EB43-A3ED-C6B0D756E4D5}</author>
    <author>tc={4641B602-3D13-AB4F-A55D-7FCD078F14E9}</author>
    <author>tc={F769E7F5-F918-E241-8982-7190AE49E864}</author>
    <author>tc={32CF72CA-02CB-334E-A045-BFF8584113A8}</author>
    <author>tc={999402E1-11E5-C34C-B081-52642A06A302}</author>
    <author>tc={8CD6A44A-FD8B-446B-95D1-6F56135411CA}</author>
    <author>tc={DB76E492-A569-4AA0-95A1-08BDE58C8C99}</author>
    <author>tc={C356D959-EA07-45F6-9AA4-1A933CB000D0}</author>
    <author>tc={33A64DE7-D447-B541-B6C2-6AE41FCC0D1D}</author>
    <author>tc={B06FBE01-9CFF-4D42-AC8D-B5B7244EA4AD}</author>
    <author>tc={F301B98E-5CF5-E744-BD2F-B50ABB95ECA9}</author>
    <author>tc={8A4F7F61-7A58-E846-B6BA-3DD7D4AFFE8A}</author>
    <author>tc={EC31196D-91F7-9A40-A2A5-E8E172168B58}</author>
    <author>tc={65CD5215-B3BF-644B-B14F-F53E97ED14AD}</author>
    <author>tc={C42502BF-C066-5247-9D5F-64DA42FA6F82}</author>
    <author>tc={7C431F04-907F-A042-B92F-64FCD8130A73}</author>
    <author>tc={120F3296-64FA-7D44-9478-64C27DC93D6E}</author>
  </authors>
  <commentList>
    <comment ref="D19" authorId="0" shapeId="0" xr:uid="{C7A782F8-02F2-9C49-ACA3-A83599E3080E}">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con ID repetido</t>
      </text>
    </comment>
    <comment ref="D20" authorId="1" shapeId="0" xr:uid="{77998CA5-60A3-4C2D-9182-C6E97983F8C3}">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1" authorId="2" shapeId="0" xr:uid="{E16713F0-CA97-413A-99E2-01941B9CA73B}">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2" authorId="3" shapeId="0" xr:uid="{55C558B1-ED84-4A72-9067-800130517F4C}">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D23" authorId="4" shapeId="0" xr:uid="{BA5CCAD9-66F4-4446-8192-9B7719B2AE63}">
      <text>
        <t>[Comentario encadenado]
Su versión de Excel le permite leer este comentario encadenado; sin embargo, las ediciones que se apliquen se quitarán si el archivo se abre en una versión más reciente de Excel. Más información: https://go.microsoft.com/fwlink/?linkid=870924
Comentario:
    Cumple la especificación de HTML</t>
      </text>
    </comment>
    <comment ref="L23" authorId="5"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D24" authorId="6" shapeId="0" xr:uid="{1DBCD617-FBAF-C54F-95AB-983A5EF8370C}">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L24" authorId="5"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25" authorId="7" shapeId="0" xr:uid="{6CB1C30D-7E06-5743-B547-C10D8CF59749}">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26" authorId="8" shapeId="0" xr:uid="{FBBE1837-0869-2949-869B-7AC8D7690613}">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27" authorId="9" shapeId="0" xr:uid="{203D9B75-561B-E442-B670-CB4D4276727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28" authorId="10" shapeId="0" xr:uid="{A39621F1-60AA-A343-9F31-C288BE3926B0}">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29" authorId="11" shapeId="0" xr:uid="{9F33B971-A157-CE47-9191-8D7A323D0B6F}">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30" authorId="12" shapeId="0" xr:uid="{10F04591-7881-884F-827C-EC1FDB0309EF}">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31" authorId="13" shapeId="0" xr:uid="{5A6D82CA-E741-C445-8088-2B16CB824981}">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divs dentro del elemento button</t>
      </text>
    </comment>
    <comment ref="D57" authorId="14" shapeId="0" xr:uid="{6C105DC2-81F4-7541-9D31-DC2B289CD7DD}">
      <text>
        <t>[Comentario encadenado]
Su versión de Excel le permite leer este comentario encadenado; sin embargo, las ediciones que se apliquen se quitarán si el archivo se abre en una versión más reciente de Excel. Más información: https://go.microsoft.com/fwlink/?linkid=870924
Comentario:
    Existencia de campos de formulario sin etiqueta o sin título</t>
      </text>
    </comment>
    <comment ref="D58" authorId="15" shapeId="0" xr:uid="{B6EFB419-49CC-4102-B9C4-205F023DA5D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59" authorId="16" shapeId="0" xr:uid="{FC5804AE-2E17-47B7-A50C-5605CD801297}">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0" authorId="17" shapeId="0" xr:uid="{FE7F172E-3C9A-4DF7-8589-EBEB8AD77C0C}">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61" authorId="18" shapeId="0" xr:uid="{A4673A3E-93E0-6E48-A469-6B97D00B74C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2" authorId="19" shapeId="0" xr:uid="{112A7BBE-57E3-6F41-B5B5-022699BF4194}">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63" authorId="20" shapeId="0" xr:uid="{CD2A0865-220F-7A48-8381-5762C717B2F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4" authorId="21" shapeId="0" xr:uid="{081B51CB-6CBB-F640-9668-0C610E27727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6" authorId="22" shapeId="0" xr:uid="{A1EC40E1-4C32-EB43-A3ED-C6B0D756E4D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7" authorId="23" shapeId="0" xr:uid="{4641B602-3D13-AB4F-A55D-7FCD078F14E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8" authorId="24" shapeId="0" xr:uid="{F769E7F5-F918-E241-8982-7190AE49E864}">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interfaz de usuario</t>
      </text>
    </comment>
    <comment ref="D69" authorId="25" shapeId="0" xr:uid="{32CF72CA-02CB-334E-A045-BFF8584113A8}">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Controles de formularios sin etiquetar</t>
      </text>
    </comment>
    <comment ref="D95" authorId="26" shapeId="0" xr:uid="{999402E1-11E5-C34C-B081-52642A06A302}">
      <text>
        <t>[Comentario encadenado]
Su versión de Excel le permite leer este comentario encadenado; sin embargo, las ediciones que se apliquen se quitarán si el archivo se abre en una versión más reciente de Excel. Más información: https://go.microsoft.com/fwlink/?linkid=870924
Comentario:
    Pueden ser presentados al usuario de
productos de apoyo sin recibir el foco</t>
      </text>
    </comment>
    <comment ref="D96" authorId="27" shapeId="0" xr:uid="{8CD6A44A-FD8B-446B-95D1-6F56135411CA}">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7" authorId="28" shapeId="0" xr:uid="{DB76E492-A569-4AA0-95A1-08BDE58C8C9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98" authorId="29" shapeId="0" xr:uid="{C356D959-EA07-45F6-9AA4-1A933CB000D0}">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utiliza lenguajes de marcado</t>
      </text>
    </comment>
    <comment ref="D99" authorId="30" shapeId="0" xr:uid="{33A64DE7-D447-B541-B6C2-6AE41FCC0D1D}">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0" authorId="31" shapeId="0" xr:uid="{B06FBE01-9CFF-4D42-AC8D-B5B7244EA4AD}">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1" authorId="32" shapeId="0" xr:uid="{F301B98E-5CF5-E744-BD2F-B50ABB95ECA9}">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2" authorId="33" shapeId="0" xr:uid="{8A4F7F61-7A58-E846-B6BA-3DD7D4AFFE8A}">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3" authorId="34" shapeId="0" xr:uid="{EC31196D-91F7-9A40-A2A5-E8E172168B58}">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4" authorId="35" shapeId="0" xr:uid="{65CD5215-B3BF-644B-B14F-F53E97ED14AD}">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5" authorId="36" shapeId="0" xr:uid="{C42502BF-C066-5247-9D5F-64DA42FA6F82}">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6" authorId="37" shapeId="0" xr:uid="{7C431F04-907F-A042-B92F-64FCD8130A73}">
      <text>
        <t>[Comentario encadenado]
Su versión de Excel le permite leer este comentario encadenado; sin embargo, las ediciones que se apliquen se quitarán si el archivo se abre en una versión más reciente de Excel. Más información: https://go.microsoft.com/fwlink/?linkid=870924
Comentario:
    En el contenido implementado en lenguajes de marcado, los mensajes de estado pueden ser determinados por software a través de su rol o propiedades</t>
      </text>
    </comment>
    <comment ref="D107" authorId="38" shapeId="0" xr:uid="{120F3296-64FA-7D44-9478-64C27DC93D6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utiliza lenguajes de marcado</t>
      </text>
    </comment>
  </commentList>
</comments>
</file>

<file path=xl/sharedStrings.xml><?xml version="1.0" encoding="utf-8"?>
<sst xmlns="http://schemas.openxmlformats.org/spreadsheetml/2006/main" count="1310" uniqueCount="324">
  <si>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</si>
  <si>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</si>
  <si>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</si>
  <si>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</si>
  <si>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</si>
  <si>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</si>
  <si>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</si>
  <si>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</si>
  <si>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</si>
  <si>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</si>
  <si>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</si>
  <si>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</si>
  <si>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</si>
  <si>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</si>
  <si>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</si>
  <si>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</si>
  <si>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</si>
  <si>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</si>
  <si>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</si>
  <si>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</si>
  <si>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</si>
  <si>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</si>
  <si>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</si>
  <si>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</si>
  <si>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</si>
  <si>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</si>
  <si>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</si>
  <si>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</si>
  <si>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</si>
  <si>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</si>
  <si>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</si>
  <si>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</si>
  <si>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</si>
  <si>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</si>
  <si>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</si>
  <si>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</si>
  <si>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</si>
  <si>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</si>
  <si>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</si>
  <si>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</si>
  <si>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</si>
  <si>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</si>
  <si>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</si>
  <si>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</si>
  <si>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</si>
  <si>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</si>
  <si>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</si>
  <si>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</si>
  <si>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</si>
  <si>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</si>
  <si>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</si>
  <si>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</si>
  <si>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</si>
  <si>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</si>
  <si>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</si>
  <si>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</si>
  <si>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</si>
  <si>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</si>
  <si>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</si>
  <si>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</si>
  <si>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</si>
  <si>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</si>
  <si>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</si>
  <si>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</si>
  <si>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</si>
  <si>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</si>
  <si>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</si>
  <si>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</si>
  <si>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</si>
  <si>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</si>
  <si>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</si>
  <si>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</si>
  <si>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</si>
  <si>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</si>
  <si>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</si>
  <si>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</si>
  <si>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</si>
  <si>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</si>
  <si>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</si>
  <si>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</si>
  <si>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</si>
  <si>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</si>
  <si>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</si>
  <si>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</si>
  <si>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</si>
  <si>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</si>
  <si>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</si>
  <si>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</si>
  <si>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</si>
  <si>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</si>
  <si>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</si>
  <si>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</si>
  <si>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</si>
  <si>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</si>
  <si>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</si>
  <si>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</si>
  <si>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</si>
  <si>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</si>
  <si>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</si>
  <si>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</si>
  <si>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</si>
  <si>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</si>
  <si>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</si>
  <si>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</si>
  <si>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</si>
  <si>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</si>
  <si>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</si>
  <si>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</si>
  <si>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</si>
  <si>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</si>
  <si>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</si>
  <si>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</si>
  <si>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</si>
  <si>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</si>
  <si>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</si>
  <si>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</si>
  <si>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</si>
  <si>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</si>
  <si>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</si>
  <si>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</si>
  <si>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</si>
  <si>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</si>
  <si>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</si>
  <si>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</si>
  <si>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</si>
  <si>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</si>
  <si>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</si>
  <si>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</si>
  <si>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</si>
  <si>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</si>
  <si>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</si>
  <si>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</si>
  <si>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</si>
  <si>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</si>
  <si>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</si>
  <si>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</si>
  <si>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</si>
  <si>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</si>
  <si>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</si>
  <si>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</si>
  <si>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</si>
  <si>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</si>
  <si>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</si>
  <si>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</si>
  <si>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</si>
  <si>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</si>
  <si>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</si>
  <si>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</si>
  <si>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</si>
  <si>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</si>
  <si>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</si>
  <si>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</si>
  <si>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</si>
  <si>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</si>
  <si>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</si>
  <si>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</si>
  <si>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</si>
  <si>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</si>
  <si>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</si>
  <si>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</si>
  <si>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</si>
  <si>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</si>
  <si>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</si>
  <si>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</si>
  <si>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</si>
  <si>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</si>
  <si>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</si>
  <si>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</si>
  <si>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</si>
  <si>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</si>
  <si>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</si>
  <si>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</si>
  <si>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</si>
  <si>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</si>
  <si>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</si>
  <si>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</si>
  <si>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</si>
  <si>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</si>
  <si>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</si>
  <si>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</si>
  <si>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</si>
  <si>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</si>
  <si>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</si>
  <si>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</si>
  <si>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</si>
  <si>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</si>
  <si>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</si>
  <si>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</si>
  <si>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</si>
  <si>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</si>
  <si>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</si>
  <si>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</si>
  <si>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</si>
  <si>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</si>
  <si>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</si>
  <si>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</si>
  <si>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</si>
  <si>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</si>
  <si>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</si>
  <si>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</si>
  <si>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</si>
  <si>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</si>
  <si>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</si>
  <si>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</si>
  <si>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</si>
  <si>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</si>
  <si>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</si>
  <si>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</si>
  <si>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</si>
  <si>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</si>
  <si>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</si>
  <si>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</si>
  <si>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</si>
  <si>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</si>
  <si>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</si>
  <si>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</si>
  <si>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</si>
  <si>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</si>
  <si>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</si>
  <si>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</si>
  <si>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</si>
  <si>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</si>
  <si>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</si>
  <si>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</si>
  <si>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</si>
  <si>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</si>
  <si>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</si>
  <si>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</si>
  <si>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</si>
  <si>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</si>
  <si>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</si>
  <si>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</si>
  <si>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</si>
  <si>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</si>
  <si>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</si>
  <si>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</si>
  <si>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</si>
  <si>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</si>
  <si>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</si>
  <si>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</si>
  <si>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</si>
  <si>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</si>
  <si>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</si>
  <si>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</si>
  <si>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</si>
  <si>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</si>
  <si>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</si>
  <si>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</si>
  <si>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</si>
  <si>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</si>
  <si>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</si>
  <si>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</si>
  <si>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</si>
  <si>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</si>
  <si>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</si>
  <si>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</si>
  <si>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</si>
  <si>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</si>
  <si>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</si>
  <si>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</si>
  <si>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</si>
  <si>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</si>
  <si>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</si>
  <si>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</si>
  <si>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</si>
  <si>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</si>
  <si>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</si>
  <si>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</si>
  <si>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</si>
  <si>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</si>
  <si>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</si>
  <si>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</si>
  <si>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</si>
  <si>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</si>
  <si>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</si>
  <si>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</si>
  <si>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</si>
  <si>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</si>
  <si>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</si>
  <si>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</si>
  <si>
    <t>https://www3.gobiernodecanarias.org/sanidad/scs/tematica.jsp?idCarpeta=381a58ec-a15a-11e9-a502-d7333c007c29</t>
  </si>
  <si>
    <t>Servicio Canario de Salud</t>
  </si>
  <si>
    <t>Profesionales</t>
  </si>
  <si>
    <t>Imágenes, texto</t>
  </si>
  <si>
    <t>Inicio &gt; Profesionales</t>
  </si>
  <si>
    <t>https://www3.gobiernodecanarias.org/sanidad/scs/contenidoGenerico.jsp?idDocument=c6332147-5728-11eb-8a2c-c902a217e6a5&amp;idCarpeta=e01092c2-7d66-11ea-871d-cb574c2473a4</t>
  </si>
  <si>
    <t>Vacunación frente Covid-19</t>
  </si>
  <si>
    <t>Listas,texto</t>
  </si>
  <si>
    <t>https://www3.gobiernodecanarias.org/sanidad/scs/RegistroCentros/DoLoad</t>
  </si>
  <si>
    <t>Formulario</t>
  </si>
  <si>
    <t>SCS-Registro de centros</t>
  </si>
  <si>
    <t>https://www3.gobiernodecanarias.org/sanidad/scs/Miautotestcovid/</t>
  </si>
  <si>
    <t>MiAutoTestCovid</t>
  </si>
  <si>
    <t>Texto</t>
  </si>
  <si>
    <t>https://www3.gobiernodecanarias.org/sanidad/scs/contenidoGenerico.jsp?idDocument=83670f95-f738-11ea-8b38-0997195c2925&amp;idCarpeta=e01092c2-7d66-11ea-871d-cb574c2473a4</t>
  </si>
  <si>
    <t>https://www3.gobiernodecanarias.org/sanidad/scs/mapa.jsp?idDocument=f1272534-b1e0-11e0-8086-e35e241032d3&amp;idCarpeta=75cf3520-ab2b-11dd-970d-d73a0633ac17</t>
  </si>
  <si>
    <t>Elementos de interacción</t>
  </si>
  <si>
    <t>Texto, tablas</t>
  </si>
  <si>
    <t>Servicios Centrales &gt; MiAutoTestCovid</t>
  </si>
  <si>
    <t>Servicios Centrales &gt; Salud Pública &gt; Epidemiología &gt; COVID-19 &gt; Informes epidemiológicos</t>
  </si>
  <si>
    <t>Servicios Centrales &gt; Mapa</t>
  </si>
  <si>
    <t>Informes epidemiológicos</t>
  </si>
  <si>
    <t>Mapa Sanitario</t>
  </si>
  <si>
    <t>gaptfformacion</t>
  </si>
  <si>
    <t>Tarjeta Sanitaria</t>
  </si>
  <si>
    <t>Mapa Playas</t>
  </si>
  <si>
    <t>Certificado Covid Digital</t>
  </si>
  <si>
    <t>Ciudadania</t>
  </si>
  <si>
    <t>Petición de cita hospital</t>
  </si>
  <si>
    <t>Servicios Centrales &gt; Salud Pública &gt; Epidemiología &gt; COVID-19 &gt; Estrategia de vacunación &gt; Vacunación frente Covid-19</t>
  </si>
  <si>
    <t>Acreditación &gt; Registro de centros &gt; Formulario de búsqueda</t>
  </si>
  <si>
    <t>Formato distinto</t>
  </si>
  <si>
    <t>https://www3.gobiernodecanarias.org/scs/gaptfformacion/</t>
  </si>
  <si>
    <t>SCS &gt; gaptfformacion</t>
  </si>
  <si>
    <t>Formulario, textos, Imágenes, enlaces</t>
  </si>
  <si>
    <t>Tabla y Texto</t>
  </si>
  <si>
    <t>https://www3.gobiernodecanarias.org/sanidad/scs/contenidoGenerico.jsp?idDocument=9090ca1f-a9bb-11de-ae50-15aa3b9230b7&amp;idCarpeta=ae273cd1-b385-11e9-82f7-8d5cff9227e6</t>
  </si>
  <si>
    <t>Sanidad &gt; SCS</t>
  </si>
  <si>
    <t>https://www3.gobiernodecanarias.org/sanidad/scs/mapa.jsp?idDocument=0200b78a-a2fa-11e0-9610-f1717f4d08a3&amp;idCarpeta=75cf3520-ab2b-11dd-970d-d73a0633ac17</t>
  </si>
  <si>
    <t>https://www3.gobiernodecanarias.org/sanidad/scs/contenidoGenerico.jsp?idDocument=2a91d475-c785-11eb-b581-0f5e23fc7f70&amp;idCarpeta=e01092c2-7d66-11ea-871d-cb574c2473a4</t>
  </si>
  <si>
    <t>SCS &gt; mi SCS &gt; Certificado COVID Digital UE</t>
  </si>
  <si>
    <t>https://www3.gobiernodecanarias.org/sanidad/scs/tematica.jsp?idCarpeta=ae273cd1-b385-11e9-82f7-8d5cff9227e6</t>
  </si>
  <si>
    <t>Inicio &gt; Ciudadanía</t>
  </si>
  <si>
    <t>https://www3.gobiernodecanarias.org/sanidad/scs/CitasHUC/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</si>
</sst>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74">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u/>
      <sz val="12"/>
      <color rgb="FF1155CC"/>
      <name val="Arial"/>
      <family val="2"/>
    </font>
    <font>
      <u/>
      <sz val="11"/>
      <color rgb="FF1155CC"/>
      <name val="Arial"/>
      <family val="2"/>
    </font>
    <font>
      <sz val="10"/>
      <color rgb="FF000000"/>
      <name val="Helvetica Neue"/>
      <family val="2"/>
    </font>
    <font>
      <sz val="10"/>
      <color rgb="FF000000"/>
      <name val="Tahoma"/>
      <family val="2"/>
    </font>
    <font>
      <sz val="11"/>
      <color rgb="FF000000"/>
      <name val="Helvetica Neue"/>
      <family val="2"/>
    </font>
    <font>
      <u/>
      <sz val="11"/>
      <color rgb="FF1155CC"/>
      <name val="Helvetica Neue"/>
      <family val="2"/>
    </font>
    <font>
      <sz val="10"/>
      <color rgb="FF808080"/>
      <name val="Helvetica Neue"/>
      <family val="2"/>
    </font>
    <font>
      <u/>
      <sz val="11"/>
      <color rgb="FF0000FF"/>
      <name val="Helvetica Neue"/>
      <family val="2"/>
    </font>
    <font>
      <u/>
      <sz val="10"/>
      <color rgb="FF0000FF"/>
      <name val="Arial"/>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7"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7" fillId="3" borderId="0" applyBorder="0" applyProtection="0">
      <alignment horizontal="right"/>
    </xf>
    <xf numFmtId="164" fontId="57" fillId="0" borderId="1">
      <protection locked="0"/>
    </xf>
    <xf numFmtId="0" fontId="57" fillId="3" borderId="2" applyProtection="0">
      <alignment horizontal="right"/>
    </xf>
    <xf numFmtId="0" fontId="57" fillId="3" borderId="3" applyProtection="0">
      <alignment horizontal="right"/>
    </xf>
    <xf numFmtId="0" fontId="57" fillId="3" borderId="4" applyProtection="0">
      <alignment horizontal="right"/>
    </xf>
    <xf numFmtId="0" fontId="57" fillId="3" borderId="5" applyProtection="0">
      <alignment horizontal="right"/>
    </xf>
    <xf numFmtId="0" fontId="57" fillId="3" borderId="6" applyProtection="0">
      <alignment horizontal="right"/>
    </xf>
    <xf numFmtId="0" fontId="57" fillId="3" borderId="7" applyProtection="0">
      <alignment horizontal="right"/>
    </xf>
    <xf numFmtId="0" fontId="57" fillId="3" borderId="8" applyProtection="0">
      <alignment horizontal="right"/>
    </xf>
    <xf numFmtId="0" fontId="57" fillId="3" borderId="9" applyProtection="0">
      <alignment horizontal="right"/>
    </xf>
    <xf numFmtId="165" fontId="57"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7" fillId="2" borderId="0" applyBorder="0" applyProtection="0">
      <alignment horizontal="center" vertical="center"/>
    </xf>
    <xf numFmtId="0" fontId="9" fillId="7" borderId="10" applyProtection="0">
      <alignment horizontal="center"/>
    </xf>
    <xf numFmtId="0" fontId="8" fillId="8" borderId="0" applyBorder="0" applyProtection="0"/>
  </cellStyleXfs>
  <cellXfs count="196">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19" fillId="2" borderId="11" xfId="0" applyFont="1" applyBorder="1" applyAlignment="1" applyProtection="1">
      <alignment vertical="center"/>
      <protection locked="0"/>
    </xf>
    <xf numFmtId="0" fontId="37"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1"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0" fillId="15" borderId="10" xfId="0" applyFont="1" applyFill="1" applyBorder="1" applyAlignment="1">
      <alignment horizontal="center" vertical="center"/>
    </xf>
    <xf numFmtId="0" fontId="45"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5" fillId="24" borderId="10" xfId="0" applyFont="1" applyFill="1" applyBorder="1" applyAlignment="1">
      <alignment horizontal="center" vertical="center"/>
    </xf>
    <xf numFmtId="0" fontId="41" fillId="15" borderId="1" xfId="0" applyFont="1" applyFill="1" applyBorder="1" applyAlignment="1">
      <alignment horizontal="center" vertical="center"/>
    </xf>
    <xf numFmtId="0" fontId="45"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0"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4" fillId="2" borderId="0" xfId="0" applyFont="1"/>
    <xf numFmtId="0" fontId="20" fillId="2" borderId="10" xfId="0" applyFont="1" applyBorder="1"/>
    <xf numFmtId="166" fontId="55" fillId="27" borderId="10" xfId="0" applyNumberFormat="1" applyFont="1" applyFill="1" applyBorder="1"/>
    <xf numFmtId="166" fontId="0" fillId="2" borderId="0" xfId="0" applyNumberFormat="1"/>
    <xf numFmtId="0" fontId="56" fillId="2" borderId="0" xfId="0" applyFont="1"/>
    <xf numFmtId="166" fontId="42" fillId="2" borderId="0" xfId="0" applyNumberFormat="1" applyFont="1"/>
    <xf numFmtId="0" fontId="42"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8" fillId="2" borderId="20" xfId="0" applyFont="1" applyBorder="1" applyAlignment="1">
      <alignment horizontal="center" vertical="center"/>
    </xf>
    <xf numFmtId="0" fontId="26" fillId="2" borderId="0" xfId="0" applyFont="1" applyAlignment="1">
      <alignment vertical="center"/>
    </xf>
    <xf numFmtId="0" fontId="59" fillId="29" borderId="20" xfId="0" applyFont="1" applyFill="1" applyBorder="1" applyAlignment="1">
      <alignment horizontal="center" vertical="center"/>
    </xf>
    <xf numFmtId="0" fontId="39" fillId="14" borderId="22" xfId="0" applyFont="1" applyFill="1" applyBorder="1" applyAlignment="1">
      <alignment horizontal="center" vertical="center"/>
    </xf>
    <xf numFmtId="0" fontId="39"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39" fillId="2" borderId="27" xfId="0" applyFont="1" applyBorder="1" applyAlignment="1">
      <alignment horizontal="center" vertical="center"/>
    </xf>
    <xf numFmtId="0" fontId="39" fillId="2" borderId="28" xfId="0" applyFont="1" applyBorder="1" applyAlignment="1">
      <alignment horizontal="center" vertical="center"/>
    </xf>
    <xf numFmtId="0" fontId="39" fillId="26" borderId="21" xfId="0" applyFont="1" applyFill="1" applyBorder="1" applyAlignment="1">
      <alignment horizontal="center" vertical="center"/>
    </xf>
    <xf numFmtId="0" fontId="39" fillId="26" borderId="22" xfId="0" applyFont="1" applyFill="1" applyBorder="1" applyAlignment="1">
      <alignment horizontal="center" vertical="center" wrapText="1"/>
    </xf>
    <xf numFmtId="0" fontId="39"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39" fillId="2" borderId="28" xfId="0" applyNumberFormat="1" applyFont="1" applyBorder="1" applyAlignment="1">
      <alignment horizontal="center" vertical="center"/>
    </xf>
    <xf numFmtId="0" fontId="0" fillId="2" borderId="24" xfId="0" applyFont="1" applyBorder="1" applyAlignment="1">
      <alignment vertical="center"/>
    </xf>
    <xf numFmtId="0" fontId="39" fillId="2" borderId="24" xfId="0" applyFont="1" applyBorder="1" applyAlignment="1">
      <alignment horizontal="center" vertical="center"/>
    </xf>
    <xf numFmtId="0" fontId="39" fillId="2" borderId="25" xfId="0" applyFont="1" applyBorder="1" applyAlignment="1">
      <alignment vertical="center"/>
    </xf>
    <xf numFmtId="0" fontId="39" fillId="2" borderId="26" xfId="0" applyFont="1" applyBorder="1" applyAlignment="1">
      <alignment horizontal="center" vertical="center"/>
    </xf>
    <xf numFmtId="0" fontId="39" fillId="2" borderId="28" xfId="0" applyFont="1" applyBorder="1" applyAlignment="1">
      <alignment vertical="center"/>
    </xf>
    <xf numFmtId="0" fontId="39" fillId="14" borderId="22" xfId="0" applyFont="1" applyFill="1" applyBorder="1" applyAlignment="1">
      <alignment horizontal="center" vertical="center" wrapText="1"/>
    </xf>
    <xf numFmtId="0" fontId="39" fillId="2" borderId="24" xfId="0" applyFont="1" applyBorder="1" applyAlignment="1">
      <alignment vertical="center"/>
    </xf>
    <xf numFmtId="0" fontId="39" fillId="2" borderId="10" xfId="0" applyFont="1" applyBorder="1" applyAlignment="1">
      <alignment horizontal="center" vertical="center"/>
    </xf>
    <xf numFmtId="0" fontId="39" fillId="2" borderId="26" xfId="0" applyFont="1" applyBorder="1" applyAlignment="1">
      <alignment vertical="center"/>
    </xf>
    <xf numFmtId="0" fontId="39" fillId="2" borderId="24" xfId="0" applyFont="1" applyBorder="1" applyAlignment="1">
      <alignment horizontal="left" vertical="center"/>
    </xf>
    <xf numFmtId="0" fontId="36"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5"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1" fillId="15" borderId="29" xfId="0" applyFont="1" applyFill="1" applyBorder="1" applyAlignment="1" applyProtection="1">
      <alignment horizontal="center" vertical="center"/>
    </xf>
    <xf numFmtId="0" fontId="52" fillId="27" borderId="10" xfId="0" applyFont="1" applyFill="1" applyBorder="1" applyAlignment="1" applyProtection="1">
      <alignment vertical="center"/>
    </xf>
    <xf numFmtId="0" fontId="53" fillId="27" borderId="10" xfId="0" applyFont="1" applyFill="1" applyBorder="1" applyAlignment="1" applyProtection="1">
      <alignment horizontal="center" vertical="center"/>
    </xf>
    <xf numFmtId="0" fontId="45" fillId="22" borderId="29" xfId="0" applyFont="1" applyFill="1" applyBorder="1" applyAlignment="1" applyProtection="1">
      <alignment horizontal="center" vertical="center"/>
    </xf>
    <xf numFmtId="0" fontId="46"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6" fillId="2" borderId="0" xfId="0" applyFont="1" applyAlignment="1" applyProtection="1">
      <alignment vertical="center"/>
    </xf>
    <xf numFmtId="0" fontId="47" fillId="2" borderId="18" xfId="0" applyFont="1" applyBorder="1" applyAlignment="1" applyProtection="1">
      <alignment horizontal="center" vertical="center"/>
    </xf>
    <xf numFmtId="0" fontId="12" fillId="2" borderId="0" xfId="0" applyFont="1" applyAlignment="1" applyProtection="1">
      <alignment vertical="center"/>
    </xf>
    <xf numFmtId="4" fontId="48" fillId="27" borderId="19" xfId="0" applyNumberFormat="1" applyFont="1" applyFill="1" applyBorder="1" applyAlignment="1" applyProtection="1">
      <alignment horizontal="center" vertical="center"/>
    </xf>
    <xf numFmtId="4" fontId="48"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49" fillId="2" borderId="10" xfId="0" applyFont="1" applyBorder="1" applyAlignment="1" applyProtection="1">
      <alignment horizontal="center" vertical="center"/>
    </xf>
    <xf numFmtId="0" fontId="50" fillId="2" borderId="0" xfId="0" applyFont="1" applyAlignment="1" applyProtection="1">
      <alignment horizontal="center" vertical="center"/>
    </xf>
    <xf numFmtId="167" fontId="51"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39" fillId="14" borderId="21" xfId="0" applyFont="1" applyFill="1" applyBorder="1" applyAlignment="1">
      <alignment horizontal="center" vertical="center"/>
    </xf>
    <xf numFmtId="0" fontId="39" fillId="14" borderId="23" xfId="0" applyFont="1" applyFill="1" applyBorder="1" applyAlignment="1">
      <alignment horizontal="center" vertical="center"/>
    </xf>
    <xf numFmtId="0" fontId="38"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0"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0" fillId="16" borderId="10" xfId="0" applyFont="1" applyFill="1" applyBorder="1" applyAlignment="1">
      <alignment horizontal="center" vertical="center"/>
    </xf>
    <xf numFmtId="0" fontId="40" fillId="17" borderId="10" xfId="0" applyFont="1" applyFill="1" applyBorder="1" applyAlignment="1">
      <alignment horizontal="center" vertical="center"/>
    </xf>
    <xf numFmtId="0" fontId="40" fillId="18" borderId="10" xfId="0" applyFont="1" applyFill="1" applyBorder="1" applyAlignment="1">
      <alignment horizontal="center" vertical="center"/>
    </xf>
    <xf numFmtId="0" fontId="40" fillId="19" borderId="10" xfId="0" applyFont="1" applyFill="1" applyBorder="1" applyAlignment="1">
      <alignment horizontal="center" vertical="center"/>
    </xf>
    <xf numFmtId="0" fontId="40" fillId="20" borderId="10" xfId="0" applyFont="1" applyFill="1" applyBorder="1" applyAlignment="1">
      <alignment horizontal="center" vertical="center"/>
    </xf>
    <xf numFmtId="0" fontId="40" fillId="2" borderId="10" xfId="0" applyFont="1" applyBorder="1" applyAlignment="1">
      <alignment horizontal="center" vertical="center"/>
    </xf>
    <xf numFmtId="0" fontId="12" fillId="2" borderId="10" xfId="0" applyFont="1" applyBorder="1" applyAlignment="1">
      <alignment horizontal="center" vertical="center"/>
    </xf>
    <xf numFmtId="0" fontId="40" fillId="21" borderId="0" xfId="0" applyFont="1" applyFill="1" applyAlignment="1">
      <alignment vertical="center"/>
    </xf>
    <xf numFmtId="0" fontId="40" fillId="2" borderId="0" xfId="0" applyFont="1" applyAlignment="1">
      <alignment vertical="center"/>
    </xf>
    <xf numFmtId="0" fontId="42" fillId="2" borderId="0" xfId="0" applyFont="1" applyAlignment="1">
      <alignment vertical="center"/>
    </xf>
    <xf numFmtId="0" fontId="42" fillId="2" borderId="0" xfId="17" applyFont="1" applyAlignment="1">
      <alignment vertical="center"/>
    </xf>
    <xf numFmtId="0" fontId="43" fillId="2" borderId="0" xfId="0" applyFont="1" applyAlignment="1">
      <alignment horizontal="center" vertical="center"/>
    </xf>
    <xf numFmtId="0" fontId="44"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4" fillId="2" borderId="0" xfId="0" applyFont="1" applyAlignment="1">
      <alignment vertical="center"/>
    </xf>
    <xf numFmtId="0" fontId="0" fillId="2" borderId="1" xfId="0" applyBorder="1" applyAlignment="1" applyProtection="1">
      <alignment horizontal="left" vertical="center"/>
      <protection locked="0"/>
    </xf>
    <xf numFmtId="0" fontId="57"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1" fillId="2" borderId="10" xfId="0" applyFont="1" applyBorder="1" applyAlignment="1" applyProtection="1">
      <alignment vertical="center"/>
      <protection locked="0" hidden="1"/>
    </xf>
    <xf numFmtId="0" fontId="65" fillId="2" borderId="0" xfId="0" applyFont="1" applyProtection="1">
      <protection locked="0"/>
    </xf>
    <xf numFmtId="0" fontId="27" fillId="2" borderId="10" xfId="21" applyFont="1" applyBorder="1" applyProtection="1">
      <alignment horizontal="center" vertical="center"/>
      <protection locked="0"/>
    </xf>
    <xf numFmtId="0" fontId="66" fillId="2" borderId="0" xfId="0" applyFont="1" applyProtection="1">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39" fillId="14" borderId="21" xfId="0" applyFont="1" applyFill="1" applyBorder="1" applyAlignment="1">
      <alignment horizontal="center" vertical="center"/>
    </xf>
    <xf numFmtId="0" fontId="39"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39"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xf numFmtId="0" fontId="69" fillId="2" borderId="0" xfId="0" applyFont="1" applyProtection="1">
      <protection locked="0"/>
    </xf>
    <xf numFmtId="0" fontId="70" fillId="2" borderId="0" xfId="0" applyFont="1" applyProtection="1">
      <protection locked="0"/>
    </xf>
    <xf numFmtId="0" fontId="71" fillId="2" borderId="0" xfId="0" applyFont="1" applyProtection="1">
      <protection locked="0"/>
    </xf>
    <xf numFmtId="0" fontId="67" fillId="2" borderId="0" xfId="0" applyFont="1" applyProtection="1">
      <protection locked="0"/>
    </xf>
    <xf numFmtId="0" fontId="72" fillId="2" borderId="0" xfId="0" applyFont="1" applyProtection="1">
      <protection locked="0"/>
    </xf>
    <xf numFmtId="0" fontId="73" fillId="2" borderId="0" xfId="0" applyFont="1" applyProtection="1">
      <protection locked="0"/>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585</xdr:row>
      <xdr:rowOff>153694</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824490</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824850</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825150</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825150</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825150</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825150</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825150</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825150</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825150</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825150</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Daniel Hernández" id="{2C689D54-9B8A-4AF4-918B-6E13D022EFA0}" userId="Daniel Hernández" providerId="None"/>
  <person displayName="Marco Antonio Cabrera Hernández" id="{67848C4E-904E-A84A-8015-B69315525ED8}" userId="S::alu0101327372@ull.edu.es::31344d15-11c7-4c89-bd84-1ccc80843f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30:26.75" personId="{67848C4E-904E-A84A-8015-B69315525ED8}" id="{4F638A20-961E-054E-A31D-3706B94164FE}">
    <text>Si se puede cumplir el objetivo con descripción corta (alt), usar alternativa de descripción corta. Pero tiene etiquetas redundantes.</text>
  </threadedComment>
  <threadedComment ref="D20" dT="2022-05-04T20:31:43.31" personId="{2C689D54-9B8A-4AF4-918B-6E13D022EFA0}" id="{B0CDDEBE-B4E6-46F0-8F4B-DA70D6B8D64F}">
    <text>Uso de alt para descripción corta y atributo title para incluir infromación adicional</text>
  </threadedComment>
  <threadedComment ref="D21" dT="2022-05-05T01:44:09.26" personId="{2C689D54-9B8A-4AF4-918B-6E13D022EFA0}" id="{54423F75-AA26-4A0D-B78D-E5281DA36A6C}">
    <text>Uso de alt para descripción corta y atributo title para incluir infromación adicional</text>
  </threadedComment>
  <threadedComment ref="D22" dT="2022-05-05T14:36:58.55" personId="{2C689D54-9B8A-4AF4-918B-6E13D022EFA0}" id="{0E4C8E9E-9E0E-4A09-874C-2FB6FADE58DE}">
    <text>Imagenes sin alt, no usa label para etiquetar el los campos del formulario</text>
  </threadedComment>
  <threadedComment ref="D23" dT="2022-05-07T10:24:13.56" personId="{67848C4E-904E-A84A-8015-B69315525ED8}" id="{468DC02D-1A36-7C47-B23A-8C3C670A0D6E}">
    <text>No usa label para etiquetar los campos del formulario que esta definido pero solo contiene texto</text>
  </threadedComment>
  <threadedComment ref="D24" dT="2022-05-07T10:50:11.67" personId="{67848C4E-904E-A84A-8015-B69315525ED8}" id="{CDDE6BF2-9620-9B4E-BCF5-878D38684017}">
    <text>Controles de formulario sin etiquetar, Imágenes decorativas con atributo title</text>
  </threadedComment>
  <threadedComment ref="D25" dT="2022-05-07T11:14:24.51" personId="{67848C4E-904E-A84A-8015-B69315525ED8}" id="{3D4C8FD0-67FF-F74B-91B0-644FF22395A1}">
    <text>Uso de alt para descripción corta y atributo title para incluir infromación adicional</text>
  </threadedComment>
  <threadedComment ref="D27" dT="2022-05-10T17:07:53.09" personId="{67848C4E-904E-A84A-8015-B69315525ED8}" id="{115F01AE-1F5B-0B46-92A8-E808AA4ED494}">
    <text>Uso de alt para descripción corta y atributo title para incluir infromación adicional</text>
  </threadedComment>
  <threadedComment ref="D57" dT="2022-03-23T13:30:56.97" personId="{67848C4E-904E-A84A-8015-B69315525ED8}" id="{B359EBEA-64BD-144B-A859-19DE0E734A02}">
    <text>No contienen audio y vídeo</text>
  </threadedComment>
  <threadedComment ref="D58" dT="2022-05-05T01:44:26.00" personId="{2C689D54-9B8A-4AF4-918B-6E13D022EFA0}" id="{CFD30D50-CCDC-4575-99B6-BDA5C04A63B3}">
    <text>No contienen audio y vídeo</text>
  </threadedComment>
  <threadedComment ref="D59" dT="2022-05-05T01:44:29.01" personId="{2C689D54-9B8A-4AF4-918B-6E13D022EFA0}" id="{4B527A97-615D-47EE-A4C5-17EBC577AE8E}">
    <text>No contienen audio y vídeo</text>
  </threadedComment>
  <threadedComment ref="D60" dT="2022-05-05T14:41:27.38" personId="{2C689D54-9B8A-4AF4-918B-6E13D022EFA0}" id="{5DDD6EBD-CB4D-40DC-8212-B555E7B8422F}">
    <text>No contienen audio y vídeo</text>
  </threadedComment>
  <threadedComment ref="D61" dT="2022-05-07T10:00:57.83" personId="{67848C4E-904E-A84A-8015-B69315525ED8}" id="{047C7473-E859-5E47-9282-94064549CF51}">
    <text>No contiene audio y vídeos</text>
  </threadedComment>
  <threadedComment ref="D62" dT="2022-05-07T10:00:57.83" personId="{67848C4E-904E-A84A-8015-B69315525ED8}" id="{7A91E4D3-8148-AA4D-9265-54EBA493E61E}">
    <text>No contiene audio y vídeos</text>
  </threadedComment>
  <threadedComment ref="D63" dT="2022-05-07T10:00:57.83" personId="{67848C4E-904E-A84A-8015-B69315525ED8}" id="{0736515E-B779-3A41-B143-A497520D03C7}">
    <text>No contiene audio y vídeos</text>
  </threadedComment>
  <threadedComment ref="D95" dT="2022-03-23T13:31:13.53" personId="{67848C4E-904E-A84A-8015-B69315525ED8}" id="{C63F8B5D-B061-B84A-9948-899AC91575B9}">
    <text>No contiene subtítulos</text>
  </threadedComment>
  <threadedComment ref="D96" dT="2022-05-05T01:44:43.35" personId="{2C689D54-9B8A-4AF4-918B-6E13D022EFA0}" id="{F097337B-8F54-4C45-98A7-56BF6FB6DD54}">
    <text>No contiene subtítulos</text>
  </threadedComment>
  <threadedComment ref="D97" dT="2022-05-05T01:44:53.32" personId="{2C689D54-9B8A-4AF4-918B-6E13D022EFA0}" id="{456B88C5-D2C7-4934-9D90-42FA7DDD148E}">
    <text>No contiene subtítulos</text>
  </threadedComment>
  <threadedComment ref="D98" dT="2022-05-05T14:41:37.97" personId="{2C689D54-9B8A-4AF4-918B-6E13D022EFA0}" id="{3C6D7127-E563-48C8-A000-209E723FC54A}">
    <text>No contiene subtítulos</text>
  </threadedComment>
  <threadedComment ref="D99" dT="2022-05-07T09:55:12.68" personId="{67848C4E-904E-A84A-8015-B69315525ED8}" id="{415A5FB2-EAB4-BC44-A5C6-C019A1074AAD}">
    <text>No contiene subtítulos</text>
  </threadedComment>
  <threadedComment ref="D100" dT="2022-05-07T10:11:41.30" personId="{67848C4E-904E-A84A-8015-B69315525ED8}" id="{8DCFEB43-8930-DA45-8924-331832A40750}">
    <text>No contiene subtitulos</text>
  </threadedComment>
  <threadedComment ref="D101" dT="2022-05-07T10:11:41.30" personId="{67848C4E-904E-A84A-8015-B69315525ED8}" id="{6959BBBA-0084-214E-A50A-4D42264FA509}">
    <text>No contiene subtitulos</text>
  </threadedComment>
  <threadedComment ref="D102" dT="2022-05-07T10:11:41.30" personId="{67848C4E-904E-A84A-8015-B69315525ED8}" id="{181E279A-EAE5-FF41-998D-32347C11B486}">
    <text>No contiene subtitulos</text>
  </threadedComment>
  <threadedComment ref="D103" dT="2022-05-07T10:11:41.30" personId="{67848C4E-904E-A84A-8015-B69315525ED8}" id="{B8E628DA-564F-434F-BB99-20836B6DA75D}">
    <text>No contiene subtitulos</text>
  </threadedComment>
  <threadedComment ref="D104" dT="2022-05-07T10:11:41.30" personId="{67848C4E-904E-A84A-8015-B69315525ED8}" id="{CC05FE31-C27E-B14B-A617-E2127C31FCD0}">
    <text>No contiene subtitulos</text>
  </threadedComment>
  <threadedComment ref="D105" dT="2022-05-07T10:11:41.30" personId="{67848C4E-904E-A84A-8015-B69315525ED8}" id="{DDE12273-CE4B-2E4A-A59F-47B617D94112}">
    <text>No contiene subtitulos</text>
  </threadedComment>
  <threadedComment ref="D106" dT="2022-05-07T10:11:41.30" personId="{67848C4E-904E-A84A-8015-B69315525ED8}" id="{AD56EFFE-3FDC-8143-9EBD-FCDBF8373EA4}">
    <text>No contiene subtitulos</text>
  </threadedComment>
  <threadedComment ref="D107" dT="2022-05-07T10:11:41.30" personId="{67848C4E-904E-A84A-8015-B69315525ED8}" id="{C8ED72E0-8498-E74D-8A9A-C988C0FD1FD1}">
    <text>No contiene subtitulos</text>
  </threadedComment>
  <threadedComment ref="D133" dT="2022-03-23T13:31:34.73" personId="{67848C4E-904E-A84A-8015-B69315525ED8}" id="{C4150996-20BC-EE44-950E-D8A8E7C0212C}">
    <text>No tiene audiodescripción</text>
  </threadedComment>
  <threadedComment ref="D134" dT="2022-05-05T01:45:06.69" personId="{2C689D54-9B8A-4AF4-918B-6E13D022EFA0}" id="{1CD81D2E-4ED1-4AB2-AAAF-8280B8DDBA57}">
    <text>No tiene audiodescripción</text>
  </threadedComment>
  <threadedComment ref="D135" dT="2022-05-05T01:45:11.83" personId="{2C689D54-9B8A-4AF4-918B-6E13D022EFA0}" id="{A203FEA3-1BEE-4A1F-8F3A-6181C0631067}">
    <text>No tiene audiodescripción</text>
  </threadedComment>
  <threadedComment ref="D136" dT="2022-05-05T14:41:47.45" personId="{2C689D54-9B8A-4AF4-918B-6E13D022EFA0}" id="{71E91DB6-718D-4D61-BA4F-165D584F946D}">
    <text>No tiene audiodescripción</text>
  </threadedComment>
  <threadedComment ref="D137" dT="2022-05-07T10:12:09.10" personId="{67848C4E-904E-A84A-8015-B69315525ED8}" id="{0889C0D4-58B4-6741-ADBE-16A7FEFF5E87}">
    <text>No contiene audiodescripción</text>
  </threadedComment>
  <threadedComment ref="D138" dT="2022-05-07T10:12:09.10" personId="{67848C4E-904E-A84A-8015-B69315525ED8}" id="{38BA0391-0A8C-6447-9977-61D1D1276F23}">
    <text>No contiene audiodescripción</text>
  </threadedComment>
  <threadedComment ref="D139" dT="2022-05-07T10:12:09.10" personId="{67848C4E-904E-A84A-8015-B69315525ED8}" id="{4B1A4367-1811-DD42-B371-E613879FDEEA}">
    <text>No contiene audiodescripción</text>
  </threadedComment>
  <threadedComment ref="D140" dT="2022-05-07T10:11:41.30" personId="{67848C4E-904E-A84A-8015-B69315525ED8}" id="{FF723E6B-BEC2-FE4B-AEE2-20A23D42FB1A}">
    <text>No contiene subtitulos</text>
  </threadedComment>
  <threadedComment ref="D141" dT="2022-05-07T10:11:41.30" personId="{67848C4E-904E-A84A-8015-B69315525ED8}" id="{80E62FB1-773F-EB43-A6B3-6EBF8CD04DFA}">
    <text>No contiene subtitulos</text>
  </threadedComment>
  <threadedComment ref="D142" dT="2022-05-07T10:11:41.30" personId="{67848C4E-904E-A84A-8015-B69315525ED8}" id="{1A1792B3-3371-BB4B-A6C0-6353C9526DD6}">
    <text>No contiene subtitulos</text>
  </threadedComment>
  <threadedComment ref="D143" dT="2022-05-07T10:11:41.30" personId="{67848C4E-904E-A84A-8015-B69315525ED8}" id="{40F344E0-A897-2A4E-A69F-DAEAE43E5007}">
    <text>No contiene subtitulos</text>
  </threadedComment>
  <threadedComment ref="D144" dT="2022-05-07T10:11:41.30" personId="{67848C4E-904E-A84A-8015-B69315525ED8}" id="{1239CC73-F28D-5A48-A85F-A8EFB6E1673D}">
    <text>No contiene subtitulos</text>
  </threadedComment>
  <threadedComment ref="D145" dT="2022-05-07T10:11:41.30" personId="{67848C4E-904E-A84A-8015-B69315525ED8}" id="{2C2978AC-4361-3C43-B789-CE1613A1AFC9}">
    <text>No contiene subtitulos</text>
  </threadedComment>
  <threadedComment ref="D171" dT="2022-03-23T13:31:50.51" personId="{67848C4E-904E-A84A-8015-B69315525ED8}" id="{A652926C-A250-4643-A643-730B63D59D9B}">
    <text>No tienen subtítulos</text>
  </threadedComment>
  <threadedComment ref="D172" dT="2022-05-05T01:45:23.87" personId="{2C689D54-9B8A-4AF4-918B-6E13D022EFA0}" id="{9C4642D6-3228-4623-9EA4-03C6F7348A7C}">
    <text>No tienen subtítulos</text>
  </threadedComment>
  <threadedComment ref="D173" dT="2022-05-05T01:45:32.74" personId="{2C689D54-9B8A-4AF4-918B-6E13D022EFA0}" id="{86E38370-DD49-449A-9259-1A39A3117F6C}">
    <text>No tienen subtítulos</text>
  </threadedComment>
  <threadedComment ref="D174" dT="2022-05-05T14:41:57.70" personId="{2C689D54-9B8A-4AF4-918B-6E13D022EFA0}" id="{E197400E-D24F-408B-B3AC-1B59ABF3E203}">
    <text>No tienen subtítulos</text>
  </threadedComment>
  <threadedComment ref="D175" dT="2022-05-07T10:12:30.40" personId="{67848C4E-904E-A84A-8015-B69315525ED8}" id="{48B60CBB-AF6C-CB47-9AA8-EBF5A084ED51}">
    <text>No contiene subtítulos</text>
  </threadedComment>
  <threadedComment ref="D176" dT="2022-05-07T10:12:30.40" personId="{67848C4E-904E-A84A-8015-B69315525ED8}" id="{3ECFB04C-3144-F742-9790-5F418E6D1262}">
    <text>No contiene subtítulos</text>
  </threadedComment>
  <threadedComment ref="D177" dT="2022-05-07T10:12:30.40" personId="{67848C4E-904E-A84A-8015-B69315525ED8}" id="{384A4338-EB46-1845-A8E7-B670F7C1BDD3}">
    <text>No contiene subtítulos</text>
  </threadedComment>
  <threadedComment ref="D178" dT="2022-05-07T10:11:41.30" personId="{67848C4E-904E-A84A-8015-B69315525ED8}" id="{8DF50BA4-068B-A74B-8FA4-652C89BF7FA0}">
    <text>No contiene subtitulos</text>
  </threadedComment>
  <threadedComment ref="D179" dT="2022-05-07T10:11:41.30" personId="{67848C4E-904E-A84A-8015-B69315525ED8}" id="{8B7B143F-09AA-324A-9EC5-265A8F2EFC18}">
    <text>No contiene subtitulos</text>
  </threadedComment>
  <threadedComment ref="D180" dT="2022-05-07T10:11:41.30" personId="{67848C4E-904E-A84A-8015-B69315525ED8}" id="{51412A46-E8A3-7341-83F5-9EF4F2AE6986}">
    <text>No contiene subtitulos</text>
  </threadedComment>
  <threadedComment ref="D181" dT="2022-05-07T10:11:41.30" personId="{67848C4E-904E-A84A-8015-B69315525ED8}" id="{359EFBFD-B4AC-0946-8E80-B790285D1538}">
    <text>No contiene subtitulos</text>
  </threadedComment>
  <threadedComment ref="D182" dT="2022-05-07T10:11:41.30" personId="{67848C4E-904E-A84A-8015-B69315525ED8}" id="{9C271693-D4B9-B343-82D4-453D45E4465A}">
    <text>No contiene subtitulos</text>
  </threadedComment>
  <threadedComment ref="D183" dT="2022-05-07T10:11:41.30" personId="{67848C4E-904E-A84A-8015-B69315525ED8}" id="{8A8942AE-FCE5-B842-BD8F-DEE1B094C212}">
    <text>No contiene subtitulos</text>
  </threadedComment>
  <threadedComment ref="D209" dT="2022-03-23T13:32:04.42" personId="{67848C4E-904E-A84A-8015-B69315525ED8}" id="{CF2BAEFB-8635-7940-85D6-8847D7576DBE}">
    <text>No tiene este contenido</text>
  </threadedComment>
  <threadedComment ref="D210" dT="2022-05-05T01:46:01.58" personId="{2C689D54-9B8A-4AF4-918B-6E13D022EFA0}" id="{736462DA-92A3-4BCA-A9A1-1CE21103C993}">
    <text>No tiene autodescripcion</text>
  </threadedComment>
  <threadedComment ref="D211" dT="2022-05-05T01:46:07.22" personId="{2C689D54-9B8A-4AF4-918B-6E13D022EFA0}" id="{9C963C19-0E47-4A41-BF07-A644FDE108FE}">
    <text>No tiene autodescripcion</text>
  </threadedComment>
  <threadedComment ref="D212" dT="2022-05-05T14:42:08.17" personId="{2C689D54-9B8A-4AF4-918B-6E13D022EFA0}" id="{871D01C9-423A-4C5F-91E7-FA3E40269C9E}">
    <text>No tiene autodescripcion</text>
  </threadedComment>
  <threadedComment ref="D213" dT="2022-05-07T10:12:56.88" personId="{67848C4E-904E-A84A-8015-B69315525ED8}" id="{B67C8BE9-C4F4-604E-AD53-222617EB9746}">
    <text>No contiene audiodescripción</text>
  </threadedComment>
  <threadedComment ref="D214" dT="2022-05-07T10:12:56.88" personId="{67848C4E-904E-A84A-8015-B69315525ED8}" id="{2A913B70-0600-BF4D-9B34-5207B29A1FEF}">
    <text>No contiene audiodescripción</text>
  </threadedComment>
  <threadedComment ref="D215" dT="2022-05-07T10:12:56.88" personId="{67848C4E-904E-A84A-8015-B69315525ED8}" id="{F4111B5C-326C-D348-A3C2-BE86A631774A}">
    <text>No contiene audiodescripción</text>
  </threadedComment>
  <threadedComment ref="D216" dT="2022-05-07T10:11:41.30" personId="{67848C4E-904E-A84A-8015-B69315525ED8}" id="{03FCDB67-B10A-2548-85E5-B83275D80404}">
    <text>No contiene subtitulos</text>
  </threadedComment>
  <threadedComment ref="D217" dT="2022-05-07T10:11:41.30" personId="{67848C4E-904E-A84A-8015-B69315525ED8}" id="{ECCD52C3-7D7C-4946-8D4D-209BF942824A}">
    <text>No contiene subtitulos</text>
  </threadedComment>
  <threadedComment ref="D218" dT="2022-05-07T10:11:41.30" personId="{67848C4E-904E-A84A-8015-B69315525ED8}" id="{A0AAD14E-70A1-6742-B6FB-EFFDC291D66F}">
    <text>No contiene subtitulos</text>
  </threadedComment>
  <threadedComment ref="D219" dT="2022-05-07T10:11:41.30" personId="{67848C4E-904E-A84A-8015-B69315525ED8}" id="{45C27E88-4D0D-2146-917E-8A989DB1E5AD}">
    <text>No contiene subtitulos</text>
  </threadedComment>
  <threadedComment ref="D220" dT="2022-05-07T10:11:41.30" personId="{67848C4E-904E-A84A-8015-B69315525ED8}" id="{5F9A8B9A-FCAE-4D4A-8B2F-8396DE4EE346}">
    <text>No contiene subtitulos</text>
  </threadedComment>
  <threadedComment ref="D221" dT="2022-05-07T10:11:41.30" personId="{67848C4E-904E-A84A-8015-B69315525ED8}" id="{D178D6EE-0C02-304D-AE09-3E4DC7BF0A68}">
    <text>No contiene subtitulos</text>
  </threadedComment>
  <threadedComment ref="D247" dT="2022-03-23T13:33:14.37" personId="{67848C4E-904E-A84A-8015-B69315525ED8}" id="{4F2EF184-946F-534D-AA77-DDAE9F8C7AE7}">
    <text>Formatear estructura y texto con elementos semánticos y Separar información y estructura de presentación.</text>
  </threadedComment>
  <threadedComment ref="D248" dT="2022-05-04T20:33:52.60" personId="{2C689D54-9B8A-4AF4-918B-6E13D022EFA0}" id="{DB135AB7-5D82-4CB2-97CB-74FA0A6007FD}">
    <text>Uso adecuado de h1-h6, ol, ul, li</text>
  </threadedComment>
  <threadedComment ref="D249" dT="2022-05-05T01:56:30.72" personId="{2C689D54-9B8A-4AF4-918B-6E13D022EFA0}" id="{CDA4828F-4AA7-43EC-83B1-9322E0554108}">
    <text>Presencia listas vacías</text>
  </threadedComment>
  <threadedComment ref="D250" dT="2022-05-05T14:46:50.74" personId="{2C689D54-9B8A-4AF4-918B-6E13D022EFA0}" id="{DAB6DF8F-002E-4A5E-9FB1-031CFE95F6D4}">
    <text>Inexistencia de elementos h1</text>
  </threadedComment>
  <threadedComment ref="D251" dT="2022-05-07T10:14:07.25" personId="{67848C4E-904E-A84A-8015-B69315525ED8}" id="{BEBFE39D-F1B2-E643-B51B-6F315CFE05A9}">
    <text>Buen uso de h1-h6, ol, ul, li</text>
  </threadedComment>
  <threadedComment ref="D252" dT="2022-05-07T10:52:54.40" personId="{67848C4E-904E-A84A-8015-B69315525ED8}" id="{DFE32BD2-7391-4741-8FFF-1B9AB0AB33A5}">
    <text>En las tablas de datos, no se identifican los encabezamientos de fila y columna.</text>
  </threadedComment>
  <threadedComment ref="D253" dT="2022-05-07T10:14:07.25" personId="{67848C4E-904E-A84A-8015-B69315525ED8}" id="{81F31363-D83C-2B42-9968-3784B0FD4EE1}">
    <text>Buen uso de h1-h6, ol, ul, li</text>
  </threadedComment>
  <threadedComment ref="D285" dT="2022-03-23T13:33:47.34" personId="{67848C4E-904E-A84A-8015-B69315525ED8}" id="{C200D0F4-05D8-6143-A554-F6B91B94A299}">
    <text>Controlar espacio entre letras por CSS</text>
  </threadedComment>
  <threadedComment ref="D286" dT="2022-05-04T20:34:40.89" personId="{2C689D54-9B8A-4AF4-918B-6E13D022EFA0}" id="{C0AB2FB1-6F6D-49D7-B1B2-1FE319D22C5E}">
    <text>Ubicar el contenido según la estructura, controlar espacio entre letras por CSS</text>
  </threadedComment>
  <threadedComment ref="D287" dT="2022-05-05T01:56:37.48" personId="{2C689D54-9B8A-4AF4-918B-6E13D022EFA0}" id="{17BCBC90-E48C-40DF-BCE0-40733B18EA9E}">
    <text>Ubicar el contenido según la estructura, controlar espacio entre letras por CSS</text>
  </threadedComment>
  <threadedComment ref="D288" dT="2022-05-05T14:47:32.56" personId="{2C689D54-9B8A-4AF4-918B-6E13D022EFA0}" id="{E78384CC-7CD7-42EA-A4A2-9FFFDE3C4251}">
    <text>Ubicar el contenido según la estructura, controlar espacio entre letras por CSS</text>
  </threadedComment>
  <threadedComment ref="D289" dT="2022-05-07T10:26:04.09" personId="{67848C4E-904E-A84A-8015-B69315525ED8}" id="{789ED84D-286D-494C-8D0A-7026BD6F4D73}">
    <text>Controlar espacio entre letras por CSS</text>
  </threadedComment>
  <threadedComment ref="D290" dT="2022-05-07T10:26:04.09" personId="{67848C4E-904E-A84A-8015-B69315525ED8}" id="{DD16D2F8-72DB-1941-A11B-804DC7C1BDF5}">
    <text>Controlar espacio entre letras por CSS</text>
  </threadedComment>
  <threadedComment ref="D291" dT="2022-05-07T10:26:04.09" personId="{67848C4E-904E-A84A-8015-B69315525ED8}" id="{54FB6C7A-B734-374F-BEE5-7A3424F59FCA}">
    <text>Controlar espacio entre letras por CSS</text>
  </threadedComment>
  <threadedComment ref="D295" dT="2022-05-07T10:26:04.09" personId="{67848C4E-904E-A84A-8015-B69315525ED8}" id="{A1589109-C956-E245-81DF-7D0EDEE2C5C2}">
    <text>Controlar espacio entre letras por CSS</text>
  </threadedComment>
  <threadedComment ref="D296" dT="2022-05-07T10:26:04.09" personId="{67848C4E-904E-A84A-8015-B69315525ED8}" id="{6EE4CF6F-9C04-0141-B913-1A8FD04712E1}">
    <text>Controlar espacio entre letras por CSS</text>
  </threadedComment>
  <threadedComment ref="D297" dT="2022-05-07T10:26:04.09" personId="{67848C4E-904E-A84A-8015-B69315525ED8}" id="{122A9D91-941D-C04D-848C-BF652D38E6C6}">
    <text>Controlar espacio entre letras por CSS</text>
  </threadedComment>
  <threadedComment ref="D323" dT="2022-03-23T13:34:11.68" personId="{67848C4E-904E-A84A-8015-B69315525ED8}" id="{101EC369-98B2-714E-A5B9-1B7C8A60B4C9}">
    <text>Identificación textual de los elementos que de otra manera sólo dependerían de la información
sensorial</text>
  </threadedComment>
  <threadedComment ref="D324" dT="2022-05-04T20:36:47.03" personId="{2C689D54-9B8A-4AF4-918B-6E13D022EFA0}" id="{C001BE92-C49A-49AA-A599-4C1284ED09D3}">
    <text>Identificación textual de los elementos que de otra manera sólo dependerían de la información
sensorial</text>
  </threadedComment>
  <threadedComment ref="D325" dT="2022-05-05T01:56:56.57" personId="{2C689D54-9B8A-4AF4-918B-6E13D022EFA0}" id="{1759F992-0FFD-4A7F-99D9-D29613A0A3CA}">
    <text>Identificación textual de los elementos que de otra manera sólo dependerían de la información
sensorial</text>
  </threadedComment>
  <threadedComment ref="D326" dT="2022-05-05T14:48:08.11" personId="{2C689D54-9B8A-4AF4-918B-6E13D022EFA0}" id="{3EBD7084-9208-4983-A9AC-C3ED323E1C7A}">
    <text>Identificación textual de los elementos que de otra manera sólo dependerían de la información
sensorial</text>
  </threadedComment>
  <threadedComment ref="D327" dT="2022-05-07T10:26:56.89" personId="{67848C4E-904E-A84A-8015-B69315525ED8}" id="{978B5403-A4B4-AA47-B015-E28D7CC8B875}">
    <text>Identificación textual de los elementos que de otra manera sólo dependerían de la información
sensorial</text>
  </threadedComment>
  <threadedComment ref="D328" dT="2022-05-07T10:26:56.89" personId="{67848C4E-904E-A84A-8015-B69315525ED8}" id="{87DC6EE8-8F53-EE43-83CB-6B6CB6D88C7C}">
    <text>Identificación textual de los elementos que de otra manera sólo dependerían de la información
sensorial</text>
  </threadedComment>
  <threadedComment ref="D329" dT="2022-05-07T10:26:56.89" personId="{67848C4E-904E-A84A-8015-B69315525ED8}" id="{E722C917-09D9-FC4A-8160-286CD5F20EE3}">
    <text>Identificación textual de los elementos que de otra manera sólo dependerían de la información
sensorial</text>
  </threadedComment>
  <threadedComment ref="D331" dT="2022-05-07T10:26:56.89" personId="{67848C4E-904E-A84A-8015-B69315525ED8}" id="{388B74D0-5B90-AA4F-B8C1-AAD2215AB136}">
    <text>Identificación textual de los elementos que de otra manera sólo dependerían de la información
sensorial</text>
  </threadedComment>
  <threadedComment ref="D332" dT="2022-05-07T10:26:56.89" personId="{67848C4E-904E-A84A-8015-B69315525ED8}" id="{F68DAC00-B6D6-2545-B3E2-78B3ADA9F978}">
    <text>Identificación textual de los elementos que de otra manera sólo dependerían de la información
sensorial</text>
  </threadedComment>
  <threadedComment ref="D333" dT="2022-05-07T10:26:56.89" personId="{67848C4E-904E-A84A-8015-B69315525ED8}" id="{C70E7251-8F32-CC47-9335-BCA1239A0C5D}">
    <text>Identificación textual de los elementos que de otra manera sólo dependerían de la información
sensorial</text>
  </threadedComment>
  <threadedComment ref="D334" dT="2022-05-07T10:26:56.89" personId="{67848C4E-904E-A84A-8015-B69315525ED8}" id="{3F809F64-8FC4-5745-B16D-568C2873D3A5}">
    <text>Identificación textual de los elementos que de otra manera sólo dependerían de la información
sensorial</text>
  </threadedComment>
  <threadedComment ref="D335" dT="2022-05-07T10:26:56.89" personId="{67848C4E-904E-A84A-8015-B69315525ED8}" id="{856B0E2F-8198-554E-AE38-641F6F18EC05}">
    <text>Identificación textual de los elementos que de otra manera sólo dependerían de la información
sensorial</text>
  </threadedComment>
  <threadedComment ref="D361" dT="2022-03-23T13:34:49.59" personId="{67848C4E-904E-A84A-8015-B69315525ED8}" id="{06B05AFD-1D89-5D4C-9B69-DADC13881EFA}">
    <text>Utilizar CSS para permitir el contenido en formato vertical y horizontal</text>
  </threadedComment>
  <threadedComment ref="D362" dT="2022-05-04T20:37:11.51" personId="{2C689D54-9B8A-4AF4-918B-6E13D022EFA0}" id="{A0EF05BC-6D5C-49D9-B8C5-F4C9C909755C}">
    <text>Utilizar CSS para permitir el contenido en formato vertical y horizontal</text>
  </threadedComment>
  <threadedComment ref="D363" dT="2022-05-05T01:57:09.62" personId="{2C689D54-9B8A-4AF4-918B-6E13D022EFA0}" id="{E48C38C4-8CA9-488B-8E53-8BE96A5E4A82}">
    <text>Utilizar CSS para permitir el contenido en formato vertical y horizonta</text>
  </threadedComment>
  <threadedComment ref="D364" dT="2022-05-05T14:48:27.56" personId="{2C689D54-9B8A-4AF4-918B-6E13D022EFA0}" id="{9E1AF880-0FA1-48EB-A9DE-42A7C7BB6694}">
    <text>Utilizar CSS para permitir el contenido en formato vertical y horizontal</text>
  </threadedComment>
  <threadedComment ref="D365" dT="2022-05-07T10:27:55.37" personId="{67848C4E-904E-A84A-8015-B69315525ED8}" id="{4002267A-8D71-9C4D-AB59-96A279873E6A}">
    <text>Utilizar CSS para permitir el contenido en formato vertical y horizontal</text>
  </threadedComment>
  <threadedComment ref="D366" dT="2022-05-07T10:27:55.37" personId="{67848C4E-904E-A84A-8015-B69315525ED8}" id="{681B0B06-1C13-D34B-92CA-83D27E04EA44}">
    <text>Utilizar CSS para permitir el contenido en formato vertical y horizontal</text>
  </threadedComment>
  <threadedComment ref="D367" dT="2022-05-07T10:27:55.37" personId="{67848C4E-904E-A84A-8015-B69315525ED8}" id="{1A8AD1B9-1169-A54A-84E0-7BDFB979C0B6}">
    <text>Utilizar CSS para permitir el contenido en formato vertical y horizontal</text>
  </threadedComment>
  <threadedComment ref="D368" dT="2022-05-07T10:27:55.37" personId="{67848C4E-904E-A84A-8015-B69315525ED8}" id="{5ED571BA-AC18-5945-B558-36A2CFA36359}">
    <text>Utilizar CSS para permitir el contenido en formato vertical y horizontal</text>
  </threadedComment>
  <threadedComment ref="D369" dT="2022-05-07T10:27:55.37" personId="{67848C4E-904E-A84A-8015-B69315525ED8}" id="{FE4B5DF6-9B07-6C4C-A1EB-81BCC7B40605}">
    <text>Utilizar CSS para permitir el contenido en formato vertical y horizontal</text>
  </threadedComment>
  <threadedComment ref="D370" dT="2022-05-07T10:27:55.37" personId="{67848C4E-904E-A84A-8015-B69315525ED8}" id="{6F49EA1E-07EF-7A4D-B220-1132D8A2C259}">
    <text>Utilizar CSS para permitir el contenido en formato vertical y horizontal</text>
  </threadedComment>
  <threadedComment ref="D371" dT="2022-05-07T10:27:55.37" personId="{67848C4E-904E-A84A-8015-B69315525ED8}" id="{F5B3A9D6-735A-EB4F-A437-0D71157F7910}">
    <text>Utilizar CSS para permitir el contenido en formato vertical y horizontal</text>
  </threadedComment>
  <threadedComment ref="D372" dT="2022-05-07T10:27:55.37" personId="{67848C4E-904E-A84A-8015-B69315525ED8}" id="{673EFA4D-29CE-084C-85CF-E92742A443D9}">
    <text>Utilizar CSS para permitir el contenido en formato vertical y horizontal</text>
  </threadedComment>
  <threadedComment ref="D373" dT="2022-05-07T10:27:55.37" personId="{67848C4E-904E-A84A-8015-B69315525ED8}" id="{3322BEE7-4EC4-424F-931C-05C2D042A387}">
    <text>Utilizar CSS para permitir el contenido en formato vertical y horizontal</text>
  </threadedComment>
  <threadedComment ref="D399" dT="2022-03-23T13:35:25.67" personId="{67848C4E-904E-A84A-8015-B69315525ED8}" id="{026B0128-0F6B-7542-BAA7-2B6A97928ACF}">
    <text>No tiene el campo autocomplete.</text>
  </threadedComment>
  <threadedComment ref="D400" dT="2022-05-04T20:38:10.63" personId="{2C689D54-9B8A-4AF4-918B-6E13D022EFA0}" id="{072F07B4-C724-4915-BCEC-0416D78FD639}">
    <text>No tiene campos autocomplete</text>
  </threadedComment>
  <threadedComment ref="D401" dT="2022-05-05T01:57:29.14" personId="{2C689D54-9B8A-4AF4-918B-6E13D022EFA0}" id="{FD51C684-2479-4746-B903-F0E67254247B}">
    <text>No tiene campos autocomplete</text>
  </threadedComment>
  <threadedComment ref="D402" dT="2022-05-05T14:51:36.28" personId="{2C689D54-9B8A-4AF4-918B-6E13D022EFA0}" id="{E8C123B6-D9AA-45A0-976B-99FC517868FC}">
    <text>Los campos que debe introducir el usuario no necesitan autocomplete</text>
  </threadedComment>
  <threadedComment ref="D403" dT="2022-05-07T10:15:38.65" personId="{67848C4E-904E-A84A-8015-B69315525ED8}" id="{BC6480B8-9F41-9E4C-947D-F7E24CF9DC64}">
    <text>No tiene autocomplete</text>
  </threadedComment>
  <threadedComment ref="D404" dT="2022-05-07T10:15:38.65" personId="{67848C4E-904E-A84A-8015-B69315525ED8}" id="{7312BEE3-537F-114D-9DE9-FE1068774BB3}">
    <text>No tiene autocomplete</text>
  </threadedComment>
  <threadedComment ref="D405" dT="2022-05-07T10:15:38.65" personId="{67848C4E-904E-A84A-8015-B69315525ED8}" id="{85618611-942B-BF44-A7CF-BE8218ED1526}">
    <text>No tiene autocomplete</text>
  </threadedComment>
  <threadedComment ref="D406" dT="2022-05-05T14:51:36.28" personId="{2C689D54-9B8A-4AF4-918B-6E13D022EFA0}" id="{091810CA-9AFC-FA4E-85D2-88F98F456857}">
    <text>Los campos que debe introducir el usuario no necesitan autocomplete</text>
  </threadedComment>
  <threadedComment ref="D407" dT="2022-03-23T13:35:25.67" personId="{67848C4E-904E-A84A-8015-B69315525ED8}" id="{5B8DEF9A-5326-C440-A75B-415C00A1C825}">
    <text>No tiene el campo autocomplete.</text>
  </threadedComment>
  <threadedComment ref="D408" dT="2022-03-23T13:35:25.67" personId="{67848C4E-904E-A84A-8015-B69315525ED8}" id="{A558087F-0B1D-2940-BE26-3810D5637218}">
    <text>No tiene el campo autocomplete.</text>
  </threadedComment>
  <threadedComment ref="D409" dT="2022-03-23T13:35:25.67" personId="{67848C4E-904E-A84A-8015-B69315525ED8}" id="{484FE47E-5894-D540-8A59-42FCE37B5E16}">
    <text>No tiene el campo autocomplete.</text>
  </threadedComment>
  <threadedComment ref="D410" dT="2022-03-23T13:35:25.67" personId="{67848C4E-904E-A84A-8015-B69315525ED8}" id="{58F7AB0C-F269-9747-ACA0-C6F10CCAC9C1}">
    <text>No tiene el campo autocomplete.</text>
  </threadedComment>
  <threadedComment ref="D411" dT="2022-05-05T14:51:36.28" personId="{2C689D54-9B8A-4AF4-918B-6E13D022EFA0}" id="{74D96845-BFD5-1B45-A9ED-D379B8F870B5}">
    <text>Los campos que debe introducir el usuario no necesitan autocomplete</text>
  </threadedComment>
  <threadedComment ref="D437" dT="2022-03-23T13:36:13.16" personId="{67848C4E-904E-A84A-8015-B69315525ED8}" id="{555D595E-D7F4-764F-BC17-510B5913576C}">
    <text>Información presentada por colores está disponible en texto, Indicación de texto para etiquetas de controles de formulario coloreadas, Señales visuales adicionales cuando las diferencias de color transmiten información</text>
  </threadedComment>
  <threadedComment ref="D438" dT="2022-05-04T20:38:59.22" personId="{2C689D54-9B8A-4AF4-918B-6E13D022EFA0}" id="{79B0E741-0B9D-4F29-AEC0-7DC8E32A4526}">
    <text>Diferenciar los datos en imágenes que transmiten información no sólo por color sino también
por patrones o iconos</text>
  </threadedComment>
  <threadedComment ref="D439" dT="2022-05-05T01:58:11.54" personId="{2C689D54-9B8A-4AF4-918B-6E13D022EFA0}" id="{3AEC9A7D-2164-4343-88E4-B9F4B66369F1}">
    <text>Diferenciar los datos en imágenes que transmiten información no sólo por color sino también
por patrones o iconos</text>
  </threadedComment>
  <threadedComment ref="D440" dT="2022-05-05T14:52:13.93" personId="{2C689D54-9B8A-4AF4-918B-6E13D022EFA0}" id="{A78B270A-6E99-407C-A571-D42BFB30E247}">
    <text>Diferenciar los datos en imágenes que transmiten información no sólo por color sino también
por patrones o iconos</text>
  </threadedComment>
  <threadedComment ref="D441" dT="2022-05-07T10:29:40.60" personId="{67848C4E-904E-A84A-8015-B69315525ED8}" id="{1DD9AA89-DB90-CD4A-8B10-33CBB7B6A50B}">
    <text>El color no es el único medio visual de transmitir infomración</text>
  </threadedComment>
  <threadedComment ref="D442" dT="2022-05-07T10:29:40.60" personId="{67848C4E-904E-A84A-8015-B69315525ED8}" id="{EDA8BD75-AA50-904A-BF9D-03FBA471C253}">
    <text>El color no es el único medio visual de transmitir infomración</text>
  </threadedComment>
  <threadedComment ref="D443" dT="2022-05-07T10:29:40.60" personId="{67848C4E-904E-A84A-8015-B69315525ED8}" id="{B3122363-A572-4D44-B101-7EEAA6956E47}">
    <text>El color no es el único medio visual de transmitir infomración</text>
  </threadedComment>
  <threadedComment ref="D444" dT="2022-05-04T20:38:59.22" personId="{2C689D54-9B8A-4AF4-918B-6E13D022EFA0}" id="{B68A9240-E5A1-544B-BFE1-CFFCDAF26263}">
    <text>Diferenciar los datos en imágenes que transmiten información no sólo por color sino también
por patrones o iconos</text>
  </threadedComment>
  <threadedComment ref="D445" dT="2022-05-04T20:38:59.22" personId="{2C689D54-9B8A-4AF4-918B-6E13D022EFA0}" id="{313C523C-F80C-A440-B94E-E1768374C0D8}">
    <text>Diferenciar los datos en imágenes que transmiten información no sólo por color sino también
por patrones o iconos</text>
  </threadedComment>
  <threadedComment ref="D446" dT="2022-05-04T20:38:59.22" personId="{2C689D54-9B8A-4AF4-918B-6E13D022EFA0}" id="{4FE646AC-3584-8D43-80A7-0C8769F77906}">
    <text>Diferenciar los datos en imágenes que transmiten información no sólo por color sino también
por patrones o iconos</text>
  </threadedComment>
  <threadedComment ref="D447" dT="2022-05-04T20:38:59.22" personId="{2C689D54-9B8A-4AF4-918B-6E13D022EFA0}" id="{B49F30F4-FC0D-F847-BB41-B4DB3FF7A07D}">
    <text>Diferenciar los datos en imágenes que transmiten información no sólo por color sino también
por patrones o iconos</text>
  </threadedComment>
  <threadedComment ref="D448" dT="2022-05-04T20:38:59.22" personId="{2C689D54-9B8A-4AF4-918B-6E13D022EFA0}" id="{A98056DF-D276-8047-BF23-B6AD2239BB92}">
    <text>Diferenciar los datos en imágenes que transmiten información no sólo por color sino también
por patrones o iconos</text>
  </threadedComment>
  <threadedComment ref="D449" dT="2022-05-04T20:38:59.22" personId="{2C689D54-9B8A-4AF4-918B-6E13D022EFA0}" id="{86DC9B75-86BD-BA45-A321-543669DF896A}">
    <text>Diferenciar los datos en imágenes que transmiten información no sólo por color sino también
por patrones o iconos</text>
  </threadedComment>
  <threadedComment ref="D475" dT="2022-03-23T13:36:59.09" personId="{67848C4E-904E-A84A-8015-B69315525ED8}" id="{06BDCA49-2557-A14A-8865-E9FDE24A620E}">
    <text xml:space="preserve"> Ofrecer controles de audio para apagar los sonidos que suenan automáticamente en el inicio
de la página, Reproducir sonidos sólo a petición del usuario</text>
  </threadedComment>
  <threadedComment ref="D476" dT="2022-05-04T20:39:35.79" personId="{2C689D54-9B8A-4AF4-918B-6E13D022EFA0}" id="{BB1DD25C-C5E2-4DFA-BC3F-1E285B219D24}">
    <text>Ofrecer controles de audio para apagar los sonidos que suenan automáticamente en el inicio de la página, reproducir sonidos sólo a petición del usuario</text>
  </threadedComment>
  <threadedComment ref="D477" dT="2022-05-05T01:58:28.93" personId="{2C689D54-9B8A-4AF4-918B-6E13D022EFA0}" id="{7BAAF65E-8B08-4133-8AB6-C9535AF9F428}">
    <text>Ofrecer controles de audio para apagar los sonidos que suenan automáticamente en el inicio de la página, reproducir sonidos sólo a petición del usuario</text>
  </threadedComment>
  <threadedComment ref="D478" dT="2022-05-05T14:52:33.88" personId="{2C689D54-9B8A-4AF4-918B-6E13D022EFA0}" id="{63302F57-C37A-4F09-84E3-29E3CAE9FB1C}">
    <text>No tiene audio</text>
  </threadedComment>
  <threadedComment ref="D479" dT="2022-05-07T10:16:30.57" personId="{67848C4E-904E-A84A-8015-B69315525ED8}" id="{BBBCD04C-91CE-0445-B0C4-DD6A068CD576}">
    <text>No contiene audio</text>
  </threadedComment>
  <threadedComment ref="D480" dT="2022-05-07T11:00:51.05" personId="{67848C4E-904E-A84A-8015-B69315525ED8}" id="{1696C4C1-77FF-9247-B56F-A682EB9036FF}">
    <text>Ofrecer controles de audio para apagar los sonidos que suenan automáticamente en el inicio de la página, reproducir sonidos sólo a petición del usuario</text>
  </threadedComment>
  <threadedComment ref="D481" dT="2022-05-07T10:16:30.57" personId="{67848C4E-904E-A84A-8015-B69315525ED8}" id="{C0E607E9-D023-D04F-92A1-24E93089EFB4}">
    <text>No contiene audio</text>
  </threadedComment>
  <threadedComment ref="D482" dT="2022-05-07T10:16:30.57" personId="{67848C4E-904E-A84A-8015-B69315525ED8}" id="{4F47465B-B0D1-F847-9B2A-B61159386C9D}">
    <text>No contiene audio</text>
  </threadedComment>
  <threadedComment ref="D483" dT="2022-05-07T10:16:30.57" personId="{67848C4E-904E-A84A-8015-B69315525ED8}" id="{F1BB729F-61C6-E742-B63D-FB206F0AA371}">
    <text>No contiene audio</text>
  </threadedComment>
  <threadedComment ref="D484" dT="2022-05-07T10:16:30.57" personId="{67848C4E-904E-A84A-8015-B69315525ED8}" id="{AB69E9B5-E5E1-7D4B-BAC2-809BBB4F7BC1}">
    <text>No contiene audio</text>
  </threadedComment>
  <threadedComment ref="D485" dT="2022-05-07T10:16:30.57" personId="{67848C4E-904E-A84A-8015-B69315525ED8}" id="{EA76FC22-9878-8441-8ECD-55047424272D}">
    <text>No contiene audio</text>
  </threadedComment>
  <threadedComment ref="D486" dT="2022-05-05T01:58:28.93" personId="{2C689D54-9B8A-4AF4-918B-6E13D022EFA0}" id="{97C55DA4-9DC4-B742-B46B-402B1DD8D058}">
    <text>Ofrecer controles de audio para apagar los sonidos que suenan automáticamente en el inicio de la página, reproducir sonidos sólo a petición del usuario</text>
  </threadedComment>
  <threadedComment ref="D487" dT="2022-05-07T10:16:30.57" personId="{67848C4E-904E-A84A-8015-B69315525ED8}" id="{4177F193-4C3B-454F-9D1C-2F1FF0E58FC7}">
    <text>No contiene audio</text>
  </threadedComment>
  <threadedComment ref="D513" dT="2022-03-23T13:37:42.77" personId="{67848C4E-904E-A84A-8015-B69315525ED8}" id="{4710ADAB-47CD-124E-A54A-8CEA7D5BBCD9}">
    <text>Igual o mayor de 14 puntos: 3:1</text>
  </threadedComment>
  <threadedComment ref="D514" dT="2022-05-04T20:41:14.10" personId="{2C689D54-9B8A-4AF4-918B-6E13D022EFA0}" id="{1E9ED8C3-8F7D-456C-B35B-12C72437F197}">
    <text>La presentación visual de texto e imágenes de texto tiene
una relación de contraste al menos de 4,5:1</text>
  </threadedComment>
  <threadedComment ref="D515" dT="2022-05-05T01:58:41.49" personId="{2C689D54-9B8A-4AF4-918B-6E13D022EFA0}" id="{2591C88E-1F07-4094-8F72-33BB73E3C9FA}">
    <text>La presentación visual de texto e imágenes de texto tiene
una relación de contraste al menos de 4,5:1</text>
  </threadedComment>
  <threadedComment ref="D516" dT="2022-05-05T14:53:05.31" personId="{2C689D54-9B8A-4AF4-918B-6E13D022EFA0}" id="{B74C6B7B-928E-4D1A-BD3D-E8C050B8343E}">
    <text>La presentación visual de texto e imágenes de texto tiene
una relación de contraste al menos de 4,5:1</text>
  </threadedComment>
  <threadedComment ref="D517" dT="2022-05-07T10:31:56.25" personId="{67848C4E-904E-A84A-8015-B69315525ED8}" id="{56908BAA-ECEF-0241-A2AA-2F36646C2CBE}">
    <text>La presentación visual de texto e imágenes de texto tiene
una relación de contraste al menos de 4,5:1</text>
  </threadedComment>
  <threadedComment ref="D518" dT="2022-05-07T10:31:56.25" personId="{67848C4E-904E-A84A-8015-B69315525ED8}" id="{A0794E95-D626-2448-8CA9-10FDC50E5B2B}">
    <text>La presentación visual de texto e imágenes de texto tiene
una relación de contraste al menos de 4,5:1</text>
  </threadedComment>
  <threadedComment ref="D519" dT="2022-05-07T10:31:56.25" personId="{67848C4E-904E-A84A-8015-B69315525ED8}" id="{CB2D53E0-9B87-474F-81B6-152CE40C8310}">
    <text>La presentación visual de texto e imágenes de texto tiene
una relación de contraste al menos de 4,5:1</text>
  </threadedComment>
  <threadedComment ref="D520" dT="2022-05-07T10:31:56.25" personId="{67848C4E-904E-A84A-8015-B69315525ED8}" id="{6B0CA90D-C9FE-7F4D-8A7A-C45CF5117679}">
    <text>La presentación visual de texto e imágenes de texto tiene
una relación de contraste al menos de 4,5:1</text>
  </threadedComment>
  <threadedComment ref="D521" dT="2022-05-07T10:31:56.25" personId="{67848C4E-904E-A84A-8015-B69315525ED8}" id="{1FDDD5D1-3210-7F4B-A2C3-B79C27468913}">
    <text>La presentación visual de texto e imágenes de texto tiene
una relación de contraste al menos de 4,5:1</text>
  </threadedComment>
  <threadedComment ref="D522" dT="2022-05-07T10:31:56.25" personId="{67848C4E-904E-A84A-8015-B69315525ED8}" id="{92BB7AEE-2174-7A4E-BFA8-37B12C15846F}">
    <text>La presentación visual de texto e imágenes de texto tiene
una relación de contraste al menos de 4,5:1</text>
  </threadedComment>
  <threadedComment ref="D523" dT="2022-05-07T10:31:56.25" personId="{67848C4E-904E-A84A-8015-B69315525ED8}" id="{75BB13CC-A428-DD43-B8A8-8C633FE1634F}">
    <text>La presentación visual de texto e imágenes de texto tiene
una relación de contraste al menos de 4,5:1</text>
  </threadedComment>
  <threadedComment ref="D524" dT="2022-05-07T10:31:56.25" personId="{67848C4E-904E-A84A-8015-B69315525ED8}" id="{7130BF2C-E963-124D-B4D4-6DC3078E1440}">
    <text>La presentación visual de texto e imágenes de texto tiene
una relación de contraste al menos de 4,5:1</text>
  </threadedComment>
  <threadedComment ref="D525" dT="2022-05-07T10:31:56.25" personId="{67848C4E-904E-A84A-8015-B69315525ED8}" id="{7590E0EA-6DF1-9343-917B-1C7D73A66BF6}">
    <text>La presentación visual de texto e imágenes de texto tiene
una relación de contraste al menos de 4,5:1</text>
  </threadedComment>
  <threadedComment ref="D551" dT="2022-03-23T13:38:11.48" personId="{67848C4E-904E-A84A-8015-B69315525ED8}" id="{9DC28E12-5975-984F-976F-EFDE1CA472CE}">
    <text>Probar que la fuente se ve bien cuando se muestra al 50%</text>
  </threadedComment>
  <threadedComment ref="D552" dT="2022-05-04T20:42:00.88" personId="{2C689D54-9B8A-4AF4-918B-6E13D022EFA0}" id="{BA9B6DF6-040E-460B-B746-04685FD35877}">
    <text>Probar que la fuente se ve bien cuando se muestra al 50%</text>
  </threadedComment>
  <threadedComment ref="D553" dT="2022-05-05T01:58:54.92" personId="{2C689D54-9B8A-4AF4-918B-6E13D022EFA0}" id="{647AC408-0551-4820-8D42-56293D1D8751}">
    <text>Probar que la fuente se ve bien cuando se muestra al 50%</text>
  </threadedComment>
  <threadedComment ref="D554" dT="2022-05-05T14:53:17.39" personId="{2C689D54-9B8A-4AF4-918B-6E13D022EFA0}" id="{6936DB3A-C33C-446B-A216-4B81A53CBE85}">
    <text>Probar que la fuente se ve bien cuando se muestra al 50%</text>
  </threadedComment>
  <threadedComment ref="D555" dT="2022-05-07T10:17:07.28" personId="{67848C4E-904E-A84A-8015-B69315525ED8}" id="{33AC58D7-1708-2143-B268-54E990D5427A}">
    <text>La fuente se ve bien cuando se muestra al 50%</text>
  </threadedComment>
  <threadedComment ref="D556" dT="2022-05-07T10:17:07.28" personId="{67848C4E-904E-A84A-8015-B69315525ED8}" id="{332EF8FA-1744-6248-95A9-62F7CC186B12}">
    <text>La fuente se ve bien cuando se muestra al 50%</text>
  </threadedComment>
  <threadedComment ref="D557" dT="2022-05-07T10:17:07.28" personId="{67848C4E-904E-A84A-8015-B69315525ED8}" id="{DBF89E41-E486-1347-8069-6270EF790FD5}">
    <text>La fuente se ve bien cuando se muestra al 50%</text>
  </threadedComment>
  <threadedComment ref="D558" dT="2022-03-23T13:38:11.48" personId="{67848C4E-904E-A84A-8015-B69315525ED8}" id="{F8859273-05E0-5E46-8D42-4F8D8CD656D6}">
    <text>Probar que la fuente se ve bien cuando se muestra al 50%</text>
  </threadedComment>
  <threadedComment ref="D559" dT="2022-03-23T13:38:11.48" personId="{67848C4E-904E-A84A-8015-B69315525ED8}" id="{229A6363-3539-2D48-8D2C-01F7DBBE285A}">
    <text>Probar que la fuente se ve bien cuando se muestra al 50%</text>
  </threadedComment>
  <threadedComment ref="D560" dT="2022-03-23T13:38:11.48" personId="{67848C4E-904E-A84A-8015-B69315525ED8}" id="{D9944B8D-A066-1644-A1CC-2970B194A768}">
    <text>Probar que la fuente se ve bien cuando se muestra al 50%</text>
  </threadedComment>
  <threadedComment ref="D561" dT="2022-03-23T13:38:11.48" personId="{67848C4E-904E-A84A-8015-B69315525ED8}" id="{ED793AFB-9792-014B-B5D5-090339F78B0E}">
    <text>Probar que la fuente se ve bien cuando se muestra al 50%</text>
  </threadedComment>
  <threadedComment ref="D562" dT="2022-03-23T13:38:11.48" personId="{67848C4E-904E-A84A-8015-B69315525ED8}" id="{B990BC38-B5F7-0442-A511-F998A6DCD381}">
    <text>Probar que la fuente se ve bien cuando se muestra al 50%</text>
  </threadedComment>
  <threadedComment ref="D563" dT="2022-03-23T13:38:11.48" personId="{67848C4E-904E-A84A-8015-B69315525ED8}" id="{595CECA2-512C-6146-92D8-6AD514666783}">
    <text>Probar que la fuente se ve bien cuando se muestra al 50%</text>
  </threadedComment>
  <threadedComment ref="D589" dT="2022-03-23T13:39:39.33" personId="{67848C4E-904E-A84A-8015-B69315525ED8}" id="{A06B3047-872E-AB42-A9C9-4CAFE9B958B5}">
    <text>Controlar la presentación visual del texto mediante CSS</text>
  </threadedComment>
  <threadedComment ref="D590" dT="2022-05-04T20:42:30.70" personId="{2C689D54-9B8A-4AF4-918B-6E13D022EFA0}" id="{A40D76DF-F2CB-4DF2-BCBD-83F153BDCECB}">
    <text>Controlar la presentación visual del texto mediante CSS</text>
  </threadedComment>
  <threadedComment ref="D591" dT="2022-05-05T01:59:09.21" personId="{2C689D54-9B8A-4AF4-918B-6E13D022EFA0}" id="{0477529F-84D2-4829-B7A2-83A818811AC1}">
    <text>Controlar la presentación visual del texto mediante CSS</text>
  </threadedComment>
  <threadedComment ref="D592" dT="2022-05-05T14:53:43.20" personId="{2C689D54-9B8A-4AF4-918B-6E13D022EFA0}" id="{CBD5DD82-D762-422D-B15C-F40A246CC12B}">
    <text>Controlar la presentación visual del texto mediante CSS</text>
  </threadedComment>
  <threadedComment ref="D593" dT="2022-05-07T10:32:33.79" personId="{67848C4E-904E-A84A-8015-B69315525ED8}" id="{31E28A60-C5A6-A345-87AA-43013C9597F8}">
    <text>Controlar la presentación visual del texto mediante CSS</text>
  </threadedComment>
  <threadedComment ref="D594" dT="2022-05-07T10:17:07.28" personId="{67848C4E-904E-A84A-8015-B69315525ED8}" id="{013AFDEB-31B7-8F40-98ED-5C0E0B70B11A}">
    <text>La fuente se ve bien cuando se muestra al 50%</text>
  </threadedComment>
  <threadedComment ref="D595" dT="2022-05-07T10:17:07.28" personId="{67848C4E-904E-A84A-8015-B69315525ED8}" id="{6C76A9B4-9F82-8B41-B3F7-11902A84416C}">
    <text>La fuente se ve bien cuando se muestra al 50%</text>
  </threadedComment>
  <threadedComment ref="D597" dT="2022-05-04T20:42:30.70" personId="{2C689D54-9B8A-4AF4-918B-6E13D022EFA0}" id="{744CF5DE-49CC-5745-8A38-90F0A4747E99}">
    <text>Controlar la presentación visual del texto mediante CSS</text>
  </threadedComment>
  <threadedComment ref="D598" dT="2022-05-04T20:42:30.70" personId="{2C689D54-9B8A-4AF4-918B-6E13D022EFA0}" id="{FDF2C38E-C09A-7047-A0AE-0BA16370AF71}">
    <text>Controlar la presentación visual del texto mediante CSS</text>
  </threadedComment>
  <threadedComment ref="D599" dT="2022-05-04T20:42:30.70" personId="{2C689D54-9B8A-4AF4-918B-6E13D022EFA0}" id="{84933B32-3907-FF43-BE4F-6841E57C8DF3}">
    <text>Controlar la presentación visual del texto mediante CSS</text>
  </threadedComment>
  <threadedComment ref="D600" dT="2022-05-04T20:42:30.70" personId="{2C689D54-9B8A-4AF4-918B-6E13D022EFA0}" id="{0F1AE921-4B57-4F44-9722-62FB9F0F50BB}">
    <text>Controlar la presentación visual del texto mediante CSS</text>
  </threadedComment>
  <threadedComment ref="D601" dT="2022-05-04T20:42:30.70" personId="{2C689D54-9B8A-4AF4-918B-6E13D022EFA0}" id="{C8E8411D-C64F-5349-828A-EB8846464866}">
    <text>Controlar la presentación visual del texto mediante CSS</text>
  </threadedComment>
  <threadedComment ref="D627" dT="2022-05-04T20:48:26.55" personId="{2C689D54-9B8A-4AF4-918B-6E13D022EFA0}" id="{AF20A05B-90BB-4DEC-81C7-E4BE9EEFD9F9}">
    <text>Calcular por programación tamaños y posiciones para que los elementos escalen con el
tamaño del texto</text>
  </threadedComment>
  <threadedComment ref="D628" dT="2022-05-04T20:48:06.48" personId="{2C689D54-9B8A-4AF4-918B-6E13D022EFA0}" id="{B5A82929-2784-4789-8E3C-4DB846A67423}">
    <text>Calcular por programación tamaños y posiciones para que los elementos escalen con el
tamaño del texto</text>
  </threadedComment>
  <threadedComment ref="D629" dT="2022-05-05T01:59:21.76" personId="{2C689D54-9B8A-4AF4-918B-6E13D022EFA0}" id="{1C57736D-F53B-453F-804F-1D351C9D8618}">
    <text>Calcular por programación tamaños y posiciones para que los elementos escalen con el
tamaño del texto</text>
  </threadedComment>
  <threadedComment ref="D630" dT="2022-05-05T14:53:55.59" personId="{2C689D54-9B8A-4AF4-918B-6E13D022EFA0}" id="{6973B107-3B61-4A3B-A4BB-451C74C86DC8}">
    <text>Calcular por programación tamaños y posiciones para que los elementos escalen con el
tamaño del texto</text>
  </threadedComment>
  <threadedComment ref="D631" dT="2022-05-07T10:33:36.60" personId="{67848C4E-904E-A84A-8015-B69315525ED8}" id="{C6FEBC2B-C09C-C644-BA4F-65B9F378ED65}">
    <text>Calcular por programación tamaños y posiciones para que los elementos escalen con el
tamaño del texto</text>
  </threadedComment>
  <threadedComment ref="D632" dT="2022-05-07T10:33:36.60" personId="{67848C4E-904E-A84A-8015-B69315525ED8}" id="{98F73F04-8E12-0944-95D1-4D4A6A081F50}">
    <text>Calcular por programación tamaños y posiciones para que los elementos escalen con el
tamaño del texto</text>
  </threadedComment>
  <threadedComment ref="D633" dT="2022-05-07T10:33:36.60" personId="{67848C4E-904E-A84A-8015-B69315525ED8}" id="{9466B219-8CD1-4E46-AB41-95B167F58493}">
    <text>Calcular por programación tamaños y posiciones para que los elementos escalen con el
tamaño del texto</text>
  </threadedComment>
  <threadedComment ref="D635" dT="2022-05-07T10:33:36.60" personId="{67848C4E-904E-A84A-8015-B69315525ED8}" id="{233ED407-A465-D44F-BB1B-DE51325BBC1C}">
    <text>Calcular por programación tamaños y posiciones para que los elementos escalen con el
tamaño del texto</text>
  </threadedComment>
  <threadedComment ref="D636" dT="2022-05-07T10:33:36.60" personId="{67848C4E-904E-A84A-8015-B69315525ED8}" id="{CA5FDDE7-7892-EB4D-9A42-1B4FA6FAD845}">
    <text>Calcular por programación tamaños y posiciones para que los elementos escalen con el
tamaño del texto</text>
  </threadedComment>
  <threadedComment ref="D637" dT="2022-05-07T10:33:36.60" personId="{67848C4E-904E-A84A-8015-B69315525ED8}" id="{9D7E2F66-E5AA-4F43-9A95-43C81B86180E}">
    <text>Calcular por programación tamaños y posiciones para que los elementos escalen con el
tamaño del texto</text>
  </threadedComment>
  <threadedComment ref="D638" dT="2022-05-07T10:33:36.60" personId="{67848C4E-904E-A84A-8015-B69315525ED8}" id="{7CFDD76E-40E6-ED40-A135-588ED77DC7A6}">
    <text>Calcular por programación tamaños y posiciones para que los elementos escalen con el
tamaño del texto</text>
  </threadedComment>
  <threadedComment ref="D639" dT="2022-05-07T10:33:36.60" personId="{67848C4E-904E-A84A-8015-B69315525ED8}" id="{8C02E233-81BE-A948-897C-BAC9DBBA1245}">
    <text>Calcular por programación tamaños y posiciones para que los elementos escalen con el
tamaño del texto</text>
  </threadedComment>
  <threadedComment ref="D665" dT="2022-03-23T13:40:39.65" personId="{67848C4E-904E-A84A-8015-B69315525ED8}" id="{9062396E-329A-8B4F-BDA0-439A4F5CB299}">
    <text>Incluir líneas con suficiente contraste entre colores adyacentes</text>
  </threadedComment>
  <threadedComment ref="D666" dT="2022-05-04T20:48:48.41" personId="{2C689D54-9B8A-4AF4-918B-6E13D022EFA0}" id="{79E078A3-BB6E-44F9-8CD4-BF584C03EAC3}">
    <text>Incluir líneas con suficiente contraste entre colores adyacentes</text>
  </threadedComment>
  <threadedComment ref="D667" dT="2022-05-05T01:59:39.02" personId="{2C689D54-9B8A-4AF4-918B-6E13D022EFA0}" id="{36D4E828-D9D5-45E6-93FB-CABBF9CFDEF6}">
    <text>Incluir líneas con suficiente contraste entre colores adyacentes</text>
  </threadedComment>
  <threadedComment ref="D668" dT="2022-05-05T14:54:35.50" personId="{2C689D54-9B8A-4AF4-918B-6E13D022EFA0}" id="{D825CD6F-0BD9-4D66-8106-BBDDEBB12D8A}">
    <text>Incluir líneas con suficiente contraste entre colores adyacentes</text>
  </threadedComment>
  <threadedComment ref="D669" dT="2022-05-07T10:34:30.93" personId="{67848C4E-904E-A84A-8015-B69315525ED8}" id="{6A837456-4DD1-CD43-9711-D6DBEB4D7811}">
    <text>Ratio de contraste al menos 3:1 entre el texto y su fondo</text>
  </threadedComment>
  <threadedComment ref="D670" dT="2022-05-07T10:34:30.93" personId="{67848C4E-904E-A84A-8015-B69315525ED8}" id="{4C8F3708-C5EC-6940-8AB9-84475EA94798}">
    <text>Ratio de contraste al menos 3:1 entre el texto y su fondo</text>
  </threadedComment>
  <threadedComment ref="D671" dT="2022-05-07T10:34:30.93" personId="{67848C4E-904E-A84A-8015-B69315525ED8}" id="{09C7E2BD-2B47-754F-A626-E6C5EF60BE08}">
    <text>Ratio de contraste al menos 3:1 entre el texto y su fondo</text>
  </threadedComment>
  <threadedComment ref="D673" dT="2022-05-07T10:34:30.93" personId="{67848C4E-904E-A84A-8015-B69315525ED8}" id="{F8182161-EDA2-9B46-9D85-5CA28857735B}">
    <text>Ratio de contraste al menos 3:1 entre el texto y su fondo</text>
  </threadedComment>
  <threadedComment ref="D674" dT="2022-05-07T10:34:30.93" personId="{67848C4E-904E-A84A-8015-B69315525ED8}" id="{4B282933-C030-7A48-A33F-DD2C5DE65505}">
    <text>Ratio de contraste al menos 3:1 entre el texto y su fondo</text>
  </threadedComment>
  <threadedComment ref="D675" dT="2022-05-07T10:34:30.93" personId="{67848C4E-904E-A84A-8015-B69315525ED8}" id="{704185E5-E507-F549-B884-42BAE2AE74B1}">
    <text>Ratio de contraste al menos 3:1 entre el texto y su fondo</text>
  </threadedComment>
  <threadedComment ref="D676" dT="2022-05-07T10:34:30.93" personId="{67848C4E-904E-A84A-8015-B69315525ED8}" id="{AD199D66-2463-3349-957C-E228A4A04FCB}">
    <text>Ratio de contraste al menos 3:1 entre el texto y su fondo</text>
  </threadedComment>
  <threadedComment ref="D677" dT="2022-05-07T10:34:30.93" personId="{67848C4E-904E-A84A-8015-B69315525ED8}" id="{A2B190BA-87EB-6C43-98F2-DC2CD223F8BF}">
    <text>Ratio de contraste al menos 3:1 entre el texto y su fondo</text>
  </threadedComment>
  <threadedComment ref="D703" dT="2022-03-23T13:42:04.36" personId="{67848C4E-904E-A84A-8015-B69315525ED8}" id="{185AA0C5-BFEE-8745-B008-C53A1CA8F52F}">
    <text>Al menos  1.5 veces el tamaño de la fuente</text>
  </threadedComment>
  <threadedComment ref="D704" dT="2022-05-04T20:52:01.08" personId="{2C689D54-9B8A-4AF4-918B-6E13D022EFA0}" id="{040B705F-8FDA-4D52-8E1D-AA9D35A2CC1C}">
    <text>Al menos  1.5 veces el tamaño de la fuente</text>
  </threadedComment>
  <threadedComment ref="D705" dT="2022-05-05T01:59:49.83" personId="{2C689D54-9B8A-4AF4-918B-6E13D022EFA0}" id="{5E84C69E-D387-45F8-8395-BF539BF6900E}">
    <text>Al menos  1.5 veces el tamaño de la fuente</text>
  </threadedComment>
  <threadedComment ref="D706" dT="2022-05-05T14:54:46.30" personId="{2C689D54-9B8A-4AF4-918B-6E13D022EFA0}" id="{7F298DDE-0EA5-4BA6-9BC5-DCEAC6C34CAE}">
    <text>Al menos  1.5 veces el tamaño de la fuente</text>
  </threadedComment>
  <threadedComment ref="D707" dT="2022-05-07T10:36:04.61" personId="{67848C4E-904E-A84A-8015-B69315525ED8}" id="{88FF0762-9953-464A-93DD-919591430D93}">
    <text>La altura de línea es de al menos 1.5 veces el tamaño de la fuente</text>
  </threadedComment>
  <threadedComment ref="D708" dT="2022-05-07T10:36:04.61" personId="{67848C4E-904E-A84A-8015-B69315525ED8}" id="{CA4DE27C-EF49-1B42-A11F-49A591BA4D4F}">
    <text>La altura de línea es de al menos 1.5 veces el tamaño de la fuente</text>
  </threadedComment>
  <threadedComment ref="D709" dT="2022-05-07T10:36:04.61" personId="{67848C4E-904E-A84A-8015-B69315525ED8}" id="{DBE4E9D7-0D2C-CB46-A33B-FD65E8499425}">
    <text>La altura de línea es de al menos 1.5 veces el tamaño de la fuente</text>
  </threadedComment>
  <threadedComment ref="D711" dT="2022-05-07T10:36:04.61" personId="{67848C4E-904E-A84A-8015-B69315525ED8}" id="{2F8146EC-80E6-6149-979E-ACA6F5E9D424}">
    <text>La altura de línea es de al menos 1.5 veces el tamaño de la fuente</text>
  </threadedComment>
  <threadedComment ref="D712" dT="2022-05-07T10:36:04.61" personId="{67848C4E-904E-A84A-8015-B69315525ED8}" id="{36825D14-1305-974D-B517-64CFE0653561}">
    <text>La altura de línea es de al menos 1.5 veces el tamaño de la fuente</text>
  </threadedComment>
  <threadedComment ref="D713" dT="2022-05-07T10:36:04.61" personId="{67848C4E-904E-A84A-8015-B69315525ED8}" id="{0E8CA5B6-2C74-4044-9135-FB62E7A4EF4A}">
    <text>La altura de línea es de al menos 1.5 veces el tamaño de la fuente</text>
  </threadedComment>
  <threadedComment ref="D714" dT="2022-05-07T10:36:04.61" personId="{67848C4E-904E-A84A-8015-B69315525ED8}" id="{6AFAB568-1C41-D84C-B225-15D98CEF9490}">
    <text>La altura de línea es de al menos 1.5 veces el tamaño de la fuente</text>
  </threadedComment>
  <threadedComment ref="D715" dT="2022-05-07T10:36:04.61" personId="{67848C4E-904E-A84A-8015-B69315525ED8}" id="{61BD3394-BECD-AD4B-A23C-FEA662EAB5DD}">
    <text>La altura de línea es de al menos 1.5 veces el tamaño de la fuente</text>
  </threadedComment>
  <threadedComment ref="D742" dT="2022-03-23T13:42:32.86" personId="{67848C4E-904E-A84A-8015-B69315525ED8}" id="{37F59702-C145-EA41-A763-B4058DDFBA33}">
    <text>Se aplic Hoverable</text>
  </threadedComment>
  <threadedComment ref="D743" dT="2022-05-04T20:55:36.31" personId="{2C689D54-9B8A-4AF4-918B-6E13D022EFA0}" id="{1E510382-649A-4757-B64D-74A04FD53DEF}">
    <text>Se aplica persistencia</text>
  </threadedComment>
  <threadedComment ref="D744" dT="2022-05-05T02:00:03.23" personId="{2C689D54-9B8A-4AF4-918B-6E13D022EFA0}" id="{0ABEE9E0-E317-4159-A28A-60CF80606C54}">
    <text>Se aplica persistencia</text>
  </threadedComment>
  <threadedComment ref="D745" dT="2022-05-05T14:55:16.14" personId="{2C689D54-9B8A-4AF4-918B-6E13D022EFA0}" id="{9C66CF19-0C36-43DB-A21D-2973B34DE326}">
    <text>Se aplica persistencia</text>
  </threadedComment>
  <threadedComment ref="D746" dT="2022-05-07T10:36:43.47" personId="{67848C4E-904E-A84A-8015-B69315525ED8}" id="{CC70A15E-F96E-E345-82F9-CCDEED580594}">
    <text>Se aplica persistencia</text>
  </threadedComment>
  <threadedComment ref="D747" dT="2022-05-07T10:36:43.47" personId="{67848C4E-904E-A84A-8015-B69315525ED8}" id="{C207E959-36C9-B14D-8820-383C8E618238}">
    <text>Se aplica persistencia</text>
  </threadedComment>
  <threadedComment ref="D748" dT="2022-05-07T10:36:43.47" personId="{67848C4E-904E-A84A-8015-B69315525ED8}" id="{75491F7D-543B-1E46-80D1-90D04173A602}">
    <text>Se aplica persistencia</text>
  </threadedComment>
  <threadedComment ref="D749" dT="2022-05-07T10:36:43.47" personId="{67848C4E-904E-A84A-8015-B69315525ED8}" id="{A69D129B-780B-F04D-9CB9-3AA3CAD2F41A}">
    <text>Se aplica persistencia</text>
  </threadedComment>
  <threadedComment ref="D750" dT="2022-05-07T10:36:43.47" personId="{67848C4E-904E-A84A-8015-B69315525ED8}" id="{29CCD01E-6588-1B45-9483-EC52A11BEA87}">
    <text>Se aplica persistencia</text>
  </threadedComment>
  <threadedComment ref="D751" dT="2022-05-07T10:36:43.47" personId="{67848C4E-904E-A84A-8015-B69315525ED8}" id="{84EA5D98-D185-AB4B-8654-B5E6D450D17F}">
    <text>Se aplica persistencia</text>
  </threadedComment>
  <threadedComment ref="D752" dT="2022-05-07T10:36:43.47" personId="{67848C4E-904E-A84A-8015-B69315525ED8}" id="{876DF90C-C9AD-1048-AA3D-4E57742390C8}">
    <text>Se aplica persistencia</text>
  </threadedComment>
  <threadedComment ref="D753" dT="2022-05-07T10:36:43.47" personId="{67848C4E-904E-A84A-8015-B69315525ED8}" id="{81E4DA37-9DF2-3B47-929F-8FC15434299D}">
    <text>Se aplica persistencia</text>
  </threadedComment>
  <threadedComment ref="D754" dT="2022-05-07T10:36:43.47" personId="{67848C4E-904E-A84A-8015-B69315525ED8}" id="{A4DB5A9A-F6F1-544F-B824-825DEB8F0E88}">
    <text>Se aplica persistencia</text>
  </threadedComment>
</ThreadedComments>
</file>

<file path=xl/threadedComments/threadedComment2.xml><?xml version="1.0" encoding="utf-8"?>
<ThreadedComments xmlns="http://schemas.microsoft.com/office/spreadsheetml/2018/threadedcomments" xmlns:x="http://schemas.openxmlformats.org/spreadsheetml/2006/main">
  <threadedComment ref="D19" dT="2022-03-23T13:43:44.54" personId="{67848C4E-904E-A84A-8015-B69315525ED8}" id="{B397D8F7-8887-984F-BE87-B870472F9D97}">
    <text>Identificar todas las funcionalidades del contenido, formularios, enlaces y comprobar que se
pueden manejar sólo con el teclado.</text>
  </threadedComment>
  <threadedComment ref="D20" dT="2022-05-04T20:56:06.73" personId="{2C689D54-9B8A-4AF4-918B-6E13D022EFA0}" id="{A8F400BF-1C87-4E94-8DCB-E072ECD7094D}">
    <text>Identificar todas las funcionalidades del contenido, formularios, enlaces y comprobar que se
pueden manejar sólo con el teclado.</text>
  </threadedComment>
  <threadedComment ref="D21" dT="2022-05-05T14:17:53.87" personId="{2C689D54-9B8A-4AF4-918B-6E13D022EFA0}" id="{4A75D892-58E8-48E9-A2D1-F76EE76AB9EB}">
    <text>Identificar todas las funcionalidades del contenido, formularios, enlaces y comprobar que se
pueden manejar sólo con el teclado.</text>
  </threadedComment>
  <threadedComment ref="D22" dT="2022-05-05T18:24:32.60" personId="{2C689D54-9B8A-4AF4-918B-6E13D022EFA0}" id="{C8D25B89-33C8-424A-B73A-AE2699F28D9B}">
    <text>Identificar todas las funcionalidades del contenido, formularios, enlaces y comprobar que se
pueden manejar sólo con el teclado.</text>
  </threadedComment>
  <threadedComment ref="D23" dT="2022-05-07T11:16:11.98" personId="{67848C4E-904E-A84A-8015-B69315525ED8}" id="{27B95DC6-4FFC-2946-88AF-7FAA513BD98F}">
    <text>Identificar todas las funcionalidades del contenido, formularios, enlaces y comprobar que se pueden manejar sólo con el teclado.</text>
  </threadedComment>
  <threadedComment ref="D24" dT="2022-05-07T11:16:11.98" personId="{67848C4E-904E-A84A-8015-B69315525ED8}" id="{C8D49063-C1EF-F44D-80EE-955E51606ECF}">
    <text>Identificar todas las funcionalidades del contenido, formularios, enlaces y comprobar que se pueden manejar sólo con el teclado.</text>
  </threadedComment>
  <threadedComment ref="D25" dT="2022-05-07T11:17:32.24" personId="{67848C4E-904E-A84A-8015-B69315525ED8}" id="{78065C90-C363-2246-B2A4-E7BBE30E8712}">
    <text>No se puede navegar por el mapa</text>
  </threadedComment>
  <threadedComment ref="D26" dT="2022-05-07T11:16:11.98" personId="{67848C4E-904E-A84A-8015-B69315525ED8}" id="{E07E72A2-2E46-CE45-8438-7A61E0C96F5C}">
    <text>Identificar todas las funcionalidades del contenido, formularios, enlaces y comprobar que se pueden manejar sólo con el teclado.</text>
  </threadedComment>
  <threadedComment ref="D27" dT="2022-05-07T11:16:11.98" personId="{67848C4E-904E-A84A-8015-B69315525ED8}" id="{3BFBDB59-A57D-FB44-AF93-69E583054E0D}">
    <text>Identificar todas las funcionalidades del contenido, formularios, enlaces y comprobar que se pueden manejar sólo con el teclado.</text>
  </threadedComment>
  <threadedComment ref="D28" dT="2022-05-07T11:17:32.24" personId="{67848C4E-904E-A84A-8015-B69315525ED8}" id="{055E88DD-2C9F-2D4C-A883-D736723BA45D}">
    <text>No se puede navegar por el mapa</text>
  </threadedComment>
  <threadedComment ref="D29" dT="2022-05-07T11:16:11.98" personId="{67848C4E-904E-A84A-8015-B69315525ED8}" id="{255947CC-C283-914C-B140-9F2AA66B335F}">
    <text>Identificar todas las funcionalidades del contenido, formularios, enlaces y comprobar que se pueden manejar sólo con el teclado.</text>
  </threadedComment>
  <threadedComment ref="D30" dT="2022-05-07T11:16:11.98" personId="{67848C4E-904E-A84A-8015-B69315525ED8}" id="{18385235-0AB8-1F4F-8CF8-AC1F0098B411}">
    <text>Identificar todas las funcionalidades del contenido, formularios, enlaces y comprobar que se pueden manejar sólo con el teclado.</text>
  </threadedComment>
  <threadedComment ref="D31" dT="2022-05-07T11:16:11.98" personId="{67848C4E-904E-A84A-8015-B69315525ED8}" id="{518A87D0-C5BD-AE41-8EC0-41E9D87A047C}">
    <text>Identificar todas las funcionalidades del contenido, formularios, enlaces y comprobar que se pueden manejar sólo con el teclado.</text>
  </threadedComment>
  <threadedComment ref="D57" dT="2022-03-23T13:46:43.23" personId="{67848C4E-904E-A84A-8015-B69315525ED8}" id="{55942717-8F80-D84A-9709-9F31DD704D21}">
    <text>Comprobar que los usuarios no quedan atrapados en el contenido</text>
  </threadedComment>
  <threadedComment ref="D58" dT="2022-05-04T20:56:23.79" personId="{2C689D54-9B8A-4AF4-918B-6E13D022EFA0}" id="{80C96008-8C4C-4B61-B4F7-B0AA7A32EBF9}">
    <text>Comprobar que los usuarios no quedan atrapados en el contenido</text>
  </threadedComment>
  <threadedComment ref="D59" dT="2022-05-05T14:18:09.04" personId="{2C689D54-9B8A-4AF4-918B-6E13D022EFA0}" id="{92D5A8DA-8F08-4DA7-93E0-D3449B1B35BE}">
    <text>Comprobar que los usuarios no quedan atrapados en el contenido</text>
  </threadedComment>
  <threadedComment ref="D60" dT="2022-05-05T18:26:00.28" personId="{2C689D54-9B8A-4AF4-918B-6E13D022EFA0}" id="{60A583FE-E78F-417C-B29A-F9F9B555DE85}">
    <text>Comprobar que los usuarios no quedan atrapados en el contenido</text>
  </threadedComment>
  <threadedComment ref="D61" dT="2022-05-07T11:18:01.85" personId="{67848C4E-904E-A84A-8015-B69315525ED8}" id="{179416DA-90B7-9E4C-8AEA-3ACB620A2536}">
    <text>Comprobar que los usuarios no quedan atrapados en el contenido</text>
  </threadedComment>
  <threadedComment ref="D62" dT="2022-05-07T11:18:01.85" personId="{67848C4E-904E-A84A-8015-B69315525ED8}" id="{FCCAFD34-7A93-9942-B98C-685E49F30317}">
    <text>Comprobar que los usuarios no quedan atrapados en el contenido</text>
  </threadedComment>
  <threadedComment ref="D63" dT="2022-05-07T11:18:01.85" personId="{67848C4E-904E-A84A-8015-B69315525ED8}" id="{DA760C50-A02B-EB4E-BDED-FCDD47EF44AD}">
    <text>Comprobar que los usuarios no quedan atrapados en el contenido</text>
  </threadedComment>
  <threadedComment ref="D64" dT="2022-05-07T11:18:01.85" personId="{67848C4E-904E-A84A-8015-B69315525ED8}" id="{3769D0CA-2574-4E49-9969-B95CC36849B1}">
    <text>Comprobar que los usuarios no quedan atrapados en el contenido</text>
  </threadedComment>
  <threadedComment ref="D65" dT="2022-05-07T11:18:01.85" personId="{67848C4E-904E-A84A-8015-B69315525ED8}" id="{33A4C399-33D6-F948-8F69-53F7655353FE}">
    <text>Comprobar que los usuarios no quedan atrapados en el contenido</text>
  </threadedComment>
  <threadedComment ref="D66" dT="2022-05-07T11:18:01.85" personId="{67848C4E-904E-A84A-8015-B69315525ED8}" id="{83DA460C-B9F7-9547-A128-BB9A3D8C8B25}">
    <text>Comprobar que los usuarios no quedan atrapados en el contenido</text>
  </threadedComment>
  <threadedComment ref="D67" dT="2022-05-07T11:18:01.85" personId="{67848C4E-904E-A84A-8015-B69315525ED8}" id="{74B84608-E8EB-5840-A8EF-61A6D2741E1B}">
    <text>Comprobar que los usuarios no quedan atrapados en el contenido</text>
  </threadedComment>
  <threadedComment ref="D68" dT="2022-05-07T11:18:01.85" personId="{67848C4E-904E-A84A-8015-B69315525ED8}" id="{AA698905-40BA-4E47-8D58-0E059BB7D069}">
    <text>Comprobar que los usuarios no quedan atrapados en el contenido</text>
  </threadedComment>
  <threadedComment ref="D69" dT="2022-05-07T11:18:01.85" personId="{67848C4E-904E-A84A-8015-B69315525ED8}" id="{AF3BDB28-A390-D648-9EAB-502DF6216B60}">
    <text>Comprobar que los usuarios no quedan atrapados en el contenido</text>
  </threadedComment>
  <threadedComment ref="D95" dT="2022-05-04T20:58:54.03" personId="{2C689D54-9B8A-4AF4-918B-6E13D022EFA0}" id="{B20AE83C-C020-48B6-98A3-F9273423CCB9}">
    <text>El atajo de teclado solo se puede activar cuando el componente tiene el foco</text>
  </threadedComment>
  <threadedComment ref="D96" dT="2022-05-04T23:57:44.34" personId="{2C689D54-9B8A-4AF4-918B-6E13D022EFA0}" id="{EF214288-4A48-4041-B25E-29D7212EDD8E}">
    <text>El atajo de teclado solo se puede activar cuando el componente tiene el foco</text>
  </threadedComment>
  <threadedComment ref="D97" dT="2022-05-05T14:19:27.62" personId="{2C689D54-9B8A-4AF4-918B-6E13D022EFA0}" id="{21AB23C4-D1D0-4DBB-9068-CFBA9A88EB94}">
    <text>El atajo de teclado solo se puede activar cuando el componente tiene el foco</text>
  </threadedComment>
  <threadedComment ref="D98" dT="2022-05-05T18:26:32.77" personId="{2C689D54-9B8A-4AF4-918B-6E13D022EFA0}" id="{CEF65B15-8E9E-4352-974A-F2440CA2E1B3}">
    <text>No se emplean atajos de teclado para acticar elementos de interacción</text>
  </threadedComment>
  <threadedComment ref="D99" dT="2022-05-07T11:21:08.64" personId="{67848C4E-904E-A84A-8015-B69315525ED8}" id="{C67A3AB5-DAB4-014F-A8B0-2DD82802D0CF}">
    <text>No se emplean atajos de teclado para acticar elementos de interacción</text>
  </threadedComment>
  <threadedComment ref="D100" dT="2022-05-07T11:21:08.64" personId="{67848C4E-904E-A84A-8015-B69315525ED8}" id="{B011865B-78AB-7A49-9211-7E2382712FF9}">
    <text>El atajo de teclado solo se puede activar cuando el componente tiene el foco</text>
  </threadedComment>
  <threadedComment ref="D101" dT="2022-05-07T11:21:08.64" personId="{67848C4E-904E-A84A-8015-B69315525ED8}" id="{4EE9C5CD-0F4A-324E-8E80-EE1AFD843201}">
    <text>El atajo de teclado solo se puede activar cuando el componente tiene el foco</text>
  </threadedComment>
  <threadedComment ref="D102" dT="2022-05-07T11:21:08.64" personId="{67848C4E-904E-A84A-8015-B69315525ED8}" id="{54E76162-F4F8-3345-B55B-EE03EEABF133}">
    <text>No se emplean atajos de teclado para acticar elementos de interacción</text>
  </threadedComment>
  <threadedComment ref="D103" dT="2022-05-07T11:21:08.64" personId="{67848C4E-904E-A84A-8015-B69315525ED8}" id="{7351ED64-B120-F746-8EF6-0C5957889943}">
    <text>El atajo de teclado solo se puede activar cuando el componente tiene el foco</text>
  </threadedComment>
  <threadedComment ref="D104" dT="2022-05-07T11:21:08.64" personId="{67848C4E-904E-A84A-8015-B69315525ED8}" id="{64D39CB7-0FEE-C346-9584-7E1C37558A2C}">
    <text>El atajo de teclado solo se puede activar cuando el componente tiene el foco</text>
  </threadedComment>
  <threadedComment ref="D105" dT="2022-05-07T11:21:08.64" personId="{67848C4E-904E-A84A-8015-B69315525ED8}" id="{20D89DC2-2A63-064B-B057-AD5A58640BF8}">
    <text>El atajo de teclado solo se puede activar cuando el componente tiene el foco</text>
  </threadedComment>
  <threadedComment ref="D106" dT="2022-05-07T11:21:08.64" personId="{67848C4E-904E-A84A-8015-B69315525ED8}" id="{87A36097-7C25-CE40-8B38-C36465D40F7C}">
    <text>El atajo de teclado solo se puede activar cuando el componente tiene el foco</text>
  </threadedComment>
  <threadedComment ref="D107" dT="2022-05-07T11:21:08.64" personId="{67848C4E-904E-A84A-8015-B69315525ED8}" id="{1B8C16E2-2772-1541-9473-E730A2706941}">
    <text>No se emplean atajos de teclado para acticar elementos de interacción</text>
  </threadedComment>
  <threadedComment ref="D133" dT="2022-04-01T11:10:53.98" personId="{67848C4E-904E-A84A-8015-B69315525ED8}" id="{BB5F9538-DB87-4C48-AB61-9A4358AE6335}">
    <text>No contiene límites de tiempo</text>
  </threadedComment>
  <threadedComment ref="D134" dT="2022-05-04T20:59:11.85" personId="{2C689D54-9B8A-4AF4-918B-6E13D022EFA0}" id="{DA4E2C73-2376-48B3-8044-EF95732DE953}">
    <text>No contiene límites de tiempo</text>
  </threadedComment>
  <threadedComment ref="D135" dT="2022-05-05T14:19:52.35" personId="{2C689D54-9B8A-4AF4-918B-6E13D022EFA0}" id="{FBF83B27-EFDE-4500-BBE2-99F3C3354FE6}">
    <text>No contiene límites de tiempo</text>
  </threadedComment>
  <threadedComment ref="D136" dT="2022-05-05T18:27:02.18" personId="{2C689D54-9B8A-4AF4-918B-6E13D022EFA0}" id="{A5CA5CF3-531A-4B60-BC32-DDCBCDD1B706}">
    <text>No contiene límites de tiempo</text>
  </threadedComment>
  <threadedComment ref="D137" dT="2022-05-07T11:22:52.02" personId="{67848C4E-904E-A84A-8015-B69315525ED8}" id="{BDDD2885-9191-D044-AA61-5FB5546439E8}">
    <text>No contiene límites de tiempo</text>
  </threadedComment>
  <threadedComment ref="D138" dT="2022-05-07T11:22:52.02" personId="{67848C4E-904E-A84A-8015-B69315525ED8}" id="{2A204F21-2F52-B644-9D24-72DFDC0119FF}">
    <text>No contiene límites de tiempo</text>
  </threadedComment>
  <threadedComment ref="D139" dT="2022-05-07T11:22:52.02" personId="{67848C4E-904E-A84A-8015-B69315525ED8}" id="{A15A998F-9478-494E-95EE-6EE775728E26}">
    <text>No contiene límites de tiempo</text>
  </threadedComment>
  <threadedComment ref="D140" dT="2022-05-07T11:22:52.02" personId="{67848C4E-904E-A84A-8015-B69315525ED8}" id="{7E5BD15A-5B4B-7249-9C2C-52EA266AAE4E}">
    <text>No contiene límites de tiempo</text>
  </threadedComment>
  <threadedComment ref="D141" dT="2022-05-07T11:22:52.02" personId="{67848C4E-904E-A84A-8015-B69315525ED8}" id="{1D9DDAF8-E793-BF48-B766-2C5D586044B2}">
    <text>No contiene límites de tiempo</text>
  </threadedComment>
  <threadedComment ref="D142" dT="2022-05-07T11:22:52.02" personId="{67848C4E-904E-A84A-8015-B69315525ED8}" id="{9C717ACC-4701-EF44-9014-179B65CC218D}">
    <text>No contiene límites de tiempo</text>
  </threadedComment>
  <threadedComment ref="D143" dT="2022-05-07T11:22:52.02" personId="{67848C4E-904E-A84A-8015-B69315525ED8}" id="{A28B0421-113C-F54C-BAF0-5F381D1C15C4}">
    <text>No contiene límites de tiempo</text>
  </threadedComment>
  <threadedComment ref="D144" dT="2022-05-07T11:22:52.02" personId="{67848C4E-904E-A84A-8015-B69315525ED8}" id="{117382E9-C422-E542-9E60-573AEC170FCB}">
    <text>No contiene límites de tiempo</text>
  </threadedComment>
  <threadedComment ref="D145" dT="2022-05-07T11:22:52.02" personId="{67848C4E-904E-A84A-8015-B69315525ED8}" id="{B0C15EA2-259D-C347-B549-422B7F278F12}">
    <text>No contiene límites de tiempo</text>
  </threadedComment>
  <threadedComment ref="D171" dT="2022-04-01T11:14:31.25" personId="{67848C4E-904E-A84A-8015-B69315525ED8}" id="{F9D66287-6364-6D45-91E4-89802FBD2963}">
    <text>No tiene contenido que se desplace.</text>
  </threadedComment>
  <threadedComment ref="D172" dT="2022-05-04T20:59:24.60" personId="{2C689D54-9B8A-4AF4-918B-6E13D022EFA0}" id="{1BB06CF2-7B1B-4EDB-8097-3A8AB1E21BC2}">
    <text>No tiene contenido que se desplace</text>
  </threadedComment>
  <threadedComment ref="D173" dT="2022-05-05T14:20:09.20" personId="{2C689D54-9B8A-4AF4-918B-6E13D022EFA0}" id="{08BEF228-E19B-4DDA-9124-66F7BE633254}">
    <text>No tiene contenido que se desplace</text>
  </threadedComment>
  <threadedComment ref="D174" dT="2022-05-05T18:27:48.67" personId="{2C689D54-9B8A-4AF4-918B-6E13D022EFA0}" id="{7CD7C854-FDFE-4479-A045-1D7213B7E952}">
    <text>No tiene contenido que se desplace</text>
  </threadedComment>
  <threadedComment ref="D175" dT="2022-05-07T11:23:18.95" personId="{67848C4E-904E-A84A-8015-B69315525ED8}" id="{76E88888-B5B0-594A-BF05-9E8D9C2DE4DB}">
    <text>No tiene contenido que se desplace</text>
  </threadedComment>
  <threadedComment ref="D176" dT="2022-05-07T11:23:18.95" personId="{67848C4E-904E-A84A-8015-B69315525ED8}" id="{FE0591AB-DA24-E34B-A019-E527F298907C}">
    <text>No tiene contenido que se desplace</text>
  </threadedComment>
  <threadedComment ref="D177" dT="2022-05-07T11:23:18.95" personId="{67848C4E-904E-A84A-8015-B69315525ED8}" id="{9F071BCF-FB00-FC4D-818E-EF1F8D3273B2}">
    <text>No tiene contenido que se desplace</text>
  </threadedComment>
  <threadedComment ref="D178" dT="2022-05-07T11:23:18.95" personId="{67848C4E-904E-A84A-8015-B69315525ED8}" id="{E324C919-8BD1-784A-90B2-5AF0E2708894}">
    <text>No tiene contenido que se desplace</text>
  </threadedComment>
  <threadedComment ref="D179" dT="2022-05-07T11:23:18.95" personId="{67848C4E-904E-A84A-8015-B69315525ED8}" id="{965C30D2-97BD-6A4D-A20E-85EE7316F43C}">
    <text>No tiene contenido que se desplace</text>
  </threadedComment>
  <threadedComment ref="D180" dT="2022-05-07T11:23:18.95" personId="{67848C4E-904E-A84A-8015-B69315525ED8}" id="{45642AE2-8827-7443-A02F-62D36D0C920F}">
    <text>No tiene contenido que se desplace</text>
  </threadedComment>
  <threadedComment ref="D181" dT="2022-05-07T11:23:18.95" personId="{67848C4E-904E-A84A-8015-B69315525ED8}" id="{EB0608C4-6B4C-B743-A661-26899EEBD092}">
    <text>No tiene contenido que se desplace</text>
  </threadedComment>
  <threadedComment ref="D182" dT="2022-05-07T11:23:18.95" personId="{67848C4E-904E-A84A-8015-B69315525ED8}" id="{F9FDC913-BFF8-5642-BEE2-187E62CC9F35}">
    <text>No tiene contenido que se desplace</text>
  </threadedComment>
  <threadedComment ref="D183" dT="2022-05-07T11:23:18.95" personId="{67848C4E-904E-A84A-8015-B69315525ED8}" id="{767C701C-F7F7-E345-A0AA-DA6D4E6CEE17}">
    <text>No tiene contenido que se desplace</text>
  </threadedComment>
  <threadedComment ref="D209" dT="2022-04-01T11:15:53.89" personId="{67848C4E-904E-A84A-8015-B69315525ED8}" id="{1394EF7C-24B2-4C4E-B04A-A2837A208281}">
    <text>No tiene nada que desteye</text>
  </threadedComment>
  <threadedComment ref="D210" dT="2022-05-04T21:00:56.81" personId="{2C689D54-9B8A-4AF4-918B-6E13D022EFA0}" id="{66096BBE-A680-4606-8E94-DB7D20D700C4}">
    <text>No tiene nada que destelle</text>
  </threadedComment>
  <threadedComment ref="D211" dT="2022-05-05T14:20:54.26" personId="{2C689D54-9B8A-4AF4-918B-6E13D022EFA0}" id="{6FF03614-3C59-44B3-ADAC-BDC439B1A6A4}">
    <text>No tiene nada que destelle</text>
  </threadedComment>
  <threadedComment ref="D212" dT="2022-05-05T18:28:00.23" personId="{2C689D54-9B8A-4AF4-918B-6E13D022EFA0}" id="{D3C64CCD-CF7D-40AD-B735-9D5DBB14AE27}">
    <text>No tiene nada que destelle</text>
  </threadedComment>
  <threadedComment ref="D213" dT="2022-05-07T11:24:40.67" personId="{67848C4E-904E-A84A-8015-B69315525ED8}" id="{F713602D-C373-B946-B8EC-ADBAE704FBE5}">
    <text>No tiene nada que destelle</text>
  </threadedComment>
  <threadedComment ref="D214" dT="2022-05-07T11:24:40.67" personId="{67848C4E-904E-A84A-8015-B69315525ED8}" id="{CEA19E69-8092-BA42-ABAD-38BB83B25564}">
    <text>No tiene nada que destelle</text>
  </threadedComment>
  <threadedComment ref="D215" dT="2022-05-07T11:24:40.67" personId="{67848C4E-904E-A84A-8015-B69315525ED8}" id="{BCB5ABFD-110F-304E-AF6E-7040045AA3B1}">
    <text>No tiene nada que destelle</text>
  </threadedComment>
  <threadedComment ref="D216" dT="2022-05-07T11:24:40.67" personId="{67848C4E-904E-A84A-8015-B69315525ED8}" id="{43167461-AE35-D04A-A9CA-E9E72573F025}">
    <text>No tiene nada que destelle</text>
  </threadedComment>
  <threadedComment ref="D217" dT="2022-05-07T11:24:40.67" personId="{67848C4E-904E-A84A-8015-B69315525ED8}" id="{6CDC5199-4FD8-394C-8269-485667CE40FF}">
    <text>No tiene nada que destelle</text>
  </threadedComment>
  <threadedComment ref="D218" dT="2022-05-07T11:24:40.67" personId="{67848C4E-904E-A84A-8015-B69315525ED8}" id="{413B9D2F-B7BC-8F4B-B7BD-9788CDD7A0DE}">
    <text>No tiene nada que destelle</text>
  </threadedComment>
  <threadedComment ref="D219" dT="2022-05-07T11:24:40.67" personId="{67848C4E-904E-A84A-8015-B69315525ED8}" id="{281D0CD4-11CB-5241-A755-084523F4C767}">
    <text>No tiene nada que destelle</text>
  </threadedComment>
  <threadedComment ref="D220" dT="2022-05-07T11:24:40.67" personId="{67848C4E-904E-A84A-8015-B69315525ED8}" id="{0C58B788-14FE-A04A-8EE5-63CAFC7D4C54}">
    <text>No tiene nada que destelle</text>
  </threadedComment>
  <threadedComment ref="D221" dT="2022-05-07T11:24:40.67" personId="{67848C4E-904E-A84A-8015-B69315525ED8}" id="{138A6E75-B78B-6843-9E9C-845CBABC7D44}">
    <text>No tiene nada que destelle</text>
  </threadedComment>
  <threadedComment ref="D247" dT="2022-04-01T11:17:04.91" personId="{67848C4E-904E-A84A-8015-B69315525ED8}" id="{A0B0C60C-9E71-EB4F-AFC6-28BC276B7A6B}">
    <text>Se tienen mecanismos para navegar.</text>
  </threadedComment>
  <threadedComment ref="D248" dT="2022-05-04T21:03:10.92" personId="{2C689D54-9B8A-4AF4-918B-6E13D022EFA0}" id="{F63092F8-A514-4E58-99BB-33573F645516}">
    <text>Usar un enlace al inicio de la página para ir directamente al contenido principal</text>
  </threadedComment>
  <threadedComment ref="D249" dT="2022-05-05T14:21:11.22" personId="{2C689D54-9B8A-4AF4-918B-6E13D022EFA0}" id="{ED3E414E-0553-4D49-9BA8-CE001169EC35}">
    <text>Usar un enlace al inicio de la página para ir directamente al contenido principal</text>
  </threadedComment>
  <threadedComment ref="D250" dT="2022-05-05T20:06:27.50" personId="{2C689D54-9B8A-4AF4-918B-6E13D022EFA0}" id="{F56B9727-60B9-4604-A2B6-5419A69D5539}">
    <text>Menús expansibles y contraíbles</text>
  </threadedComment>
  <threadedComment ref="D251" dT="2022-05-07T11:24:59.75" personId="{67848C4E-904E-A84A-8015-B69315525ED8}" id="{E23BD6EE-EC42-FD4E-88F6-F2B7E2B05DEF}">
    <text>Menús expansibles y contraíbles</text>
  </threadedComment>
  <threadedComment ref="D252" dT="2022-05-07T11:24:59.75" personId="{67848C4E-904E-A84A-8015-B69315525ED8}" id="{68BFF416-7B18-A249-A4F1-338A5E5C4C5C}">
    <text>Menús expansibles y contraíbles</text>
  </threadedComment>
  <threadedComment ref="D253" dT="2022-05-07T11:24:59.75" personId="{67848C4E-904E-A84A-8015-B69315525ED8}" id="{B3D27B09-98A2-A946-8CF9-ED2568EA3D02}">
    <text>Menús expansibles y contraíbles</text>
  </threadedComment>
  <threadedComment ref="D254" dT="2022-05-07T11:24:59.75" personId="{67848C4E-904E-A84A-8015-B69315525ED8}" id="{CB8331BB-8F55-EB45-98EA-47E009A7A378}">
    <text>Menús expansibles y contraíbles</text>
  </threadedComment>
  <threadedComment ref="D256" dT="2022-05-07T11:24:59.75" personId="{67848C4E-904E-A84A-8015-B69315525ED8}" id="{316B45D3-8E41-D645-92EA-FD44C7A1DDCB}">
    <text>Menús expansibles y contraíbles</text>
  </threadedComment>
  <threadedComment ref="D257" dT="2022-05-07T11:24:59.75" personId="{67848C4E-904E-A84A-8015-B69315525ED8}" id="{D9624BE5-FB56-CC44-9264-0BAFA1D520CE}">
    <text>Menús expansibles y contraíbles</text>
  </threadedComment>
  <threadedComment ref="D258" dT="2022-05-07T11:24:59.75" personId="{67848C4E-904E-A84A-8015-B69315525ED8}" id="{7E26C4D6-C2AF-6947-95B6-1C1DA382D3E6}">
    <text>Menús expansibles y contraíbles</text>
  </threadedComment>
  <threadedComment ref="D259" dT="2022-05-07T11:24:59.75" personId="{67848C4E-904E-A84A-8015-B69315525ED8}" id="{6D359EDF-97C1-6548-AB7B-5FB43070D359}">
    <text>Menús expansibles y contraíbles</text>
  </threadedComment>
  <threadedComment ref="D285" dT="2022-04-01T11:17:35.15" personId="{67848C4E-904E-A84A-8015-B69315525ED8}" id="{90C8975C-670A-0B42-8AC5-82E15AEF3EA4}">
    <text>Todos los títulos describen su propósito</text>
  </threadedComment>
  <threadedComment ref="D286" dT="2022-05-04T21:03:47.81" personId="{2C689D54-9B8A-4AF4-918B-6E13D022EFA0}" id="{54322409-60A7-4E5C-B58E-B0D9702BF9B3}">
    <text>Ofrecer un título descriptivo para cada página web</text>
  </threadedComment>
  <threadedComment ref="D287" dT="2022-05-05T14:21:25.98" personId="{2C689D54-9B8A-4AF4-918B-6E13D022EFA0}" id="{2EB19BF1-8642-4F84-9F7B-5D346DAB8243}">
    <text>Ofrecer un título descriptivo para cada página web</text>
  </threadedComment>
  <threadedComment ref="D288" dT="2022-05-05T20:06:40.21" personId="{2C689D54-9B8A-4AF4-918B-6E13D022EFA0}" id="{2FD5396E-9C49-44D9-B07D-9BCDE5C8412B}">
    <text>Ofrecer un título descriptivo para cada página web</text>
  </threadedComment>
  <threadedComment ref="D289" dT="2022-05-07T11:25:42.72" personId="{67848C4E-904E-A84A-8015-B69315525ED8}" id="{426EB290-3865-B043-9EDC-668E5B2C9622}">
    <text>Ofrecer un título descriptivo para cada página web</text>
  </threadedComment>
  <threadedComment ref="D290" dT="2022-05-07T11:25:42.72" personId="{67848C4E-904E-A84A-8015-B69315525ED8}" id="{CF6A69CC-4B17-4749-AE17-C878B0B8E615}">
    <text>Ofrecer un título descriptivo para cada página web</text>
  </threadedComment>
  <threadedComment ref="D291" dT="2022-05-07T11:25:42.72" personId="{67848C4E-904E-A84A-8015-B69315525ED8}" id="{65F3FE45-007C-7742-AB67-AF08E85CEBFA}">
    <text>Ofrecer un título descriptivo para cada página web</text>
  </threadedComment>
  <threadedComment ref="D292" dT="2022-05-07T11:25:42.72" personId="{67848C4E-904E-A84A-8015-B69315525ED8}" id="{54C3EF55-700E-1040-A428-6D9FF2810A76}">
    <text>Ofrecer un título descriptivo para cada página web</text>
  </threadedComment>
  <threadedComment ref="D293" dT="2022-05-07T11:25:42.72" personId="{67848C4E-904E-A84A-8015-B69315525ED8}" id="{8FAFAD43-8956-8743-AC66-D77F8EA89263}">
    <text>Ofrecer un título descriptivo para cada página web</text>
  </threadedComment>
  <threadedComment ref="D294" dT="2022-05-07T11:25:42.72" personId="{67848C4E-904E-A84A-8015-B69315525ED8}" id="{D05FC24A-325B-194E-8ED6-EF7B79FB8D65}">
    <text>Ofrecer un título descriptivo para cada página web</text>
  </threadedComment>
  <threadedComment ref="D295" dT="2022-05-07T11:25:42.72" personId="{67848C4E-904E-A84A-8015-B69315525ED8}" id="{DEEEE945-3C21-CB40-837B-5D3232CF1D37}">
    <text>Ofrecer un título descriptivo para cada página web</text>
  </threadedComment>
  <threadedComment ref="D296" dT="2022-05-07T11:25:42.72" personId="{67848C4E-904E-A84A-8015-B69315525ED8}" id="{DE5FFBA4-7C37-EA4B-B8D4-90A447B41BCA}">
    <text>Ofrecer un título descriptivo para cada página web</text>
  </threadedComment>
  <threadedComment ref="D297" dT="2022-05-07T11:25:42.72" personId="{67848C4E-904E-A84A-8015-B69315525ED8}" id="{71B09B21-7D70-5945-B306-6C99B572E49C}">
    <text>Ofrecer un título descriptivo para cada página web</text>
  </threadedComment>
  <threadedComment ref="D323" dT="2022-04-01T11:18:43.56" personId="{67848C4E-904E-A84A-8015-B69315525ED8}" id="{4783B31B-8727-2B45-B2DF-5E02A3F6E233}">
    <text>Se puede navegar secuencialmente</text>
  </threadedComment>
  <threadedComment ref="D324" dT="2022-05-04T21:04:37.37" personId="{2C689D54-9B8A-4AF4-918B-6E13D022EFA0}" id="{D683F55B-44D7-4983-878C-8C48FBC0E9C4}">
    <text>Crear un orden lógico de tabulación entre enlaces, elementos de formularios y objetos</text>
  </threadedComment>
  <threadedComment ref="D325" dT="2022-05-05T14:21:37.18" personId="{2C689D54-9B8A-4AF4-918B-6E13D022EFA0}" id="{DBBF9A6C-6F0B-41DE-AB0D-00FE3FE4911F}">
    <text>Crear un orden lógico de tabulación entre enlaces, elementos de formularios y objetos</text>
  </threadedComment>
  <threadedComment ref="D326" dT="2022-05-05T20:06:50.44" personId="{2C689D54-9B8A-4AF4-918B-6E13D022EFA0}" id="{5DB1F770-2239-4A6B-9BAA-BCEC89CA6DA3}">
    <text>Crear un orden lógico de tabulación entre enlaces, elementos de formularios y objetos</text>
  </threadedComment>
  <threadedComment ref="D327" dT="2022-05-07T11:26:06.63" personId="{67848C4E-904E-A84A-8015-B69315525ED8}" id="{C1E8B4F5-4258-534F-AC85-E4A3B61B8B22}">
    <text>Crear un orden lógico de tabulación entre enlaces, elementos de formularios y objetos</text>
  </threadedComment>
  <threadedComment ref="D328" dT="2022-05-07T11:26:06.63" personId="{67848C4E-904E-A84A-8015-B69315525ED8}" id="{2E521CFF-C03D-544E-822D-2AAA43E578FB}">
    <text>Crear un orden lógico de tabulación entre enlaces, elementos de formularios y objetos</text>
  </threadedComment>
  <threadedComment ref="D329" dT="2022-05-07T11:26:06.63" personId="{67848C4E-904E-A84A-8015-B69315525ED8}" id="{33CA0E18-76E6-8F4D-8304-D75C4179717D}">
    <text>Crear un orden lógico de tabulación entre enlaces, elementos de formularios y objetos</text>
  </threadedComment>
  <threadedComment ref="D332" dT="2022-05-07T11:26:06.63" personId="{67848C4E-904E-A84A-8015-B69315525ED8}" id="{4B804A25-2A3D-4F4E-B366-0539324621A5}">
    <text>Crear un orden lógico de tabulación entre enlaces, elementos de formularios y objetos</text>
  </threadedComment>
  <threadedComment ref="D333" dT="2022-05-07T11:26:06.63" personId="{67848C4E-904E-A84A-8015-B69315525ED8}" id="{32652877-ED25-234D-8F97-94B29855F18A}">
    <text>Crear un orden lógico de tabulación entre enlaces, elementos de formularios y objetos</text>
  </threadedComment>
  <threadedComment ref="D334" dT="2022-05-07T11:26:06.63" personId="{67848C4E-904E-A84A-8015-B69315525ED8}" id="{92638EB4-344F-1346-8D0B-7C325D9DA2D2}">
    <text>Crear un orden lógico de tabulación entre enlaces, elementos de formularios y objetos</text>
  </threadedComment>
  <threadedComment ref="D335" dT="2022-05-07T11:26:06.63" personId="{67848C4E-904E-A84A-8015-B69315525ED8}" id="{A94B6CBD-92E2-3E4A-89B7-1F324C649829}">
    <text>Crear un orden lógico de tabulación entre enlaces, elementos de formularios y objetos</text>
  </threadedComment>
  <threadedComment ref="D361" dT="2022-05-04T21:06:26.59" personId="{2C689D54-9B8A-4AF4-918B-6E13D022EFA0}" id="{4BF3155A-6FD4-4068-9970-E418B83F3499}">
    <text>Identifica el objetivo de un enlace mediante texto clarificador del enlace</text>
  </threadedComment>
  <threadedComment ref="D362" dT="2022-05-04T21:06:32.13" personId="{2C689D54-9B8A-4AF4-918B-6E13D022EFA0}" id="{8C648A3A-BA58-4178-B2F8-454B41A836E0}">
    <text>Identifica el objetivo de un enlace mediante texto clarificador del enlace</text>
  </threadedComment>
  <threadedComment ref="D363" dT="2022-05-05T14:21:54.38" personId="{2C689D54-9B8A-4AF4-918B-6E13D022EFA0}" id="{B1B544AB-E188-4A19-9CA0-5BBA0C9E3564}">
    <text>Identifica el objetivo de un enlace mediante texto clarificador del enlace</text>
  </threadedComment>
  <threadedComment ref="D364" dT="2022-05-05T20:07:09.87" personId="{2C689D54-9B8A-4AF4-918B-6E13D022EFA0}" id="{94F494CE-FC6C-4424-86D2-3283D5835C9D}">
    <text>No tiene enlaces</text>
  </threadedComment>
  <threadedComment ref="D365" dT="2022-05-07T11:27:38.02" personId="{67848C4E-904E-A84A-8015-B69315525ED8}" id="{F6693C52-2845-604A-A3CE-2ADECAF52C8D}">
    <text>Identifica el objetivo de un enlace mediante texto clarificador del enlace</text>
  </threadedComment>
  <threadedComment ref="D366" dT="2022-05-07T11:27:38.02" personId="{67848C4E-904E-A84A-8015-B69315525ED8}" id="{81686CF2-0CBC-0E43-A1E2-84A8CFA75D2C}">
    <text>Identifica el objetivo de un enlace mediante texto clarificador del enlace</text>
  </threadedComment>
  <threadedComment ref="D367" dT="2022-05-07T11:27:38.02" personId="{67848C4E-904E-A84A-8015-B69315525ED8}" id="{FA8E4138-3FFF-724C-97D8-C4CE94BF6D28}">
    <text>Identifica el objetivo de un enlace mediante texto clarificador del enlace</text>
  </threadedComment>
  <threadedComment ref="D370" dT="2022-05-07T11:27:38.02" personId="{67848C4E-904E-A84A-8015-B69315525ED8}" id="{24932634-A833-EB4F-83D6-61E21C0B1829}">
    <text>Identifica el objetivo de un enlace mediante texto clarificador del enlace</text>
  </threadedComment>
  <threadedComment ref="D371" dT="2022-05-07T11:27:38.02" personId="{67848C4E-904E-A84A-8015-B69315525ED8}" id="{87E04FFA-A641-8D4C-9179-7FC8DA06BFB6}">
    <text>Identifica el objetivo de un enlace mediante texto clarificador del enlace</text>
  </threadedComment>
  <threadedComment ref="D372" dT="2022-05-07T11:27:38.02" personId="{67848C4E-904E-A84A-8015-B69315525ED8}" id="{364D28DE-6ABF-044D-9050-3797598CDCBE}">
    <text>Identifica el objetivo de un enlace mediante texto clarificador del enlace</text>
  </threadedComment>
  <threadedComment ref="D399" dT="2022-04-01T11:22:04.01" personId="{67848C4E-904E-A84A-8015-B69315525ED8}" id="{C2E65519-25E7-7C4D-96B9-46A144D8DCC6}">
    <text>Se puede llegar a un sitio desde diferentes lugares</text>
  </threadedComment>
  <threadedComment ref="D400" dT="2022-05-04T21:07:34.11" personId="{2C689D54-9B8A-4AF4-918B-6E13D022EFA0}" id="{420DE3E7-3C7C-4758-A5B1-511EA859E05A}">
    <text>Enlaces para navegar por páginas web relacionadas, buscador</text>
  </threadedComment>
  <threadedComment ref="D401" dT="2022-05-05T14:22:15.01" personId="{2C689D54-9B8A-4AF4-918B-6E13D022EFA0}" id="{97A3588A-939B-41DF-9949-0383F779BC98}">
    <text>Enlaces para navegar por páginas web relacionadas, buscador</text>
  </threadedComment>
  <threadedComment ref="D402" dT="2022-05-05T20:10:55.12" personId="{2C689D54-9B8A-4AF4-918B-6E13D022EFA0}" id="{356C11C1-BE4C-4D09-8182-A5C79220C080}">
    <text>Paso intermedio de un proceso</text>
  </threadedComment>
  <threadedComment ref="D403" dT="2022-05-07T11:28:32.67" personId="{67848C4E-904E-A84A-8015-B69315525ED8}" id="{66473727-2021-D747-BB3D-4F5D215D70B0}">
    <text>No se proporciona más de un camino</text>
  </threadedComment>
  <threadedComment ref="D404" dT="2022-05-07T11:28:54.56" personId="{67848C4E-904E-A84A-8015-B69315525ED8}" id="{BDCEDF16-60A1-4045-AD0C-AB3E1ACC6EC4}">
    <text>Paso intermedio de un proceso</text>
  </threadedComment>
  <threadedComment ref="D405" dT="2022-05-07T11:28:54.56" personId="{67848C4E-904E-A84A-8015-B69315525ED8}" id="{09138172-2AD2-4641-8DE0-67360082969D}">
    <text>Paso intermedio de un proceso</text>
  </threadedComment>
  <threadedComment ref="D406" dT="2022-05-07T11:28:54.56" personId="{67848C4E-904E-A84A-8015-B69315525ED8}" id="{56E23327-960F-6849-9962-7F3BE1D23BEE}">
    <text>Paso intermedio de un proceso</text>
  </threadedComment>
  <threadedComment ref="D407" dT="2022-05-07T11:28:54.56" personId="{67848C4E-904E-A84A-8015-B69315525ED8}" id="{54907C24-BE52-D842-82FF-C0BA4A7E8EE1}">
    <text>Paso intermedio de un proceso</text>
  </threadedComment>
  <threadedComment ref="D408" dT="2022-05-07T11:28:54.56" personId="{67848C4E-904E-A84A-8015-B69315525ED8}" id="{00FA1B17-5936-8B48-AB98-429726B49173}">
    <text>Paso intermedio de un proceso</text>
  </threadedComment>
  <threadedComment ref="D409" dT="2022-05-07T11:28:54.56" personId="{67848C4E-904E-A84A-8015-B69315525ED8}" id="{C554CAAD-FA0E-F443-BD4F-F591A786B308}">
    <text>Paso intermedio de un proceso</text>
  </threadedComment>
  <threadedComment ref="D410" dT="2022-05-07T11:28:54.56" personId="{67848C4E-904E-A84A-8015-B69315525ED8}" id="{84D72293-578B-094C-8717-08C044A90021}">
    <text>Paso intermedio de un proceso</text>
  </threadedComment>
  <threadedComment ref="D411" dT="2022-05-07T11:28:54.56" personId="{67848C4E-904E-A84A-8015-B69315525ED8}" id="{3FDD17EC-FE6A-A64C-AFDD-07E06AC7FC07}">
    <text>Paso intermedio de un proceso</text>
  </threadedComment>
  <threadedComment ref="D437" dT="2022-04-01T11:21:37.60" personId="{67848C4E-904E-A84A-8015-B69315525ED8}" id="{32C0FA94-9106-6C4A-9364-C8EA88620271}">
    <text>Pueden encontrarse etiquetas sin campo asociado o inexistente.</text>
  </threadedComment>
  <threadedComment ref="D438" dT="2022-05-04T23:17:14.39" personId="{2C689D54-9B8A-4AF4-918B-6E13D022EFA0}" id="{09491508-25C3-456D-9391-3274CBF7424B}">
    <text>Ofrece encabezados y etiquetas descriptivos</text>
  </threadedComment>
  <threadedComment ref="D439" dT="2022-05-05T14:22:26.50" personId="{2C689D54-9B8A-4AF4-918B-6E13D022EFA0}" id="{667D0C0B-9DBA-440D-B8BF-3802B47D4C11}">
    <text>Ofrece encabezados y etiquetas descriptivos</text>
  </threadedComment>
  <threadedComment ref="D440" dT="2022-05-05T20:11:08.32" personId="{2C689D54-9B8A-4AF4-918B-6E13D022EFA0}" id="{4901C047-0916-41BF-BF4D-72CA1E8AC639}">
    <text>Ofrece encabezados y etiquetas descriptivos</text>
  </threadedComment>
  <threadedComment ref="D441" dT="2022-05-07T11:30:25.23" personId="{67848C4E-904E-A84A-8015-B69315525ED8}" id="{D1769E19-95AD-374C-9B17-8CD5D6C1DA70}">
    <text>Ofrece encabezados y etiquetas descriptivos</text>
  </threadedComment>
  <threadedComment ref="D442" dT="2022-05-07T11:30:25.23" personId="{67848C4E-904E-A84A-8015-B69315525ED8}" id="{0416DF36-DFF3-0B4F-A0A6-EBD74857E60A}">
    <text>Ofrece encabezados y etiquetas descriptivos</text>
  </threadedComment>
  <threadedComment ref="D443" dT="2022-05-07T11:30:25.23" personId="{67848C4E-904E-A84A-8015-B69315525ED8}" id="{B9965A97-0D31-4F43-B01A-79E4101C6ED9}">
    <text>Ofrece encabezados y etiquetas descriptivos</text>
  </threadedComment>
  <threadedComment ref="D444" dT="2022-04-01T11:21:37.60" personId="{67848C4E-904E-A84A-8015-B69315525ED8}" id="{11CBC699-A703-8F4F-9CDD-53FACBA27256}">
    <text>Pueden encontrarse etiquetas sin campo asociado o inexistente.</text>
  </threadedComment>
  <threadedComment ref="D445" dT="2022-05-07T11:30:25.23" personId="{67848C4E-904E-A84A-8015-B69315525ED8}" id="{0E075602-DDA0-8847-B179-7AD8EC99D96A}">
    <text>Ofrece encabezados y etiquetas descriptivos</text>
  </threadedComment>
  <threadedComment ref="D446" dT="2022-05-07T11:30:25.23" personId="{67848C4E-904E-A84A-8015-B69315525ED8}" id="{F2ACDA05-D408-A443-A7C6-81EB144F89B8}">
    <text>Ofrece encabezados y etiquetas descriptivos</text>
  </threadedComment>
  <threadedComment ref="D447" dT="2022-05-07T11:30:25.23" personId="{67848C4E-904E-A84A-8015-B69315525ED8}" id="{3C3225AD-E548-1548-BF2E-2E25343B92BB}">
    <text>Ofrece encabezados y etiquetas descriptivos</text>
  </threadedComment>
  <threadedComment ref="D448" dT="2022-05-07T11:30:25.23" personId="{67848C4E-904E-A84A-8015-B69315525ED8}" id="{2AFCB29B-4615-2144-B3C6-4395D25520A6}">
    <text>Ofrece encabezados y etiquetas descriptivos</text>
  </threadedComment>
  <threadedComment ref="D449" dT="2022-05-07T11:30:25.23" personId="{67848C4E-904E-A84A-8015-B69315525ED8}" id="{221A2C30-6FD7-4549-9CF7-64F26C3689B3}">
    <text>Ofrece encabezados y etiquetas descriptivos</text>
  </threadedComment>
  <threadedComment ref="D475" dT="2022-04-01T11:22:55.09" personId="{67848C4E-904E-A84A-8015-B69315525ED8}" id="{DD98F7FB-9F52-A549-AE03-E3807DC7B9F1}">
    <text>El foco del teclado resulta visible.</text>
  </threadedComment>
  <threadedComment ref="D476" dT="2022-05-04T23:19:22.46" personId="{2C689D54-9B8A-4AF4-918B-6E13D022EFA0}" id="{4BE898BD-29DE-4BC6-BBF5-2B1BE06AC969}">
    <text>Indicador de foco visible</text>
  </threadedComment>
  <threadedComment ref="D477" dT="2022-05-05T14:22:51.53" personId="{2C689D54-9B8A-4AF4-918B-6E13D022EFA0}" id="{4D94F5C0-4CF9-489B-B2A1-D364AB516AE7}">
    <text>Indicador de foco visible</text>
  </threadedComment>
  <threadedComment ref="D478" dT="2022-05-05T20:11:32.02" personId="{2C689D54-9B8A-4AF4-918B-6E13D022EFA0}" id="{CF7FDB3B-1304-406C-B4D7-06B1DAB4C399}">
    <text>Indicador de foco visible</text>
  </threadedComment>
  <threadedComment ref="D479" dT="2022-05-07T11:30:46.90" personId="{67848C4E-904E-A84A-8015-B69315525ED8}" id="{7BE0DB6E-6FBB-EF4D-AECC-B9C7206ABF79}">
    <text>Indicador de foco visible</text>
  </threadedComment>
  <threadedComment ref="D480" dT="2022-05-07T11:30:46.90" personId="{67848C4E-904E-A84A-8015-B69315525ED8}" id="{A83E9417-5660-5044-B80A-64204FDF80DD}">
    <text>Indicador de foco visible</text>
  </threadedComment>
  <threadedComment ref="D481" dT="2022-05-07T11:30:46.90" personId="{67848C4E-904E-A84A-8015-B69315525ED8}" id="{7F270AEF-A1DC-4249-B1FC-9E9306DF7676}">
    <text>Indicador de foco visible</text>
  </threadedComment>
  <threadedComment ref="D482" dT="2022-05-07T11:30:46.90" personId="{67848C4E-904E-A84A-8015-B69315525ED8}" id="{1046FF0A-28B7-2242-86E6-D5C16ED416C6}">
    <text>Indicador de foco visible</text>
  </threadedComment>
  <threadedComment ref="D483" dT="2022-05-07T11:30:46.90" personId="{67848C4E-904E-A84A-8015-B69315525ED8}" id="{B598891F-BE52-284F-B527-18EA2CE79C5F}">
    <text>Indicador de foco visible</text>
  </threadedComment>
  <threadedComment ref="D484" dT="2022-05-07T11:30:46.90" personId="{67848C4E-904E-A84A-8015-B69315525ED8}" id="{1F8B5DBD-CE60-634D-8E15-65F5DA5431EC}">
    <text>Indicador de foco visible</text>
  </threadedComment>
  <threadedComment ref="D485" dT="2022-05-07T11:30:46.90" personId="{67848C4E-904E-A84A-8015-B69315525ED8}" id="{055557C5-2B06-4646-9F3B-39E7AE59BCC6}">
    <text>Indicador de foco visible</text>
  </threadedComment>
  <threadedComment ref="D486" dT="2022-05-07T11:30:46.90" personId="{67848C4E-904E-A84A-8015-B69315525ED8}" id="{C32D83BF-C0C4-8E4D-8D76-CAF8C75274CC}">
    <text>Indicador de foco visible</text>
  </threadedComment>
  <threadedComment ref="D487" dT="2022-05-07T11:30:46.90" personId="{67848C4E-904E-A84A-8015-B69315525ED8}" id="{D49A3201-6E35-4743-A70F-FD1B45EF4C9D}">
    <text>Indicador de foco visible</text>
  </threadedComment>
  <threadedComment ref="D513" dT="2022-04-01T11:24:05.80" personId="{67848C4E-904E-A84A-8015-B69315525ED8}" id="{41059C64-6CE7-464B-B2AD-CE20AC251C8F}">
    <text>No hay gestos multipunto</text>
  </threadedComment>
  <threadedComment ref="D514" dT="2022-05-04T23:20:46.81" personId="{2C689D54-9B8A-4AF4-918B-6E13D022EFA0}" id="{AF6F4B61-608E-4EC6-92C0-52CFDAF08166}">
    <text>No hay gestos multipunto</text>
  </threadedComment>
  <threadedComment ref="D515" dT="2022-05-05T14:23:02.51" personId="{2C689D54-9B8A-4AF4-918B-6E13D022EFA0}" id="{CF4ABFBD-EF9B-422D-A067-8AAE3B33DF14}">
    <text>No hay gestos multipunto</text>
  </threadedComment>
  <threadedComment ref="D516" dT="2022-05-05T20:11:43.56" personId="{2C689D54-9B8A-4AF4-918B-6E13D022EFA0}" id="{571F5044-184D-4CB8-B870-BA5048F40380}">
    <text>No hay gestos multipunto</text>
  </threadedComment>
  <threadedComment ref="D517" dT="2022-05-07T11:31:07.64" personId="{67848C4E-904E-A84A-8015-B69315525ED8}" id="{69E24C84-4288-0C4C-AFC4-04D74B08AA72}">
    <text>No hay gestos multipunto</text>
  </threadedComment>
  <threadedComment ref="D518" dT="2022-05-07T11:31:07.64" personId="{67848C4E-904E-A84A-8015-B69315525ED8}" id="{CF939A12-6CE4-D540-BE6B-477982AF1AB1}">
    <text>No hay gestos multipunto</text>
  </threadedComment>
  <threadedComment ref="D519" dT="2022-05-07T11:31:07.64" personId="{67848C4E-904E-A84A-8015-B69315525ED8}" id="{B0B15983-54E4-5A4F-BEDC-14F118102FC9}">
    <text>No hay gestos multipunto</text>
  </threadedComment>
  <threadedComment ref="D520" dT="2022-05-07T11:31:07.64" personId="{67848C4E-904E-A84A-8015-B69315525ED8}" id="{1E6324F9-8ADE-BB40-A99E-AA1D2427A998}">
    <text>No hay gestos multipunto</text>
  </threadedComment>
  <threadedComment ref="D521" dT="2022-05-07T11:31:07.64" personId="{67848C4E-904E-A84A-8015-B69315525ED8}" id="{05B64CC5-1E98-B04C-A0C8-D348C2FD9D83}">
    <text>No hay gestos multipunto</text>
  </threadedComment>
  <threadedComment ref="D522" dT="2022-05-07T11:31:07.64" personId="{67848C4E-904E-A84A-8015-B69315525ED8}" id="{61524ACB-D402-B746-8976-2F05611170EB}">
    <text>No hay gestos multipunto</text>
  </threadedComment>
  <threadedComment ref="D523" dT="2022-05-07T11:31:07.64" personId="{67848C4E-904E-A84A-8015-B69315525ED8}" id="{9010FBAA-472B-5549-9600-A56E4BD4346D}">
    <text>No hay gestos multipunto</text>
  </threadedComment>
  <threadedComment ref="D524" dT="2022-05-07T11:31:07.64" personId="{67848C4E-904E-A84A-8015-B69315525ED8}" id="{BC05853E-E103-4246-A60B-EAC59ED78946}">
    <text>No hay gestos multipunto</text>
  </threadedComment>
  <threadedComment ref="D525" dT="2022-05-07T11:31:07.64" personId="{67848C4E-904E-A84A-8015-B69315525ED8}" id="{04B3BB62-01B5-0D4A-9C70-86F95DC41B23}">
    <text>No hay gestos multipunto</text>
  </threadedComment>
  <threadedComment ref="D551" dT="2022-04-01T11:25:23.71" personId="{67848C4E-904E-A84A-8015-B69315525ED8}" id="{8474EAAE-EF0D-E447-B7E0-3EBF081751CB}">
    <text>Se cumplen las 4.</text>
  </threadedComment>
  <threadedComment ref="D552" dT="2022-05-04T23:23:33.09" personId="{2C689D54-9B8A-4AF4-918B-6E13D022EFA0}" id="{3810F83B-5BF6-41D1-8968-103B5BD3EAFE}">
    <text>Cumple los 4</text>
  </threadedComment>
  <threadedComment ref="D553" dT="2022-05-05T14:23:59.84" personId="{2C689D54-9B8A-4AF4-918B-6E13D022EFA0}" id="{5E2B3DF2-84F1-441C-99D0-38500F928FC8}">
    <text>Cumple los 4</text>
  </threadedComment>
  <threadedComment ref="D554" dT="2022-05-05T20:12:09.60" personId="{2C689D54-9B8A-4AF4-918B-6E13D022EFA0}" id="{EA65CC8A-5142-4DD6-96A6-AE3EC746D089}">
    <text>Cumple los 4</text>
  </threadedComment>
  <threadedComment ref="D555" dT="2022-05-07T11:32:04.36" personId="{67848C4E-904E-A84A-8015-B69315525ED8}" id="{5E212E59-7742-094A-B769-309B27B45D03}">
    <text>Se cumplen las 4</text>
  </threadedComment>
  <threadedComment ref="D556" dT="2022-05-07T11:32:04.36" personId="{67848C4E-904E-A84A-8015-B69315525ED8}" id="{4B8A69F7-27A4-7842-8A86-1379D4574BBA}">
    <text>Se cumplen las 4</text>
  </threadedComment>
  <threadedComment ref="D557" dT="2022-05-07T11:32:04.36" personId="{67848C4E-904E-A84A-8015-B69315525ED8}" id="{8638A841-EE7B-D647-9EE0-518854605566}">
    <text>Se cumplen las 4</text>
  </threadedComment>
  <threadedComment ref="D558" dT="2022-05-07T11:32:04.36" personId="{67848C4E-904E-A84A-8015-B69315525ED8}" id="{0461ABE8-8A47-D640-A07D-9C1DD21AFA39}">
    <text>Se cumplen las 4</text>
  </threadedComment>
  <threadedComment ref="D559" dT="2022-05-07T11:32:04.36" personId="{67848C4E-904E-A84A-8015-B69315525ED8}" id="{6210107F-A2E8-C14E-902D-3B6AFF8984A8}">
    <text>Se cumplen las 4</text>
  </threadedComment>
  <threadedComment ref="D560" dT="2022-05-07T11:32:04.36" personId="{67848C4E-904E-A84A-8015-B69315525ED8}" id="{444C8EE4-756A-6D48-980A-0B5FEC398A22}">
    <text>Se cumplen las 4</text>
  </threadedComment>
  <threadedComment ref="D561" dT="2022-05-07T11:32:04.36" personId="{67848C4E-904E-A84A-8015-B69315525ED8}" id="{D9EA9491-A8AB-D34E-8712-2EAD882F784C}">
    <text>Se cumplen las 4</text>
  </threadedComment>
  <threadedComment ref="D562" dT="2022-05-07T11:32:04.36" personId="{67848C4E-904E-A84A-8015-B69315525ED8}" id="{BB334EDA-E2B9-7340-B7B3-FDD1460BDAA5}">
    <text>Se cumplen las 4</text>
  </threadedComment>
  <threadedComment ref="D563" dT="2022-05-07T11:32:04.36" personId="{67848C4E-904E-A84A-8015-B69315525ED8}" id="{376B702B-1D40-ED42-806A-35DE0FC6EA6A}">
    <text>Se cumplen las 4</text>
  </threadedComment>
  <threadedComment ref="D589" dT="2022-04-01T11:26:21.48" personId="{67848C4E-904E-A84A-8015-B69315525ED8}" id="{348125F0-0F21-8142-9C1F-A9A743027B5B}">
    <text>Pueden encontrarse etiquetas sin campo asociado.</text>
  </threadedComment>
  <threadedComment ref="D590" dT="2022-05-04T23:25:43.07" personId="{2C689D54-9B8A-4AF4-918B-6E13D022EFA0}" id="{89E8DE75-DEC9-46A3-8E01-C6D4F0479884}">
    <text>No contiene labels</text>
  </threadedComment>
  <threadedComment ref="D591" dT="2022-05-05T14:24:24.38" personId="{2C689D54-9B8A-4AF4-918B-6E13D022EFA0}" id="{AA36DE6D-74A5-4DB0-8F96-9433E84FC413}">
    <text>No contiene labels</text>
  </threadedComment>
  <threadedComment ref="D592" dT="2022-05-05T20:14:23.10" personId="{2C689D54-9B8A-4AF4-918B-6E13D022EFA0}" id="{B35B978D-D015-4D9D-BED6-F04F3B086EAD}">
    <text>Los componentes de interfaz contienen el texto que se presenta visualmente</text>
  </threadedComment>
  <threadedComment ref="D593" dT="2022-05-07T11:35:04.90" personId="{67848C4E-904E-A84A-8015-B69315525ED8}" id="{40A1699F-A257-7F44-B4FA-78217913CE67}">
    <text>No contiene label</text>
  </threadedComment>
  <threadedComment ref="D594" dT="2022-05-07T11:35:19.10" personId="{67848C4E-904E-A84A-8015-B69315525ED8}" id="{92E54DE8-2EB5-7049-BF03-714EEE7A2CA4}">
    <text>Pueden encontrarse etiquetas sin campo asociado.</text>
  </threadedComment>
  <threadedComment ref="D595" dT="2022-05-07T11:35:29.24" personId="{67848C4E-904E-A84A-8015-B69315525ED8}" id="{DE8D7CC2-6FE4-CE44-912A-99D9A1EA01E1}">
    <text>Los componentes de interfaz contienen el texto que se presenta visualmente</text>
  </threadedComment>
  <threadedComment ref="D596" dT="2022-05-07T11:35:19.10" personId="{67848C4E-904E-A84A-8015-B69315525ED8}" id="{2DAB0785-4385-994C-89F8-19EF817B1891}">
    <text>Pueden encontrarse etiquetas sin campo asociado.</text>
  </threadedComment>
  <threadedComment ref="D597" dT="2022-05-07T11:35:04.90" personId="{67848C4E-904E-A84A-8015-B69315525ED8}" id="{12D112F8-04DE-6D4F-9025-01847F43BC20}">
    <text>No contiene label</text>
  </threadedComment>
  <threadedComment ref="D598" dT="2022-05-07T11:35:29.24" personId="{67848C4E-904E-A84A-8015-B69315525ED8}" id="{98809BC7-9F76-364D-A0E7-DA1271CB1382}">
    <text>Los componentes de interfaz contienen el texto que se presenta visualmente</text>
  </threadedComment>
  <threadedComment ref="D599" dT="2022-05-07T11:35:04.90" personId="{67848C4E-904E-A84A-8015-B69315525ED8}" id="{10A49CE6-8FE2-B84F-BD19-F653FCAF6C38}">
    <text>No contiene label</text>
  </threadedComment>
  <threadedComment ref="D600" dT="2022-05-07T11:35:04.90" personId="{67848C4E-904E-A84A-8015-B69315525ED8}" id="{BE729307-5469-AA4A-A4B2-29342772D77C}">
    <text>No contiene label</text>
  </threadedComment>
  <threadedComment ref="D601" dT="2022-05-07T11:35:29.24" personId="{67848C4E-904E-A84A-8015-B69315525ED8}" id="{6F6A644B-ECCE-1845-AEBE-57039FBCAE4B}">
    <text>Los componentes de interfaz contienen el texto que se presenta visualmente</text>
  </threadedComment>
  <threadedComment ref="D627" dT="2022-04-01T11:27:05.22" personId="{67848C4E-904E-A84A-8015-B69315525ED8}" id="{DF7EAC50-7443-8B44-AE3A-96A7D3C8D331}">
    <text>La interfaz es compatible</text>
  </threadedComment>
  <threadedComment ref="D628" dT="2022-05-04T23:26:53.40" personId="{2C689D54-9B8A-4AF4-918B-6E13D022EFA0}" id="{6CC3DC7B-59D2-4A28-B4AD-B0B89D5CE7F6}">
    <text>Interfaz compatible</text>
  </threadedComment>
  <threadedComment ref="D629" dT="2022-05-05T14:26:05.30" personId="{2C689D54-9B8A-4AF4-918B-6E13D022EFA0}" id="{84FFC1EB-7C66-4549-8879-F68345D065CD}">
    <text>Interfaz compatible</text>
  </threadedComment>
  <threadedComment ref="D630" dT="2022-05-05T20:14:42.07" personId="{2C689D54-9B8A-4AF4-918B-6E13D022EFA0}" id="{00A8F7C9-5452-4BC9-BF93-C45B73B6810B}">
    <text>Interfaz compatible</text>
  </threadedComment>
  <threadedComment ref="D631" dT="2022-05-07T11:35:46.95" personId="{67848C4E-904E-A84A-8015-B69315525ED8}" id="{FF8353AA-943C-DA4A-866F-4BA443A5BFB7}">
    <text>Interfaz compatible</text>
  </threadedComment>
  <threadedComment ref="D632" dT="2022-05-07T11:35:46.95" personId="{67848C4E-904E-A84A-8015-B69315525ED8}" id="{B44D319D-3BBA-2B47-8391-6D617F7D89E2}">
    <text>Interfaz compatible</text>
  </threadedComment>
  <threadedComment ref="D633" dT="2022-05-07T11:35:46.95" personId="{67848C4E-904E-A84A-8015-B69315525ED8}" id="{56C8B7C3-83F7-4243-B552-98076AFF171A}">
    <text>Interfaz compatible</text>
  </threadedComment>
  <threadedComment ref="D636" dT="2022-05-07T11:35:46.95" personId="{67848C4E-904E-A84A-8015-B69315525ED8}" id="{895B66AF-DBC3-6146-B08B-5CE0C4C0AB86}">
    <text>Interfaz compatible</text>
  </threadedComment>
  <threadedComment ref="D637" dT="2022-05-07T11:35:46.95" personId="{67848C4E-904E-A84A-8015-B69315525ED8}" id="{693BCC48-F040-1745-87A4-72A0CA853EF5}">
    <text>Interfaz compatible</text>
  </threadedComment>
  <threadedComment ref="D638" dT="2022-05-07T11:35:46.95" personId="{67848C4E-904E-A84A-8015-B69315525ED8}" id="{307F5F9A-E810-9549-A2AA-081B9C4498F3}">
    <text>Interfaz compatible</text>
  </threadedComment>
  <threadedComment ref="D639" dT="2022-05-07T11:35:46.95" personId="{67848C4E-904E-A84A-8015-B69315525ED8}" id="{88B13E58-F005-5B48-8E9D-37D6A69AEBA8}">
    <text>Interfaz compatible</text>
  </threadedComment>
</ThreadedComments>
</file>

<file path=xl/threadedComments/threadedComment3.xml><?xml version="1.0" encoding="utf-8"?>
<ThreadedComments xmlns="http://schemas.microsoft.com/office/spreadsheetml/2018/threadedcomments" xmlns:x="http://schemas.openxmlformats.org/spreadsheetml/2006/main">
  <threadedComment ref="D19" dT="2022-05-04T23:28:53.67" personId="{2C689D54-9B8A-4AF4-918B-6E13D022EFA0}" id="{CEBD859E-78E8-47FC-A5EE-94412BAAFA04}">
    <text>Identificar el idioma usando lang</text>
  </threadedComment>
  <threadedComment ref="D20" dT="2022-05-04T23:28:59.76" personId="{2C689D54-9B8A-4AF4-918B-6E13D022EFA0}" id="{833116B7-C66D-4672-9115-FCFFA9023328}">
    <text>Identificar el idioma usando lang</text>
  </threadedComment>
  <threadedComment ref="D21" dT="2022-05-05T02:01:21.29" personId="{2C689D54-9B8A-4AF4-918B-6E13D022EFA0}" id="{CB3F1081-E006-4AEA-BB71-2580DD81A9F0}">
    <text>Identificar el idioma usando lang</text>
  </threadedComment>
  <threadedComment ref="D22" dT="2022-05-05T20:15:31.40" personId="{2C689D54-9B8A-4AF4-918B-6E13D022EFA0}" id="{FE7E7FFD-99E2-47A7-AA0B-A920F830A81E}">
    <text>No se declara el idioma con lang</text>
  </threadedComment>
  <threadedComment ref="D23" dT="2022-05-07T11:37:29.06" personId="{67848C4E-904E-A84A-8015-B69315525ED8}" id="{3EF31DF0-92D5-2645-979F-55B03C28E370}">
    <text>Identificar el idioma usando lang</text>
  </threadedComment>
  <threadedComment ref="D24" dT="2022-05-07T11:37:29.06" personId="{67848C4E-904E-A84A-8015-B69315525ED8}" id="{68B05279-3243-B74B-9B9A-377DBD295513}">
    <text>Identificar el idioma usando lang</text>
  </threadedComment>
  <threadedComment ref="D25" dT="2022-05-07T11:37:29.06" personId="{67848C4E-904E-A84A-8015-B69315525ED8}" id="{A0635CB3-334F-CC4A-A789-28A10DD8351E}">
    <text>Identificar el idioma usando lang</text>
  </threadedComment>
  <threadedComment ref="D26" dT="2022-05-04T23:28:53.67" personId="{2C689D54-9B8A-4AF4-918B-6E13D022EFA0}" id="{2476F4F0-9784-BE4F-A71D-6366BD5C4933}">
    <text>Identificar el idioma usando lang</text>
  </threadedComment>
  <threadedComment ref="D27" dT="2022-05-04T23:28:53.67" personId="{2C689D54-9B8A-4AF4-918B-6E13D022EFA0}" id="{C20D4C82-03E5-F04D-8718-2704F6972CDE}">
    <text>Identificar el idioma usando lang</text>
  </threadedComment>
  <threadedComment ref="D28" dT="2022-05-04T23:28:53.67" personId="{2C689D54-9B8A-4AF4-918B-6E13D022EFA0}" id="{3B78C41A-D504-7C46-A76F-EB01A54F7B3E}">
    <text>Identificar el idioma usando lang</text>
  </threadedComment>
  <threadedComment ref="D29" dT="2022-05-04T23:28:53.67" personId="{2C689D54-9B8A-4AF4-918B-6E13D022EFA0}" id="{6BC69BC9-2D59-8F4B-9737-8900DEBC7409}">
    <text>Identificar el idioma usando lang</text>
  </threadedComment>
  <threadedComment ref="D30" dT="2022-05-04T23:28:53.67" personId="{2C689D54-9B8A-4AF4-918B-6E13D022EFA0}" id="{692E9981-2B57-B642-8559-A3C910C72A8F}">
    <text>Identificar el idioma usando lang</text>
  </threadedComment>
  <threadedComment ref="D31" dT="2022-05-05T20:15:31.40" personId="{2C689D54-9B8A-4AF4-918B-6E13D022EFA0}" id="{4FE48398-018C-BC43-9BD1-72545BD862F8}">
    <text>No se declara el idioma con lang</text>
  </threadedComment>
  <threadedComment ref="D57" dT="2022-05-04T23:29:58.33" personId="{2C689D54-9B8A-4AF4-918B-6E13D022EFA0}" id="{D68F4A4E-C55A-4493-8D66-82EA24AAAB46}">
    <text>Usar lang en los elementos HTML</text>
  </threadedComment>
  <threadedComment ref="D58" dT="2022-05-04T23:29:42.70" personId="{2C689D54-9B8A-4AF4-918B-6E13D022EFA0}" id="{A565D677-B6F9-46A0-83E3-07DB063865C2}">
    <text>Usar lang en los elementos HTML</text>
  </threadedComment>
  <threadedComment ref="D59" dT="2022-05-05T02:01:41.28" personId="{2C689D54-9B8A-4AF4-918B-6E13D022EFA0}" id="{A0CBE198-0D83-420E-9EA3-96FE45D1D8D2}">
    <text>Usar lang en los elementos HTML</text>
  </threadedComment>
  <threadedComment ref="D60" dT="2022-05-05T20:16:28.32" personId="{2C689D54-9B8A-4AF4-918B-6E13D022EFA0}" id="{5B530F63-F058-461C-BEF0-EE2258771870}">
    <text>No usar lang en los elementos HTML</text>
  </threadedComment>
  <threadedComment ref="D61" dT="2022-05-07T11:40:04.10" personId="{67848C4E-904E-A84A-8015-B69315525ED8}" id="{9D90977D-CA15-4E42-B487-485D46EAE011}">
    <text>Usar lang en los elementos HTML</text>
  </threadedComment>
  <threadedComment ref="D62" dT="2022-05-07T11:40:04.10" personId="{67848C4E-904E-A84A-8015-B69315525ED8}" id="{6D0B8B2C-09E9-CD42-B356-FC1220A597FF}">
    <text>Usar lang en los elementos HTML</text>
  </threadedComment>
  <threadedComment ref="D63" dT="2022-05-07T11:40:04.10" personId="{67848C4E-904E-A84A-8015-B69315525ED8}" id="{AE1D575D-BBE4-3A4F-90EC-AB990AC90349}">
    <text>Usar lang en los elementos HTML</text>
  </threadedComment>
  <threadedComment ref="D64" dT="2022-05-05T20:16:28.32" personId="{2C689D54-9B8A-4AF4-918B-6E13D022EFA0}" id="{27EDD42C-C606-E14B-84B9-91C076F189C8}">
    <text>No usar lang en los elementos HTML</text>
  </threadedComment>
  <threadedComment ref="D65" dT="2022-05-05T20:16:28.32" personId="{2C689D54-9B8A-4AF4-918B-6E13D022EFA0}" id="{542FBC5E-346A-7B44-8CC2-E08BA89982E1}">
    <text>No usar lang en los elementos HTML</text>
  </threadedComment>
  <threadedComment ref="D66" dT="2022-05-07T11:40:04.10" personId="{67848C4E-904E-A84A-8015-B69315525ED8}" id="{9B789A05-E8A8-0F45-AEFE-DF53C91D3DBA}">
    <text>Usar lang en los elementos HTML</text>
  </threadedComment>
  <threadedComment ref="D67" dT="2022-05-07T11:40:04.10" personId="{67848C4E-904E-A84A-8015-B69315525ED8}" id="{44FBA521-CEF8-7849-B32A-18D1B16E6FDF}">
    <text>Usar lang en los elementos HTML</text>
  </threadedComment>
  <threadedComment ref="D68" dT="2022-05-07T11:40:04.10" personId="{67848C4E-904E-A84A-8015-B69315525ED8}" id="{60FF51D6-F5CE-584F-9B43-00BB5BA3D730}">
    <text>Usar lang en los elementos HTML</text>
  </threadedComment>
  <threadedComment ref="D69" dT="2022-05-05T20:16:28.32" personId="{2C689D54-9B8A-4AF4-918B-6E13D022EFA0}" id="{FEE28F90-F4E5-C948-BA99-F9C55E40AB47}">
    <text>No usar lang en los elementos HTML</text>
  </threadedComment>
  <threadedComment ref="D95" dT="2022-04-01T11:31:29.32" personId="{67848C4E-904E-A84A-8015-B69315525ED8}" id="{7464A202-5B1B-D84A-98E2-3AF1420F4D47}">
    <text>No se inicia ningún cambio de contexto.</text>
  </threadedComment>
  <threadedComment ref="D96" dT="2022-05-04T23:34:33.32" personId="{2C689D54-9B8A-4AF4-918B-6E13D022EFA0}" id="{FAA43F7A-BEF6-414A-8096-934F466E7322}">
    <text>Cuando un componente recibe el foco, no se inicia cambio
en el contexto</text>
  </threadedComment>
  <threadedComment ref="D97" dT="2022-05-05T02:03:31.57" personId="{2C689D54-9B8A-4AF4-918B-6E13D022EFA0}" id="{B9F40699-0541-4A9B-AF6A-E3F5D273AA81}">
    <text>Cuando un componente recibe el foco, no se inicia cambio
en el contexto</text>
  </threadedComment>
  <threadedComment ref="D98" dT="2022-05-05T20:16:46.52" personId="{2C689D54-9B8A-4AF4-918B-6E13D022EFA0}" id="{1B274CFD-1BFD-4C8F-9A05-C1DF4EDEB25C}">
    <text>Cuando un componente recibe el foco, no se inicia cambio
en el contexto</text>
  </threadedComment>
  <threadedComment ref="D99" dT="2022-05-07T11:41:21.41" personId="{67848C4E-904E-A84A-8015-B69315525ED8}" id="{3B23C12C-06BB-2D4A-B90A-6A724EAC6838}">
    <text>No se inicia ningún cambio de contexto.</text>
  </threadedComment>
  <threadedComment ref="D100" dT="2022-05-07T11:41:21.41" personId="{67848C4E-904E-A84A-8015-B69315525ED8}" id="{16A8E4C2-9B9E-2A4A-899A-8A771C1721EF}">
    <text>No se inicia ningún cambio de contexto.</text>
  </threadedComment>
  <threadedComment ref="D101" dT="2022-05-07T11:41:21.41" personId="{67848C4E-904E-A84A-8015-B69315525ED8}" id="{568514DC-83E4-EE4C-9477-85E713648FE2}">
    <text>No se inicia ningún cambio de contexto.</text>
  </threadedComment>
  <threadedComment ref="D102" dT="2022-05-07T11:41:21.41" personId="{67848C4E-904E-A84A-8015-B69315525ED8}" id="{8DB3A4FA-4945-3747-A959-060DE143379E}">
    <text>No se inicia ningún cambio de contexto.</text>
  </threadedComment>
  <threadedComment ref="D103" dT="2022-05-07T11:41:21.41" personId="{67848C4E-904E-A84A-8015-B69315525ED8}" id="{3AC6C50F-F909-1343-9DEF-33101F8F27D1}">
    <text>No se inicia ningún cambio de contexto.</text>
  </threadedComment>
  <threadedComment ref="D104" dT="2022-05-07T11:41:21.41" personId="{67848C4E-904E-A84A-8015-B69315525ED8}" id="{E964DCFC-062C-A047-B110-EAFEB2058108}">
    <text>No se inicia ningún cambio de contexto.</text>
  </threadedComment>
  <threadedComment ref="D105" dT="2022-05-07T11:41:21.41" personId="{67848C4E-904E-A84A-8015-B69315525ED8}" id="{2DEBB39F-8C13-D54F-BEA1-59E4D5E2EC98}">
    <text>No se inicia ningún cambio de contexto.</text>
  </threadedComment>
  <threadedComment ref="D106" dT="2022-05-07T11:41:21.41" personId="{67848C4E-904E-A84A-8015-B69315525ED8}" id="{AF34C6A2-404F-4E4F-80E7-9B707110B10A}">
    <text>No se inicia ningún cambio de contexto.</text>
  </threadedComment>
  <threadedComment ref="D107" dT="2022-05-07T11:41:21.41" personId="{67848C4E-904E-A84A-8015-B69315525ED8}" id="{CD2EB2F4-D4E2-8E49-88D7-F97F1BA2A529}">
    <text>No se inicia ningún cambio de contexto.</text>
  </threadedComment>
  <threadedComment ref="D133" dT="2022-04-01T11:28:32.67" personId="{67848C4E-904E-A84A-8015-B69315525ED8}" id="{55D5973F-AFCF-6545-BFDF-3855882ED25B}">
    <text>Pueden existir formularios sin botón definido a nivel de código</text>
  </threadedComment>
  <threadedComment ref="D134" dT="2022-05-04T23:39:56.93" personId="{2C689D54-9B8A-4AF4-918B-6E13D022EFA0}" id="{1C8F96C7-A6F3-44F0-A312-0BF7F65F0B95}">
    <text>El cambio de estado en un componente no provoca
automáticamente el cambio de contexto salvo que se avise al usuario
previamente</text>
  </threadedComment>
  <threadedComment ref="D135" dT="2022-05-05T02:04:41.32" personId="{2C689D54-9B8A-4AF4-918B-6E13D022EFA0}" id="{D2E0F95D-B4D2-4D92-A16A-8BF4AE1D3F0C}">
    <text>El cambio de estado en un componente no provoca
automáticamente el cambio de contexto salvo que se avise al usuario
previamente</text>
  </threadedComment>
  <threadedComment ref="D136" dT="2022-05-05T20:17:17.91" personId="{2C689D54-9B8A-4AF4-918B-6E13D022EFA0}" id="{E47D5341-4F8B-42E4-BAC3-7E99D353A830}">
    <text>El cambio de estado en un componente no provoca
automáticamente el cambio de contexto salvo que se avise al usuario
previamente</text>
  </threadedComment>
  <threadedComment ref="D137" dT="2022-05-07T11:42:02.20" personId="{67848C4E-904E-A84A-8015-B69315525ED8}" id="{9193FF40-1A98-BD45-BEF8-7ECED56DB3BE}">
    <text>El cambio de estado en un componente no provoca
automáticamente el cambio de contexto salvo que se avise al usuario previamente</text>
  </threadedComment>
  <threadedComment ref="D138" dT="2022-05-07T11:42:02.20" personId="{67848C4E-904E-A84A-8015-B69315525ED8}" id="{645565BF-2807-E541-B2D9-81819DC61451}">
    <text>El cambio de estado en un componente no provoca
automáticamente el cambio de contexto salvo que se avise al usuario previamente</text>
  </threadedComment>
  <threadedComment ref="D139" dT="2022-05-07T11:42:02.20" personId="{67848C4E-904E-A84A-8015-B69315525ED8}" id="{A5264A81-591C-0446-B432-81880EAC9461}">
    <text>El cambio de estado en un componente no provoca
automáticamente el cambio de contexto salvo que se avise al usuario previamente</text>
  </threadedComment>
  <threadedComment ref="D140" dT="2022-04-01T11:28:32.67" personId="{67848C4E-904E-A84A-8015-B69315525ED8}" id="{E8691946-9688-5049-8928-43827E74A5E3}">
    <text>Pueden existir formularios sin botón definido a nivel de código</text>
  </threadedComment>
  <threadedComment ref="D141" dT="2022-05-07T11:42:02.20" personId="{67848C4E-904E-A84A-8015-B69315525ED8}" id="{16C1BCB2-E0F5-CF4A-80D6-3DC5D64EA1B2}">
    <text>El cambio de estado en un componente no provoca
automáticamente el cambio de contexto salvo que se avise al usuario previamente</text>
  </threadedComment>
  <threadedComment ref="D142" dT="2022-05-07T11:42:02.20" personId="{67848C4E-904E-A84A-8015-B69315525ED8}" id="{4C975BBB-ADB6-4B45-A858-34658EE2E00D}">
    <text>El cambio de estado en un componente no provoca
automáticamente el cambio de contexto salvo que se avise al usuario previamente</text>
  </threadedComment>
  <threadedComment ref="D143" dT="2022-05-07T11:42:02.20" personId="{67848C4E-904E-A84A-8015-B69315525ED8}" id="{544CC07C-2E2A-724A-BD6A-068229AE3E68}">
    <text>El cambio de estado en un componente no provoca
automáticamente el cambio de contexto salvo que se avise al usuario previamente</text>
  </threadedComment>
  <threadedComment ref="D144" dT="2022-05-07T11:42:02.20" personId="{67848C4E-904E-A84A-8015-B69315525ED8}" id="{1875FD9F-67C3-5D4E-9F5E-A30FF5938261}">
    <text>El cambio de estado en un componente no provoca
automáticamente el cambio de contexto salvo que se avise al usuario previamente</text>
  </threadedComment>
  <threadedComment ref="D145" dT="2022-05-07T11:42:02.20" personId="{67848C4E-904E-A84A-8015-B69315525ED8}" id="{6DB20BAB-E1DC-D242-9C1E-4998BDB5F091}">
    <text>El cambio de estado en un componente no provoca
automáticamente el cambio de contexto salvo que se avise al usuario previamente</text>
  </threadedComment>
  <threadedComment ref="D171" dT="2022-04-01T11:31:53.92" personId="{67848C4E-904E-A84A-8015-B69315525ED8}" id="{5B71BF22-DE17-C048-AC3F-2315FD515891}">
    <text>Sigue el mismo orden</text>
  </threadedComment>
  <threadedComment ref="D172" dT="2022-05-04T23:40:18.40" personId="{2C689D54-9B8A-4AF4-918B-6E13D022EFA0}" id="{2D4110FF-CCC9-460C-80D8-C04D1F4A15E6}">
    <text>Los mecanismos de navegación que se repiten en múltiples
páginas dentro del sitio aparecen siempre en el mismo orden relativo, salvo que
los cambie de orden el usuario</text>
  </threadedComment>
  <threadedComment ref="D173" dT="2022-05-05T02:06:25.35" personId="{2C689D54-9B8A-4AF4-918B-6E13D022EFA0}" id="{B6DD9951-642C-4660-BB27-D2ED017D84AE}">
    <text>Los mecanismos de navegación que se repiten en múltiples
páginas dentro del sitio aparecen siempre en el mismo orden relativo, salvo que
los cambie de orden el usuario</text>
  </threadedComment>
  <threadedComment ref="D174" dT="2022-05-05T20:17:30.10" personId="{2C689D54-9B8A-4AF4-918B-6E13D022EFA0}" id="{61142189-4166-4D6C-8593-9444FD562E87}">
    <text>Los mecanismos de navegación que se repiten en múltiples
páginas dentro del sitio aparecen siempre en el mismo orden relativo, salvo que
los cambie de orden el usuario</text>
  </threadedComment>
  <threadedComment ref="D175" dT="2022-05-07T11:42:46.00" personId="{67848C4E-904E-A84A-8015-B69315525ED8}" id="{91386674-5570-A240-AAD0-A0517587581C}">
    <text>Sigue el mismo orden</text>
  </threadedComment>
  <threadedComment ref="D176" dT="2022-05-07T11:42:46.00" personId="{67848C4E-904E-A84A-8015-B69315525ED8}" id="{87D0D084-0176-FA48-B768-784973FCFC5C}">
    <text>Sigue el mismo orden</text>
  </threadedComment>
  <threadedComment ref="D177" dT="2022-05-07T11:42:46.00" personId="{67848C4E-904E-A84A-8015-B69315525ED8}" id="{0575993B-2AAF-AB44-91B6-320905874951}">
    <text>Sigue el mismo orden</text>
  </threadedComment>
  <threadedComment ref="D178" dT="2022-05-07T11:42:46.00" personId="{67848C4E-904E-A84A-8015-B69315525ED8}" id="{4E181586-8C33-EB41-8609-50BE309CB56B}">
    <text>Sigue el mismo orden</text>
  </threadedComment>
  <threadedComment ref="D179" dT="2022-05-07T11:42:46.00" personId="{67848C4E-904E-A84A-8015-B69315525ED8}" id="{FC94E1E6-3E6B-9C4B-86F8-8F65940009F2}">
    <text>Sigue el mismo orden</text>
  </threadedComment>
  <threadedComment ref="D180" dT="2022-05-07T11:42:46.00" personId="{67848C4E-904E-A84A-8015-B69315525ED8}" id="{792C46B9-06B7-7040-848C-5966511CEE93}">
    <text>Sigue el mismo orden</text>
  </threadedComment>
  <threadedComment ref="D181" dT="2022-05-07T11:42:46.00" personId="{67848C4E-904E-A84A-8015-B69315525ED8}" id="{615EE921-770C-6D4C-95CD-A9CF69C5E8B0}">
    <text>Sigue el mismo orden</text>
  </threadedComment>
  <threadedComment ref="D182" dT="2022-05-07T11:42:46.00" personId="{67848C4E-904E-A84A-8015-B69315525ED8}" id="{B64F351F-ADA6-114E-8B9B-5E4C225DA992}">
    <text>Sigue el mismo orden</text>
  </threadedComment>
  <threadedComment ref="D183" dT="2022-05-07T11:42:46.00" personId="{67848C4E-904E-A84A-8015-B69315525ED8}" id="{A787D6BE-496E-EA47-BF54-F3C7435E1F06}">
    <text>Sigue el mismo orden</text>
  </threadedComment>
  <threadedComment ref="D209" dT="2022-04-01T11:32:17.38" personId="{67848C4E-904E-A84A-8015-B69315525ED8}" id="{835EFF70-7968-1D43-B751-1D2798852313}">
    <text>Se identifican de manera coherente</text>
  </threadedComment>
  <threadedComment ref="D210" dT="2022-05-04T23:40:38.67" personId="{2C689D54-9B8A-4AF4-918B-6E13D022EFA0}" id="{65E93C0F-81FB-4DE7-80F3-8685C41D7E33}">
    <text>Los componentes con la misma funcionalidad en un conjunto
de páginas se identifican de manera consistente</text>
  </threadedComment>
  <threadedComment ref="D211" dT="2022-05-05T02:06:43.84" personId="{2C689D54-9B8A-4AF4-918B-6E13D022EFA0}" id="{FF4F6A90-FB68-441C-9561-FB6750812576}">
    <text>Los componentes con la misma funcionalidad en un conjunto
de páginas se identifican de manera consistente</text>
  </threadedComment>
  <threadedComment ref="D212" dT="2022-05-05T20:17:55.38" personId="{2C689D54-9B8A-4AF4-918B-6E13D022EFA0}" id="{21EA9636-7C5C-4D20-828A-824D684864F1}">
    <text>Los componentes con la misma funcionalidad en un conjunto
de páginas se identifican de manera consistente</text>
  </threadedComment>
  <threadedComment ref="D213" dT="2022-05-07T11:43:08.30" personId="{67848C4E-904E-A84A-8015-B69315525ED8}" id="{78BEA252-4D51-4448-B212-924501AA656A}">
    <text>Se identifican de manera coherente</text>
  </threadedComment>
  <threadedComment ref="D214" dT="2022-05-07T11:43:08.30" personId="{67848C4E-904E-A84A-8015-B69315525ED8}" id="{1B390617-5CD0-3349-AAA4-3969D327D6FD}">
    <text>Se identifican de manera coherente</text>
  </threadedComment>
  <threadedComment ref="D215" dT="2022-05-07T11:43:08.30" personId="{67848C4E-904E-A84A-8015-B69315525ED8}" id="{24F8CFF3-4695-B943-88CE-567CB487FDBF}">
    <text>Se identifican de manera coherente</text>
  </threadedComment>
  <threadedComment ref="D216" dT="2022-05-04T23:40:38.67" personId="{2C689D54-9B8A-4AF4-918B-6E13D022EFA0}" id="{1B5060CF-CAF9-4741-8FE0-72D4405A2E37}">
    <text>Los componentes con la misma funcionalidad en un conjunto
de páginas se identifican de manera consistente</text>
  </threadedComment>
  <threadedComment ref="D217" dT="2022-05-04T23:40:38.67" personId="{2C689D54-9B8A-4AF4-918B-6E13D022EFA0}" id="{8A2D5A80-1698-7A4B-B3BC-F9D399F27FA9}">
    <text>Los componentes con la misma funcionalidad en un conjunto
de páginas se identifican de manera consistente</text>
  </threadedComment>
  <threadedComment ref="D218" dT="2022-05-04T23:40:38.67" personId="{2C689D54-9B8A-4AF4-918B-6E13D022EFA0}" id="{951584FF-A7D9-A44E-8BA6-6EA9CE9B3A59}">
    <text>Los componentes con la misma funcionalidad en un conjunto
de páginas se identifican de manera consistente</text>
  </threadedComment>
  <threadedComment ref="D219" dT="2022-05-04T23:40:38.67" personId="{2C689D54-9B8A-4AF4-918B-6E13D022EFA0}" id="{68C1CF83-F58D-1F43-BDBD-A3D9A436C149}">
    <text>Los componentes con la misma funcionalidad en un conjunto
de páginas se identifican de manera consistente</text>
  </threadedComment>
  <threadedComment ref="D220" dT="2022-05-04T23:40:38.67" personId="{2C689D54-9B8A-4AF4-918B-6E13D022EFA0}" id="{13E65E83-8588-9849-A758-E1EE39A7A190}">
    <text>Los componentes con la misma funcionalidad en un conjunto
de páginas se identifican de manera consistente</text>
  </threadedComment>
  <threadedComment ref="D221" dT="2022-05-04T23:40:38.67" personId="{2C689D54-9B8A-4AF4-918B-6E13D022EFA0}" id="{9E4BDBF1-7763-374A-9AE9-8220864073F3}">
    <text>Los componentes con la misma funcionalidad en un conjunto
de páginas se identifican de manera consistente</text>
  </threadedComment>
  <threadedComment ref="D247" dT="2022-04-01T11:33:29.73" personId="{67848C4E-904E-A84A-8015-B69315525ED8}" id="{57BEF7D2-2C61-7B4B-BC7E-4384572D8E64}">
    <text>Se identifican los errores</text>
  </threadedComment>
  <threadedComment ref="D248" dT="2022-05-04T23:42:33.17" personId="{2C689D54-9B8A-4AF4-918B-6E13D022EFA0}" id="{C125DD16-25E2-4355-B3FC-0A1682D8C452}">
    <text>Ni contiene entrada de datos excepto el buscador</text>
  </threadedComment>
  <threadedComment ref="D249" dT="2022-05-05T02:07:00.29" personId="{2C689D54-9B8A-4AF4-918B-6E13D022EFA0}" id="{CCC79E71-B500-40E8-812D-773C8996D4DA}">
    <text>Ni contiene entrada de datos excepto el buscador</text>
  </threadedComment>
  <threadedComment ref="D250" dT="2022-05-05T20:19:43.51" personId="{2C689D54-9B8A-4AF4-918B-6E13D022EFA0}" id="{339A764B-DB0F-4908-BF45-43A265627AD7}">
    <text>Los campos de entrada son buscadores por lo que no necesitan identificar errores</text>
  </threadedComment>
  <threadedComment ref="D251" dT="2022-05-07T11:44:16.09" personId="{67848C4E-904E-A84A-8015-B69315525ED8}" id="{2F6B4B0F-AFE2-9849-A004-63B9C40F006F}">
    <text>Ni contiene entrada de datos excepto el buscador</text>
  </threadedComment>
  <threadedComment ref="D252" dT="2022-05-07T11:44:16.09" personId="{67848C4E-904E-A84A-8015-B69315525ED8}" id="{D2466785-C5EC-8641-911C-4D6A210514C3}">
    <text>Ni contiene entrada de datos excepto el buscador</text>
  </threadedComment>
  <threadedComment ref="D253" dT="2022-05-07T11:44:31.66" personId="{67848C4E-904E-A84A-8015-B69315525ED8}" id="{11642CD1-D946-5E4E-A098-238D68FB1D1D}">
    <text>Los campos de entrada son buscadores por lo que no necesitan identificar errores</text>
  </threadedComment>
  <threadedComment ref="D254" dT="2022-05-07T11:44:31.66" personId="{67848C4E-904E-A84A-8015-B69315525ED8}" id="{8E5FFF57-A027-4C45-A820-52835BD1B832}">
    <text>Los campos de entrada son buscadores por lo que no necesitan identificar errores</text>
  </threadedComment>
  <threadedComment ref="D255" dT="2022-05-07T11:44:31.66" personId="{67848C4E-904E-A84A-8015-B69315525ED8}" id="{19E2EB8B-4828-844C-9F52-BEA66BA1A193}">
    <text>Los campos de entrada son buscadores por lo que no necesitan identificar errores</text>
  </threadedComment>
  <threadedComment ref="D256" dT="2022-05-07T11:44:31.66" personId="{67848C4E-904E-A84A-8015-B69315525ED8}" id="{48FE391C-CB50-3E47-A37D-91904211FB03}">
    <text>Los campos de entrada son buscadores por lo que no necesitan identificar errores</text>
  </threadedComment>
  <threadedComment ref="D257" dT="2022-05-07T11:44:31.66" personId="{67848C4E-904E-A84A-8015-B69315525ED8}" id="{3178D47E-E810-A24E-B3F4-ACCACB5A41ED}">
    <text>Los campos de entrada son buscadores por lo que no necesitan identificar errores</text>
  </threadedComment>
  <threadedComment ref="D258" dT="2022-05-07T11:44:16.09" personId="{67848C4E-904E-A84A-8015-B69315525ED8}" id="{6A492E04-2C62-F04D-B879-25F692F2B1F6}">
    <text>Ni contiene entrada de datos excepto el buscador</text>
  </threadedComment>
  <threadedComment ref="D259" dT="2022-05-07T11:44:31.66" personId="{67848C4E-904E-A84A-8015-B69315525ED8}" id="{FAA6E7A3-D4AD-3D42-98E2-82830E7DA5C4}">
    <text>Los campos de entrada son buscadores por lo que no necesitan identificar errores</text>
  </threadedComment>
  <threadedComment ref="D285" dT="2022-04-01T11:29:16.63" personId="{67848C4E-904E-A84A-8015-B69315525ED8}" id="{4C264070-B571-8B4C-A42E-6CE258D6E547}">
    <text>Existencia de campos de formulario sin etiqueta o sin título</text>
  </threadedComment>
  <threadedComment ref="D286" dT="2022-05-04T23:43:22.29" personId="{2C689D54-9B8A-4AF4-918B-6E13D022EFA0}" id="{472DF2E8-587B-4202-B274-0D694E86688A}">
    <text>No hay ntroducción de datos de ussuario excepto el buscador</text>
  </threadedComment>
  <threadedComment ref="D287" dT="2022-05-05T02:07:12.27" personId="{2C689D54-9B8A-4AF4-918B-6E13D022EFA0}" id="{EFC0F4B5-6AD0-4DD5-9C94-8E63DCE3AB37}">
    <text>Ni contiene entrada de datos excepto el buscador</text>
  </threadedComment>
  <threadedComment ref="D288" dT="2022-05-05T20:22:14.92" personId="{2C689D54-9B8A-4AF4-918B-6E13D022EFA0}" id="{593E5079-FE10-4642-B33D-CECFB4C8FAD7}">
    <text>Ofrecer instrucciones textuales al inicio del formulario o grupo de campos que describan lo
que deben introducir.</text>
  </threadedComment>
  <threadedComment ref="D289" dT="2022-05-07T11:45:32.44" personId="{67848C4E-904E-A84A-8015-B69315525ED8}" id="{BE65A5A3-6569-7244-AEAD-B5E7E428917A}">
    <text>Ni contiene entrada de datos excepto el buscador</text>
  </threadedComment>
  <threadedComment ref="D290" dT="2022-05-07T11:45:00.57" personId="{67848C4E-904E-A84A-8015-B69315525ED8}" id="{35F640E2-9DBD-304B-9AC2-8AFE117472B6}">
    <text>Existencia de campos de formulario sin etiqueta o sin título</text>
  </threadedComment>
  <threadedComment ref="D291" dT="2022-05-07T11:45:22.51" personId="{67848C4E-904E-A84A-8015-B69315525ED8}" id="{3410E393-CE10-E14C-AE07-1E4E60F9E0E2}">
    <text>Ofrecer instrucciones textuales al inicio del formulario o grupo de campos que describan lo
que deben introducir.</text>
  </threadedComment>
  <threadedComment ref="D292" dT="2022-05-07T11:45:00.57" personId="{67848C4E-904E-A84A-8015-B69315525ED8}" id="{3AE1D054-76F6-C54B-9A57-2FD78D863312}">
    <text>Existencia de campos de formulario sin etiqueta o sin título</text>
  </threadedComment>
  <threadedComment ref="D293" dT="2022-05-07T11:45:22.51" personId="{67848C4E-904E-A84A-8015-B69315525ED8}" id="{8B12845F-EC84-A84C-B754-BAADD4154601}">
    <text>Ofrecer instrucciones textuales al inicio del formulario o grupo de campos que describan lo
que deben introducir.</text>
  </threadedComment>
  <threadedComment ref="D294" dT="2022-05-07T11:45:22.51" personId="{67848C4E-904E-A84A-8015-B69315525ED8}" id="{0884D516-17F1-9A48-9D96-68A77B7F653E}">
    <text>Ofrecer instrucciones textuales al inicio del formulario o grupo de campos que describan lo
que deben introducir.</text>
  </threadedComment>
  <threadedComment ref="D295" dT="2022-05-07T11:45:22.51" personId="{67848C4E-904E-A84A-8015-B69315525ED8}" id="{B6FA7973-03D3-B846-BB8B-AF6EECDEBE3C}">
    <text>Ofrecer instrucciones textuales al inicio del formulario o grupo de campos que describan lo
que deben introducir.</text>
  </threadedComment>
  <threadedComment ref="D296" dT="2022-05-07T11:45:32.44" personId="{67848C4E-904E-A84A-8015-B69315525ED8}" id="{8B06F3E8-6ACE-3842-9A79-30198D28539C}">
    <text>Ni contiene entrada de datos excepto el buscador</text>
  </threadedComment>
  <threadedComment ref="D297" dT="2022-05-07T11:45:00.57" personId="{67848C4E-904E-A84A-8015-B69315525ED8}" id="{6CBC1B7F-3BAE-5F47-810F-4B6A3831ADBB}">
    <text>Existencia de campos de formulario sin etiqueta o sin título</text>
  </threadedComment>
  <threadedComment ref="D323" dT="2022-04-01T11:33:59.07" personId="{67848C4E-904E-A84A-8015-B69315525ED8}" id="{69636A94-AF57-3E46-909E-6427E62F5C86}">
    <text>No dispone de sugerencias.</text>
  </threadedComment>
  <threadedComment ref="D324" dT="2022-05-04T23:43:58.64" personId="{2C689D54-9B8A-4AF4-918B-6E13D022EFA0}" id="{016AE9BE-8713-487A-BD62-E1EF7D3C2955}">
    <text>No hay formularios</text>
  </threadedComment>
  <threadedComment ref="D325" dT="2022-05-05T02:08:34.65" personId="{2C689D54-9B8A-4AF4-918B-6E13D022EFA0}" id="{A1E0C55B-EF8C-4A81-83CA-43986BBB3013}">
    <text>No hay formulario</text>
  </threadedComment>
  <threadedComment ref="D326" dT="2022-05-05T20:22:47.09" personId="{2C689D54-9B8A-4AF4-918B-6E13D022EFA0}" id="{8577479E-18BC-4E91-B8B8-60E71B0F53F7}">
    <text>Al ser formulario de busqueda no maneja errores</text>
  </threadedComment>
  <threadedComment ref="D327" dT="2022-05-07T11:45:57.47" personId="{67848C4E-904E-A84A-8015-B69315525ED8}" id="{4BA31F95-0840-2C40-851F-FF4902757AD2}">
    <text>No hay formularios</text>
  </threadedComment>
  <threadedComment ref="D328" dT="2022-05-07T11:45:57.47" personId="{67848C4E-904E-A84A-8015-B69315525ED8}" id="{0AF28AC3-CA1A-B545-9898-F03FF1119D8E}">
    <text>No hay formularios</text>
  </threadedComment>
  <threadedComment ref="D329" dT="2022-05-07T11:45:57.47" personId="{67848C4E-904E-A84A-8015-B69315525ED8}" id="{9FC772CC-9059-C44B-80DE-1E3107A70370}">
    <text>No hay formularios</text>
  </threadedComment>
  <threadedComment ref="D330" dT="2022-05-07T11:45:57.47" personId="{67848C4E-904E-A84A-8015-B69315525ED8}" id="{0BEE7BA7-30AB-114E-B27C-1FC9AE945B9C}">
    <text>No hay formularios</text>
  </threadedComment>
  <threadedComment ref="D332" dT="2022-05-07T11:45:57.47" personId="{67848C4E-904E-A84A-8015-B69315525ED8}" id="{C1224E78-E93F-624E-8800-67861AA3D208}">
    <text>No hay formularios</text>
  </threadedComment>
  <threadedComment ref="D333" dT="2022-05-07T11:45:57.47" personId="{67848C4E-904E-A84A-8015-B69315525ED8}" id="{53F703EF-64E2-2049-908C-44BC3B5FDF6A}">
    <text>No hay formularios</text>
  </threadedComment>
  <threadedComment ref="D334" dT="2022-05-07T11:45:57.47" personId="{67848C4E-904E-A84A-8015-B69315525ED8}" id="{835ACBB7-462B-A649-90FD-23214F0599B9}">
    <text>No hay formularios</text>
  </threadedComment>
  <threadedComment ref="D335" dT="2022-05-07T11:45:57.47" personId="{67848C4E-904E-A84A-8015-B69315525ED8}" id="{EB39132A-46EB-424D-AA50-98909E57A72E}">
    <text>No hay formularios</text>
  </threadedComment>
  <threadedComment ref="D361" dT="2022-04-01T11:34:28.54" personId="{67848C4E-904E-A84A-8015-B69315525ED8}" id="{6E53A142-F198-3345-9FAE-88AF0766A4E3}">
    <text>Se verifica la información</text>
  </threadedComment>
  <threadedComment ref="D362" dT="2022-05-04T23:45:02.83" personId="{2C689D54-9B8A-4AF4-918B-6E13D022EFA0}" id="{13F7F212-8414-42EE-9887-F608E7B1CFFC}">
    <text>No hay mecanismos</text>
  </threadedComment>
  <threadedComment ref="D363" dT="2022-05-05T02:08:50.98" personId="{2C689D54-9B8A-4AF4-918B-6E13D022EFA0}" id="{5D71A60E-18F3-4B50-ACAE-999A64E3C167}">
    <text>No hay mecanismos</text>
  </threadedComment>
  <threadedComment ref="D364" dT="2022-05-05T20:24:40.05" personId="{2C689D54-9B8A-4AF4-918B-6E13D022EFA0}" id="{24E404B6-72CD-473B-A09D-8C5AC3A8BA3F}">
    <text>No hay mecanismos de este tipo</text>
  </threadedComment>
  <threadedComment ref="D365" dT="2022-05-07T11:46:16.81" personId="{67848C4E-904E-A84A-8015-B69315525ED8}" id="{0221D273-D561-D848-A4C0-7BB8D9F5A6A4}">
    <text>No hay mecanismos</text>
  </threadedComment>
  <threadedComment ref="D366" dT="2022-05-07T11:46:16.81" personId="{67848C4E-904E-A84A-8015-B69315525ED8}" id="{5B778A3A-F4A2-1347-B9FA-6081E795C014}">
    <text>No hay mecanismos</text>
  </threadedComment>
  <threadedComment ref="D367" dT="2022-05-07T11:46:16.81" personId="{67848C4E-904E-A84A-8015-B69315525ED8}" id="{A2924B41-71D8-1C4A-8BBC-D93E1A66B125}">
    <text>No hay mecanismos</text>
  </threadedComment>
  <threadedComment ref="D368" dT="2022-04-01T11:34:28.54" personId="{67848C4E-904E-A84A-8015-B69315525ED8}" id="{BFFA16A5-BF33-A947-911A-51B170B384AE}">
    <text>Se verifica la información</text>
  </threadedComment>
  <threadedComment ref="D369" dT="2022-05-07T11:46:16.81" personId="{67848C4E-904E-A84A-8015-B69315525ED8}" id="{0DF86845-47ED-754F-A992-E4A03F91CFE6}">
    <text>No hay mecanismos</text>
  </threadedComment>
  <threadedComment ref="D370" dT="2022-05-07T11:46:16.81" personId="{67848C4E-904E-A84A-8015-B69315525ED8}" id="{A3AE293D-EF69-974C-8BE0-DB59555BE142}">
    <text>No hay mecanismos</text>
  </threadedComment>
  <threadedComment ref="D371" dT="2022-05-07T11:46:16.81" personId="{67848C4E-904E-A84A-8015-B69315525ED8}" id="{DF4AC02C-5499-A34A-9F4E-04669FEA1D9A}">
    <text>No hay mecanismos</text>
  </threadedComment>
  <threadedComment ref="D372" dT="2022-05-07T11:46:16.81" personId="{67848C4E-904E-A84A-8015-B69315525ED8}" id="{E915BD0B-FE9A-A24C-AF4A-F90BC38C57CA}">
    <text>No hay mecanismos</text>
  </threadedComment>
  <threadedComment ref="D373" dT="2022-05-07T11:46:16.81" personId="{67848C4E-904E-A84A-8015-B69315525ED8}" id="{A15E8533-0341-C046-8C13-BBCF671D09E1}">
    <text>No hay mecanismos</text>
  </threadedComment>
</ThreadedComments>
</file>

<file path=xl/threadedComments/threadedComment4.xml><?xml version="1.0" encoding="utf-8"?>
<ThreadedComments xmlns="http://schemas.microsoft.com/office/spreadsheetml/2018/threadedcomments" xmlns:x="http://schemas.openxmlformats.org/spreadsheetml/2006/main">
  <threadedComment ref="D19" dT="2022-04-01T11:36:29.28" personId="{67848C4E-904E-A84A-8015-B69315525ED8}" id="{C7A782F8-02F2-9C49-ACA3-A83599E3080E}">
    <text>Existencia de campos con ID repetido</text>
  </threadedComment>
  <threadedComment ref="D20" dT="2022-05-05T00:01:50.80" personId="{2C689D54-9B8A-4AF4-918B-6E13D022EFA0}" id="{77998CA5-60A3-4C2D-9182-C6E97983F8C3}">
    <text>Cumple la especificación de HTML</text>
  </threadedComment>
  <threadedComment ref="D21" dT="2022-05-05T02:00:30.59" personId="{2C689D54-9B8A-4AF4-918B-6E13D022EFA0}" id="{E16713F0-CA97-413A-99E2-01941B9CA73B}">
    <text>Cumple la especificación de HTML</text>
  </threadedComment>
  <threadedComment ref="D22" dT="2022-05-05T20:27:27.38" personId="{2C689D54-9B8A-4AF4-918B-6E13D022EFA0}" id="{55C558B1-ED84-4A72-9067-800130517F4C}">
    <text>Cumple la especificación de HTML</text>
  </threadedComment>
  <threadedComment ref="D23" dT="2022-05-07T11:47:19.99" personId="{67848C4E-904E-A84A-8015-B69315525ED8}" id="{BA5CCAD9-66F4-4446-8192-9B7719B2AE63}">
    <text>Cumple la especificación de HTML</text>
  </threadedComment>
  <threadedComment ref="D24" dT="2022-05-07T11:48:06.68" personId="{67848C4E-904E-A84A-8015-B69315525ED8}" id="{1DBCD617-FBAF-C54F-95AB-983A5EF8370C}">
    <text>Utiliza divs dentro del elemento button</text>
  </threadedComment>
  <threadedComment ref="D25" dT="2022-05-07T11:48:06.68" personId="{67848C4E-904E-A84A-8015-B69315525ED8}" id="{6CB1C30D-7E06-5743-B547-C10D8CF59749}">
    <text>Utiliza divs dentro del elemento button</text>
  </threadedComment>
  <threadedComment ref="D26" dT="2022-05-07T11:48:06.68" personId="{67848C4E-904E-A84A-8015-B69315525ED8}" id="{FBBE1837-0869-2949-869B-7AC8D7690613}">
    <text>Utiliza divs dentro del elemento button</text>
  </threadedComment>
  <threadedComment ref="D27" dT="2022-05-07T11:48:06.68" personId="{67848C4E-904E-A84A-8015-B69315525ED8}" id="{203D9B75-561B-E442-B670-CB4D4276727A}">
    <text>Utiliza divs dentro del elemento button</text>
  </threadedComment>
  <threadedComment ref="D28" dT="2022-05-07T11:48:06.68" personId="{67848C4E-904E-A84A-8015-B69315525ED8}" id="{A39621F1-60AA-A343-9F31-C288BE3926B0}">
    <text>Utiliza divs dentro del elemento button</text>
  </threadedComment>
  <threadedComment ref="D29" dT="2022-05-07T11:48:06.68" personId="{67848C4E-904E-A84A-8015-B69315525ED8}" id="{9F33B971-A157-CE47-9191-8D7A323D0B6F}">
    <text>Utiliza divs dentro del elemento button</text>
  </threadedComment>
  <threadedComment ref="D30" dT="2022-05-07T11:48:06.68" personId="{67848C4E-904E-A84A-8015-B69315525ED8}" id="{10F04591-7881-884F-827C-EC1FDB0309EF}">
    <text>Utiliza divs dentro del elemento button</text>
  </threadedComment>
  <threadedComment ref="D31" dT="2022-05-07T11:48:06.68" personId="{67848C4E-904E-A84A-8015-B69315525ED8}" id="{5A6D82CA-E741-C445-8088-2B16CB824981}">
    <text>Utiliza divs dentro del elemento button</text>
  </threadedComment>
  <threadedComment ref="D57" dT="2022-04-01T11:35:41.33" personId="{67848C4E-904E-A84A-8015-B69315525ED8}" id="{6C105DC2-81F4-7541-9D31-DC2B289CD7DD}">
    <text>Existencia de campos de formulario sin etiqueta o sin título</text>
  </threadedComment>
  <threadedComment ref="D58" dT="2022-05-05T00:04:12.83" personId="{2C689D54-9B8A-4AF4-918B-6E13D022EFA0}" id="{B6EFB419-49CC-4102-B9C4-205F023DA5D9}">
    <text>No contiene interfaz de usuario</text>
  </threadedComment>
  <threadedComment ref="D59" dT="2022-05-05T02:00:42.13" personId="{2C689D54-9B8A-4AF4-918B-6E13D022EFA0}" id="{FC5804AE-2E17-47B7-A50C-5605CD801297}">
    <text>No contiene interfaz de usuario</text>
  </threadedComment>
  <threadedComment ref="D60" dT="2022-05-05T20:34:11.12" personId="{2C689D54-9B8A-4AF4-918B-6E13D022EFA0}" id="{FE7F172E-3C9A-4DF7-8589-EBEB8AD77C0C}">
    <text>Controles de formularios sin etiquetar</text>
  </threadedComment>
  <threadedComment ref="D61" dT="2022-05-07T11:49:25.10" personId="{67848C4E-904E-A84A-8015-B69315525ED8}" id="{A4673A3E-93E0-6E48-A469-6B97D00B74CC}">
    <text>No contiene interfaz de usuario</text>
  </threadedComment>
  <threadedComment ref="D62" dT="2022-05-07T11:48:54.29" personId="{67848C4E-904E-A84A-8015-B69315525ED8}" id="{112A7BBE-57E3-6F41-B5B5-022699BF4194}">
    <text>Controles de formularios sin etiquetar</text>
  </threadedComment>
  <threadedComment ref="D63" dT="2022-05-07T11:49:25.10" personId="{67848C4E-904E-A84A-8015-B69315525ED8}" id="{CD2A0865-220F-7A48-8381-5762C717B2F0}">
    <text>No contiene interfaz de usuario</text>
  </threadedComment>
  <threadedComment ref="D64" dT="2022-05-07T11:49:25.10" personId="{67848C4E-904E-A84A-8015-B69315525ED8}" id="{081B51CB-6CBB-F640-9668-0C610E277270}">
    <text>No contiene interfaz de usuario</text>
  </threadedComment>
  <threadedComment ref="D66" dT="2022-05-07T11:49:25.10" personId="{67848C4E-904E-A84A-8015-B69315525ED8}" id="{A1EC40E1-4C32-EB43-A3ED-C6B0D756E4D5}">
    <text>No contiene interfaz de usuario</text>
  </threadedComment>
  <threadedComment ref="D67" dT="2022-05-07T11:49:25.10" personId="{67848C4E-904E-A84A-8015-B69315525ED8}" id="{4641B602-3D13-AB4F-A55D-7FCD078F14E9}">
    <text>No contiene interfaz de usuario</text>
  </threadedComment>
  <threadedComment ref="D68" dT="2022-05-07T11:49:25.10" personId="{67848C4E-904E-A84A-8015-B69315525ED8}" id="{F769E7F5-F918-E241-8982-7190AE49E864}">
    <text>No contiene interfaz de usuario</text>
  </threadedComment>
  <threadedComment ref="D69" dT="2022-05-07T11:48:54.29" personId="{67848C4E-904E-A84A-8015-B69315525ED8}" id="{32CF72CA-02CB-334E-A045-BFF8584113A8}">
    <text>Controles de formularios sin etiquetar</text>
  </threadedComment>
  <threadedComment ref="D95" dT="2022-04-01T11:37:49.26" personId="{67848C4E-904E-A84A-8015-B69315525ED8}" id="{999402E1-11E5-C34C-B081-52642A06A302}">
    <text>Pueden ser presentados al usuario de
productos de apoyo sin recibir el foco</text>
  </threadedComment>
  <threadedComment ref="D96" dT="2022-05-05T00:04:50.63" personId="{2C689D54-9B8A-4AF4-918B-6E13D022EFA0}" id="{8CD6A44A-FD8B-446B-95D1-6F56135411CA}">
    <text>En el contenido implementado en lenguajes de marcado,
los mensajes de estado pueden ser determinados por software a través de su
rol o propiedades</text>
  </threadedComment>
  <threadedComment ref="D97" dT="2022-05-05T02:00:54.36" personId="{2C689D54-9B8A-4AF4-918B-6E13D022EFA0}" id="{DB76E492-A569-4AA0-95A1-08BDE58C8C99}">
    <text>En el contenido implementado en lenguajes de marcado,
los mensajes de estado pueden ser determinados por software a través de su
rol o propiedades</text>
  </threadedComment>
  <threadedComment ref="D98" dT="2022-05-05T20:37:18.35" personId="{2C689D54-9B8A-4AF4-918B-6E13D022EFA0}" id="{C356D959-EA07-45F6-9AA4-1A933CB000D0}">
    <text>No se utiliza lenguajes de marcado</text>
  </threadedComment>
  <threadedComment ref="D99" dT="2022-05-07T11:50:05.74" personId="{67848C4E-904E-A84A-8015-B69315525ED8}" id="{33A64DE7-D447-B541-B6C2-6AE41FCC0D1D}">
    <text>En el contenido implementado en lenguajes de marcado, los mensajes de estado pueden ser determinados por software a través de su rol o propiedades</text>
  </threadedComment>
  <threadedComment ref="D100" dT="2022-05-07T11:50:05.74" personId="{67848C4E-904E-A84A-8015-B69315525ED8}" id="{B06FBE01-9CFF-4D42-AC8D-B5B7244EA4AD}">
    <text>En el contenido implementado en lenguajes de marcado, los mensajes de estado pueden ser determinados por software a través de su rol o propiedades</text>
  </threadedComment>
  <threadedComment ref="D101" dT="2022-05-07T11:50:05.74" personId="{67848C4E-904E-A84A-8015-B69315525ED8}" id="{F301B98E-5CF5-E744-BD2F-B50ABB95ECA9}">
    <text>En el contenido implementado en lenguajes de marcado, los mensajes de estado pueden ser determinados por software a través de su rol o propiedades</text>
  </threadedComment>
  <threadedComment ref="D102" dT="2022-05-07T11:50:05.74" personId="{67848C4E-904E-A84A-8015-B69315525ED8}" id="{8A4F7F61-7A58-E846-B6BA-3DD7D4AFFE8A}">
    <text>En el contenido implementado en lenguajes de marcado, los mensajes de estado pueden ser determinados por software a través de su rol o propiedades</text>
  </threadedComment>
  <threadedComment ref="D103" dT="2022-05-07T11:50:05.74" personId="{67848C4E-904E-A84A-8015-B69315525ED8}" id="{EC31196D-91F7-9A40-A2A5-E8E172168B58}">
    <text>En el contenido implementado en lenguajes de marcado, los mensajes de estado pueden ser determinados por software a través de su rol o propiedades</text>
  </threadedComment>
  <threadedComment ref="D104" dT="2022-05-07T11:50:05.74" personId="{67848C4E-904E-A84A-8015-B69315525ED8}" id="{65CD5215-B3BF-644B-B14F-F53E97ED14AD}">
    <text>En el contenido implementado en lenguajes de marcado, los mensajes de estado pueden ser determinados por software a través de su rol o propiedades</text>
  </threadedComment>
  <threadedComment ref="D105" dT="2022-05-07T11:50:05.74" personId="{67848C4E-904E-A84A-8015-B69315525ED8}" id="{C42502BF-C066-5247-9D5F-64DA42FA6F82}">
    <text>En el contenido implementado en lenguajes de marcado, los mensajes de estado pueden ser determinados por software a través de su rol o propiedades</text>
  </threadedComment>
  <threadedComment ref="D106" dT="2022-05-07T11:50:05.74" personId="{67848C4E-904E-A84A-8015-B69315525ED8}" id="{7C431F04-907F-A042-B92F-64FCD8130A73}">
    <text>En el contenido implementado en lenguajes de marcado, los mensajes de estado pueden ser determinados por software a través de su rol o propiedades</text>
  </threadedComment>
  <threadedComment ref="D107" dT="2022-05-05T20:37:18.35" personId="{2C689D54-9B8A-4AF4-918B-6E13D022EFA0}" id="{120F3296-64FA-7D44-9478-64C27DC93D6E}">
    <text>No se utiliza lenguajes de marcado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4" t="s">
        <v>276</v>
      </c>
      <c r="O2" s="3"/>
      <c r="P2" s="3"/>
      <c r="Q2" s="3"/>
      <c r="R2" s="3"/>
      <c r="S2" s="3"/>
      <c r="T2" s="3"/>
      <c r="U2" s="3"/>
      <c r="V2" s="3"/>
      <c r="W2" s="3"/>
      <c r="X2" s="3"/>
      <c r="Y2" s="3"/>
      <c r="Z2" s="3"/>
    </row>
    <row r="3" spans="1:64" ht="23.75" customHeight="1" thickTop="1">
      <c r="A3" s="1"/>
      <c r="B3" s="5" t="s">
        <v>261</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5" t="s">
        <v>262</v>
      </c>
      <c r="C9" s="176"/>
      <c r="D9" s="176"/>
      <c r="E9" s="176"/>
      <c r="F9" s="176"/>
      <c r="G9" s="176"/>
      <c r="H9" s="176"/>
      <c r="I9" s="176"/>
      <c r="J9" s="176"/>
      <c r="K9" s="176"/>
      <c r="L9" s="176"/>
      <c r="M9" s="176"/>
      <c r="N9" s="176"/>
    </row>
    <row r="10" spans="1:64" ht="28.75" customHeight="1"/>
    <row r="11" spans="1:64" ht="86.25" customHeight="1">
      <c r="B11" s="176" t="s">
        <v>3</v>
      </c>
      <c r="C11" s="176"/>
      <c r="D11" s="176"/>
      <c r="E11" s="176"/>
      <c r="F11" s="176"/>
      <c r="G11" s="176"/>
      <c r="H11" s="176"/>
      <c r="I11" s="176"/>
      <c r="J11" s="176"/>
      <c r="K11" s="176"/>
      <c r="L11" s="176"/>
      <c r="M11" s="176"/>
      <c r="N11" s="176"/>
    </row>
    <row r="13" spans="1:64" ht="269.25" customHeight="1">
      <c r="B13" s="177" t="s">
        <v>263</v>
      </c>
      <c r="C13" s="177"/>
      <c r="D13" s="177"/>
      <c r="E13" s="177"/>
      <c r="F13" s="177"/>
      <c r="G13" s="177"/>
      <c r="H13" s="177"/>
      <c r="I13" s="177"/>
      <c r="J13" s="177"/>
      <c r="K13" s="177"/>
      <c r="L13" s="177"/>
      <c r="M13" s="177"/>
      <c r="N13" s="177"/>
    </row>
    <row r="15" spans="1:64" ht="87.75" customHeight="1">
      <c r="B15" s="177" t="s">
        <v>264</v>
      </c>
      <c r="C15" s="178"/>
      <c r="D15" s="178"/>
      <c r="E15" s="178"/>
      <c r="F15" s="178"/>
      <c r="G15" s="178"/>
      <c r="H15" s="178"/>
      <c r="I15" s="178"/>
      <c r="J15" s="178"/>
      <c r="K15" s="178"/>
      <c r="L15" s="178"/>
      <c r="M15" s="178"/>
      <c r="N15" s="178"/>
    </row>
    <row r="17" spans="2:14" ht="29.25" customHeight="1">
      <c r="B17" s="178" t="s">
        <v>4</v>
      </c>
      <c r="C17" s="178"/>
      <c r="D17" s="178"/>
      <c r="E17" s="178"/>
      <c r="F17" s="178"/>
      <c r="G17" s="178"/>
      <c r="H17" s="178"/>
      <c r="I17" s="178"/>
      <c r="J17" s="178"/>
      <c r="K17" s="178"/>
      <c r="L17" s="178"/>
      <c r="M17" s="178"/>
      <c r="N17" s="178"/>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C29" sqref="C29"/>
    </sheetView>
  </sheetViews>
  <sheetFormatPr baseColWidth="10" defaultColWidth="11.5" defaultRowHeight="13"/>
  <cols>
    <col min="1" max="1" width="11.5" style="14"/>
    <col min="2" max="2" width="72.1640625" style="14" customWidth="1"/>
    <col min="3" max="3" width="101.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5" style="14" customWidth="1"/>
    <col min="65" max="16384" width="11.5" style="14"/>
  </cols>
  <sheetData>
    <row r="1" spans="1:64" ht="12.75" customHeight="1">
      <c r="A1" s="32"/>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2"/>
      <c r="B2" s="82"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2"/>
      <c r="B3" s="83" t="s">
        <v>261</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2"/>
      <c r="B4" s="84"/>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5" t="s">
        <v>5</v>
      </c>
      <c r="C5" s="165"/>
      <c r="D5" s="100"/>
      <c r="E5" s="100"/>
      <c r="F5" s="100"/>
      <c r="G5" s="100"/>
      <c r="H5" s="100"/>
      <c r="I5" s="100"/>
      <c r="J5" s="100"/>
      <c r="K5" s="100"/>
      <c r="L5" s="100"/>
      <c r="M5" s="100"/>
      <c r="N5" s="100"/>
      <c r="O5" s="85"/>
      <c r="P5" s="85"/>
      <c r="Q5" s="85"/>
      <c r="R5" s="85"/>
      <c r="S5" s="85"/>
      <c r="T5" s="85"/>
      <c r="U5" s="85"/>
      <c r="V5" s="85"/>
      <c r="W5" s="85"/>
      <c r="X5" s="85"/>
      <c r="Y5" s="85"/>
      <c r="Z5" s="85"/>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row>
    <row r="6" spans="1:64" ht="10.75" customHeight="1">
      <c r="C6" s="101"/>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2"/>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5"/>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2"/>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1"/>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2"/>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2"/>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1"/>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3"/>
      <c r="C15" s="163"/>
      <c r="D15" s="163"/>
      <c r="E15" s="163"/>
      <c r="F15" s="163"/>
      <c r="G15" s="163"/>
      <c r="H15" s="163"/>
      <c r="I15" s="163"/>
      <c r="J15" s="163"/>
      <c r="K15" s="163"/>
      <c r="L15" s="163"/>
      <c r="M15" s="163"/>
      <c r="N15" s="163"/>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265</v>
      </c>
      <c r="C17" s="102"/>
      <c r="D17" s="166" t="s">
        <v>266</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5"/>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2"/>
      <c r="D19" s="166" t="s">
        <v>267</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1"/>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278</v>
      </c>
      <c r="C21" s="102"/>
      <c r="D21" s="166" t="s">
        <v>277</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1"/>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3"/>
      <c r="C23" s="163"/>
      <c r="D23" s="163"/>
      <c r="E23" s="163"/>
      <c r="F23" s="163"/>
      <c r="G23" s="163"/>
      <c r="H23" s="163"/>
      <c r="I23" s="163"/>
      <c r="J23" s="163"/>
      <c r="K23" s="163"/>
      <c r="L23" s="163"/>
      <c r="M23" s="163"/>
      <c r="N23" s="163"/>
      <c r="O23" s="19"/>
      <c r="P23" s="19"/>
      <c r="Q23" s="19"/>
      <c r="R23" s="19"/>
      <c r="S23" s="19"/>
      <c r="T23" s="19"/>
      <c r="U23" s="19"/>
      <c r="V23" s="19"/>
      <c r="W23" s="19"/>
      <c r="X23" s="19"/>
      <c r="Y23" s="19"/>
      <c r="Z23" s="19"/>
    </row>
    <row r="24" spans="1:26" ht="10.75" customHeight="1">
      <c r="C24" s="101"/>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2"/>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1"/>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268</v>
      </c>
      <c r="C27" s="171" t="s">
        <v>279</v>
      </c>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1"/>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269</v>
      </c>
      <c r="C29" s="102"/>
      <c r="D29" s="86" t="s">
        <v>271</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6"/>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2"/>
      <c r="D31" s="164" t="s">
        <v>272</v>
      </c>
      <c r="E31" s="164"/>
      <c r="F31" s="164"/>
      <c r="G31" s="164"/>
      <c r="H31" s="164"/>
      <c r="I31" s="164"/>
      <c r="J31" s="164"/>
      <c r="K31" s="164"/>
      <c r="L31" s="164"/>
      <c r="M31" s="164"/>
      <c r="N31" s="19"/>
      <c r="O31" s="19"/>
      <c r="P31" s="19"/>
      <c r="Q31" s="19"/>
      <c r="R31" s="19"/>
      <c r="S31" s="19"/>
      <c r="V31" s="19"/>
      <c r="W31" s="19"/>
      <c r="X31" s="19"/>
      <c r="Y31" s="19"/>
      <c r="Z31" s="19"/>
    </row>
    <row r="32" spans="1:26" ht="10.75" customHeight="1">
      <c r="C32" s="101"/>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270</v>
      </c>
      <c r="C33" s="102"/>
    </row>
    <row r="34" spans="2:26" ht="10.75" customHeight="1">
      <c r="C34" s="101"/>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2"/>
      <c r="D35" s="164" t="s">
        <v>16</v>
      </c>
      <c r="E35" s="164"/>
      <c r="F35" s="164"/>
      <c r="G35" s="164"/>
      <c r="H35" s="164"/>
      <c r="I35" s="164"/>
      <c r="J35" s="164"/>
      <c r="K35" s="164"/>
      <c r="L35" s="164"/>
      <c r="M35" s="164"/>
    </row>
    <row r="36" spans="2:26" ht="11.5" customHeight="1">
      <c r="B36" s="16"/>
      <c r="C36" s="16"/>
    </row>
    <row r="37" spans="2:26" ht="14" customHeight="1">
      <c r="B37" s="163"/>
      <c r="C37" s="163"/>
      <c r="D37" s="163"/>
      <c r="E37" s="163"/>
      <c r="F37" s="163"/>
      <c r="G37" s="163"/>
      <c r="H37" s="163"/>
      <c r="I37" s="163"/>
      <c r="J37" s="163"/>
      <c r="K37" s="163"/>
      <c r="L37" s="163"/>
      <c r="M37" s="163"/>
      <c r="N37" s="163"/>
    </row>
    <row r="38" spans="2:26" ht="10.75" customHeight="1">
      <c r="C38" s="86"/>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2" t="s">
        <v>18</v>
      </c>
      <c r="D39" s="55"/>
      <c r="E39" s="19"/>
      <c r="F39" s="19"/>
      <c r="G39" s="19"/>
      <c r="H39" s="19"/>
      <c r="I39" s="19"/>
      <c r="J39" s="19"/>
      <c r="K39" s="19"/>
      <c r="L39" s="19"/>
      <c r="M39" s="19"/>
      <c r="N39" s="19"/>
      <c r="O39" s="19"/>
      <c r="Q39" s="19"/>
      <c r="R39" s="19"/>
      <c r="S39" s="19"/>
      <c r="U39" s="19"/>
      <c r="V39" s="19"/>
      <c r="W39" s="19"/>
      <c r="X39" s="19"/>
      <c r="Y39" s="19"/>
      <c r="Z39" s="19"/>
    </row>
    <row r="40" spans="2:26" ht="10.75" customHeight="1">
      <c r="C40" s="86"/>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260</v>
      </c>
      <c r="C41" s="102"/>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6"/>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3"/>
      <c r="C43" s="163"/>
      <c r="D43" s="163"/>
      <c r="E43" s="163"/>
      <c r="F43" s="163"/>
      <c r="G43" s="163"/>
      <c r="H43" s="163"/>
      <c r="I43" s="163"/>
      <c r="J43" s="163"/>
      <c r="K43" s="163"/>
      <c r="L43" s="163"/>
      <c r="M43" s="163"/>
      <c r="N43" s="163"/>
      <c r="O43" s="19"/>
      <c r="Q43" s="19"/>
      <c r="R43" s="19"/>
      <c r="S43" s="19"/>
      <c r="U43" s="19"/>
      <c r="V43" s="19"/>
      <c r="W43" s="19"/>
      <c r="X43" s="19"/>
      <c r="Y43" s="19"/>
      <c r="Z43" s="19"/>
    </row>
    <row r="44" spans="2:26" ht="10.75" customHeight="1">
      <c r="C44" s="86"/>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2"/>
      <c r="D45" s="55"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0"/>
      <c r="D47" s="169" t="s">
        <v>273</v>
      </c>
      <c r="M47" s="19"/>
      <c r="N47" s="19"/>
      <c r="O47" s="19"/>
      <c r="Q47" s="19"/>
      <c r="R47" s="19"/>
      <c r="S47" s="19"/>
      <c r="U47" s="19"/>
      <c r="V47" s="19"/>
      <c r="W47" s="19"/>
      <c r="X47" s="19"/>
      <c r="Y47" s="19"/>
      <c r="Z47" s="19"/>
    </row>
    <row r="48" spans="2:26" ht="14.75" customHeight="1">
      <c r="C48" s="104" t="s">
        <v>22</v>
      </c>
      <c r="D48" s="21" t="s">
        <v>23</v>
      </c>
      <c r="G48" s="103"/>
    </row>
    <row r="49" spans="2:26" ht="14.75" customHeight="1">
      <c r="C49" s="104" t="s">
        <v>24</v>
      </c>
      <c r="D49" s="21" t="s">
        <v>23</v>
      </c>
      <c r="G49" s="103"/>
    </row>
    <row r="50" spans="2:26" ht="14.75" customHeight="1">
      <c r="C50" s="104" t="s">
        <v>25</v>
      </c>
      <c r="D50" s="21" t="s">
        <v>23</v>
      </c>
      <c r="G50" s="103"/>
    </row>
    <row r="51" spans="2:26" ht="14.75" customHeight="1">
      <c r="C51" s="104" t="s">
        <v>26</v>
      </c>
      <c r="D51" s="21" t="s">
        <v>23</v>
      </c>
      <c r="G51" s="103"/>
    </row>
    <row r="52" spans="2:26" ht="14.75" customHeight="1">
      <c r="C52" s="104" t="s">
        <v>27</v>
      </c>
      <c r="D52" s="21" t="s">
        <v>23</v>
      </c>
      <c r="G52" s="103"/>
    </row>
    <row r="53" spans="2:26" ht="14.75" customHeight="1">
      <c r="C53" s="104" t="s">
        <v>28</v>
      </c>
      <c r="D53" s="21" t="s">
        <v>23</v>
      </c>
      <c r="G53" s="103"/>
    </row>
    <row r="54" spans="2:26" ht="14.75" customHeight="1">
      <c r="C54" s="104" t="s">
        <v>29</v>
      </c>
      <c r="D54" s="21" t="s">
        <v>23</v>
      </c>
      <c r="G54" s="103"/>
    </row>
    <row r="55" spans="2:26" ht="14.75" customHeight="1">
      <c r="C55" s="104" t="s">
        <v>30</v>
      </c>
      <c r="D55" s="21" t="s">
        <v>23</v>
      </c>
      <c r="G55" s="103"/>
    </row>
    <row r="56" spans="2:26" ht="14.75" customHeight="1">
      <c r="C56" s="104" t="s">
        <v>31</v>
      </c>
      <c r="D56" s="21" t="s">
        <v>23</v>
      </c>
      <c r="G56" s="103"/>
    </row>
    <row r="57" spans="2:26" ht="14.75" customHeight="1">
      <c r="C57" s="104" t="s">
        <v>32</v>
      </c>
      <c r="D57" s="21" t="s">
        <v>23</v>
      </c>
      <c r="G57" s="103"/>
    </row>
    <row r="58" spans="2:26" ht="14.75" customHeight="1">
      <c r="C58" s="104" t="s">
        <v>33</v>
      </c>
      <c r="D58" s="21" t="s">
        <v>23</v>
      </c>
      <c r="G58" s="103"/>
    </row>
    <row r="59" spans="2:26" ht="13.25" customHeight="1">
      <c r="B59" s="13"/>
      <c r="C59" s="55"/>
      <c r="D59" s="55"/>
      <c r="E59" s="19"/>
      <c r="F59" s="19"/>
      <c r="G59" s="105"/>
      <c r="H59" s="19"/>
      <c r="I59" s="19"/>
      <c r="J59" s="19"/>
      <c r="K59" s="19"/>
      <c r="L59" s="19"/>
      <c r="M59" s="19"/>
      <c r="N59" s="19"/>
      <c r="O59" s="19"/>
      <c r="P59" s="19"/>
      <c r="Q59" s="19"/>
      <c r="R59" s="19"/>
      <c r="S59" s="19"/>
      <c r="U59" s="19"/>
      <c r="V59" s="19"/>
      <c r="W59" s="19"/>
      <c r="X59" s="19"/>
      <c r="Y59" s="19"/>
      <c r="Z59" s="19"/>
    </row>
    <row r="60" spans="2:26" ht="22.25" customHeight="1">
      <c r="B60" s="13" t="s">
        <v>34</v>
      </c>
      <c r="C60" s="102"/>
      <c r="D60" s="55"/>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5"/>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2"/>
      <c r="D62" s="55"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5"/>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6"/>
      <c r="D64" s="55"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7"/>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7"/>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7"/>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7"/>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7"/>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7"/>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7"/>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7"/>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7"/>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7"/>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7"/>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5" defaultRowHeight="13"/>
  <cols>
    <col min="2" max="2" width="14" customWidth="1"/>
    <col min="3" max="3" width="8.6640625" customWidth="1"/>
    <col min="4" max="4" width="9.5" customWidth="1"/>
    <col min="5" max="5" width="14.5" customWidth="1"/>
    <col min="6" max="6" width="8.5" customWidth="1"/>
    <col min="8" max="8" width="12" customWidth="1"/>
    <col min="9" max="9" width="8.6640625" customWidth="1"/>
    <col min="11" max="11" width="19.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261</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9" t="s">
        <v>274</v>
      </c>
      <c r="C6" s="179"/>
      <c r="D6" s="179"/>
      <c r="E6" s="179"/>
      <c r="F6" s="179"/>
      <c r="G6" s="179"/>
      <c r="H6" s="179"/>
      <c r="I6" s="179"/>
      <c r="J6" s="179"/>
      <c r="K6" s="179"/>
      <c r="L6" s="179"/>
    </row>
    <row r="7" spans="1:60" ht="33.25" customHeight="1">
      <c r="B7" s="180" t="s">
        <v>40</v>
      </c>
      <c r="C7" s="180"/>
      <c r="D7" s="180"/>
      <c r="E7" s="180"/>
      <c r="F7" s="180"/>
      <c r="G7" s="180"/>
      <c r="H7" s="180"/>
      <c r="I7" s="180"/>
      <c r="J7" s="180"/>
      <c r="K7" s="180"/>
      <c r="L7" s="180"/>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7"/>
      <c r="L13" s="167"/>
    </row>
    <row r="14" spans="1:60" ht="17" customHeight="1">
      <c r="K14" s="167"/>
      <c r="L14" s="167"/>
    </row>
    <row r="15" spans="1:60" ht="17" customHeight="1">
      <c r="K15" s="167"/>
      <c r="L15" s="167"/>
    </row>
    <row r="16" spans="1:60" ht="17" customHeight="1">
      <c r="K16" s="167"/>
      <c r="L16" s="167"/>
    </row>
    <row r="17" spans="11:12">
      <c r="K17" s="167"/>
      <c r="L17" s="167"/>
    </row>
    <row r="18" spans="11:12">
      <c r="K18" s="167"/>
      <c r="L18" s="167"/>
    </row>
    <row r="19" spans="11:12">
      <c r="K19" s="167"/>
      <c r="L19" s="167"/>
    </row>
    <row r="20" spans="11:12">
      <c r="K20" s="167"/>
      <c r="L20" s="167"/>
    </row>
    <row r="21" spans="11:12">
      <c r="K21" s="167"/>
      <c r="L21" s="167"/>
    </row>
    <row r="22" spans="11:12">
      <c r="K22" s="167"/>
      <c r="L22" s="167"/>
    </row>
    <row r="23" spans="11:12">
      <c r="K23" s="167"/>
      <c r="L23" s="167"/>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topLeftCell="A6" zoomScale="124" zoomScaleNormal="124" workbookViewId="0">
      <selection activeCell="E16" sqref="E16"/>
    </sheetView>
  </sheetViews>
  <sheetFormatPr baseColWidth="10" defaultColWidth="11.5" defaultRowHeight="13"/>
  <cols>
    <col min="1" max="1" width="11.6640625" style="14" customWidth="1"/>
    <col min="2" max="2" width="9.5" style="14" customWidth="1"/>
    <col min="3" max="3" width="27.33203125" style="14" customWidth="1"/>
    <col min="4" max="4" width="26" style="14" customWidth="1"/>
    <col min="5" max="5" width="51.6640625" style="14" customWidth="1"/>
    <col min="6" max="6" width="57" style="14" customWidth="1"/>
    <col min="7" max="7" width="82" style="14" customWidth="1"/>
    <col min="8" max="8" width="27.5" style="14" customWidth="1"/>
    <col min="9" max="24" width="8.6640625" style="14" customWidth="1"/>
    <col min="25" max="64" width="14.5" style="14" customWidth="1"/>
    <col min="65" max="16384" width="11.5" style="14"/>
  </cols>
  <sheetData>
    <row r="1" spans="1:64" ht="12.75" customHeight="1">
      <c r="A1" s="32"/>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2"/>
      <c r="B2" s="82"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2"/>
      <c r="B3" s="83" t="s">
        <v>261</v>
      </c>
      <c r="C3" s="19"/>
      <c r="D3" s="19"/>
      <c r="E3" s="19"/>
      <c r="F3" s="56" t="s">
        <v>57</v>
      </c>
      <c r="G3" s="19"/>
      <c r="H3" s="19"/>
      <c r="I3" s="19"/>
      <c r="J3" s="19"/>
      <c r="K3" s="19"/>
      <c r="L3" s="19"/>
      <c r="M3" s="19"/>
      <c r="N3" s="19"/>
      <c r="O3" s="19"/>
      <c r="P3" s="19"/>
      <c r="Q3" s="19"/>
      <c r="R3" s="19"/>
      <c r="S3" s="19"/>
      <c r="T3" s="19"/>
      <c r="U3" s="19"/>
      <c r="V3" s="19"/>
      <c r="W3" s="19"/>
      <c r="X3" s="19"/>
      <c r="Y3" s="19"/>
    </row>
    <row r="4" spans="1:64" ht="16.75" customHeight="1" thickTop="1">
      <c r="A4" s="32"/>
      <c r="B4" s="84"/>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81" t="s">
        <v>58</v>
      </c>
      <c r="C5" s="181"/>
      <c r="D5" s="181"/>
      <c r="E5" s="181"/>
      <c r="F5" s="181"/>
      <c r="G5" s="181"/>
      <c r="H5" s="85"/>
      <c r="I5" s="85"/>
      <c r="J5" s="85"/>
      <c r="K5" s="85"/>
      <c r="L5" s="85"/>
      <c r="M5" s="85"/>
      <c r="N5" s="85"/>
      <c r="O5" s="85"/>
      <c r="P5" s="85"/>
      <c r="Q5" s="85"/>
      <c r="R5" s="85"/>
      <c r="S5" s="85"/>
      <c r="T5" s="85"/>
      <c r="U5" s="85"/>
      <c r="V5" s="85"/>
      <c r="W5" s="85"/>
      <c r="X5" s="85"/>
      <c r="Y5" s="85"/>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row>
    <row r="6" spans="1:64" ht="17.75" customHeight="1">
      <c r="A6" s="87"/>
      <c r="B6" s="87"/>
      <c r="C6" s="87"/>
      <c r="D6" s="87"/>
      <c r="E6" s="87"/>
      <c r="F6" s="19"/>
      <c r="G6" s="19"/>
      <c r="H6" s="19"/>
      <c r="I6" s="19"/>
      <c r="J6" s="19"/>
      <c r="K6" s="19"/>
      <c r="L6" s="19"/>
      <c r="M6" s="19"/>
      <c r="N6" s="19"/>
      <c r="O6" s="19"/>
      <c r="P6" s="19"/>
      <c r="Q6" s="19"/>
      <c r="R6" s="19"/>
      <c r="S6" s="19"/>
      <c r="T6" s="19"/>
      <c r="U6" s="19"/>
      <c r="V6" s="19"/>
      <c r="W6" s="19"/>
      <c r="X6" s="19"/>
    </row>
    <row r="7" spans="1:64" ht="18.25" customHeight="1">
      <c r="B7" s="88" t="s">
        <v>59</v>
      </c>
      <c r="C7" s="89" t="s">
        <v>60</v>
      </c>
      <c r="D7" s="89" t="s">
        <v>61</v>
      </c>
      <c r="E7" s="88" t="s">
        <v>275</v>
      </c>
      <c r="F7" s="90" t="s">
        <v>62</v>
      </c>
      <c r="G7" s="90" t="s">
        <v>63</v>
      </c>
      <c r="H7" s="19"/>
      <c r="I7" s="19"/>
      <c r="J7" s="19"/>
      <c r="K7" s="19"/>
      <c r="L7" s="19"/>
      <c r="M7" s="19"/>
      <c r="N7" s="19"/>
      <c r="O7" s="19"/>
      <c r="P7" s="19"/>
      <c r="Q7" s="19"/>
      <c r="R7" s="19"/>
      <c r="S7" s="19"/>
      <c r="T7" s="19"/>
      <c r="U7" s="19"/>
      <c r="V7" s="19"/>
      <c r="W7" s="19"/>
      <c r="X7" s="19"/>
    </row>
    <row r="8" spans="1:64" ht="18.25" customHeight="1">
      <c r="B8" s="91">
        <v>1</v>
      </c>
      <c r="C8" s="190" t="s">
        <v>281</v>
      </c>
      <c r="D8" s="190" t="s">
        <v>224</v>
      </c>
      <c r="E8" s="191" t="s">
        <v>279</v>
      </c>
      <c r="F8" s="192" t="s">
        <v>284</v>
      </c>
      <c r="G8" s="192" t="s">
        <v>64</v>
      </c>
      <c r="H8" s="19"/>
      <c r="I8" s="19"/>
      <c r="J8" s="19"/>
      <c r="K8" s="19"/>
      <c r="L8" s="19"/>
      <c r="M8" s="19"/>
      <c r="N8" s="19"/>
      <c r="O8" s="19"/>
      <c r="P8" s="19"/>
      <c r="Q8" s="19"/>
      <c r="R8" s="19"/>
      <c r="S8" s="19"/>
      <c r="T8" s="19"/>
      <c r="U8" s="19"/>
      <c r="V8" s="19"/>
      <c r="W8" s="19"/>
      <c r="X8" s="19"/>
    </row>
    <row r="9" spans="1:64" ht="18.25" customHeight="1">
      <c r="B9" s="91">
        <v>2</v>
      </c>
      <c r="C9" s="190" t="s">
        <v>282</v>
      </c>
      <c r="D9" s="190" t="s">
        <v>244</v>
      </c>
      <c r="E9" s="172" t="s">
        <v>280</v>
      </c>
      <c r="F9" s="193" t="s">
        <v>284</v>
      </c>
      <c r="G9" s="193" t="s">
        <v>283</v>
      </c>
      <c r="H9" s="19"/>
      <c r="I9" s="19"/>
      <c r="J9" s="19"/>
      <c r="K9" s="19"/>
      <c r="L9" s="19"/>
      <c r="M9" s="19"/>
      <c r="N9" s="19"/>
      <c r="O9" s="19"/>
      <c r="P9" s="19"/>
      <c r="Q9" s="19"/>
      <c r="R9" s="19"/>
      <c r="S9" s="19"/>
      <c r="T9" s="19"/>
      <c r="U9" s="19"/>
      <c r="V9" s="19"/>
      <c r="W9" s="19"/>
      <c r="X9" s="19"/>
    </row>
    <row r="10" spans="1:64" ht="18.25" customHeight="1">
      <c r="B10" s="91">
        <v>3</v>
      </c>
      <c r="C10" s="190" t="s">
        <v>286</v>
      </c>
      <c r="D10" s="190" t="s">
        <v>244</v>
      </c>
      <c r="E10" s="174" t="s">
        <v>285</v>
      </c>
      <c r="F10" s="193" t="s">
        <v>309</v>
      </c>
      <c r="G10" s="193" t="s">
        <v>287</v>
      </c>
      <c r="H10" s="19"/>
      <c r="I10" s="19"/>
      <c r="J10" s="19"/>
      <c r="K10" s="19"/>
      <c r="L10" s="19"/>
      <c r="M10" s="19"/>
      <c r="N10" s="19"/>
      <c r="O10" s="19"/>
      <c r="P10" s="19"/>
      <c r="Q10" s="19"/>
      <c r="R10" s="19"/>
      <c r="S10" s="19"/>
      <c r="T10" s="19"/>
      <c r="U10" s="19"/>
      <c r="V10" s="19"/>
      <c r="W10" s="19"/>
      <c r="X10" s="19"/>
    </row>
    <row r="11" spans="1:64" ht="18.25" customHeight="1">
      <c r="B11" s="91">
        <v>4</v>
      </c>
      <c r="C11" s="190" t="s">
        <v>290</v>
      </c>
      <c r="D11" s="190" t="s">
        <v>244</v>
      </c>
      <c r="E11" s="174" t="s">
        <v>288</v>
      </c>
      <c r="F11" s="193" t="s">
        <v>310</v>
      </c>
      <c r="G11" s="193" t="s">
        <v>289</v>
      </c>
      <c r="H11" s="19"/>
      <c r="I11" s="19"/>
      <c r="J11" s="19"/>
      <c r="K11" s="19"/>
      <c r="L11" s="19"/>
      <c r="M11" s="19"/>
      <c r="N11" s="19"/>
      <c r="O11" s="19"/>
      <c r="P11" s="19"/>
      <c r="Q11" s="19"/>
      <c r="R11" s="19"/>
      <c r="S11" s="19"/>
      <c r="T11" s="19"/>
      <c r="U11" s="19"/>
      <c r="V11" s="19"/>
      <c r="W11" s="19"/>
      <c r="X11" s="19"/>
    </row>
    <row r="12" spans="1:64" ht="18.25" customHeight="1">
      <c r="B12" s="91">
        <v>5</v>
      </c>
      <c r="C12" s="190" t="s">
        <v>292</v>
      </c>
      <c r="D12" s="190" t="s">
        <v>244</v>
      </c>
      <c r="E12" s="191" t="s">
        <v>291</v>
      </c>
      <c r="F12" s="193" t="s">
        <v>298</v>
      </c>
      <c r="G12" s="193" t="s">
        <v>293</v>
      </c>
      <c r="H12" s="19"/>
      <c r="I12" s="19"/>
      <c r="J12" s="19"/>
      <c r="K12" s="19"/>
      <c r="L12" s="19"/>
      <c r="M12" s="19"/>
      <c r="N12" s="19"/>
      <c r="O12" s="19"/>
      <c r="P12" s="19"/>
      <c r="Q12" s="19"/>
      <c r="R12" s="19"/>
      <c r="S12" s="19"/>
      <c r="T12" s="19"/>
      <c r="U12" s="19"/>
      <c r="V12" s="19"/>
      <c r="W12" s="19"/>
      <c r="X12" s="19"/>
    </row>
    <row r="13" spans="1:64" ht="18.25" customHeight="1">
      <c r="B13" s="91">
        <v>6</v>
      </c>
      <c r="C13" s="190" t="s">
        <v>301</v>
      </c>
      <c r="D13" s="190" t="s">
        <v>244</v>
      </c>
      <c r="E13" s="191" t="s">
        <v>294</v>
      </c>
      <c r="F13" s="193" t="s">
        <v>299</v>
      </c>
      <c r="G13" s="193" t="s">
        <v>297</v>
      </c>
      <c r="H13" s="19"/>
      <c r="I13" s="19"/>
      <c r="J13" s="19"/>
      <c r="K13" s="19"/>
      <c r="L13" s="19"/>
      <c r="M13" s="19"/>
      <c r="N13" s="19"/>
      <c r="O13" s="19"/>
      <c r="P13" s="19"/>
      <c r="Q13" s="19"/>
      <c r="R13" s="19"/>
      <c r="S13" s="19"/>
      <c r="U13" s="19"/>
      <c r="V13" s="19"/>
      <c r="W13" s="19"/>
      <c r="X13" s="19"/>
    </row>
    <row r="14" spans="1:64" ht="18.25" customHeight="1">
      <c r="B14" s="91">
        <v>7</v>
      </c>
      <c r="C14" s="190" t="s">
        <v>302</v>
      </c>
      <c r="D14" s="190" t="s">
        <v>237</v>
      </c>
      <c r="E14" s="191" t="s">
        <v>295</v>
      </c>
      <c r="F14" s="193" t="s">
        <v>300</v>
      </c>
      <c r="G14" s="193" t="s">
        <v>296</v>
      </c>
      <c r="H14" s="19"/>
      <c r="I14" s="19"/>
      <c r="J14" s="19"/>
      <c r="K14" s="19"/>
      <c r="L14" s="19"/>
      <c r="M14" s="19"/>
      <c r="N14" s="19"/>
      <c r="O14" s="19"/>
      <c r="P14" s="19"/>
      <c r="Q14" s="19"/>
      <c r="R14" s="19"/>
      <c r="S14" s="19"/>
      <c r="T14" s="19"/>
      <c r="U14" s="19"/>
      <c r="V14" s="19"/>
      <c r="W14" s="19"/>
      <c r="X14" s="19"/>
    </row>
    <row r="15" spans="1:64" ht="18.25" customHeight="1">
      <c r="B15" s="91">
        <v>8</v>
      </c>
      <c r="C15" s="190" t="s">
        <v>303</v>
      </c>
      <c r="D15" s="190" t="s">
        <v>311</v>
      </c>
      <c r="E15" s="194" t="s">
        <v>312</v>
      </c>
      <c r="F15" s="193" t="s">
        <v>313</v>
      </c>
      <c r="G15" s="193" t="s">
        <v>314</v>
      </c>
      <c r="H15" s="19"/>
      <c r="I15" s="19"/>
      <c r="J15" s="19"/>
      <c r="K15" s="19"/>
      <c r="L15" s="19"/>
      <c r="M15" s="19"/>
      <c r="N15" s="19"/>
      <c r="O15" s="19"/>
      <c r="P15" s="19"/>
      <c r="Q15" s="19"/>
      <c r="R15" s="19"/>
      <c r="S15" s="19"/>
      <c r="T15" s="19"/>
      <c r="U15" s="19"/>
      <c r="V15" s="19"/>
      <c r="W15" s="19"/>
      <c r="X15" s="19"/>
    </row>
    <row r="16" spans="1:64" ht="18.25" customHeight="1">
      <c r="B16" s="91">
        <v>9</v>
      </c>
      <c r="C16" s="190" t="s">
        <v>304</v>
      </c>
      <c r="D16" s="190" t="s">
        <v>315</v>
      </c>
      <c r="E16" s="194" t="s">
        <v>316</v>
      </c>
      <c r="F16" s="193" t="s">
        <v>317</v>
      </c>
      <c r="G16" s="193" t="s">
        <v>293</v>
      </c>
      <c r="H16" s="19"/>
      <c r="I16" s="19"/>
      <c r="J16" s="19"/>
      <c r="K16" s="19"/>
      <c r="L16" s="19"/>
      <c r="M16" s="19"/>
      <c r="N16" s="19"/>
      <c r="O16" s="19"/>
      <c r="P16" s="19"/>
      <c r="Q16" s="19"/>
      <c r="R16" s="19"/>
      <c r="S16" s="19"/>
      <c r="T16" s="19"/>
      <c r="U16" s="19"/>
      <c r="V16" s="19"/>
      <c r="W16" s="19"/>
      <c r="X16" s="19"/>
    </row>
    <row r="17" spans="2:24" ht="18.25" customHeight="1">
      <c r="B17" s="91">
        <v>10</v>
      </c>
      <c r="C17" s="190" t="s">
        <v>305</v>
      </c>
      <c r="D17" s="190" t="s">
        <v>237</v>
      </c>
      <c r="E17" s="194" t="s">
        <v>318</v>
      </c>
      <c r="F17" s="193" t="s">
        <v>317</v>
      </c>
      <c r="G17" s="193" t="s">
        <v>296</v>
      </c>
      <c r="H17" s="19"/>
      <c r="I17" s="19"/>
      <c r="J17" s="19"/>
      <c r="K17" s="19"/>
      <c r="L17" s="19"/>
      <c r="M17" s="19"/>
      <c r="N17" s="19"/>
      <c r="O17" s="19"/>
      <c r="P17" s="19"/>
      <c r="Q17" s="19"/>
      <c r="R17" s="19"/>
      <c r="S17" s="19"/>
      <c r="T17" s="19"/>
      <c r="U17" s="19"/>
      <c r="V17" s="19"/>
      <c r="W17" s="19"/>
      <c r="X17" s="19"/>
    </row>
    <row r="18" spans="2:24" ht="18.25" customHeight="1">
      <c r="B18" s="91">
        <v>11</v>
      </c>
      <c r="C18" s="190" t="s">
        <v>306</v>
      </c>
      <c r="D18" s="190" t="s">
        <v>315</v>
      </c>
      <c r="E18" s="195" t="s">
        <v>319</v>
      </c>
      <c r="F18" s="193" t="s">
        <v>320</v>
      </c>
      <c r="G18" s="193" t="s">
        <v>297</v>
      </c>
      <c r="H18" s="19"/>
      <c r="I18" s="19"/>
      <c r="J18" s="19"/>
      <c r="K18" s="19"/>
      <c r="L18" s="19"/>
      <c r="M18" s="19"/>
      <c r="N18" s="19"/>
      <c r="O18" s="19"/>
      <c r="P18" s="19"/>
      <c r="Q18" s="19"/>
      <c r="R18" s="19"/>
      <c r="S18" s="19"/>
      <c r="T18" s="19"/>
      <c r="U18" s="19"/>
      <c r="V18" s="19"/>
      <c r="W18" s="19"/>
      <c r="X18" s="19"/>
    </row>
    <row r="19" spans="2:24" ht="18.25" customHeight="1">
      <c r="B19" s="91">
        <v>12</v>
      </c>
      <c r="C19" s="190" t="s">
        <v>307</v>
      </c>
      <c r="D19" s="190" t="s">
        <v>244</v>
      </c>
      <c r="E19" s="194" t="s">
        <v>321</v>
      </c>
      <c r="F19" s="193" t="s">
        <v>322</v>
      </c>
      <c r="G19" s="193" t="s">
        <v>283</v>
      </c>
      <c r="H19" s="19"/>
      <c r="I19" s="19"/>
      <c r="J19" s="19"/>
      <c r="K19" s="19"/>
      <c r="L19" s="19"/>
      <c r="M19" s="19"/>
      <c r="N19" s="19"/>
      <c r="O19" s="19"/>
      <c r="P19" s="19"/>
      <c r="Q19" s="19"/>
      <c r="R19" s="19"/>
      <c r="S19" s="19"/>
      <c r="T19" s="19"/>
      <c r="U19" s="19"/>
      <c r="V19" s="19"/>
      <c r="W19" s="19"/>
      <c r="X19" s="19"/>
    </row>
    <row r="20" spans="2:24" ht="18.25" customHeight="1">
      <c r="B20" s="91">
        <v>13</v>
      </c>
      <c r="C20" s="190" t="s">
        <v>308</v>
      </c>
      <c r="D20" s="190" t="s">
        <v>244</v>
      </c>
      <c r="E20" s="194" t="s">
        <v>323</v>
      </c>
      <c r="F20" s="193" t="s">
        <v>310</v>
      </c>
      <c r="G20" s="193" t="s">
        <v>289</v>
      </c>
      <c r="H20" s="19"/>
      <c r="I20" s="19"/>
      <c r="J20" s="19"/>
      <c r="K20" s="19"/>
      <c r="L20" s="19"/>
      <c r="M20" s="19"/>
      <c r="N20" s="19"/>
      <c r="O20" s="19"/>
      <c r="P20" s="19"/>
      <c r="Q20" s="19"/>
      <c r="R20" s="19"/>
      <c r="S20" s="19"/>
      <c r="T20" s="19"/>
      <c r="U20" s="19"/>
      <c r="V20" s="19"/>
      <c r="W20" s="19"/>
      <c r="X20" s="19"/>
    </row>
    <row r="21" spans="2:24" ht="18.25" customHeight="1">
      <c r="B21" s="91">
        <v>14</v>
      </c>
      <c r="C21" s="92"/>
      <c r="D21" s="93"/>
      <c r="E21" s="94"/>
      <c r="F21" s="23"/>
      <c r="G21" s="23"/>
      <c r="H21" s="19"/>
      <c r="I21" s="19"/>
      <c r="J21" s="19"/>
      <c r="K21" s="19"/>
      <c r="L21" s="19"/>
      <c r="M21" s="19"/>
      <c r="N21" s="19"/>
      <c r="O21" s="19"/>
      <c r="P21" s="19"/>
      <c r="Q21" s="19"/>
      <c r="R21" s="19"/>
      <c r="S21" s="19"/>
      <c r="T21" s="19"/>
      <c r="U21" s="19"/>
      <c r="V21" s="19"/>
      <c r="W21" s="19"/>
      <c r="X21" s="19"/>
    </row>
    <row r="22" spans="2:24" ht="18.25" customHeight="1">
      <c r="B22" s="91">
        <v>15</v>
      </c>
      <c r="C22" s="92"/>
      <c r="D22" s="93"/>
      <c r="E22" s="94"/>
      <c r="F22" s="23"/>
      <c r="G22" s="23"/>
      <c r="H22" s="19"/>
      <c r="I22" s="19"/>
      <c r="J22" s="19"/>
      <c r="K22" s="19"/>
      <c r="L22" s="19"/>
      <c r="M22" s="19"/>
      <c r="N22" s="19"/>
      <c r="O22" s="19"/>
      <c r="P22" s="19"/>
      <c r="Q22" s="19"/>
      <c r="R22" s="19"/>
      <c r="S22" s="19"/>
      <c r="T22" s="19"/>
      <c r="U22" s="19"/>
      <c r="V22" s="19"/>
      <c r="W22" s="19"/>
      <c r="X22" s="19"/>
    </row>
    <row r="23" spans="2:24" ht="18.25" customHeight="1">
      <c r="B23" s="91">
        <v>16</v>
      </c>
      <c r="C23" s="92"/>
      <c r="D23" s="93"/>
      <c r="E23" s="94"/>
      <c r="F23" s="23"/>
      <c r="G23" s="23"/>
      <c r="H23" s="19"/>
      <c r="I23" s="19"/>
      <c r="J23" s="19"/>
      <c r="K23" s="19"/>
      <c r="L23" s="19"/>
      <c r="M23" s="19"/>
      <c r="N23" s="19"/>
      <c r="O23" s="19"/>
      <c r="P23" s="19"/>
      <c r="Q23" s="19"/>
      <c r="R23" s="19"/>
      <c r="S23" s="19"/>
      <c r="T23" s="19"/>
      <c r="U23" s="19"/>
      <c r="V23" s="19"/>
      <c r="W23" s="19"/>
      <c r="X23" s="19"/>
    </row>
    <row r="24" spans="2:24" ht="18.25" customHeight="1">
      <c r="B24" s="91">
        <v>17</v>
      </c>
      <c r="C24" s="92"/>
      <c r="D24" s="93"/>
      <c r="E24" s="94"/>
      <c r="F24" s="23"/>
      <c r="G24" s="23"/>
      <c r="H24" s="19"/>
      <c r="I24" s="19"/>
      <c r="J24" s="19"/>
      <c r="K24" s="19"/>
      <c r="L24" s="19"/>
      <c r="M24" s="19"/>
      <c r="N24" s="19"/>
      <c r="O24" s="19"/>
      <c r="P24" s="19"/>
      <c r="Q24" s="19"/>
      <c r="R24" s="19"/>
      <c r="S24" s="19"/>
      <c r="T24" s="19"/>
      <c r="U24" s="19"/>
      <c r="V24" s="19"/>
      <c r="W24" s="19"/>
      <c r="X24" s="19"/>
    </row>
    <row r="25" spans="2:24" ht="18.25" customHeight="1">
      <c r="B25" s="91">
        <v>18</v>
      </c>
      <c r="C25" s="92"/>
      <c r="D25" s="93"/>
      <c r="E25" s="94"/>
      <c r="F25" s="23"/>
      <c r="G25" s="23"/>
      <c r="H25" s="19"/>
      <c r="I25" s="19"/>
      <c r="J25" s="19"/>
      <c r="K25" s="19"/>
      <c r="L25" s="19"/>
      <c r="M25" s="19"/>
      <c r="N25" s="19"/>
      <c r="O25" s="19"/>
      <c r="P25" s="19"/>
      <c r="Q25" s="19"/>
      <c r="R25" s="19"/>
      <c r="S25" s="19"/>
      <c r="T25" s="19"/>
      <c r="U25" s="19"/>
      <c r="V25" s="19"/>
      <c r="W25" s="19"/>
      <c r="X25" s="19"/>
    </row>
    <row r="26" spans="2:24" ht="18.25" customHeight="1">
      <c r="B26" s="91">
        <v>19</v>
      </c>
      <c r="C26" s="92"/>
      <c r="D26" s="93"/>
      <c r="E26" s="94"/>
      <c r="F26" s="23"/>
      <c r="G26" s="23"/>
      <c r="H26" s="19"/>
      <c r="I26" s="19"/>
      <c r="J26" s="19"/>
      <c r="K26" s="19"/>
      <c r="L26" s="19"/>
      <c r="M26" s="19"/>
      <c r="N26" s="19"/>
      <c r="O26" s="19"/>
      <c r="P26" s="19"/>
      <c r="Q26" s="19"/>
      <c r="R26" s="19"/>
      <c r="S26" s="19"/>
      <c r="T26" s="19"/>
      <c r="U26" s="19"/>
      <c r="V26" s="19"/>
      <c r="W26" s="19"/>
      <c r="X26" s="19"/>
    </row>
    <row r="27" spans="2:24" ht="18.25" customHeight="1">
      <c r="B27" s="91">
        <v>20</v>
      </c>
      <c r="C27" s="92"/>
      <c r="D27" s="93"/>
      <c r="E27" s="94"/>
      <c r="F27" s="23"/>
      <c r="G27" s="23"/>
      <c r="H27" s="19"/>
      <c r="I27" s="19"/>
      <c r="J27" s="19"/>
      <c r="K27" s="19"/>
      <c r="L27" s="19"/>
      <c r="M27" s="19"/>
      <c r="N27" s="19"/>
      <c r="O27" s="19"/>
      <c r="P27" s="19"/>
      <c r="Q27" s="19"/>
      <c r="R27" s="19"/>
      <c r="S27" s="19"/>
      <c r="T27" s="19"/>
      <c r="U27" s="19"/>
      <c r="V27" s="19"/>
      <c r="W27" s="19"/>
      <c r="X27" s="19"/>
    </row>
    <row r="28" spans="2:24" ht="18.25" customHeight="1">
      <c r="B28" s="91">
        <v>21</v>
      </c>
      <c r="C28" s="92"/>
      <c r="D28" s="93"/>
      <c r="E28" s="94"/>
      <c r="F28" s="23"/>
      <c r="G28" s="23"/>
      <c r="H28" s="19"/>
      <c r="I28" s="19"/>
      <c r="J28" s="19"/>
      <c r="K28" s="19"/>
      <c r="L28" s="19"/>
      <c r="M28" s="19"/>
      <c r="N28" s="19"/>
      <c r="O28" s="19"/>
      <c r="P28" s="19"/>
      <c r="Q28" s="19"/>
      <c r="R28" s="19"/>
      <c r="S28" s="19"/>
      <c r="T28" s="19"/>
      <c r="U28" s="19"/>
      <c r="V28" s="19"/>
      <c r="W28" s="19"/>
      <c r="X28" s="19"/>
    </row>
    <row r="29" spans="2:24" ht="18.25" customHeight="1">
      <c r="B29" s="91">
        <v>22</v>
      </c>
      <c r="C29" s="92"/>
      <c r="D29" s="93"/>
      <c r="E29" s="94"/>
      <c r="F29" s="23"/>
      <c r="G29" s="23"/>
      <c r="H29" s="19"/>
      <c r="I29" s="19"/>
      <c r="J29" s="19"/>
      <c r="K29" s="19"/>
      <c r="L29" s="19"/>
      <c r="M29" s="19"/>
      <c r="N29" s="19"/>
      <c r="O29" s="19"/>
      <c r="P29" s="19"/>
      <c r="Q29" s="19"/>
      <c r="R29" s="19"/>
      <c r="S29" s="19"/>
      <c r="T29" s="19"/>
      <c r="U29" s="19"/>
      <c r="V29" s="19"/>
      <c r="W29" s="19"/>
      <c r="X29" s="19"/>
    </row>
    <row r="30" spans="2:24" ht="18.25" customHeight="1">
      <c r="B30" s="91">
        <v>23</v>
      </c>
      <c r="C30" s="92"/>
      <c r="D30" s="93"/>
      <c r="E30" s="94"/>
      <c r="F30" s="23"/>
      <c r="G30" s="23"/>
      <c r="H30" s="19"/>
      <c r="I30" s="19"/>
      <c r="J30" s="19"/>
      <c r="K30" s="19"/>
      <c r="L30" s="19"/>
      <c r="M30" s="19"/>
      <c r="N30" s="19"/>
      <c r="O30" s="19"/>
      <c r="P30" s="19"/>
      <c r="Q30" s="19"/>
      <c r="R30" s="19"/>
      <c r="S30" s="19"/>
      <c r="T30" s="19"/>
      <c r="U30" s="19"/>
      <c r="V30" s="19"/>
      <c r="W30" s="19"/>
      <c r="X30" s="19"/>
    </row>
    <row r="31" spans="2:24" ht="18.25" customHeight="1">
      <c r="B31" s="91">
        <v>24</v>
      </c>
      <c r="C31" s="92"/>
      <c r="D31" s="93"/>
      <c r="E31" s="94"/>
      <c r="F31" s="23" t="s">
        <v>20</v>
      </c>
      <c r="G31" s="23"/>
      <c r="H31" s="19"/>
      <c r="I31" s="19"/>
      <c r="J31" s="19"/>
      <c r="K31" s="19"/>
      <c r="L31" s="19"/>
      <c r="M31" s="19"/>
      <c r="N31" s="19"/>
      <c r="O31" s="19"/>
      <c r="P31" s="19"/>
      <c r="Q31" s="19"/>
      <c r="R31" s="19"/>
      <c r="S31" s="19"/>
      <c r="T31" s="19"/>
      <c r="U31" s="19"/>
      <c r="V31" s="19"/>
      <c r="W31" s="19"/>
      <c r="X31" s="19"/>
    </row>
    <row r="32" spans="2:24" ht="18.25" customHeight="1">
      <c r="B32" s="91">
        <v>25</v>
      </c>
      <c r="C32" s="92"/>
      <c r="D32" s="93"/>
      <c r="E32" s="94"/>
      <c r="F32" s="23" t="s">
        <v>20</v>
      </c>
      <c r="G32" s="23"/>
      <c r="H32" s="19"/>
      <c r="I32" s="19"/>
      <c r="J32" s="19"/>
      <c r="K32" s="19"/>
      <c r="L32" s="19"/>
      <c r="M32" s="19"/>
      <c r="N32" s="19"/>
      <c r="O32" s="19"/>
      <c r="P32" s="19"/>
      <c r="Q32" s="19"/>
      <c r="R32" s="19"/>
      <c r="S32" s="19"/>
      <c r="T32" s="19"/>
      <c r="U32" s="19"/>
      <c r="V32" s="19"/>
      <c r="W32" s="19"/>
      <c r="X32" s="19"/>
    </row>
    <row r="33" spans="2:24" ht="18.25" customHeight="1">
      <c r="B33" s="91">
        <v>26</v>
      </c>
      <c r="C33" s="92"/>
      <c r="D33" s="93"/>
      <c r="E33" s="94"/>
      <c r="F33" s="23" t="s">
        <v>20</v>
      </c>
      <c r="G33" s="23"/>
      <c r="H33" s="19"/>
      <c r="I33" s="19"/>
      <c r="J33" s="19"/>
      <c r="K33" s="19"/>
      <c r="L33" s="19"/>
      <c r="M33" s="19"/>
      <c r="N33" s="19"/>
      <c r="O33" s="19"/>
      <c r="P33" s="19"/>
      <c r="Q33" s="19"/>
      <c r="R33" s="19"/>
      <c r="S33" s="19"/>
      <c r="T33" s="19"/>
      <c r="U33" s="19"/>
      <c r="V33" s="19"/>
      <c r="W33" s="19"/>
      <c r="X33" s="19"/>
    </row>
    <row r="34" spans="2:24" ht="18.25" customHeight="1">
      <c r="B34" s="91">
        <v>27</v>
      </c>
      <c r="C34" s="92"/>
      <c r="D34" s="93"/>
      <c r="E34" s="94"/>
      <c r="F34" s="23" t="s">
        <v>20</v>
      </c>
      <c r="G34" s="23"/>
      <c r="H34" s="19"/>
      <c r="I34" s="19"/>
      <c r="J34" s="19"/>
      <c r="K34" s="19"/>
      <c r="L34" s="19"/>
      <c r="M34" s="19"/>
      <c r="N34" s="19"/>
      <c r="O34" s="19"/>
      <c r="P34" s="19"/>
      <c r="Q34" s="19"/>
      <c r="R34" s="19"/>
      <c r="S34" s="19"/>
      <c r="T34" s="19"/>
      <c r="U34" s="19"/>
      <c r="V34" s="19"/>
      <c r="W34" s="19"/>
      <c r="X34" s="19"/>
    </row>
    <row r="35" spans="2:24" ht="18.25" customHeight="1">
      <c r="B35" s="91">
        <v>28</v>
      </c>
      <c r="C35" s="92"/>
      <c r="D35" s="93"/>
      <c r="E35" s="94"/>
      <c r="F35" s="23" t="s">
        <v>20</v>
      </c>
      <c r="G35" s="23"/>
      <c r="H35" s="19"/>
      <c r="I35" s="19"/>
      <c r="J35" s="19"/>
      <c r="K35" s="19"/>
      <c r="L35" s="19"/>
      <c r="M35" s="19"/>
      <c r="N35" s="19"/>
      <c r="O35" s="19"/>
      <c r="P35" s="19"/>
      <c r="Q35" s="19"/>
      <c r="R35" s="19"/>
      <c r="S35" s="19"/>
      <c r="T35" s="19"/>
      <c r="U35" s="19"/>
      <c r="V35" s="19"/>
      <c r="W35" s="19"/>
      <c r="X35" s="19"/>
    </row>
    <row r="36" spans="2:24" ht="18.25" customHeight="1">
      <c r="B36" s="91">
        <v>29</v>
      </c>
      <c r="C36" s="92"/>
      <c r="D36" s="93"/>
      <c r="E36" s="94"/>
      <c r="F36" s="23" t="s">
        <v>20</v>
      </c>
      <c r="G36" s="23"/>
      <c r="H36" s="19"/>
      <c r="I36" s="19"/>
      <c r="J36" s="19"/>
      <c r="K36" s="19"/>
      <c r="L36" s="19"/>
      <c r="M36" s="19"/>
      <c r="N36" s="19"/>
      <c r="O36" s="19"/>
      <c r="P36" s="19"/>
      <c r="Q36" s="19"/>
      <c r="R36" s="19"/>
      <c r="S36" s="19"/>
      <c r="T36" s="19"/>
      <c r="U36" s="19"/>
      <c r="V36" s="19"/>
      <c r="W36" s="19"/>
      <c r="X36" s="19"/>
    </row>
    <row r="37" spans="2:24" ht="18.25" customHeight="1">
      <c r="B37" s="91">
        <v>30</v>
      </c>
      <c r="C37" s="92"/>
      <c r="D37" s="93"/>
      <c r="E37" s="94"/>
      <c r="F37" s="23"/>
      <c r="G37" s="23"/>
      <c r="H37" s="19"/>
      <c r="I37" s="19"/>
      <c r="J37" s="19"/>
      <c r="K37" s="19"/>
      <c r="L37" s="19"/>
      <c r="M37" s="19"/>
      <c r="N37" s="19"/>
      <c r="O37" s="19"/>
      <c r="P37" s="19"/>
      <c r="Q37" s="19"/>
      <c r="R37" s="19"/>
      <c r="S37" s="19"/>
      <c r="T37" s="19"/>
      <c r="U37" s="19"/>
      <c r="V37" s="19"/>
      <c r="W37" s="19"/>
      <c r="X37" s="19"/>
    </row>
    <row r="38" spans="2:24" ht="18.25" customHeight="1">
      <c r="B38" s="91">
        <v>31</v>
      </c>
      <c r="C38" s="92"/>
      <c r="D38" s="93"/>
      <c r="E38" s="94"/>
      <c r="F38" s="23"/>
      <c r="G38" s="23"/>
      <c r="H38" s="19"/>
      <c r="I38" s="19"/>
      <c r="J38" s="19"/>
      <c r="K38" s="19"/>
      <c r="L38" s="19"/>
      <c r="M38" s="19"/>
      <c r="N38" s="19"/>
      <c r="O38" s="19"/>
      <c r="P38" s="19"/>
      <c r="Q38" s="19"/>
      <c r="R38" s="19"/>
      <c r="S38" s="19"/>
      <c r="T38" s="19"/>
      <c r="U38" s="19"/>
      <c r="V38" s="19"/>
      <c r="W38" s="19"/>
      <c r="X38" s="19"/>
    </row>
    <row r="39" spans="2:24" ht="18.25" customHeight="1">
      <c r="B39" s="91">
        <v>32</v>
      </c>
      <c r="C39" s="92"/>
      <c r="D39" s="93"/>
      <c r="E39" s="94"/>
      <c r="F39" s="23"/>
      <c r="G39" s="23"/>
      <c r="H39" s="19"/>
      <c r="I39" s="19"/>
      <c r="J39" s="19"/>
      <c r="K39" s="19"/>
      <c r="L39" s="19"/>
      <c r="M39" s="19"/>
      <c r="N39" s="19"/>
      <c r="O39" s="19"/>
      <c r="P39" s="19"/>
      <c r="Q39" s="19"/>
      <c r="R39" s="19"/>
      <c r="S39" s="19"/>
      <c r="T39" s="19"/>
      <c r="U39" s="19"/>
      <c r="V39" s="19"/>
      <c r="W39" s="19"/>
      <c r="X39" s="19"/>
    </row>
    <row r="40" spans="2:24" ht="18.25" customHeight="1">
      <c r="B40" s="91">
        <v>33</v>
      </c>
      <c r="C40" s="92"/>
      <c r="D40" s="93"/>
      <c r="E40" s="94"/>
      <c r="F40" s="23"/>
      <c r="G40" s="23"/>
      <c r="H40" s="19"/>
      <c r="I40" s="19"/>
      <c r="J40" s="19"/>
      <c r="K40" s="19"/>
      <c r="L40" s="19"/>
      <c r="M40" s="19"/>
      <c r="N40" s="19"/>
      <c r="O40" s="19"/>
      <c r="P40" s="19"/>
      <c r="Q40" s="19"/>
      <c r="R40" s="19"/>
      <c r="S40" s="19"/>
      <c r="T40" s="19"/>
      <c r="U40" s="19"/>
      <c r="V40" s="19"/>
      <c r="W40" s="19"/>
      <c r="X40" s="19"/>
    </row>
    <row r="41" spans="2:24" ht="18.25" customHeight="1">
      <c r="B41" s="91">
        <v>34</v>
      </c>
      <c r="C41" s="92"/>
      <c r="D41" s="93"/>
      <c r="E41" s="94"/>
      <c r="F41" s="23"/>
      <c r="G41" s="23"/>
      <c r="H41" s="19"/>
      <c r="I41" s="19"/>
      <c r="J41" s="19"/>
      <c r="K41" s="19"/>
      <c r="L41" s="19"/>
      <c r="M41" s="19"/>
      <c r="N41" s="19"/>
      <c r="O41" s="19"/>
      <c r="P41" s="19"/>
      <c r="Q41" s="19"/>
      <c r="R41" s="19"/>
      <c r="S41" s="19"/>
      <c r="T41" s="19"/>
      <c r="U41" s="19"/>
      <c r="V41" s="19"/>
      <c r="W41" s="19"/>
      <c r="X41" s="19"/>
    </row>
    <row r="42" spans="2:24" ht="18.25" customHeight="1">
      <c r="B42" s="91">
        <v>35</v>
      </c>
      <c r="C42" s="92"/>
      <c r="D42" s="93"/>
      <c r="E42" s="94"/>
      <c r="F42" s="23" t="s">
        <v>20</v>
      </c>
      <c r="G42" s="23"/>
      <c r="H42" s="19"/>
      <c r="I42" s="19"/>
      <c r="J42" s="19"/>
      <c r="K42" s="19"/>
      <c r="L42" s="19"/>
      <c r="M42" s="19"/>
      <c r="N42" s="19"/>
      <c r="O42" s="19"/>
      <c r="P42" s="19"/>
      <c r="Q42" s="19"/>
      <c r="R42" s="19"/>
      <c r="S42" s="19"/>
      <c r="T42" s="19"/>
      <c r="U42" s="19"/>
      <c r="V42" s="19"/>
      <c r="W42" s="19"/>
      <c r="X42" s="19"/>
    </row>
    <row r="43" spans="2:24" ht="12" customHeight="1">
      <c r="B43" s="95"/>
      <c r="C43" s="95"/>
      <c r="D43" s="95"/>
      <c r="E43" s="95"/>
      <c r="F43" s="95"/>
      <c r="G43" s="19"/>
      <c r="H43" s="19"/>
      <c r="I43" s="19"/>
      <c r="J43" s="19"/>
      <c r="K43" s="19"/>
      <c r="L43" s="19"/>
      <c r="M43" s="19"/>
      <c r="N43" s="19"/>
      <c r="O43" s="19"/>
      <c r="P43" s="19"/>
      <c r="Q43" s="19"/>
      <c r="R43" s="19"/>
      <c r="S43" s="19"/>
      <c r="T43" s="19"/>
      <c r="U43" s="19"/>
      <c r="V43" s="19"/>
      <c r="W43" s="19"/>
      <c r="X43" s="19"/>
    </row>
    <row r="44" spans="2:24" ht="12" customHeight="1">
      <c r="B44" s="95"/>
      <c r="C44" s="95"/>
      <c r="D44" s="95"/>
      <c r="E44" s="95"/>
      <c r="F44" s="95"/>
      <c r="G44" s="19"/>
      <c r="H44" s="19"/>
      <c r="I44" s="19"/>
      <c r="J44" s="19"/>
      <c r="K44" s="19"/>
      <c r="L44" s="19"/>
      <c r="M44" s="19"/>
      <c r="N44" s="19"/>
      <c r="O44" s="19"/>
      <c r="P44" s="19"/>
      <c r="Q44" s="19"/>
      <c r="R44" s="19"/>
      <c r="S44" s="19"/>
      <c r="T44" s="19"/>
      <c r="U44" s="19"/>
      <c r="V44" s="19"/>
      <c r="W44" s="19"/>
      <c r="X44" s="19"/>
    </row>
    <row r="45" spans="2:24" ht="18.25" customHeight="1">
      <c r="B45" s="96" t="s">
        <v>65</v>
      </c>
      <c r="C45" s="97"/>
      <c r="D45" s="98">
        <f>COUNTA(E8:E42)</f>
        <v>13</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6" t="s">
        <v>66</v>
      </c>
      <c r="C47" s="97"/>
      <c r="D47" s="98">
        <f>D45-D49</f>
        <v>13</v>
      </c>
      <c r="E47" s="19"/>
      <c r="F47" s="19"/>
      <c r="G47" s="19"/>
      <c r="H47" s="19"/>
      <c r="I47" s="19"/>
      <c r="J47" s="19"/>
      <c r="K47" s="19"/>
      <c r="L47" s="19"/>
      <c r="M47" s="19"/>
      <c r="N47" s="19"/>
      <c r="O47" s="19"/>
      <c r="P47" s="19"/>
      <c r="Q47" s="19"/>
      <c r="R47" s="19"/>
      <c r="S47" s="19"/>
      <c r="T47" s="19"/>
      <c r="U47" s="19"/>
      <c r="V47" s="19"/>
      <c r="W47" s="19"/>
      <c r="X47" s="19"/>
    </row>
    <row r="48" spans="2:24" ht="16.75" customHeight="1">
      <c r="B48" s="85"/>
      <c r="C48" s="86"/>
      <c r="D48" s="86"/>
      <c r="E48" s="86"/>
      <c r="F48" s="85"/>
      <c r="G48" s="19"/>
      <c r="H48" s="19"/>
      <c r="I48" s="19"/>
      <c r="J48" s="19"/>
      <c r="K48" s="19"/>
      <c r="L48" s="19"/>
      <c r="M48" s="19"/>
      <c r="N48" s="19"/>
      <c r="O48" s="19"/>
      <c r="P48" s="19"/>
      <c r="Q48" s="19"/>
      <c r="R48" s="19"/>
      <c r="S48" s="19"/>
      <c r="T48" s="19"/>
      <c r="U48" s="19"/>
      <c r="V48" s="19"/>
      <c r="W48" s="19"/>
      <c r="X48" s="19"/>
    </row>
    <row r="49" spans="1:24" ht="18.5" customHeight="1">
      <c r="B49" s="96" t="s">
        <v>67</v>
      </c>
      <c r="C49" s="99"/>
      <c r="D49" s="98">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6" t="s">
        <v>68</v>
      </c>
      <c r="C52" s="99"/>
      <c r="D52" s="81"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D21:D42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opLeftCell="B771" zoomScale="211" zoomScaleNormal="257" workbookViewId="0">
      <selection activeCell="D754" sqref="D754"/>
    </sheetView>
  </sheetViews>
  <sheetFormatPr baseColWidth="10" defaultColWidth="11.5" defaultRowHeight="13"/>
  <cols>
    <col min="1" max="1" width="7.83203125" style="14" customWidth="1"/>
    <col min="2" max="2" width="16.1640625" style="14" customWidth="1"/>
    <col min="3" max="3" width="56" style="14" customWidth="1"/>
    <col min="4" max="4" width="18.33203125" style="143" customWidth="1"/>
    <col min="5" max="5" width="5.5" style="143" customWidth="1"/>
    <col min="6" max="6" width="16.5" style="14" bestFit="1" customWidth="1"/>
    <col min="7" max="7" width="14.6640625" style="14" customWidth="1"/>
    <col min="8" max="8" width="12.5" style="14" customWidth="1"/>
    <col min="9" max="9" width="11.6640625" style="14" customWidth="1"/>
    <col min="10" max="10" width="17.33203125" style="14" bestFit="1" customWidth="1"/>
    <col min="11" max="11" width="14.5" style="14" customWidth="1"/>
    <col min="12" max="15" width="12.5" style="14" customWidth="1"/>
    <col min="16" max="16" width="19.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5" style="14" customWidth="1"/>
    <col min="23" max="23" width="12" style="14" customWidth="1"/>
    <col min="24" max="24" width="11.83203125" style="14" customWidth="1"/>
    <col min="25" max="25" width="7.33203125" style="14" customWidth="1"/>
    <col min="26" max="64" width="14.5" style="14" customWidth="1"/>
    <col min="65" max="16384" width="11.5" style="14"/>
  </cols>
  <sheetData>
    <row r="1" spans="1:64" ht="14" customHeight="1">
      <c r="A1" s="33"/>
      <c r="B1" s="24"/>
      <c r="C1" s="24"/>
      <c r="D1" s="136"/>
      <c r="E1" s="137"/>
      <c r="F1" s="19"/>
      <c r="G1" s="19"/>
      <c r="H1" s="19"/>
      <c r="I1" s="19"/>
      <c r="J1" s="19"/>
      <c r="K1" s="19"/>
      <c r="L1" s="19"/>
      <c r="M1" s="19"/>
      <c r="N1" s="19"/>
      <c r="O1" s="19"/>
      <c r="P1" s="19"/>
      <c r="Q1" s="19"/>
      <c r="R1" s="19"/>
      <c r="S1" s="19"/>
      <c r="T1" s="19"/>
      <c r="U1" s="19"/>
      <c r="V1" s="19"/>
      <c r="W1" s="19"/>
      <c r="X1" s="19"/>
      <c r="Y1" s="19"/>
      <c r="Z1" s="19"/>
    </row>
    <row r="2" spans="1:64" ht="27" customHeight="1">
      <c r="A2" s="33"/>
      <c r="B2" s="82" t="s">
        <v>0</v>
      </c>
      <c r="C2" s="33"/>
      <c r="D2" s="136"/>
      <c r="E2" s="137"/>
      <c r="P2" s="19"/>
      <c r="Q2" s="19"/>
      <c r="R2" s="19"/>
      <c r="S2" s="19"/>
      <c r="T2" s="19"/>
      <c r="U2" s="19"/>
      <c r="V2" s="19"/>
      <c r="W2" s="19"/>
      <c r="X2" s="19"/>
      <c r="Y2" s="19"/>
      <c r="Z2" s="19"/>
    </row>
    <row r="3" spans="1:64" ht="26" customHeight="1">
      <c r="A3" s="33"/>
      <c r="B3" s="83" t="s">
        <v>261</v>
      </c>
      <c r="C3" s="33"/>
      <c r="D3" s="136"/>
      <c r="E3" s="137"/>
    </row>
    <row r="4" spans="1:64" ht="26" customHeight="1">
      <c r="B4" s="32"/>
      <c r="C4" s="84"/>
      <c r="D4" s="14"/>
      <c r="E4" s="14"/>
      <c r="K4" s="19"/>
      <c r="N4" s="19"/>
      <c r="O4" s="19"/>
    </row>
    <row r="5" spans="1:64" ht="28" customHeight="1">
      <c r="B5" s="133" t="s">
        <v>69</v>
      </c>
      <c r="C5" s="133"/>
      <c r="D5" s="100"/>
      <c r="E5" s="138"/>
      <c r="F5" s="100"/>
      <c r="G5" s="100"/>
      <c r="H5" s="100"/>
      <c r="I5" s="100"/>
      <c r="J5" s="100"/>
      <c r="K5" s="100"/>
      <c r="L5" s="100"/>
      <c r="M5" s="100"/>
      <c r="N5" s="85"/>
      <c r="O5" s="85"/>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row>
    <row r="6" spans="1:64" ht="11.75" customHeight="1">
      <c r="B6" s="139"/>
      <c r="C6" s="139"/>
      <c r="D6" s="139"/>
      <c r="E6" s="140"/>
      <c r="F6" s="139"/>
      <c r="G6" s="139"/>
      <c r="H6" s="139"/>
      <c r="I6" s="139"/>
      <c r="J6" s="139"/>
      <c r="K6" s="139"/>
      <c r="L6" s="139"/>
      <c r="M6" s="139"/>
      <c r="N6" s="19"/>
      <c r="O6" s="19"/>
    </row>
    <row r="7" spans="1:64" ht="12.5" customHeight="1">
      <c r="B7" s="19"/>
      <c r="C7" s="19"/>
      <c r="D7" s="19"/>
      <c r="E7" s="137"/>
      <c r="F7" s="19"/>
      <c r="G7" s="19"/>
      <c r="H7" s="19"/>
      <c r="I7" s="19"/>
      <c r="J7" s="19"/>
      <c r="K7" s="19"/>
      <c r="L7" s="19"/>
      <c r="M7" s="19"/>
      <c r="N7" s="19"/>
      <c r="O7" s="19"/>
    </row>
    <row r="8" spans="1:64" ht="19" customHeight="1">
      <c r="B8" s="141" t="s">
        <v>70</v>
      </c>
      <c r="C8" s="19"/>
      <c r="D8" s="137"/>
      <c r="E8" s="137"/>
      <c r="F8" s="19"/>
      <c r="G8" s="19"/>
      <c r="H8" s="19"/>
      <c r="I8" s="19"/>
      <c r="J8" s="19"/>
      <c r="K8" s="19"/>
      <c r="L8" s="19"/>
      <c r="M8" s="19"/>
      <c r="N8" s="19"/>
      <c r="O8" s="19"/>
    </row>
    <row r="9" spans="1:64" ht="21.5" customHeight="1">
      <c r="B9" s="141" t="s">
        <v>71</v>
      </c>
      <c r="C9" s="19"/>
      <c r="D9" s="137"/>
      <c r="E9" s="137"/>
      <c r="F9" s="19"/>
      <c r="G9" s="19"/>
      <c r="H9" s="19"/>
      <c r="I9" s="19"/>
      <c r="J9" s="19"/>
      <c r="K9" s="19"/>
      <c r="L9" s="19"/>
      <c r="M9" s="19"/>
      <c r="N9" s="19"/>
      <c r="O9" s="19"/>
    </row>
    <row r="10" spans="1:64" ht="17" customHeight="1" thickBot="1">
      <c r="B10" s="19"/>
      <c r="C10" s="19"/>
      <c r="D10" s="137"/>
      <c r="E10" s="137"/>
      <c r="K10" s="19"/>
      <c r="L10" s="19"/>
      <c r="M10" s="19"/>
      <c r="N10" s="19"/>
      <c r="O10" s="19"/>
      <c r="P10" s="19"/>
      <c r="Q10" s="19"/>
      <c r="R10" s="19"/>
      <c r="U10" s="19"/>
      <c r="V10" s="19"/>
      <c r="W10" s="19"/>
      <c r="X10" s="19"/>
      <c r="Y10" s="19"/>
    </row>
    <row r="11" spans="1:64" ht="25.25" customHeight="1">
      <c r="B11" s="182" t="s">
        <v>72</v>
      </c>
      <c r="C11" s="183"/>
      <c r="D11" s="33"/>
      <c r="E11" s="14"/>
      <c r="F11" s="134" t="s">
        <v>73</v>
      </c>
      <c r="G11" s="76" t="s">
        <v>74</v>
      </c>
      <c r="H11" s="135" t="s">
        <v>75</v>
      </c>
      <c r="I11" s="26"/>
      <c r="J11" s="134" t="s">
        <v>76</v>
      </c>
      <c r="K11" s="76" t="s">
        <v>74</v>
      </c>
      <c r="L11" s="135" t="s">
        <v>75</v>
      </c>
      <c r="M11" s="19"/>
      <c r="N11" s="19"/>
      <c r="O11" s="19"/>
      <c r="P11" s="19"/>
      <c r="Q11" s="19"/>
      <c r="R11" s="19"/>
      <c r="U11" s="19"/>
      <c r="V11" s="19"/>
      <c r="W11" s="19"/>
      <c r="X11" s="19"/>
      <c r="Y11" s="19"/>
    </row>
    <row r="12" spans="1:64" ht="12" customHeight="1">
      <c r="B12" s="72" t="s">
        <v>77</v>
      </c>
      <c r="C12" s="73">
        <v>9</v>
      </c>
      <c r="D12" s="33"/>
      <c r="E12" s="14"/>
      <c r="F12" s="80" t="s">
        <v>78</v>
      </c>
      <c r="G12" s="78">
        <f ca="1">J20+J58+J96+J134+J172+J210+J248+J286+J324+J362+J400+J438+J476+J514+J552+J590+J628+J666+J704+J743</f>
        <v>155</v>
      </c>
      <c r="H12" s="68">
        <f ca="1">IF(($G$15+$K$15)=0,0,G12/($G$15+$K$15))</f>
        <v>0.59615384615384615</v>
      </c>
      <c r="I12" s="33"/>
      <c r="J12" s="77" t="s">
        <v>79</v>
      </c>
      <c r="K12" s="78">
        <f ca="1">G20+G58+G96+G134+G172+G210+G248+G286+G324+G362+G400+G438+G476+G514+G552+G590+G628+G666+G704+G743</f>
        <v>0</v>
      </c>
      <c r="L12" s="68">
        <f ca="1">IF(($G$15+$K$15)=0,0,K12/($G$15+$K$15))</f>
        <v>0</v>
      </c>
      <c r="M12" s="19"/>
      <c r="N12" s="19"/>
      <c r="O12" s="19"/>
      <c r="P12" s="19"/>
      <c r="Q12" s="19"/>
      <c r="R12" s="19"/>
      <c r="U12" s="19"/>
      <c r="V12" s="19"/>
      <c r="W12" s="19"/>
      <c r="X12" s="19"/>
      <c r="Y12" s="19"/>
    </row>
    <row r="13" spans="1:64" ht="12" customHeight="1">
      <c r="B13" s="72" t="s">
        <v>80</v>
      </c>
      <c r="C13" s="73">
        <v>11</v>
      </c>
      <c r="D13" s="33"/>
      <c r="E13" s="14"/>
      <c r="F13" s="80" t="s">
        <v>81</v>
      </c>
      <c r="G13" s="78">
        <f ca="1">I20+I58+I96+I134+I172+I210+I248+I286+I324+I362+I400+I438+I476+I514+I552+I590+I628+I666+I704+I743</f>
        <v>20</v>
      </c>
      <c r="H13" s="68">
        <f ca="1">IF(($G$15+$K$15)=0,0,G13/($G$15+$K$15))</f>
        <v>7.6923076923076927E-2</v>
      </c>
      <c r="I13" s="33"/>
      <c r="J13" s="77" t="s">
        <v>82</v>
      </c>
      <c r="K13" s="78">
        <f ca="1">F20+F58+F96+F134+F172+F210+F248+F286+F324+F362+F400+F438+F476+F514+F552+F590+F628+F666+F704+F743</f>
        <v>0</v>
      </c>
      <c r="L13" s="68">
        <f ca="1">IF(($G$15+$K$15)=0,0,K13/($G$15+$K$15))</f>
        <v>0</v>
      </c>
      <c r="M13" s="19"/>
      <c r="N13" s="19"/>
      <c r="O13" s="19"/>
      <c r="P13" s="19"/>
      <c r="Q13" s="19"/>
      <c r="R13" s="19"/>
      <c r="U13" s="19"/>
      <c r="V13" s="19"/>
      <c r="W13" s="19"/>
      <c r="X13" s="19"/>
      <c r="Y13" s="19"/>
    </row>
    <row r="14" spans="1:64" ht="12" customHeight="1" thickBot="1">
      <c r="B14" s="74" t="s">
        <v>83</v>
      </c>
      <c r="C14" s="75">
        <f>C12+C13</f>
        <v>20</v>
      </c>
      <c r="D14" s="33"/>
      <c r="E14" s="14"/>
      <c r="F14" s="80" t="s">
        <v>84</v>
      </c>
      <c r="G14" s="78">
        <f ca="1">H20+H58+H96+H134+H172+H210+H248+H286+H324+H362+H400+H438+H476+H514+H552+H590+H628+H666+H704+H743</f>
        <v>85</v>
      </c>
      <c r="H14" s="68">
        <f ca="1">IF(($G$15+$K$15)=0,0,G14/($G$15+$K$15))</f>
        <v>0.32692307692307693</v>
      </c>
      <c r="I14" s="33"/>
      <c r="J14" s="77" t="s">
        <v>85</v>
      </c>
      <c r="K14" s="78">
        <f ca="1">K20+K58+K96+K134+K172+K210+K248+K286+K324+K362+K400+K438+K476+K514+K552+K590+K628+K666+K704+K743</f>
        <v>0</v>
      </c>
      <c r="L14" s="68">
        <f ca="1">IF(($G$15+$K$15)=0,0,K14/($G$15+$K$15))</f>
        <v>0</v>
      </c>
      <c r="M14" s="19"/>
      <c r="N14" s="19"/>
      <c r="O14" s="19"/>
      <c r="P14" s="19"/>
      <c r="Q14" s="19"/>
      <c r="R14" s="19"/>
      <c r="U14" s="19"/>
      <c r="V14" s="19"/>
      <c r="W14" s="19"/>
      <c r="X14" s="19"/>
      <c r="Y14" s="19"/>
    </row>
    <row r="15" spans="1:64" ht="12" customHeight="1" thickBot="1">
      <c r="B15" s="26"/>
      <c r="C15" s="33"/>
      <c r="D15" s="33"/>
      <c r="E15" s="14"/>
      <c r="F15" s="74" t="s">
        <v>83</v>
      </c>
      <c r="G15" s="62">
        <f ca="1">SUM(G12:G14)</f>
        <v>260</v>
      </c>
      <c r="H15" s="70">
        <f ca="1">SUM(H12:H14)</f>
        <v>1</v>
      </c>
      <c r="I15" s="33"/>
      <c r="J15" s="74" t="s">
        <v>83</v>
      </c>
      <c r="K15" s="62">
        <f ca="1">SUM(K12:K14)</f>
        <v>0</v>
      </c>
      <c r="L15" s="70">
        <f ca="1">SUM(L12:L14)</f>
        <v>0</v>
      </c>
      <c r="M15" s="19"/>
      <c r="N15" s="19"/>
      <c r="O15" s="19"/>
      <c r="P15" s="19"/>
      <c r="Q15" s="19"/>
      <c r="R15" s="19"/>
      <c r="U15" s="19"/>
      <c r="V15" s="19"/>
      <c r="W15" s="19"/>
      <c r="X15" s="19"/>
      <c r="Y15" s="19"/>
    </row>
    <row r="16" spans="1:64" ht="12" customHeight="1">
      <c r="B16" s="19"/>
      <c r="C16" s="19"/>
      <c r="D16" s="33"/>
      <c r="E16" s="33"/>
      <c r="F16" s="33"/>
      <c r="G16" s="33"/>
      <c r="H16" s="33"/>
      <c r="I16" s="33"/>
      <c r="J16" s="33"/>
      <c r="K16" s="33"/>
      <c r="L16" s="19"/>
      <c r="M16" s="19"/>
      <c r="N16" s="19"/>
      <c r="O16" s="19"/>
      <c r="P16" s="19"/>
      <c r="Q16" s="19"/>
      <c r="R16" s="19"/>
      <c r="U16" s="19"/>
      <c r="V16" s="19"/>
      <c r="W16" s="19"/>
      <c r="X16" s="19"/>
      <c r="Y16" s="19"/>
    </row>
    <row r="17" spans="2:30" ht="12" customHeight="1">
      <c r="B17" s="19"/>
      <c r="C17" s="19"/>
      <c r="D17" s="137"/>
      <c r="E17" s="142"/>
      <c r="K17" s="19"/>
      <c r="L17" s="19"/>
      <c r="M17" s="19"/>
    </row>
    <row r="18" spans="2:30" ht="29.75" customHeight="1">
      <c r="B18" s="27" t="s">
        <v>77</v>
      </c>
      <c r="C18" s="28" t="s">
        <v>86</v>
      </c>
      <c r="D18" s="29" t="s">
        <v>87</v>
      </c>
      <c r="K18" s="19"/>
      <c r="L18" s="19"/>
    </row>
    <row r="19" spans="2:30" ht="12" customHeight="1">
      <c r="B19" s="144" t="str">
        <f>IF( ISBLANK('03.Muestra'!$C8),"",'03.Muestra'!$C8)</f>
        <v>Servicio Canario de Salud</v>
      </c>
      <c r="C19" s="144" t="str">
        <f>IF( ISBLANK('03.Muestra'!$E8),"",'03.Muestra'!$E8)</f>
        <v>https://www3.gobiernodecanarias.org/sanidad/scs/</v>
      </c>
      <c r="D19" s="168" t="s">
        <v>78</v>
      </c>
      <c r="E19" s="137" t="str">
        <f>IF(D19&lt;&gt;"",IF(AND('P2.Operable'!B19&lt;&gt;"",'P2.Operable'!C19&lt;&gt;""),"","ERR"),"")</f>
        <v/>
      </c>
      <c r="F19" s="145" t="str">
        <f t="array" ref="F19:J19">TRANSPOSE('DATA - Oculta'!$U$9:$U$13)</f>
        <v>N/T</v>
      </c>
      <c r="G19" s="146" t="str">
        <v>N/D</v>
      </c>
      <c r="H19" s="147" t="str">
        <v>N/A</v>
      </c>
      <c r="I19" s="148" t="str">
        <v>Falla</v>
      </c>
      <c r="J19" s="149" t="str">
        <v>Pasa</v>
      </c>
      <c r="K19" s="150" t="s">
        <v>85</v>
      </c>
      <c r="L19" s="19"/>
    </row>
    <row r="20" spans="2:30" ht="12" customHeight="1">
      <c r="B20" s="144" t="str">
        <f>IF( ISBLANK('03.Muestra'!$C9),"",'03.Muestra'!$C9)</f>
        <v>Profesionales</v>
      </c>
      <c r="C20" s="144" t="str">
        <f>IF( ISBLANK('03.Muestra'!$E9),"",'03.Muestra'!$E9)</f>
        <v>https://www3.gobiernodecanarias.org/sanidad/scs/tematica.jsp?idCarpeta=381a58ec-a15a-11e9-a502-d7333c007c29</v>
      </c>
      <c r="D20" s="168" t="s">
        <v>78</v>
      </c>
      <c r="E20" s="137" t="str">
        <f t="shared" ref="E20:E53" si="0">IF(D20&lt;&gt;"",IF(AND(B20&lt;&gt;"",C20&lt;&gt;""),"","ERR"),"")</f>
        <v/>
      </c>
      <c r="F20" s="151">
        <f ca="1">COUNTIF($D19:INDIRECT("$D" &amp;  SUM(ROW()-1,'03.Muestra'!$D$45)-1),F19)</f>
        <v>0</v>
      </c>
      <c r="G20" s="151">
        <f ca="1">COUNTIF($D19:INDIRECT("$D" &amp;  SUM(ROW()-1,'03.Muestra'!$D$45)-1),G19)</f>
        <v>0</v>
      </c>
      <c r="H20" s="151">
        <f ca="1">COUNTIF($D19:INDIRECT("$D" &amp;  SUM(ROW()-1,'03.Muestra'!$D$45)-1),H19)</f>
        <v>0</v>
      </c>
      <c r="I20" s="151">
        <f ca="1">COUNTIF($D19:INDIRECT("$D" &amp;  SUM(ROW()-1,'03.Muestra'!$D$45)-1),I19)</f>
        <v>7</v>
      </c>
      <c r="J20" s="151">
        <f ca="1">COUNTIF($D19:INDIRECT("$D" &amp;  SUM(ROW()-1,'03.Muestra'!$D$45)-1),J19)</f>
        <v>6</v>
      </c>
      <c r="K20" s="151">
        <f ca="1">IF('03.Muestra'!$D$45=0,0,COUNTBLANK($D19:INDIRECT("$D" &amp;  SUM(ROW()-1,'03.Muestra'!$D$45)-1)))</f>
        <v>0</v>
      </c>
      <c r="L20" s="19"/>
    </row>
    <row r="21" spans="2:30" ht="12" customHeight="1">
      <c r="B21" s="144" t="str">
        <f>IF( ISBLANK('03.Muestra'!$C10),"",'03.Muestra'!$C10)</f>
        <v>Vacunación frente Covid-19</v>
      </c>
      <c r="C21" s="144" t="str">
        <f>IF( ISBLANK('03.Muestra'!$E10),"",'03.Muestra'!$E10)</f>
        <v>https://www3.gobiernodecanarias.org/sanidad/scs/contenidoGenerico.jsp?idDocument=c6332147-5728-11eb-8a2c-c902a217e6a5&amp;idCarpeta=e01092c2-7d66-11ea-871d-cb574c2473a4</v>
      </c>
      <c r="D21" s="168" t="s">
        <v>78</v>
      </c>
      <c r="E21" s="137" t="str">
        <f t="shared" si="0"/>
        <v/>
      </c>
      <c r="F21" s="19"/>
      <c r="G21" s="19"/>
      <c r="H21" s="19"/>
      <c r="I21" s="19"/>
      <c r="J21" s="19"/>
      <c r="K21" s="19"/>
    </row>
    <row r="22" spans="2:30" ht="12" customHeight="1">
      <c r="B22" s="144" t="str">
        <f>IF( ISBLANK('03.Muestra'!$C11),"",'03.Muestra'!$C11)</f>
        <v>SCS-Registro de centros</v>
      </c>
      <c r="C22" s="144" t="str">
        <f>IF( ISBLANK('03.Muestra'!$E11),"",'03.Muestra'!$E11)</f>
        <v>https://www3.gobiernodecanarias.org/sanidad/scs/RegistroCentros/DoLoad</v>
      </c>
      <c r="D22" s="168" t="s">
        <v>81</v>
      </c>
      <c r="E22" s="137" t="str">
        <f t="shared" si="0"/>
        <v/>
      </c>
      <c r="F22" s="19"/>
      <c r="G22" s="19"/>
      <c r="H22" s="19"/>
      <c r="I22" s="19"/>
      <c r="K22" s="152" t="s">
        <v>88</v>
      </c>
      <c r="L22" s="153" t="s">
        <v>89</v>
      </c>
    </row>
    <row r="23" spans="2:30" ht="12" customHeight="1">
      <c r="B23" s="144" t="str">
        <f>IF( ISBLANK('03.Muestra'!$C12),"",'03.Muestra'!$C12)</f>
        <v>MiAutoTestCovid</v>
      </c>
      <c r="C23" s="144" t="str">
        <f>IF( ISBLANK('03.Muestra'!$E12),"",'03.Muestra'!$E12)</f>
        <v>https://www3.gobiernodecanarias.org/sanidad/scs/Miautotestcovid/</v>
      </c>
      <c r="D23" s="168" t="s">
        <v>81</v>
      </c>
      <c r="E23" s="137" t="str">
        <f t="shared" si="0"/>
        <v/>
      </c>
      <c r="F23" s="154"/>
      <c r="G23" s="19"/>
      <c r="H23" s="19"/>
      <c r="I23" s="19"/>
      <c r="K23" s="152" t="s">
        <v>90</v>
      </c>
      <c r="L23" s="153" t="s">
        <v>91</v>
      </c>
    </row>
    <row r="24" spans="2:30" ht="12" customHeight="1">
      <c r="B24" s="144" t="str">
        <f>IF( ISBLANK('03.Muestra'!$C13),"",'03.Muestra'!$C13)</f>
        <v>Informes epidemiológicos</v>
      </c>
      <c r="C24" s="144" t="str">
        <f>IF( ISBLANK('03.Muestra'!$E13),"",'03.Muestra'!$E13)</f>
        <v>https://www3.gobiernodecanarias.org/sanidad/scs/contenidoGenerico.jsp?idDocument=83670f95-f738-11ea-8b38-0997195c2925&amp;idCarpeta=e01092c2-7d66-11ea-871d-cb574c2473a4</v>
      </c>
      <c r="D24" s="168" t="s">
        <v>81</v>
      </c>
      <c r="E24" s="137" t="str">
        <f t="shared" si="0"/>
        <v/>
      </c>
      <c r="F24" s="19"/>
      <c r="G24" s="19"/>
      <c r="H24" s="19"/>
      <c r="I24" s="19"/>
      <c r="K24" s="152" t="s">
        <v>92</v>
      </c>
      <c r="L24" s="153" t="s">
        <v>93</v>
      </c>
      <c r="AD24" s="19"/>
    </row>
    <row r="25" spans="2:30" ht="12" customHeight="1">
      <c r="B25" s="144" t="str">
        <f>IF( ISBLANK('03.Muestra'!$C14),"",'03.Muestra'!$C14)</f>
        <v>Mapa Sanitario</v>
      </c>
      <c r="C25" s="144" t="str">
        <f>IF( ISBLANK('03.Muestra'!$E14),"",'03.Muestra'!$E14)</f>
        <v>https://www3.gobiernodecanarias.org/sanidad/scs/mapa.jsp?idDocument=f1272534-b1e0-11e0-8086-e35e241032d3&amp;idCarpeta=75cf3520-ab2b-11dd-970d-d73a0633ac17</v>
      </c>
      <c r="D25" s="168" t="s">
        <v>78</v>
      </c>
      <c r="E25" s="137" t="str">
        <f t="shared" si="0"/>
        <v/>
      </c>
      <c r="F25" s="19"/>
      <c r="G25" s="19"/>
      <c r="H25" s="19"/>
      <c r="I25" s="19"/>
      <c r="J25" s="19"/>
      <c r="K25" s="19"/>
      <c r="L25" s="19"/>
      <c r="AD25" s="19"/>
    </row>
    <row r="26" spans="2:30" ht="12" customHeight="1">
      <c r="B26" s="144" t="str">
        <f>IF( ISBLANK('03.Muestra'!$C15),"",'03.Muestra'!$C15)</f>
        <v>gaptfformacion</v>
      </c>
      <c r="C26" s="144" t="str">
        <f>IF( ISBLANK('03.Muestra'!$E15),"",'03.Muestra'!$E15)</f>
        <v>https://www3.gobiernodecanarias.org/scs/gaptfformacion/</v>
      </c>
      <c r="D26" s="168" t="s">
        <v>81</v>
      </c>
      <c r="E26" s="137" t="str">
        <f t="shared" si="0"/>
        <v/>
      </c>
      <c r="F26" s="19"/>
      <c r="G26" s="19"/>
      <c r="H26" s="19"/>
      <c r="I26" s="19"/>
      <c r="J26" s="19"/>
      <c r="K26" s="19"/>
      <c r="L26" s="19"/>
      <c r="AD26" s="19"/>
    </row>
    <row r="27" spans="2:30" ht="12" customHeight="1">
      <c r="B27" s="144" t="str">
        <f>IF( ISBLANK('03.Muestra'!$C16),"",'03.Muestra'!$C16)</f>
        <v>Tarjeta Sanitaria</v>
      </c>
      <c r="C27" s="144" t="str">
        <f>IF( ISBLANK('03.Muestra'!$E16),"",'03.Muestra'!$E16)</f>
        <v>https://www3.gobiernodecanarias.org/sanidad/scs/contenidoGenerico.jsp?idDocument=9090ca1f-a9bb-11de-ae50-15aa3b9230b7&amp;idCarpeta=ae273cd1-b385-11e9-82f7-8d5cff9227e6</v>
      </c>
      <c r="D27" s="168" t="s">
        <v>78</v>
      </c>
      <c r="E27" s="137" t="str">
        <f t="shared" si="0"/>
        <v/>
      </c>
      <c r="F27" s="19"/>
      <c r="G27" s="19"/>
      <c r="H27" s="19"/>
      <c r="I27" s="19"/>
      <c r="J27" s="19"/>
      <c r="Q27" s="19"/>
      <c r="R27" s="19"/>
      <c r="S27" s="19"/>
      <c r="T27" s="19"/>
      <c r="U27" s="19"/>
      <c r="AD27" s="19"/>
    </row>
    <row r="28" spans="2:30" ht="12" customHeight="1">
      <c r="B28" s="144" t="str">
        <f>IF( ISBLANK('03.Muestra'!$C17),"",'03.Muestra'!$C17)</f>
        <v>Mapa Playas</v>
      </c>
      <c r="C28" s="144" t="str">
        <f>IF( ISBLANK('03.Muestra'!$E17),"",'03.Muestra'!$E17)</f>
        <v>https://www3.gobiernodecanarias.org/sanidad/scs/mapa.jsp?idDocument=0200b78a-a2fa-11e0-9610-f1717f4d08a3&amp;idCarpeta=75cf3520-ab2b-11dd-970d-d73a0633ac17</v>
      </c>
      <c r="D28" s="168" t="s">
        <v>81</v>
      </c>
      <c r="E28" s="137" t="str">
        <f t="shared" si="0"/>
        <v/>
      </c>
      <c r="F28" s="19"/>
      <c r="G28" s="19"/>
      <c r="H28" s="19"/>
      <c r="I28" s="19"/>
      <c r="J28" s="19"/>
      <c r="N28" s="19"/>
      <c r="O28" s="19"/>
      <c r="P28" s="19"/>
      <c r="Q28" s="19"/>
      <c r="R28" s="19"/>
      <c r="S28" s="19"/>
      <c r="T28" s="19"/>
      <c r="U28" s="19"/>
      <c r="AD28" s="19"/>
    </row>
    <row r="29" spans="2:30" ht="12" customHeight="1">
      <c r="B29" s="144" t="str">
        <f>IF( ISBLANK('03.Muestra'!$C18),"",'03.Muestra'!$C18)</f>
        <v>Certificado Covid Digital</v>
      </c>
      <c r="C29" s="144" t="str">
        <f>IF( ISBLANK('03.Muestra'!$E18),"",'03.Muestra'!$E18)</f>
        <v>https://www3.gobiernodecanarias.org/sanidad/scs/contenidoGenerico.jsp?idDocument=2a91d475-c785-11eb-b581-0f5e23fc7f70&amp;idCarpeta=e01092c2-7d66-11ea-871d-cb574c2473a4</v>
      </c>
      <c r="D29" s="168" t="s">
        <v>78</v>
      </c>
      <c r="E29" s="137" t="str">
        <f t="shared" si="0"/>
        <v/>
      </c>
      <c r="F29" s="19"/>
      <c r="G29" s="19"/>
      <c r="H29" s="19"/>
      <c r="I29" s="19"/>
      <c r="J29" s="19"/>
      <c r="P29" s="19"/>
      <c r="Q29" s="153"/>
      <c r="R29" s="153"/>
      <c r="S29" s="19"/>
      <c r="T29" s="19"/>
      <c r="U29" s="19"/>
      <c r="V29" s="19"/>
      <c r="W29" s="19"/>
      <c r="X29" s="19"/>
      <c r="Y29" s="19"/>
    </row>
    <row r="30" spans="2:30" ht="12" customHeight="1">
      <c r="B30" s="144" t="str">
        <f>IF( ISBLANK('03.Muestra'!$C19),"",'03.Muestra'!$C19)</f>
        <v>Ciudadania</v>
      </c>
      <c r="C30" s="144" t="str">
        <f>IF( ISBLANK('03.Muestra'!$E19),"",'03.Muestra'!$E19)</f>
        <v>https://www3.gobiernodecanarias.org/sanidad/scs/tematica.jsp?idCarpeta=ae273cd1-b385-11e9-82f7-8d5cff9227e6</v>
      </c>
      <c r="D30" s="168" t="s">
        <v>81</v>
      </c>
      <c r="E30" s="137" t="str">
        <f t="shared" si="0"/>
        <v/>
      </c>
      <c r="F30" s="19"/>
      <c r="G30" s="19"/>
      <c r="H30" s="19"/>
      <c r="I30" s="19"/>
      <c r="J30" s="19"/>
      <c r="K30" s="19"/>
      <c r="L30" s="19"/>
      <c r="O30" s="19"/>
      <c r="P30" s="19"/>
      <c r="Q30" s="19"/>
      <c r="R30" s="19"/>
      <c r="S30" s="19"/>
      <c r="T30" s="19"/>
      <c r="U30" s="19"/>
      <c r="V30" s="19"/>
      <c r="W30" s="19"/>
      <c r="X30" s="19"/>
      <c r="Y30" s="19"/>
    </row>
    <row r="31" spans="2:30" ht="12" customHeight="1">
      <c r="B31" s="144" t="str">
        <f>IF( ISBLANK('03.Muestra'!$C20),"",'03.Muestra'!$C20)</f>
        <v>Petición de cita hospital</v>
      </c>
      <c r="C31" s="144" t="str">
        <f>IF( ISBLANK('03.Muestra'!$E20),"",'03.Muestra'!$E20)</f>
        <v>https://www3.gobiernodecanarias.org/sanidad/scs/CitasHUC/</v>
      </c>
      <c r="D31" s="168" t="s">
        <v>81</v>
      </c>
      <c r="E31" s="137" t="str">
        <f t="shared" si="0"/>
        <v/>
      </c>
      <c r="F31" s="19"/>
      <c r="G31" s="19"/>
      <c r="H31" s="19"/>
      <c r="I31" s="19"/>
      <c r="J31" s="19"/>
      <c r="K31" s="19"/>
      <c r="L31" s="19"/>
      <c r="O31" s="19"/>
      <c r="P31" s="19"/>
      <c r="Q31" s="19"/>
      <c r="R31" s="19"/>
      <c r="S31" s="19"/>
      <c r="T31" s="19"/>
      <c r="U31" s="19"/>
      <c r="V31" s="19"/>
      <c r="W31" s="19"/>
      <c r="X31" s="19"/>
      <c r="Y31" s="19"/>
    </row>
    <row r="32" spans="2:30" ht="12" customHeight="1">
      <c r="B32" s="144" t="str">
        <f>IF( ISBLANK('03.Muestra'!$C21),"",'03.Muestra'!$C21)</f>
        <v/>
      </c>
      <c r="C32" s="144" t="str">
        <f>IF( ISBLANK('03.Muestra'!$E21),"",'03.Muestra'!$E21)</f>
        <v/>
      </c>
      <c r="D32" s="168" t="str">
        <f t="shared" ref="D26:D53" si="1">IF(AND(B32&lt;&gt;"",C32&lt;&gt;""),"N/T","")</f>
        <v/>
      </c>
      <c r="E32" s="137" t="str">
        <f t="shared" si="0"/>
        <v/>
      </c>
      <c r="F32" s="19"/>
      <c r="G32" s="19"/>
      <c r="H32" s="19"/>
      <c r="I32" s="19"/>
      <c r="J32" s="19"/>
      <c r="K32" s="19"/>
      <c r="L32" s="19"/>
      <c r="O32" s="19"/>
      <c r="P32" s="19"/>
      <c r="Q32" s="19"/>
      <c r="R32" s="19"/>
      <c r="S32" s="19"/>
      <c r="T32" s="19"/>
      <c r="U32" s="19"/>
      <c r="V32" s="19"/>
      <c r="W32" s="19"/>
      <c r="X32" s="19"/>
      <c r="Y32" s="19"/>
    </row>
    <row r="33" spans="2:25" ht="12" customHeight="1">
      <c r="B33" s="144" t="str">
        <f>IF( ISBLANK('03.Muestra'!$C22),"",'03.Muestra'!$C22)</f>
        <v/>
      </c>
      <c r="C33" s="144" t="str">
        <f>IF( ISBLANK('03.Muestra'!$E22),"",'03.Muestra'!$E22)</f>
        <v/>
      </c>
      <c r="D33" s="168" t="str">
        <f t="shared" si="1"/>
        <v/>
      </c>
      <c r="E33" s="137" t="str">
        <f t="shared" si="0"/>
        <v/>
      </c>
      <c r="F33" s="19"/>
      <c r="G33" s="19"/>
      <c r="H33" s="19"/>
      <c r="I33" s="19"/>
      <c r="J33" s="19"/>
      <c r="K33" s="19"/>
      <c r="L33" s="19"/>
      <c r="N33" s="19"/>
      <c r="O33" s="19"/>
      <c r="P33" s="19"/>
      <c r="Q33" s="19"/>
      <c r="R33" s="19"/>
      <c r="S33" s="19"/>
      <c r="T33" s="19"/>
      <c r="U33" s="19"/>
      <c r="V33" s="19"/>
      <c r="W33" s="19"/>
      <c r="X33" s="19"/>
      <c r="Y33" s="19"/>
    </row>
    <row r="34" spans="2:25" ht="12" customHeight="1">
      <c r="B34" s="144" t="str">
        <f>IF( ISBLANK('03.Muestra'!$C23),"",'03.Muestra'!$C23)</f>
        <v/>
      </c>
      <c r="C34" s="144" t="str">
        <f>IF( ISBLANK('03.Muestra'!$E23),"",'03.Muestra'!$E23)</f>
        <v/>
      </c>
      <c r="D34" s="168" t="str">
        <f t="shared" si="1"/>
        <v/>
      </c>
      <c r="E34" s="137" t="str">
        <f t="shared" si="0"/>
        <v/>
      </c>
      <c r="F34" s="19"/>
      <c r="G34" s="19"/>
      <c r="H34" s="19"/>
      <c r="I34" s="19"/>
      <c r="J34" s="19"/>
      <c r="K34" s="19"/>
      <c r="W34" s="19"/>
      <c r="X34" s="19"/>
      <c r="Y34" s="19"/>
    </row>
    <row r="35" spans="2:25" ht="12" customHeight="1">
      <c r="B35" s="144" t="str">
        <f>IF( ISBLANK('03.Muestra'!$C24),"",'03.Muestra'!$C24)</f>
        <v/>
      </c>
      <c r="C35" s="144" t="str">
        <f>IF( ISBLANK('03.Muestra'!$E24),"",'03.Muestra'!$E24)</f>
        <v/>
      </c>
      <c r="D35" s="168" t="str">
        <f t="shared" si="1"/>
        <v/>
      </c>
      <c r="E35" s="137" t="str">
        <f t="shared" si="0"/>
        <v/>
      </c>
      <c r="F35" s="19"/>
      <c r="G35" s="19"/>
      <c r="H35" s="19"/>
      <c r="I35" s="19"/>
      <c r="J35" s="19"/>
      <c r="K35" s="19"/>
      <c r="W35" s="19"/>
      <c r="X35" s="19"/>
      <c r="Y35" s="19"/>
    </row>
    <row r="36" spans="2:25" ht="12" customHeight="1">
      <c r="B36" s="144" t="str">
        <f>IF( ISBLANK('03.Muestra'!$C25),"",'03.Muestra'!$C25)</f>
        <v/>
      </c>
      <c r="C36" s="144" t="str">
        <f>IF( ISBLANK('03.Muestra'!$E25),"",'03.Muestra'!$E25)</f>
        <v/>
      </c>
      <c r="D36" s="168" t="str">
        <f t="shared" si="1"/>
        <v/>
      </c>
      <c r="E36" s="137" t="str">
        <f t="shared" si="0"/>
        <v/>
      </c>
      <c r="F36" s="19"/>
      <c r="G36" s="19"/>
      <c r="H36" s="19"/>
      <c r="I36" s="19"/>
      <c r="J36" s="19"/>
      <c r="K36" s="19"/>
      <c r="W36" s="19"/>
      <c r="X36" s="19"/>
      <c r="Y36" s="19"/>
    </row>
    <row r="37" spans="2:25" ht="12" customHeight="1">
      <c r="B37" s="144" t="str">
        <f>IF( ISBLANK('03.Muestra'!$C26),"",'03.Muestra'!$C26)</f>
        <v/>
      </c>
      <c r="C37" s="144" t="str">
        <f>IF( ISBLANK('03.Muestra'!$E26),"",'03.Muestra'!$E26)</f>
        <v/>
      </c>
      <c r="D37" s="168" t="str">
        <f t="shared" si="1"/>
        <v/>
      </c>
      <c r="E37" s="137" t="str">
        <f t="shared" si="0"/>
        <v/>
      </c>
      <c r="F37" s="19"/>
      <c r="G37" s="19"/>
      <c r="H37" s="19"/>
      <c r="I37" s="19"/>
      <c r="J37" s="19"/>
      <c r="K37" s="19"/>
      <c r="L37" s="19"/>
      <c r="Q37" s="19"/>
      <c r="W37" s="19"/>
      <c r="X37" s="19"/>
      <c r="Y37" s="19"/>
    </row>
    <row r="38" spans="2:25" ht="12" customHeight="1">
      <c r="B38" s="144" t="str">
        <f>IF( ISBLANK('03.Muestra'!$C27),"",'03.Muestra'!$C27)</f>
        <v/>
      </c>
      <c r="C38" s="144" t="str">
        <f>IF( ISBLANK('03.Muestra'!$E27),"",'03.Muestra'!$E27)</f>
        <v/>
      </c>
      <c r="D38" s="168" t="str">
        <f t="shared" si="1"/>
        <v/>
      </c>
      <c r="E38" s="137" t="str">
        <f t="shared" si="0"/>
        <v/>
      </c>
      <c r="F38" s="19"/>
      <c r="G38" s="19"/>
      <c r="H38" s="19"/>
      <c r="I38" s="19"/>
      <c r="J38" s="19"/>
      <c r="K38" s="19"/>
      <c r="L38" s="19"/>
      <c r="Q38" s="19"/>
      <c r="W38" s="19"/>
      <c r="X38" s="19"/>
      <c r="Y38" s="19"/>
    </row>
    <row r="39" spans="2:25" ht="12" customHeight="1">
      <c r="B39" s="144" t="str">
        <f>IF( ISBLANK('03.Muestra'!$C28),"",'03.Muestra'!$C28)</f>
        <v/>
      </c>
      <c r="C39" s="144" t="str">
        <f>IF( ISBLANK('03.Muestra'!$E28),"",'03.Muestra'!$E28)</f>
        <v/>
      </c>
      <c r="D39" s="168" t="str">
        <f t="shared" si="1"/>
        <v/>
      </c>
      <c r="E39" s="137" t="str">
        <f t="shared" si="0"/>
        <v/>
      </c>
      <c r="F39" s="19"/>
      <c r="G39" s="19"/>
      <c r="H39" s="19"/>
      <c r="I39" s="19"/>
      <c r="J39" s="19"/>
      <c r="K39" s="19"/>
      <c r="L39" s="19"/>
      <c r="Q39" s="19"/>
      <c r="W39" s="19"/>
      <c r="X39" s="19"/>
      <c r="Y39" s="19"/>
    </row>
    <row r="40" spans="2:25" ht="12" customHeight="1">
      <c r="B40" s="144" t="str">
        <f>IF( ISBLANK('03.Muestra'!$C29),"",'03.Muestra'!$C29)</f>
        <v/>
      </c>
      <c r="C40" s="144" t="str">
        <f>IF( ISBLANK('03.Muestra'!$E29),"",'03.Muestra'!$E29)</f>
        <v/>
      </c>
      <c r="D40" s="168" t="str">
        <f t="shared" si="1"/>
        <v/>
      </c>
      <c r="E40" s="137" t="str">
        <f t="shared" si="0"/>
        <v/>
      </c>
      <c r="F40" s="19"/>
      <c r="G40" s="19"/>
      <c r="H40" s="19"/>
      <c r="I40" s="19"/>
      <c r="J40" s="19"/>
      <c r="K40" s="19"/>
      <c r="L40" s="19"/>
      <c r="Q40" s="19"/>
      <c r="R40" s="19"/>
      <c r="S40" s="19"/>
      <c r="T40" s="19"/>
      <c r="U40" s="19"/>
      <c r="V40" s="19"/>
      <c r="W40" s="19"/>
      <c r="X40" s="19"/>
      <c r="Y40" s="19"/>
    </row>
    <row r="41" spans="2:25" ht="12" customHeight="1">
      <c r="B41" s="144" t="str">
        <f>IF( ISBLANK('03.Muestra'!$C30),"",'03.Muestra'!$C30)</f>
        <v/>
      </c>
      <c r="C41" s="144" t="str">
        <f>IF( ISBLANK('03.Muestra'!$E30),"",'03.Muestra'!$E30)</f>
        <v/>
      </c>
      <c r="D41" s="168" t="str">
        <f t="shared" si="1"/>
        <v/>
      </c>
      <c r="E41" s="137" t="str">
        <f t="shared" si="0"/>
        <v/>
      </c>
      <c r="F41" s="19"/>
      <c r="G41" s="19"/>
      <c r="H41" s="19"/>
      <c r="I41" s="19"/>
      <c r="J41" s="19"/>
      <c r="K41" s="19"/>
      <c r="L41" s="19"/>
      <c r="Y41" s="19"/>
    </row>
    <row r="42" spans="2:25" ht="12" customHeight="1">
      <c r="B42" s="144" t="str">
        <f>IF( ISBLANK('03.Muestra'!$C31),"",'03.Muestra'!$C31)</f>
        <v/>
      </c>
      <c r="C42" s="144" t="str">
        <f>IF( ISBLANK('03.Muestra'!$E31),"",'03.Muestra'!$E31)</f>
        <v/>
      </c>
      <c r="D42" s="168" t="str">
        <f t="shared" si="1"/>
        <v/>
      </c>
      <c r="E42" s="137" t="str">
        <f t="shared" si="0"/>
        <v/>
      </c>
      <c r="F42" s="19"/>
      <c r="G42" s="19"/>
      <c r="H42" s="19"/>
      <c r="I42" s="19"/>
      <c r="J42" s="19"/>
      <c r="K42" s="19"/>
      <c r="L42" s="19"/>
      <c r="Y42" s="19"/>
    </row>
    <row r="43" spans="2:25" ht="12" customHeight="1">
      <c r="B43" s="144" t="str">
        <f>IF( ISBLANK('03.Muestra'!$C32),"",'03.Muestra'!$C32)</f>
        <v/>
      </c>
      <c r="C43" s="144" t="str">
        <f>IF( ISBLANK('03.Muestra'!$E32),"",'03.Muestra'!$E32)</f>
        <v/>
      </c>
      <c r="D43" s="168" t="str">
        <f t="shared" si="1"/>
        <v/>
      </c>
      <c r="E43" s="137" t="str">
        <f t="shared" si="0"/>
        <v/>
      </c>
      <c r="F43" s="19"/>
      <c r="G43" s="19"/>
      <c r="H43" s="19"/>
      <c r="I43" s="19"/>
      <c r="J43" s="19"/>
      <c r="K43" s="19"/>
      <c r="L43" s="19"/>
      <c r="Y43" s="19"/>
    </row>
    <row r="44" spans="2:25" ht="12" customHeight="1">
      <c r="B44" s="144" t="str">
        <f>IF( ISBLANK('03.Muestra'!$C33),"",'03.Muestra'!$C33)</f>
        <v/>
      </c>
      <c r="C44" s="144" t="str">
        <f>IF( ISBLANK('03.Muestra'!$E33),"",'03.Muestra'!$E33)</f>
        <v/>
      </c>
      <c r="D44" s="168" t="str">
        <f t="shared" si="1"/>
        <v/>
      </c>
      <c r="E44" s="137" t="str">
        <f t="shared" si="0"/>
        <v/>
      </c>
      <c r="F44" s="19"/>
      <c r="G44" s="19"/>
      <c r="H44" s="19"/>
      <c r="I44" s="19"/>
      <c r="J44" s="19"/>
      <c r="K44" s="19"/>
      <c r="L44" s="19"/>
      <c r="Q44" s="19"/>
      <c r="R44" s="19"/>
      <c r="S44" s="19"/>
      <c r="T44" s="19"/>
      <c r="U44" s="19"/>
      <c r="V44" s="19"/>
      <c r="W44" s="19"/>
      <c r="X44" s="19"/>
      <c r="Y44" s="19"/>
    </row>
    <row r="45" spans="2:25" ht="12" customHeight="1">
      <c r="B45" s="144" t="str">
        <f>IF( ISBLANK('03.Muestra'!$C34),"",'03.Muestra'!$C34)</f>
        <v/>
      </c>
      <c r="C45" s="144" t="str">
        <f>IF( ISBLANK('03.Muestra'!$E34),"",'03.Muestra'!$E34)</f>
        <v/>
      </c>
      <c r="D45" s="168" t="str">
        <f t="shared" si="1"/>
        <v/>
      </c>
      <c r="E45" s="137" t="str">
        <f t="shared" si="0"/>
        <v/>
      </c>
      <c r="F45" s="19"/>
      <c r="G45" s="19"/>
      <c r="H45" s="19"/>
      <c r="I45" s="19"/>
      <c r="J45" s="19"/>
      <c r="K45" s="19"/>
      <c r="L45" s="19"/>
      <c r="Q45" s="19"/>
      <c r="R45" s="19"/>
      <c r="S45" s="19"/>
      <c r="T45" s="19"/>
      <c r="U45" s="19"/>
      <c r="V45" s="19"/>
      <c r="W45" s="19"/>
      <c r="X45" s="19"/>
      <c r="Y45" s="19"/>
    </row>
    <row r="46" spans="2:25" ht="12" customHeight="1">
      <c r="B46" s="144" t="str">
        <f>IF( ISBLANK('03.Muestra'!$C35),"",'03.Muestra'!$C35)</f>
        <v/>
      </c>
      <c r="C46" s="144" t="str">
        <f>IF( ISBLANK('03.Muestra'!$E35),"",'03.Muestra'!$E35)</f>
        <v/>
      </c>
      <c r="D46" s="168" t="str">
        <f t="shared" si="1"/>
        <v/>
      </c>
      <c r="E46" s="137" t="str">
        <f t="shared" si="0"/>
        <v/>
      </c>
      <c r="I46" s="19"/>
      <c r="J46" s="19"/>
      <c r="K46" s="19"/>
      <c r="L46" s="19"/>
      <c r="Q46" s="19"/>
      <c r="R46" s="19"/>
      <c r="S46" s="155"/>
      <c r="T46" s="19"/>
      <c r="U46" s="19"/>
      <c r="V46" s="19"/>
      <c r="W46" s="19"/>
      <c r="X46" s="19"/>
      <c r="Y46" s="19"/>
    </row>
    <row r="47" spans="2:25" ht="12" customHeight="1">
      <c r="B47" s="144" t="str">
        <f>IF( ISBLANK('03.Muestra'!$C36),"",'03.Muestra'!$C36)</f>
        <v/>
      </c>
      <c r="C47" s="144" t="str">
        <f>IF( ISBLANK('03.Muestra'!$E36),"",'03.Muestra'!$E36)</f>
        <v/>
      </c>
      <c r="D47" s="168" t="str">
        <f t="shared" si="1"/>
        <v/>
      </c>
      <c r="E47" s="137" t="str">
        <f t="shared" si="0"/>
        <v/>
      </c>
      <c r="I47" s="19"/>
      <c r="J47" s="19"/>
      <c r="K47" s="19"/>
      <c r="L47" s="19"/>
      <c r="Q47" s="19"/>
      <c r="R47" s="19"/>
      <c r="S47" s="19"/>
      <c r="T47" s="19"/>
      <c r="U47" s="19"/>
      <c r="V47" s="19"/>
      <c r="W47" s="19"/>
      <c r="X47" s="19"/>
      <c r="Y47" s="19"/>
    </row>
    <row r="48" spans="2:25" ht="12" customHeight="1">
      <c r="B48" s="144" t="str">
        <f>IF( ISBLANK('03.Muestra'!$C37),"",'03.Muestra'!$C37)</f>
        <v/>
      </c>
      <c r="C48" s="144" t="str">
        <f>IF( ISBLANK('03.Muestra'!$E37),"",'03.Muestra'!$E37)</f>
        <v/>
      </c>
      <c r="D48" s="168" t="str">
        <f t="shared" si="1"/>
        <v/>
      </c>
      <c r="E48" s="137" t="str">
        <f t="shared" si="0"/>
        <v/>
      </c>
      <c r="I48" s="19"/>
      <c r="J48" s="19"/>
      <c r="K48" s="19"/>
      <c r="L48" s="19"/>
      <c r="Q48" s="19"/>
      <c r="R48" s="19"/>
      <c r="S48" s="19"/>
      <c r="T48" s="19"/>
      <c r="U48" s="19"/>
      <c r="V48" s="19"/>
      <c r="W48" s="19"/>
      <c r="X48" s="19"/>
      <c r="Y48" s="19"/>
    </row>
    <row r="49" spans="2:25" ht="12" customHeight="1">
      <c r="B49" s="144" t="str">
        <f>IF( ISBLANK('03.Muestra'!$C38),"",'03.Muestra'!$C38)</f>
        <v/>
      </c>
      <c r="C49" s="144" t="str">
        <f>IF( ISBLANK('03.Muestra'!$E38),"",'03.Muestra'!$E38)</f>
        <v/>
      </c>
      <c r="D49" s="168" t="str">
        <f t="shared" si="1"/>
        <v/>
      </c>
      <c r="E49" s="137" t="str">
        <f t="shared" si="0"/>
        <v/>
      </c>
      <c r="I49" s="19"/>
      <c r="J49" s="19"/>
      <c r="K49" s="19"/>
      <c r="L49" s="19"/>
      <c r="Q49" s="19"/>
      <c r="R49" s="19"/>
      <c r="S49" s="19"/>
      <c r="T49" s="19"/>
      <c r="U49" s="19"/>
      <c r="V49" s="19"/>
      <c r="W49" s="19"/>
      <c r="X49" s="19"/>
      <c r="Y49" s="19"/>
    </row>
    <row r="50" spans="2:25" ht="12" customHeight="1">
      <c r="B50" s="144" t="str">
        <f>IF( ISBLANK('03.Muestra'!$C39),"",'03.Muestra'!$C39)</f>
        <v/>
      </c>
      <c r="C50" s="144" t="str">
        <f>IF( ISBLANK('03.Muestra'!$E39),"",'03.Muestra'!$E39)</f>
        <v/>
      </c>
      <c r="D50" s="168" t="str">
        <f t="shared" si="1"/>
        <v/>
      </c>
      <c r="E50" s="137" t="str">
        <f t="shared" si="0"/>
        <v/>
      </c>
      <c r="I50" s="19"/>
      <c r="J50" s="19"/>
      <c r="K50" s="19"/>
      <c r="L50" s="19"/>
      <c r="Q50" s="19"/>
      <c r="R50" s="19"/>
      <c r="S50" s="19"/>
      <c r="T50" s="19"/>
      <c r="U50" s="19"/>
      <c r="V50" s="19"/>
      <c r="W50" s="19"/>
      <c r="X50" s="19"/>
      <c r="Y50" s="19"/>
    </row>
    <row r="51" spans="2:25" ht="12" customHeight="1">
      <c r="B51" s="144" t="str">
        <f>IF( ISBLANK('03.Muestra'!$C40),"",'03.Muestra'!$C40)</f>
        <v/>
      </c>
      <c r="C51" s="144" t="str">
        <f>IF( ISBLANK('03.Muestra'!$E40),"",'03.Muestra'!$E40)</f>
        <v/>
      </c>
      <c r="D51" s="168" t="str">
        <f t="shared" si="1"/>
        <v/>
      </c>
      <c r="E51" s="137" t="str">
        <f t="shared" si="0"/>
        <v/>
      </c>
      <c r="I51" s="19"/>
      <c r="J51" s="19"/>
      <c r="K51" s="19"/>
      <c r="L51" s="19"/>
      <c r="Q51" s="19"/>
      <c r="R51" s="19"/>
      <c r="S51" s="19"/>
      <c r="T51" s="19"/>
      <c r="U51" s="19"/>
      <c r="V51" s="19"/>
      <c r="W51" s="19"/>
      <c r="X51" s="19"/>
      <c r="Y51" s="19"/>
    </row>
    <row r="52" spans="2:25" ht="12" customHeight="1">
      <c r="B52" s="144" t="str">
        <f>IF( ISBLANK('03.Muestra'!$C41),"",'03.Muestra'!$C41)</f>
        <v/>
      </c>
      <c r="C52" s="144" t="str">
        <f>IF( ISBLANK('03.Muestra'!$E41),"",'03.Muestra'!$E41)</f>
        <v/>
      </c>
      <c r="D52" s="168" t="str">
        <f t="shared" si="1"/>
        <v/>
      </c>
      <c r="E52" s="137" t="str">
        <f t="shared" si="0"/>
        <v/>
      </c>
      <c r="I52" s="19"/>
      <c r="J52" s="19"/>
      <c r="K52" s="19"/>
      <c r="L52" s="19"/>
      <c r="Q52" s="19"/>
      <c r="R52" s="19"/>
      <c r="S52" s="19"/>
      <c r="T52" s="19"/>
      <c r="U52" s="19"/>
      <c r="V52" s="19"/>
      <c r="W52" s="19"/>
      <c r="X52" s="19"/>
      <c r="Y52" s="19"/>
    </row>
    <row r="53" spans="2:25" ht="12" customHeight="1">
      <c r="B53" s="144" t="str">
        <f>IF( ISBLANK('03.Muestra'!$C42),"",'03.Muestra'!$C42)</f>
        <v/>
      </c>
      <c r="C53" s="144" t="str">
        <f>IF( ISBLANK('03.Muestra'!$E42),"",'03.Muestra'!$E42)</f>
        <v/>
      </c>
      <c r="D53" s="168" t="str">
        <f t="shared" si="1"/>
        <v/>
      </c>
      <c r="E53" s="137" t="str">
        <f t="shared" si="0"/>
        <v/>
      </c>
      <c r="I53" s="19"/>
      <c r="J53" s="19"/>
      <c r="K53" s="19"/>
      <c r="L53" s="19"/>
      <c r="Q53" s="19"/>
      <c r="R53" s="19"/>
      <c r="S53" s="19"/>
      <c r="T53" s="19"/>
      <c r="U53" s="19"/>
      <c r="V53" s="19"/>
      <c r="W53" s="19"/>
      <c r="X53" s="19"/>
      <c r="Y53" s="19"/>
    </row>
    <row r="54" spans="2:25" ht="12" customHeight="1">
      <c r="B54" s="19"/>
      <c r="C54" s="19"/>
      <c r="D54" s="137"/>
      <c r="E54" s="137"/>
      <c r="F54" s="19"/>
      <c r="G54" s="19"/>
      <c r="H54" s="19"/>
      <c r="I54" s="19"/>
      <c r="J54" s="19"/>
      <c r="K54" s="19"/>
      <c r="L54" s="19"/>
      <c r="Q54" s="19"/>
      <c r="R54" s="19"/>
      <c r="S54" s="19"/>
      <c r="T54" s="19"/>
      <c r="U54" s="19"/>
      <c r="V54" s="19"/>
      <c r="W54" s="19"/>
      <c r="X54" s="19"/>
      <c r="Y54" s="19"/>
    </row>
    <row r="55" spans="2:25" ht="12" customHeight="1">
      <c r="B55" s="19"/>
      <c r="C55" s="19"/>
      <c r="D55" s="137"/>
      <c r="E55" s="142"/>
      <c r="F55" s="19"/>
      <c r="G55" s="19"/>
      <c r="H55" s="19"/>
      <c r="I55" s="19"/>
      <c r="J55" s="19"/>
      <c r="K55" s="19"/>
      <c r="L55" s="19"/>
      <c r="M55" s="19"/>
      <c r="N55" s="19"/>
      <c r="O55" s="19"/>
      <c r="P55" s="19"/>
      <c r="Q55" s="19"/>
      <c r="R55" s="19"/>
      <c r="S55" s="19"/>
      <c r="T55" s="19"/>
      <c r="U55" s="19"/>
      <c r="V55" s="19"/>
      <c r="W55" s="19"/>
      <c r="X55" s="19"/>
      <c r="Y55" s="19"/>
    </row>
    <row r="56" spans="2:25" ht="32.25" customHeight="1">
      <c r="B56" s="27" t="s">
        <v>77</v>
      </c>
      <c r="C56" s="28" t="s">
        <v>94</v>
      </c>
      <c r="D56" s="29" t="s">
        <v>87</v>
      </c>
      <c r="E56" s="156"/>
      <c r="K56" s="19"/>
      <c r="L56" s="19"/>
      <c r="M56" s="19"/>
      <c r="N56" s="19"/>
      <c r="O56" s="19"/>
      <c r="P56" s="19"/>
      <c r="Q56" s="19"/>
      <c r="R56" s="19"/>
      <c r="S56" s="19"/>
      <c r="T56" s="19"/>
      <c r="U56" s="19"/>
      <c r="V56" s="19"/>
      <c r="W56" s="19"/>
      <c r="X56" s="19"/>
      <c r="Y56" s="19"/>
    </row>
    <row r="57" spans="2:25" ht="12" customHeight="1">
      <c r="B57" s="144" t="str">
        <f>IF( ISBLANK('03.Muestra'!$C8),"",'03.Muestra'!$C8)</f>
        <v>Servicio Canario de Salud</v>
      </c>
      <c r="C57" s="144" t="str">
        <f>IF( ISBLANK('03.Muestra'!$E8),"",'03.Muestra'!$E8)</f>
        <v>https://www3.gobiernodecanarias.org/sanidad/scs/</v>
      </c>
      <c r="D57" s="168" t="s">
        <v>90</v>
      </c>
      <c r="E57" s="137" t="str">
        <f t="shared" ref="E57:E91" si="2">IF(D57&lt;&gt;"",IF(AND(B57&lt;&gt;"",C57&lt;&gt;""),"","ERR"),"")</f>
        <v/>
      </c>
      <c r="F57" s="145" t="str">
        <f t="array" ref="F57:J57">TRANSPOSE('DATA - Oculta'!$U$9:$U$13)</f>
        <v>N/T</v>
      </c>
      <c r="G57" s="146" t="str">
        <v>N/D</v>
      </c>
      <c r="H57" s="147" t="str">
        <v>N/A</v>
      </c>
      <c r="I57" s="148" t="str">
        <v>Falla</v>
      </c>
      <c r="J57" s="149" t="str">
        <v>Pasa</v>
      </c>
      <c r="K57" s="150" t="s">
        <v>85</v>
      </c>
      <c r="L57" s="19"/>
      <c r="M57" s="19"/>
      <c r="N57" s="19"/>
      <c r="O57" s="19"/>
      <c r="P57" s="19"/>
      <c r="Q57" s="19"/>
      <c r="R57" s="19"/>
      <c r="S57" s="19"/>
      <c r="T57" s="19"/>
      <c r="U57" s="19"/>
      <c r="V57" s="19"/>
      <c r="W57" s="19"/>
      <c r="X57" s="19"/>
      <c r="Y57" s="19"/>
    </row>
    <row r="58" spans="2:25" ht="12" customHeight="1">
      <c r="B58" s="144" t="str">
        <f>IF( ISBLANK('03.Muestra'!$C9),"",'03.Muestra'!$C9)</f>
        <v>Profesionales</v>
      </c>
      <c r="C58" s="144" t="str">
        <f>IF( ISBLANK('03.Muestra'!$E9),"",'03.Muestra'!$E9)</f>
        <v>https://www3.gobiernodecanarias.org/sanidad/scs/tematica.jsp?idCarpeta=381a58ec-a15a-11e9-a502-d7333c007c29</v>
      </c>
      <c r="D58" s="168" t="s">
        <v>90</v>
      </c>
      <c r="E58" s="137" t="str">
        <f t="shared" si="2"/>
        <v/>
      </c>
      <c r="F58" s="151">
        <f ca="1">COUNTIF($D57:INDIRECT("$D" &amp;  SUM(ROW()-1,'03.Muestra'!$D$45)-1),F57)</f>
        <v>0</v>
      </c>
      <c r="G58" s="151">
        <f ca="1">COUNTIF($D57:INDIRECT("$D" &amp;  SUM(ROW()-1,'03.Muestra'!$D$45)-1),G57)</f>
        <v>0</v>
      </c>
      <c r="H58" s="151">
        <f ca="1">COUNTIF($D57:INDIRECT("$D" &amp;  SUM(ROW()-1,'03.Muestra'!$D$45)-1),H57)</f>
        <v>13</v>
      </c>
      <c r="I58" s="151">
        <f ca="1">COUNTIF($D57:INDIRECT("$D" &amp;  SUM(ROW()-1,'03.Muestra'!$D$45)-1),I57)</f>
        <v>0</v>
      </c>
      <c r="J58" s="151">
        <f ca="1">COUNTIF($D57:INDIRECT("$D" &amp;  SUM(ROW()-1,'03.Muestra'!$D$45)-1),J57)</f>
        <v>0</v>
      </c>
      <c r="K58" s="151">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4" t="str">
        <f>IF( ISBLANK('03.Muestra'!$C10),"",'03.Muestra'!$C10)</f>
        <v>Vacunación frente Covid-19</v>
      </c>
      <c r="C59" s="144" t="str">
        <f>IF( ISBLANK('03.Muestra'!$E10),"",'03.Muestra'!$E10)</f>
        <v>https://www3.gobiernodecanarias.org/sanidad/scs/contenidoGenerico.jsp?idDocument=c6332147-5728-11eb-8a2c-c902a217e6a5&amp;idCarpeta=e01092c2-7d66-11ea-871d-cb574c2473a4</v>
      </c>
      <c r="D59" s="168" t="s">
        <v>90</v>
      </c>
      <c r="E59" s="137"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4" t="str">
        <f>IF( ISBLANK('03.Muestra'!$C11),"",'03.Muestra'!$C11)</f>
        <v>SCS-Registro de centros</v>
      </c>
      <c r="C60" s="144" t="str">
        <f>IF( ISBLANK('03.Muestra'!$E11),"",'03.Muestra'!$E11)</f>
        <v>https://www3.gobiernodecanarias.org/sanidad/scs/RegistroCentros/DoLoad</v>
      </c>
      <c r="D60" s="168" t="s">
        <v>90</v>
      </c>
      <c r="E60" s="137"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4" t="str">
        <f>IF( ISBLANK('03.Muestra'!$C12),"",'03.Muestra'!$C12)</f>
        <v>MiAutoTestCovid</v>
      </c>
      <c r="C61" s="144" t="str">
        <f>IF( ISBLANK('03.Muestra'!$E12),"",'03.Muestra'!$E12)</f>
        <v>https://www3.gobiernodecanarias.org/sanidad/scs/Miautotestcovid/</v>
      </c>
      <c r="D61" s="168" t="s">
        <v>90</v>
      </c>
      <c r="E61" s="137"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4" t="str">
        <f>IF( ISBLANK('03.Muestra'!$C13),"",'03.Muestra'!$C13)</f>
        <v>Informes epidemiológicos</v>
      </c>
      <c r="C62" s="144" t="str">
        <f>IF( ISBLANK('03.Muestra'!$E13),"",'03.Muestra'!$E13)</f>
        <v>https://www3.gobiernodecanarias.org/sanidad/scs/contenidoGenerico.jsp?idDocument=83670f95-f738-11ea-8b38-0997195c2925&amp;idCarpeta=e01092c2-7d66-11ea-871d-cb574c2473a4</v>
      </c>
      <c r="D62" s="168" t="s">
        <v>90</v>
      </c>
      <c r="E62" s="137"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4" t="str">
        <f>IF( ISBLANK('03.Muestra'!$C14),"",'03.Muestra'!$C14)</f>
        <v>Mapa Sanitario</v>
      </c>
      <c r="C63" s="144" t="str">
        <f>IF( ISBLANK('03.Muestra'!$E14),"",'03.Muestra'!$E14)</f>
        <v>https://www3.gobiernodecanarias.org/sanidad/scs/mapa.jsp?idDocument=f1272534-b1e0-11e0-8086-e35e241032d3&amp;idCarpeta=75cf3520-ab2b-11dd-970d-d73a0633ac17</v>
      </c>
      <c r="D63" s="168" t="s">
        <v>90</v>
      </c>
      <c r="E63" s="137"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4" t="str">
        <f>IF( ISBLANK('03.Muestra'!$C15),"",'03.Muestra'!$C15)</f>
        <v>gaptfformacion</v>
      </c>
      <c r="C64" s="144" t="str">
        <f>IF( ISBLANK('03.Muestra'!$E15),"",'03.Muestra'!$E15)</f>
        <v>https://www3.gobiernodecanarias.org/scs/gaptfformacion/</v>
      </c>
      <c r="D64" s="168" t="s">
        <v>90</v>
      </c>
      <c r="E64" s="137"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4" t="str">
        <f>IF( ISBLANK('03.Muestra'!$C16),"",'03.Muestra'!$C16)</f>
        <v>Tarjeta Sanitaria</v>
      </c>
      <c r="C65" s="144" t="str">
        <f>IF( ISBLANK('03.Muestra'!$E16),"",'03.Muestra'!$E16)</f>
        <v>https://www3.gobiernodecanarias.org/sanidad/scs/contenidoGenerico.jsp?idDocument=9090ca1f-a9bb-11de-ae50-15aa3b9230b7&amp;idCarpeta=ae273cd1-b385-11e9-82f7-8d5cff9227e6</v>
      </c>
      <c r="D65" s="168" t="s">
        <v>90</v>
      </c>
      <c r="E65" s="137"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4" t="str">
        <f>IF( ISBLANK('03.Muestra'!$C17),"",'03.Muestra'!$C17)</f>
        <v>Mapa Playas</v>
      </c>
      <c r="C66" s="144" t="str">
        <f>IF( ISBLANK('03.Muestra'!$E17),"",'03.Muestra'!$E17)</f>
        <v>https://www3.gobiernodecanarias.org/sanidad/scs/mapa.jsp?idDocument=0200b78a-a2fa-11e0-9610-f1717f4d08a3&amp;idCarpeta=75cf3520-ab2b-11dd-970d-d73a0633ac17</v>
      </c>
      <c r="D66" s="168" t="s">
        <v>90</v>
      </c>
      <c r="E66" s="137"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4" t="str">
        <f>IF( ISBLANK('03.Muestra'!$C18),"",'03.Muestra'!$C18)</f>
        <v>Certificado Covid Digital</v>
      </c>
      <c r="C67" s="144" t="str">
        <f>IF( ISBLANK('03.Muestra'!$E18),"",'03.Muestra'!$E18)</f>
        <v>https://www3.gobiernodecanarias.org/sanidad/scs/contenidoGenerico.jsp?idDocument=2a91d475-c785-11eb-b581-0f5e23fc7f70&amp;idCarpeta=e01092c2-7d66-11ea-871d-cb574c2473a4</v>
      </c>
      <c r="D67" s="168" t="s">
        <v>90</v>
      </c>
      <c r="E67" s="137"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4" t="str">
        <f>IF( ISBLANK('03.Muestra'!$C19),"",'03.Muestra'!$C19)</f>
        <v>Ciudadania</v>
      </c>
      <c r="C68" s="144" t="str">
        <f>IF( ISBLANK('03.Muestra'!$E19),"",'03.Muestra'!$E19)</f>
        <v>https://www3.gobiernodecanarias.org/sanidad/scs/tematica.jsp?idCarpeta=ae273cd1-b385-11e9-82f7-8d5cff9227e6</v>
      </c>
      <c r="D68" s="168" t="s">
        <v>90</v>
      </c>
      <c r="E68" s="137"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4" t="str">
        <f>IF( ISBLANK('03.Muestra'!$C20),"",'03.Muestra'!$C20)</f>
        <v>Petición de cita hospital</v>
      </c>
      <c r="C69" s="144" t="str">
        <f>IF( ISBLANK('03.Muestra'!$E20),"",'03.Muestra'!$E20)</f>
        <v>https://www3.gobiernodecanarias.org/sanidad/scs/CitasHUC/</v>
      </c>
      <c r="D69" s="168" t="s">
        <v>90</v>
      </c>
      <c r="E69" s="137"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4" t="str">
        <f>IF( ISBLANK('03.Muestra'!$C21),"",'03.Muestra'!$C21)</f>
        <v/>
      </c>
      <c r="C70" s="144" t="str">
        <f>IF( ISBLANK('03.Muestra'!$E21),"",'03.Muestra'!$E21)</f>
        <v/>
      </c>
      <c r="D70" s="168" t="str">
        <f t="shared" ref="D64:D91" si="3">IF(AND(B70&lt;&gt;"",C70&lt;&gt;""),"N/T","")</f>
        <v/>
      </c>
      <c r="E70" s="137"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4" t="str">
        <f>IF( ISBLANK('03.Muestra'!$C22),"",'03.Muestra'!$C22)</f>
        <v/>
      </c>
      <c r="C71" s="144" t="str">
        <f>IF( ISBLANK('03.Muestra'!$E22),"",'03.Muestra'!$E22)</f>
        <v/>
      </c>
      <c r="D71" s="168" t="str">
        <f t="shared" si="3"/>
        <v/>
      </c>
      <c r="E71" s="137"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4" t="str">
        <f>IF( ISBLANK('03.Muestra'!$C23),"",'03.Muestra'!$C23)</f>
        <v/>
      </c>
      <c r="C72" s="144" t="str">
        <f>IF( ISBLANK('03.Muestra'!$E23),"",'03.Muestra'!$E23)</f>
        <v/>
      </c>
      <c r="D72" s="168" t="str">
        <f t="shared" si="3"/>
        <v/>
      </c>
      <c r="E72" s="137"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4" t="str">
        <f>IF( ISBLANK('03.Muestra'!$C24),"",'03.Muestra'!$C24)</f>
        <v/>
      </c>
      <c r="C73" s="144" t="str">
        <f>IF( ISBLANK('03.Muestra'!$E24),"",'03.Muestra'!$E24)</f>
        <v/>
      </c>
      <c r="D73" s="168" t="str">
        <f t="shared" si="3"/>
        <v/>
      </c>
      <c r="E73" s="137"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4" t="str">
        <f>IF( ISBLANK('03.Muestra'!$C25),"",'03.Muestra'!$C25)</f>
        <v/>
      </c>
      <c r="C74" s="144" t="str">
        <f>IF( ISBLANK('03.Muestra'!$E25),"",'03.Muestra'!$E25)</f>
        <v/>
      </c>
      <c r="D74" s="168" t="str">
        <f t="shared" si="3"/>
        <v/>
      </c>
      <c r="E74" s="137"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4" t="str">
        <f>IF( ISBLANK('03.Muestra'!$C26),"",'03.Muestra'!$C26)</f>
        <v/>
      </c>
      <c r="C75" s="144" t="str">
        <f>IF( ISBLANK('03.Muestra'!$E26),"",'03.Muestra'!$E26)</f>
        <v/>
      </c>
      <c r="D75" s="168" t="str">
        <f t="shared" si="3"/>
        <v/>
      </c>
      <c r="E75" s="137"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4" t="str">
        <f>IF( ISBLANK('03.Muestra'!$C27),"",'03.Muestra'!$C27)</f>
        <v/>
      </c>
      <c r="C76" s="144" t="str">
        <f>IF( ISBLANK('03.Muestra'!$E27),"",'03.Muestra'!$E27)</f>
        <v/>
      </c>
      <c r="D76" s="168" t="str">
        <f t="shared" si="3"/>
        <v/>
      </c>
      <c r="E76" s="137"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4" t="str">
        <f>IF( ISBLANK('03.Muestra'!$C28),"",'03.Muestra'!$C28)</f>
        <v/>
      </c>
      <c r="C77" s="144" t="str">
        <f>IF( ISBLANK('03.Muestra'!$E28),"",'03.Muestra'!$E28)</f>
        <v/>
      </c>
      <c r="D77" s="168" t="str">
        <f t="shared" si="3"/>
        <v/>
      </c>
      <c r="E77" s="137"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4" t="str">
        <f>IF( ISBLANK('03.Muestra'!$C29),"",'03.Muestra'!$C29)</f>
        <v/>
      </c>
      <c r="C78" s="144" t="str">
        <f>IF( ISBLANK('03.Muestra'!$E29),"",'03.Muestra'!$E29)</f>
        <v/>
      </c>
      <c r="D78" s="168" t="str">
        <f t="shared" si="3"/>
        <v/>
      </c>
      <c r="E78" s="137"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4" t="str">
        <f>IF( ISBLANK('03.Muestra'!$C30),"",'03.Muestra'!$C30)</f>
        <v/>
      </c>
      <c r="C79" s="144" t="str">
        <f>IF( ISBLANK('03.Muestra'!$E30),"",'03.Muestra'!$E30)</f>
        <v/>
      </c>
      <c r="D79" s="168" t="str">
        <f t="shared" si="3"/>
        <v/>
      </c>
      <c r="E79" s="137"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4" t="str">
        <f>IF( ISBLANK('03.Muestra'!$C31),"",'03.Muestra'!$C31)</f>
        <v/>
      </c>
      <c r="C80" s="144" t="str">
        <f>IF( ISBLANK('03.Muestra'!$E31),"",'03.Muestra'!$E31)</f>
        <v/>
      </c>
      <c r="D80" s="168" t="str">
        <f t="shared" si="3"/>
        <v/>
      </c>
      <c r="E80" s="137"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4" t="str">
        <f>IF( ISBLANK('03.Muestra'!$C32),"",'03.Muestra'!$C32)</f>
        <v/>
      </c>
      <c r="C81" s="144" t="str">
        <f>IF( ISBLANK('03.Muestra'!$E32),"",'03.Muestra'!$E32)</f>
        <v/>
      </c>
      <c r="D81" s="168" t="str">
        <f t="shared" si="3"/>
        <v/>
      </c>
      <c r="E81" s="137"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4" t="str">
        <f>IF( ISBLANK('03.Muestra'!$C33),"",'03.Muestra'!$C33)</f>
        <v/>
      </c>
      <c r="C82" s="144" t="str">
        <f>IF( ISBLANK('03.Muestra'!$E33),"",'03.Muestra'!$E33)</f>
        <v/>
      </c>
      <c r="D82" s="168" t="str">
        <f t="shared" si="3"/>
        <v/>
      </c>
      <c r="E82" s="137"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4" t="str">
        <f>IF( ISBLANK('03.Muestra'!$C34),"",'03.Muestra'!$C34)</f>
        <v/>
      </c>
      <c r="C83" s="144" t="str">
        <f>IF( ISBLANK('03.Muestra'!$E34),"",'03.Muestra'!$E34)</f>
        <v/>
      </c>
      <c r="D83" s="168" t="str">
        <f t="shared" si="3"/>
        <v/>
      </c>
      <c r="E83" s="137"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4" t="str">
        <f>IF( ISBLANK('03.Muestra'!$C35),"",'03.Muestra'!$C35)</f>
        <v/>
      </c>
      <c r="C84" s="144" t="str">
        <f>IF( ISBLANK('03.Muestra'!$E35),"",'03.Muestra'!$E35)</f>
        <v/>
      </c>
      <c r="D84" s="168" t="str">
        <f t="shared" si="3"/>
        <v/>
      </c>
      <c r="E84" s="137"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4" t="str">
        <f>IF( ISBLANK('03.Muestra'!$C36),"",'03.Muestra'!$C36)</f>
        <v/>
      </c>
      <c r="C85" s="144" t="str">
        <f>IF( ISBLANK('03.Muestra'!$E36),"",'03.Muestra'!$E36)</f>
        <v/>
      </c>
      <c r="D85" s="168" t="str">
        <f t="shared" si="3"/>
        <v/>
      </c>
      <c r="E85" s="137"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4" t="str">
        <f>IF( ISBLANK('03.Muestra'!$C37),"",'03.Muestra'!$C37)</f>
        <v/>
      </c>
      <c r="C86" s="144" t="str">
        <f>IF( ISBLANK('03.Muestra'!$E37),"",'03.Muestra'!$E37)</f>
        <v/>
      </c>
      <c r="D86" s="168" t="str">
        <f t="shared" si="3"/>
        <v/>
      </c>
      <c r="E86" s="137"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4" t="str">
        <f>IF( ISBLANK('03.Muestra'!$C38),"",'03.Muestra'!$C38)</f>
        <v/>
      </c>
      <c r="C87" s="144" t="str">
        <f>IF( ISBLANK('03.Muestra'!$E38),"",'03.Muestra'!$E38)</f>
        <v/>
      </c>
      <c r="D87" s="168" t="str">
        <f t="shared" si="3"/>
        <v/>
      </c>
      <c r="E87" s="137"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4" t="str">
        <f>IF( ISBLANK('03.Muestra'!$C39),"",'03.Muestra'!$C39)</f>
        <v/>
      </c>
      <c r="C88" s="144" t="str">
        <f>IF( ISBLANK('03.Muestra'!$E39),"",'03.Muestra'!$E39)</f>
        <v/>
      </c>
      <c r="D88" s="168" t="str">
        <f t="shared" si="3"/>
        <v/>
      </c>
      <c r="E88" s="137"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4" t="str">
        <f>IF( ISBLANK('03.Muestra'!$C40),"",'03.Muestra'!$C40)</f>
        <v/>
      </c>
      <c r="C89" s="144" t="str">
        <f>IF( ISBLANK('03.Muestra'!$E40),"",'03.Muestra'!$E40)</f>
        <v/>
      </c>
      <c r="D89" s="168" t="str">
        <f t="shared" si="3"/>
        <v/>
      </c>
      <c r="E89" s="137"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4" t="str">
        <f>IF( ISBLANK('03.Muestra'!$C41),"",'03.Muestra'!$C41)</f>
        <v/>
      </c>
      <c r="C90" s="144" t="str">
        <f>IF( ISBLANK('03.Muestra'!$E41),"",'03.Muestra'!$E41)</f>
        <v/>
      </c>
      <c r="D90" s="168" t="str">
        <f t="shared" si="3"/>
        <v/>
      </c>
      <c r="E90" s="137" t="str">
        <f t="shared" si="2"/>
        <v/>
      </c>
      <c r="F90" s="157"/>
      <c r="G90" s="19"/>
      <c r="H90" s="19"/>
      <c r="I90" s="19"/>
      <c r="J90" s="19"/>
      <c r="K90" s="19"/>
      <c r="L90" s="19"/>
      <c r="M90" s="19"/>
      <c r="N90" s="19"/>
      <c r="O90" s="19"/>
      <c r="P90" s="19"/>
      <c r="Q90" s="19"/>
      <c r="R90" s="19"/>
      <c r="S90" s="19"/>
      <c r="T90" s="19"/>
      <c r="U90" s="19"/>
      <c r="V90" s="19"/>
      <c r="W90" s="19"/>
      <c r="X90" s="19"/>
      <c r="Y90" s="19"/>
    </row>
    <row r="91" spans="2:25" ht="12" customHeight="1">
      <c r="B91" s="144" t="str">
        <f>IF( ISBLANK('03.Muestra'!$C42),"",'03.Muestra'!$C42)</f>
        <v/>
      </c>
      <c r="C91" s="144" t="str">
        <f>IF( ISBLANK('03.Muestra'!$E42),"",'03.Muestra'!$E42)</f>
        <v/>
      </c>
      <c r="D91" s="168" t="str">
        <f t="shared" si="3"/>
        <v/>
      </c>
      <c r="E91" s="137"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7"/>
      <c r="E92" s="137"/>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7"/>
      <c r="E93" s="142"/>
      <c r="F93" s="19"/>
      <c r="G93" s="19"/>
      <c r="H93" s="19"/>
      <c r="I93" s="19"/>
      <c r="J93" s="19"/>
      <c r="K93" s="19"/>
      <c r="L93" s="19"/>
      <c r="M93" s="19"/>
      <c r="N93" s="19"/>
      <c r="O93" s="19"/>
      <c r="P93" s="19"/>
      <c r="Q93" s="19"/>
      <c r="R93" s="19"/>
      <c r="S93" s="19"/>
      <c r="T93" s="19"/>
      <c r="U93" s="19"/>
      <c r="V93" s="19"/>
      <c r="W93" s="19"/>
      <c r="X93" s="19"/>
      <c r="Y93" s="19"/>
    </row>
    <row r="94" spans="2:25" ht="32.25" customHeight="1">
      <c r="B94" s="27" t="s">
        <v>77</v>
      </c>
      <c r="C94" s="28" t="s">
        <v>95</v>
      </c>
      <c r="D94" s="29" t="s">
        <v>87</v>
      </c>
      <c r="E94" s="156"/>
      <c r="K94" s="19"/>
      <c r="L94" s="19"/>
      <c r="M94" s="19"/>
      <c r="N94" s="19"/>
      <c r="O94" s="19"/>
      <c r="P94" s="19"/>
      <c r="Q94" s="19"/>
      <c r="R94" s="19"/>
      <c r="S94" s="19"/>
      <c r="T94" s="19"/>
      <c r="U94" s="19"/>
      <c r="V94" s="19"/>
      <c r="W94" s="19"/>
      <c r="X94" s="19"/>
      <c r="Y94" s="19"/>
    </row>
    <row r="95" spans="2:25" ht="12" customHeight="1">
      <c r="B95" s="144" t="str">
        <f>IF( ISBLANK('03.Muestra'!$C8),"",'03.Muestra'!$C8)</f>
        <v>Servicio Canario de Salud</v>
      </c>
      <c r="C95" s="144" t="str">
        <f>IF( ISBLANK('03.Muestra'!$E8),"",'03.Muestra'!$E8)</f>
        <v>https://www3.gobiernodecanarias.org/sanidad/scs/</v>
      </c>
      <c r="D95" s="168" t="s">
        <v>90</v>
      </c>
      <c r="E95" s="137" t="str">
        <f t="shared" ref="E95:E129" si="4">IF(D95&lt;&gt;"",IF(AND(B95&lt;&gt;"",C95&lt;&gt;""),"","ERR"),"")</f>
        <v/>
      </c>
      <c r="F95" s="145" t="str">
        <f t="array" ref="F95:J95">TRANSPOSE('DATA - Oculta'!$U$9:$U$13)</f>
        <v>N/T</v>
      </c>
      <c r="G95" s="146" t="str">
        <v>N/D</v>
      </c>
      <c r="H95" s="147" t="str">
        <v>N/A</v>
      </c>
      <c r="I95" s="148" t="str">
        <v>Falla</v>
      </c>
      <c r="J95" s="149" t="str">
        <v>Pasa</v>
      </c>
      <c r="K95" s="150" t="s">
        <v>85</v>
      </c>
      <c r="L95" s="19"/>
      <c r="M95" s="19"/>
      <c r="N95" s="19"/>
      <c r="O95" s="19"/>
      <c r="P95" s="19"/>
      <c r="Q95" s="19"/>
      <c r="R95" s="19"/>
      <c r="S95" s="19"/>
      <c r="T95" s="19"/>
      <c r="U95" s="19"/>
      <c r="V95" s="19"/>
      <c r="W95" s="19"/>
      <c r="X95" s="19"/>
      <c r="Y95" s="19"/>
    </row>
    <row r="96" spans="2:25" ht="12" customHeight="1">
      <c r="B96" s="144" t="str">
        <f>IF( ISBLANK('03.Muestra'!$C9),"",'03.Muestra'!$C9)</f>
        <v>Profesionales</v>
      </c>
      <c r="C96" s="144" t="str">
        <f>IF( ISBLANK('03.Muestra'!$E9),"",'03.Muestra'!$E9)</f>
        <v>https://www3.gobiernodecanarias.org/sanidad/scs/tematica.jsp?idCarpeta=381a58ec-a15a-11e9-a502-d7333c007c29</v>
      </c>
      <c r="D96" s="168" t="s">
        <v>90</v>
      </c>
      <c r="E96" s="137" t="str">
        <f t="shared" si="4"/>
        <v/>
      </c>
      <c r="F96" s="151">
        <f ca="1">COUNTIF($D95:INDIRECT("$D" &amp;  SUM(ROW()-1,'03.Muestra'!$D$45)-1),F95)</f>
        <v>0</v>
      </c>
      <c r="G96" s="151">
        <f ca="1">COUNTIF($D95:INDIRECT("$D" &amp;  SUM(ROW()-1,'03.Muestra'!$D$45)-1),G95)</f>
        <v>0</v>
      </c>
      <c r="H96" s="151">
        <f ca="1">COUNTIF($D95:INDIRECT("$D" &amp;  SUM(ROW()-1,'03.Muestra'!$D$45)-1),H95)</f>
        <v>13</v>
      </c>
      <c r="I96" s="151">
        <f ca="1">COUNTIF($D95:INDIRECT("$D" &amp;  SUM(ROW()-1,'03.Muestra'!$D$45)-1),I95)</f>
        <v>0</v>
      </c>
      <c r="J96" s="151">
        <f ca="1">COUNTIF($D95:INDIRECT("$D" &amp;  SUM(ROW()-1,'03.Muestra'!$D$45)-1),J95)</f>
        <v>0</v>
      </c>
      <c r="K96" s="151">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4" t="str">
        <f>IF( ISBLANK('03.Muestra'!$C10),"",'03.Muestra'!$C10)</f>
        <v>Vacunación frente Covid-19</v>
      </c>
      <c r="C97" s="144" t="str">
        <f>IF( ISBLANK('03.Muestra'!$E10),"",'03.Muestra'!$E10)</f>
        <v>https://www3.gobiernodecanarias.org/sanidad/scs/contenidoGenerico.jsp?idDocument=c6332147-5728-11eb-8a2c-c902a217e6a5&amp;idCarpeta=e01092c2-7d66-11ea-871d-cb574c2473a4</v>
      </c>
      <c r="D97" s="168" t="s">
        <v>90</v>
      </c>
      <c r="E97" s="137"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4" t="str">
        <f>IF( ISBLANK('03.Muestra'!$C11),"",'03.Muestra'!$C11)</f>
        <v>SCS-Registro de centros</v>
      </c>
      <c r="C98" s="144" t="str">
        <f>IF( ISBLANK('03.Muestra'!$E11),"",'03.Muestra'!$E11)</f>
        <v>https://www3.gobiernodecanarias.org/sanidad/scs/RegistroCentros/DoLoad</v>
      </c>
      <c r="D98" s="168" t="s">
        <v>90</v>
      </c>
      <c r="E98" s="137"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4" t="str">
        <f>IF( ISBLANK('03.Muestra'!$C12),"",'03.Muestra'!$C12)</f>
        <v>MiAutoTestCovid</v>
      </c>
      <c r="C99" s="144" t="str">
        <f>IF( ISBLANK('03.Muestra'!$E12),"",'03.Muestra'!$E12)</f>
        <v>https://www3.gobiernodecanarias.org/sanidad/scs/Miautotestcovid/</v>
      </c>
      <c r="D99" s="168" t="s">
        <v>90</v>
      </c>
      <c r="E99" s="137"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4" t="str">
        <f>IF( ISBLANK('03.Muestra'!$C13),"",'03.Muestra'!$C13)</f>
        <v>Informes epidemiológicos</v>
      </c>
      <c r="C100" s="144" t="str">
        <f>IF( ISBLANK('03.Muestra'!$E13),"",'03.Muestra'!$E13)</f>
        <v>https://www3.gobiernodecanarias.org/sanidad/scs/contenidoGenerico.jsp?idDocument=83670f95-f738-11ea-8b38-0997195c2925&amp;idCarpeta=e01092c2-7d66-11ea-871d-cb574c2473a4</v>
      </c>
      <c r="D100" s="168" t="s">
        <v>90</v>
      </c>
      <c r="E100" s="137"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4" t="str">
        <f>IF( ISBLANK('03.Muestra'!$C14),"",'03.Muestra'!$C14)</f>
        <v>Mapa Sanitario</v>
      </c>
      <c r="C101" s="144" t="str">
        <f>IF( ISBLANK('03.Muestra'!$E14),"",'03.Muestra'!$E14)</f>
        <v>https://www3.gobiernodecanarias.org/sanidad/scs/mapa.jsp?idDocument=f1272534-b1e0-11e0-8086-e35e241032d3&amp;idCarpeta=75cf3520-ab2b-11dd-970d-d73a0633ac17</v>
      </c>
      <c r="D101" s="168" t="s">
        <v>90</v>
      </c>
      <c r="E101" s="137"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4" t="str">
        <f>IF( ISBLANK('03.Muestra'!$C15),"",'03.Muestra'!$C15)</f>
        <v>gaptfformacion</v>
      </c>
      <c r="C102" s="144" t="str">
        <f>IF( ISBLANK('03.Muestra'!$E15),"",'03.Muestra'!$E15)</f>
        <v>https://www3.gobiernodecanarias.org/scs/gaptfformacion/</v>
      </c>
      <c r="D102" s="168" t="s">
        <v>90</v>
      </c>
      <c r="E102" s="137"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4" t="str">
        <f>IF( ISBLANK('03.Muestra'!$C16),"",'03.Muestra'!$C16)</f>
        <v>Tarjeta Sanitaria</v>
      </c>
      <c r="C103" s="144" t="str">
        <f>IF( ISBLANK('03.Muestra'!$E16),"",'03.Muestra'!$E16)</f>
        <v>https://www3.gobiernodecanarias.org/sanidad/scs/contenidoGenerico.jsp?idDocument=9090ca1f-a9bb-11de-ae50-15aa3b9230b7&amp;idCarpeta=ae273cd1-b385-11e9-82f7-8d5cff9227e6</v>
      </c>
      <c r="D103" s="168" t="s">
        <v>90</v>
      </c>
      <c r="E103" s="137"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4" t="str">
        <f>IF( ISBLANK('03.Muestra'!$C17),"",'03.Muestra'!$C17)</f>
        <v>Mapa Playas</v>
      </c>
      <c r="C104" s="144" t="str">
        <f>IF( ISBLANK('03.Muestra'!$E17),"",'03.Muestra'!$E17)</f>
        <v>https://www3.gobiernodecanarias.org/sanidad/scs/mapa.jsp?idDocument=0200b78a-a2fa-11e0-9610-f1717f4d08a3&amp;idCarpeta=75cf3520-ab2b-11dd-970d-d73a0633ac17</v>
      </c>
      <c r="D104" s="168" t="s">
        <v>90</v>
      </c>
      <c r="E104" s="137"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4" t="str">
        <f>IF( ISBLANK('03.Muestra'!$C18),"",'03.Muestra'!$C18)</f>
        <v>Certificado Covid Digital</v>
      </c>
      <c r="C105" s="144" t="str">
        <f>IF( ISBLANK('03.Muestra'!$E18),"",'03.Muestra'!$E18)</f>
        <v>https://www3.gobiernodecanarias.org/sanidad/scs/contenidoGenerico.jsp?idDocument=2a91d475-c785-11eb-b581-0f5e23fc7f70&amp;idCarpeta=e01092c2-7d66-11ea-871d-cb574c2473a4</v>
      </c>
      <c r="D105" s="168" t="s">
        <v>90</v>
      </c>
      <c r="E105" s="137"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4" t="str">
        <f>IF( ISBLANK('03.Muestra'!$C19),"",'03.Muestra'!$C19)</f>
        <v>Ciudadania</v>
      </c>
      <c r="C106" s="144" t="str">
        <f>IF( ISBLANK('03.Muestra'!$E19),"",'03.Muestra'!$E19)</f>
        <v>https://www3.gobiernodecanarias.org/sanidad/scs/tematica.jsp?idCarpeta=ae273cd1-b385-11e9-82f7-8d5cff9227e6</v>
      </c>
      <c r="D106" s="168" t="s">
        <v>90</v>
      </c>
      <c r="E106" s="137"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4" t="str">
        <f>IF( ISBLANK('03.Muestra'!$C20),"",'03.Muestra'!$C20)</f>
        <v>Petición de cita hospital</v>
      </c>
      <c r="C107" s="144" t="str">
        <f>IF( ISBLANK('03.Muestra'!$E20),"",'03.Muestra'!$E20)</f>
        <v>https://www3.gobiernodecanarias.org/sanidad/scs/CitasHUC/</v>
      </c>
      <c r="D107" s="168" t="s">
        <v>90</v>
      </c>
      <c r="E107" s="137"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4" t="str">
        <f>IF( ISBLANK('03.Muestra'!$C21),"",'03.Muestra'!$C21)</f>
        <v/>
      </c>
      <c r="C108" s="144" t="str">
        <f>IF( ISBLANK('03.Muestra'!$E21),"",'03.Muestra'!$E21)</f>
        <v/>
      </c>
      <c r="D108" s="168" t="str">
        <f t="shared" ref="D102:D129" si="5">IF(AND(B108&lt;&gt;"",C108&lt;&gt;""),"N/T","")</f>
        <v/>
      </c>
      <c r="E108" s="137"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4" t="str">
        <f>IF( ISBLANK('03.Muestra'!$C22),"",'03.Muestra'!$C22)</f>
        <v/>
      </c>
      <c r="C109" s="144" t="str">
        <f>IF( ISBLANK('03.Muestra'!$E22),"",'03.Muestra'!$E22)</f>
        <v/>
      </c>
      <c r="D109" s="168" t="str">
        <f t="shared" si="5"/>
        <v/>
      </c>
      <c r="E109" s="137"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4" t="str">
        <f>IF( ISBLANK('03.Muestra'!$C23),"",'03.Muestra'!$C23)</f>
        <v/>
      </c>
      <c r="C110" s="144" t="str">
        <f>IF( ISBLANK('03.Muestra'!$E23),"",'03.Muestra'!$E23)</f>
        <v/>
      </c>
      <c r="D110" s="168" t="str">
        <f t="shared" si="5"/>
        <v/>
      </c>
      <c r="E110" s="137"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4" t="str">
        <f>IF( ISBLANK('03.Muestra'!$C24),"",'03.Muestra'!$C24)</f>
        <v/>
      </c>
      <c r="C111" s="144" t="str">
        <f>IF( ISBLANK('03.Muestra'!$E24),"",'03.Muestra'!$E24)</f>
        <v/>
      </c>
      <c r="D111" s="168" t="str">
        <f t="shared" si="5"/>
        <v/>
      </c>
      <c r="E111" s="137"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4" t="str">
        <f>IF( ISBLANK('03.Muestra'!$C25),"",'03.Muestra'!$C25)</f>
        <v/>
      </c>
      <c r="C112" s="144" t="str">
        <f>IF( ISBLANK('03.Muestra'!$E25),"",'03.Muestra'!$E25)</f>
        <v/>
      </c>
      <c r="D112" s="168" t="str">
        <f t="shared" si="5"/>
        <v/>
      </c>
      <c r="E112" s="137"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4" t="str">
        <f>IF( ISBLANK('03.Muestra'!$C26),"",'03.Muestra'!$C26)</f>
        <v/>
      </c>
      <c r="C113" s="144" t="str">
        <f>IF( ISBLANK('03.Muestra'!$E26),"",'03.Muestra'!$E26)</f>
        <v/>
      </c>
      <c r="D113" s="168" t="str">
        <f t="shared" si="5"/>
        <v/>
      </c>
      <c r="E113" s="137"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4" t="str">
        <f>IF( ISBLANK('03.Muestra'!$C27),"",'03.Muestra'!$C27)</f>
        <v/>
      </c>
      <c r="C114" s="144" t="str">
        <f>IF( ISBLANK('03.Muestra'!$E27),"",'03.Muestra'!$E27)</f>
        <v/>
      </c>
      <c r="D114" s="168" t="str">
        <f t="shared" si="5"/>
        <v/>
      </c>
      <c r="E114" s="137"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4" t="str">
        <f>IF( ISBLANK('03.Muestra'!$C28),"",'03.Muestra'!$C28)</f>
        <v/>
      </c>
      <c r="C115" s="144" t="str">
        <f>IF( ISBLANK('03.Muestra'!$E28),"",'03.Muestra'!$E28)</f>
        <v/>
      </c>
      <c r="D115" s="168" t="str">
        <f t="shared" si="5"/>
        <v/>
      </c>
      <c r="E115" s="137"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4" t="str">
        <f>IF( ISBLANK('03.Muestra'!$C29),"",'03.Muestra'!$C29)</f>
        <v/>
      </c>
      <c r="C116" s="144" t="str">
        <f>IF( ISBLANK('03.Muestra'!$E29),"",'03.Muestra'!$E29)</f>
        <v/>
      </c>
      <c r="D116" s="168" t="str">
        <f t="shared" si="5"/>
        <v/>
      </c>
      <c r="E116" s="137"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4" t="str">
        <f>IF( ISBLANK('03.Muestra'!$C30),"",'03.Muestra'!$C30)</f>
        <v/>
      </c>
      <c r="C117" s="144" t="str">
        <f>IF( ISBLANK('03.Muestra'!$E30),"",'03.Muestra'!$E30)</f>
        <v/>
      </c>
      <c r="D117" s="168" t="str">
        <f t="shared" si="5"/>
        <v/>
      </c>
      <c r="E117" s="137"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4" t="str">
        <f>IF( ISBLANK('03.Muestra'!$C31),"",'03.Muestra'!$C31)</f>
        <v/>
      </c>
      <c r="C118" s="144" t="str">
        <f>IF( ISBLANK('03.Muestra'!$E31),"",'03.Muestra'!$E31)</f>
        <v/>
      </c>
      <c r="D118" s="168" t="str">
        <f t="shared" si="5"/>
        <v/>
      </c>
      <c r="E118" s="137"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4" t="str">
        <f>IF( ISBLANK('03.Muestra'!$C32),"",'03.Muestra'!$C32)</f>
        <v/>
      </c>
      <c r="C119" s="144" t="str">
        <f>IF( ISBLANK('03.Muestra'!$E32),"",'03.Muestra'!$E32)</f>
        <v/>
      </c>
      <c r="D119" s="168" t="str">
        <f t="shared" si="5"/>
        <v/>
      </c>
      <c r="E119" s="137"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4" t="str">
        <f>IF( ISBLANK('03.Muestra'!$C33),"",'03.Muestra'!$C33)</f>
        <v/>
      </c>
      <c r="C120" s="144" t="str">
        <f>IF( ISBLANK('03.Muestra'!$E33),"",'03.Muestra'!$E33)</f>
        <v/>
      </c>
      <c r="D120" s="168" t="str">
        <f t="shared" si="5"/>
        <v/>
      </c>
      <c r="E120" s="137"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4" t="str">
        <f>IF( ISBLANK('03.Muestra'!$C34),"",'03.Muestra'!$C34)</f>
        <v/>
      </c>
      <c r="C121" s="144" t="str">
        <f>IF( ISBLANK('03.Muestra'!$E34),"",'03.Muestra'!$E34)</f>
        <v/>
      </c>
      <c r="D121" s="168" t="str">
        <f t="shared" si="5"/>
        <v/>
      </c>
      <c r="E121" s="137"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4" t="str">
        <f>IF( ISBLANK('03.Muestra'!$C35),"",'03.Muestra'!$C35)</f>
        <v/>
      </c>
      <c r="C122" s="144" t="str">
        <f>IF( ISBLANK('03.Muestra'!$E35),"",'03.Muestra'!$E35)</f>
        <v/>
      </c>
      <c r="D122" s="168" t="str">
        <f t="shared" si="5"/>
        <v/>
      </c>
      <c r="E122" s="137"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4" t="str">
        <f>IF( ISBLANK('03.Muestra'!$C36),"",'03.Muestra'!$C36)</f>
        <v/>
      </c>
      <c r="C123" s="144" t="str">
        <f>IF( ISBLANK('03.Muestra'!$E36),"",'03.Muestra'!$E36)</f>
        <v/>
      </c>
      <c r="D123" s="168" t="str">
        <f t="shared" si="5"/>
        <v/>
      </c>
      <c r="E123" s="137" t="str">
        <f t="shared" si="4"/>
        <v/>
      </c>
      <c r="F123" s="157"/>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4" t="str">
        <f>IF( ISBLANK('03.Muestra'!$C37),"",'03.Muestra'!$C37)</f>
        <v/>
      </c>
      <c r="C124" s="144" t="str">
        <f>IF( ISBLANK('03.Muestra'!$E37),"",'03.Muestra'!$E37)</f>
        <v/>
      </c>
      <c r="D124" s="168" t="str">
        <f t="shared" si="5"/>
        <v/>
      </c>
      <c r="E124" s="137" t="str">
        <f t="shared" si="4"/>
        <v/>
      </c>
      <c r="F124" s="157"/>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4" t="str">
        <f>IF( ISBLANK('03.Muestra'!$C38),"",'03.Muestra'!$C38)</f>
        <v/>
      </c>
      <c r="C125" s="144" t="str">
        <f>IF( ISBLANK('03.Muestra'!$E38),"",'03.Muestra'!$E38)</f>
        <v/>
      </c>
      <c r="D125" s="168" t="str">
        <f t="shared" si="5"/>
        <v/>
      </c>
      <c r="E125" s="137" t="str">
        <f t="shared" si="4"/>
        <v/>
      </c>
      <c r="F125" s="157"/>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4" t="str">
        <f>IF( ISBLANK('03.Muestra'!$C39),"",'03.Muestra'!$C39)</f>
        <v/>
      </c>
      <c r="C126" s="144" t="str">
        <f>IF( ISBLANK('03.Muestra'!$E39),"",'03.Muestra'!$E39)</f>
        <v/>
      </c>
      <c r="D126" s="168" t="str">
        <f t="shared" si="5"/>
        <v/>
      </c>
      <c r="E126" s="137" t="str">
        <f t="shared" si="4"/>
        <v/>
      </c>
      <c r="F126" s="157"/>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4" t="str">
        <f>IF( ISBLANK('03.Muestra'!$C40),"",'03.Muestra'!$C40)</f>
        <v/>
      </c>
      <c r="C127" s="144" t="str">
        <f>IF( ISBLANK('03.Muestra'!$E40),"",'03.Muestra'!$E40)</f>
        <v/>
      </c>
      <c r="D127" s="168" t="str">
        <f t="shared" si="5"/>
        <v/>
      </c>
      <c r="E127" s="137" t="str">
        <f t="shared" si="4"/>
        <v/>
      </c>
      <c r="F127" s="157"/>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4" t="str">
        <f>IF( ISBLANK('03.Muestra'!$C41),"",'03.Muestra'!$C41)</f>
        <v/>
      </c>
      <c r="C128" s="144" t="str">
        <f>IF( ISBLANK('03.Muestra'!$E41),"",'03.Muestra'!$E41)</f>
        <v/>
      </c>
      <c r="D128" s="168" t="str">
        <f t="shared" si="5"/>
        <v/>
      </c>
      <c r="E128" s="137" t="str">
        <f t="shared" si="4"/>
        <v/>
      </c>
      <c r="F128" s="157"/>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4" t="str">
        <f>IF( ISBLANK('03.Muestra'!$C42),"",'03.Muestra'!$C42)</f>
        <v/>
      </c>
      <c r="C129" s="144" t="str">
        <f>IF( ISBLANK('03.Muestra'!$E42),"",'03.Muestra'!$E42)</f>
        <v/>
      </c>
      <c r="D129" s="168" t="str">
        <f t="shared" si="5"/>
        <v/>
      </c>
      <c r="E129" s="137"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7"/>
      <c r="E130" s="137"/>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7"/>
      <c r="E131" s="142"/>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7" t="s">
        <v>77</v>
      </c>
      <c r="C132" s="28" t="s">
        <v>96</v>
      </c>
      <c r="D132" s="29" t="s">
        <v>87</v>
      </c>
      <c r="E132" s="156"/>
      <c r="K132" s="19"/>
      <c r="L132" s="19"/>
      <c r="M132" s="19"/>
      <c r="N132" s="19"/>
      <c r="O132" s="19"/>
      <c r="P132" s="19"/>
      <c r="Q132" s="19"/>
      <c r="R132" s="19"/>
      <c r="S132" s="19"/>
      <c r="T132" s="19"/>
      <c r="U132" s="19"/>
      <c r="V132" s="19"/>
      <c r="W132" s="19"/>
      <c r="X132" s="19"/>
      <c r="Y132" s="19"/>
    </row>
    <row r="133" spans="2:25" ht="12" customHeight="1">
      <c r="B133" s="144" t="str">
        <f>IF( ISBLANK('03.Muestra'!$C8),"",'03.Muestra'!$C8)</f>
        <v>Servicio Canario de Salud</v>
      </c>
      <c r="C133" s="144" t="str">
        <f>IF( ISBLANK('03.Muestra'!$E8),"",'03.Muestra'!$E8)</f>
        <v>https://www3.gobiernodecanarias.org/sanidad/scs/</v>
      </c>
      <c r="D133" s="168" t="s">
        <v>90</v>
      </c>
      <c r="E133" s="137" t="str">
        <f t="shared" ref="E133:E167" si="6">IF(D133&lt;&gt;"",IF(AND(B133&lt;&gt;"",C133&lt;&gt;""),"","ERR"),"")</f>
        <v/>
      </c>
      <c r="F133" s="145" t="str">
        <f t="array" ref="F133:J133">TRANSPOSE('DATA - Oculta'!$U$9:$U$13)</f>
        <v>N/T</v>
      </c>
      <c r="G133" s="146" t="str">
        <v>N/D</v>
      </c>
      <c r="H133" s="147" t="str">
        <v>N/A</v>
      </c>
      <c r="I133" s="148" t="str">
        <v>Falla</v>
      </c>
      <c r="J133" s="149" t="str">
        <v>Pasa</v>
      </c>
      <c r="K133" s="150" t="s">
        <v>85</v>
      </c>
      <c r="L133" s="19"/>
      <c r="M133" s="19"/>
      <c r="N133" s="19"/>
      <c r="O133" s="19"/>
      <c r="P133" s="19"/>
      <c r="Q133" s="19"/>
      <c r="R133" s="19"/>
      <c r="S133" s="19"/>
      <c r="T133" s="19"/>
      <c r="U133" s="19"/>
      <c r="V133" s="19"/>
      <c r="W133" s="19"/>
      <c r="X133" s="19"/>
      <c r="Y133" s="19"/>
    </row>
    <row r="134" spans="2:25" ht="12" customHeight="1">
      <c r="B134" s="144" t="str">
        <f>IF( ISBLANK('03.Muestra'!$C9),"",'03.Muestra'!$C9)</f>
        <v>Profesionales</v>
      </c>
      <c r="C134" s="144" t="str">
        <f>IF( ISBLANK('03.Muestra'!$E9),"",'03.Muestra'!$E9)</f>
        <v>https://www3.gobiernodecanarias.org/sanidad/scs/tematica.jsp?idCarpeta=381a58ec-a15a-11e9-a502-d7333c007c29</v>
      </c>
      <c r="D134" s="168" t="s">
        <v>90</v>
      </c>
      <c r="E134" s="137" t="str">
        <f t="shared" si="6"/>
        <v/>
      </c>
      <c r="F134" s="151">
        <f ca="1">COUNTIF($D133:INDIRECT("$D" &amp;  SUM(ROW()-1,'03.Muestra'!$D$45)-1),F133)</f>
        <v>0</v>
      </c>
      <c r="G134" s="151">
        <f ca="1">COUNTIF($D133:INDIRECT("$D" &amp;  SUM(ROW()-1,'03.Muestra'!$D$45)-1),G133)</f>
        <v>0</v>
      </c>
      <c r="H134" s="151">
        <f ca="1">COUNTIF($D133:INDIRECT("$D" &amp;  SUM(ROW()-1,'03.Muestra'!$D$45)-1),H133)</f>
        <v>13</v>
      </c>
      <c r="I134" s="151">
        <f ca="1">COUNTIF($D133:INDIRECT("$D" &amp;  SUM(ROW()-1,'03.Muestra'!$D$45)-1),I133)</f>
        <v>0</v>
      </c>
      <c r="J134" s="151">
        <f ca="1">COUNTIF($D133:INDIRECT("$D" &amp;  SUM(ROW()-1,'03.Muestra'!$D$45)-1),J133)</f>
        <v>0</v>
      </c>
      <c r="K134" s="151">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4" t="str">
        <f>IF( ISBLANK('03.Muestra'!$C10),"",'03.Muestra'!$C10)</f>
        <v>Vacunación frente Covid-19</v>
      </c>
      <c r="C135" s="144" t="str">
        <f>IF( ISBLANK('03.Muestra'!$E10),"",'03.Muestra'!$E10)</f>
        <v>https://www3.gobiernodecanarias.org/sanidad/scs/contenidoGenerico.jsp?idDocument=c6332147-5728-11eb-8a2c-c902a217e6a5&amp;idCarpeta=e01092c2-7d66-11ea-871d-cb574c2473a4</v>
      </c>
      <c r="D135" s="168" t="s">
        <v>90</v>
      </c>
      <c r="E135" s="137"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4" t="str">
        <f>IF( ISBLANK('03.Muestra'!$C11),"",'03.Muestra'!$C11)</f>
        <v>SCS-Registro de centros</v>
      </c>
      <c r="C136" s="144" t="str">
        <f>IF( ISBLANK('03.Muestra'!$E11),"",'03.Muestra'!$E11)</f>
        <v>https://www3.gobiernodecanarias.org/sanidad/scs/RegistroCentros/DoLoad</v>
      </c>
      <c r="D136" s="168" t="s">
        <v>90</v>
      </c>
      <c r="E136" s="137"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4" t="str">
        <f>IF( ISBLANK('03.Muestra'!$C12),"",'03.Muestra'!$C12)</f>
        <v>MiAutoTestCovid</v>
      </c>
      <c r="C137" s="144" t="str">
        <f>IF( ISBLANK('03.Muestra'!$E12),"",'03.Muestra'!$E12)</f>
        <v>https://www3.gobiernodecanarias.org/sanidad/scs/Miautotestcovid/</v>
      </c>
      <c r="D137" s="168" t="s">
        <v>90</v>
      </c>
      <c r="E137" s="137"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4" t="str">
        <f>IF( ISBLANK('03.Muestra'!$C13),"",'03.Muestra'!$C13)</f>
        <v>Informes epidemiológicos</v>
      </c>
      <c r="C138" s="144" t="str">
        <f>IF( ISBLANK('03.Muestra'!$E13),"",'03.Muestra'!$E13)</f>
        <v>https://www3.gobiernodecanarias.org/sanidad/scs/contenidoGenerico.jsp?idDocument=83670f95-f738-11ea-8b38-0997195c2925&amp;idCarpeta=e01092c2-7d66-11ea-871d-cb574c2473a4</v>
      </c>
      <c r="D138" s="168" t="s">
        <v>90</v>
      </c>
      <c r="E138" s="137"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4" t="str">
        <f>IF( ISBLANK('03.Muestra'!$C14),"",'03.Muestra'!$C14)</f>
        <v>Mapa Sanitario</v>
      </c>
      <c r="C139" s="144" t="str">
        <f>IF( ISBLANK('03.Muestra'!$E14),"",'03.Muestra'!$E14)</f>
        <v>https://www3.gobiernodecanarias.org/sanidad/scs/mapa.jsp?idDocument=f1272534-b1e0-11e0-8086-e35e241032d3&amp;idCarpeta=75cf3520-ab2b-11dd-970d-d73a0633ac17</v>
      </c>
      <c r="D139" s="168" t="s">
        <v>90</v>
      </c>
      <c r="E139" s="137"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4" t="str">
        <f>IF( ISBLANK('03.Muestra'!$C15),"",'03.Muestra'!$C15)</f>
        <v>gaptfformacion</v>
      </c>
      <c r="C140" s="144" t="str">
        <f>IF( ISBLANK('03.Muestra'!$E15),"",'03.Muestra'!$E15)</f>
        <v>https://www3.gobiernodecanarias.org/scs/gaptfformacion/</v>
      </c>
      <c r="D140" s="168" t="s">
        <v>90</v>
      </c>
      <c r="E140" s="137"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4" t="str">
        <f>IF( ISBLANK('03.Muestra'!$C16),"",'03.Muestra'!$C16)</f>
        <v>Tarjeta Sanitaria</v>
      </c>
      <c r="C141" s="144" t="str">
        <f>IF( ISBLANK('03.Muestra'!$E16),"",'03.Muestra'!$E16)</f>
        <v>https://www3.gobiernodecanarias.org/sanidad/scs/contenidoGenerico.jsp?idDocument=9090ca1f-a9bb-11de-ae50-15aa3b9230b7&amp;idCarpeta=ae273cd1-b385-11e9-82f7-8d5cff9227e6</v>
      </c>
      <c r="D141" s="168" t="s">
        <v>90</v>
      </c>
      <c r="E141" s="137"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4" t="str">
        <f>IF( ISBLANK('03.Muestra'!$C17),"",'03.Muestra'!$C17)</f>
        <v>Mapa Playas</v>
      </c>
      <c r="C142" s="144" t="str">
        <f>IF( ISBLANK('03.Muestra'!$E17),"",'03.Muestra'!$E17)</f>
        <v>https://www3.gobiernodecanarias.org/sanidad/scs/mapa.jsp?idDocument=0200b78a-a2fa-11e0-9610-f1717f4d08a3&amp;idCarpeta=75cf3520-ab2b-11dd-970d-d73a0633ac17</v>
      </c>
      <c r="D142" s="168" t="s">
        <v>90</v>
      </c>
      <c r="E142" s="137"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4" t="str">
        <f>IF( ISBLANK('03.Muestra'!$C18),"",'03.Muestra'!$C18)</f>
        <v>Certificado Covid Digital</v>
      </c>
      <c r="C143" s="144" t="str">
        <f>IF( ISBLANK('03.Muestra'!$E18),"",'03.Muestra'!$E18)</f>
        <v>https://www3.gobiernodecanarias.org/sanidad/scs/contenidoGenerico.jsp?idDocument=2a91d475-c785-11eb-b581-0f5e23fc7f70&amp;idCarpeta=e01092c2-7d66-11ea-871d-cb574c2473a4</v>
      </c>
      <c r="D143" s="168" t="s">
        <v>90</v>
      </c>
      <c r="E143" s="137"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4" t="str">
        <f>IF( ISBLANK('03.Muestra'!$C19),"",'03.Muestra'!$C19)</f>
        <v>Ciudadania</v>
      </c>
      <c r="C144" s="144" t="str">
        <f>IF( ISBLANK('03.Muestra'!$E19),"",'03.Muestra'!$E19)</f>
        <v>https://www3.gobiernodecanarias.org/sanidad/scs/tematica.jsp?idCarpeta=ae273cd1-b385-11e9-82f7-8d5cff9227e6</v>
      </c>
      <c r="D144" s="168" t="s">
        <v>90</v>
      </c>
      <c r="E144" s="137"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4" t="str">
        <f>IF( ISBLANK('03.Muestra'!$C20),"",'03.Muestra'!$C20)</f>
        <v>Petición de cita hospital</v>
      </c>
      <c r="C145" s="144" t="str">
        <f>IF( ISBLANK('03.Muestra'!$E20),"",'03.Muestra'!$E20)</f>
        <v>https://www3.gobiernodecanarias.org/sanidad/scs/CitasHUC/</v>
      </c>
      <c r="D145" s="168" t="s">
        <v>90</v>
      </c>
      <c r="E145" s="137"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4" t="str">
        <f>IF( ISBLANK('03.Muestra'!$C21),"",'03.Muestra'!$C21)</f>
        <v/>
      </c>
      <c r="C146" s="144" t="str">
        <f>IF( ISBLANK('03.Muestra'!$E21),"",'03.Muestra'!$E21)</f>
        <v/>
      </c>
      <c r="D146" s="168" t="str">
        <f t="shared" ref="D140:D167" si="7">IF(AND(B146&lt;&gt;"",C146&lt;&gt;""),"N/T","")</f>
        <v/>
      </c>
      <c r="E146" s="137"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4" t="str">
        <f>IF( ISBLANK('03.Muestra'!$C22),"",'03.Muestra'!$C22)</f>
        <v/>
      </c>
      <c r="C147" s="144" t="str">
        <f>IF( ISBLANK('03.Muestra'!$E22),"",'03.Muestra'!$E22)</f>
        <v/>
      </c>
      <c r="D147" s="168" t="str">
        <f t="shared" si="7"/>
        <v/>
      </c>
      <c r="E147" s="137"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4" t="str">
        <f>IF( ISBLANK('03.Muestra'!$C23),"",'03.Muestra'!$C23)</f>
        <v/>
      </c>
      <c r="C148" s="144" t="str">
        <f>IF( ISBLANK('03.Muestra'!$E23),"",'03.Muestra'!$E23)</f>
        <v/>
      </c>
      <c r="D148" s="168" t="str">
        <f t="shared" si="7"/>
        <v/>
      </c>
      <c r="E148" s="137"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4" t="str">
        <f>IF( ISBLANK('03.Muestra'!$C24),"",'03.Muestra'!$C24)</f>
        <v/>
      </c>
      <c r="C149" s="144" t="str">
        <f>IF( ISBLANK('03.Muestra'!$E24),"",'03.Muestra'!$E24)</f>
        <v/>
      </c>
      <c r="D149" s="168" t="str">
        <f t="shared" si="7"/>
        <v/>
      </c>
      <c r="E149" s="137"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4" t="str">
        <f>IF( ISBLANK('03.Muestra'!$C25),"",'03.Muestra'!$C25)</f>
        <v/>
      </c>
      <c r="C150" s="144" t="str">
        <f>IF( ISBLANK('03.Muestra'!$E25),"",'03.Muestra'!$E25)</f>
        <v/>
      </c>
      <c r="D150" s="168" t="str">
        <f t="shared" si="7"/>
        <v/>
      </c>
      <c r="E150" s="137"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4" t="str">
        <f>IF( ISBLANK('03.Muestra'!$C26),"",'03.Muestra'!$C26)</f>
        <v/>
      </c>
      <c r="C151" s="144" t="str">
        <f>IF( ISBLANK('03.Muestra'!$E26),"",'03.Muestra'!$E26)</f>
        <v/>
      </c>
      <c r="D151" s="168" t="str">
        <f t="shared" si="7"/>
        <v/>
      </c>
      <c r="E151" s="137"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4" t="str">
        <f>IF( ISBLANK('03.Muestra'!$C27),"",'03.Muestra'!$C27)</f>
        <v/>
      </c>
      <c r="C152" s="144" t="str">
        <f>IF( ISBLANK('03.Muestra'!$E27),"",'03.Muestra'!$E27)</f>
        <v/>
      </c>
      <c r="D152" s="168" t="str">
        <f t="shared" si="7"/>
        <v/>
      </c>
      <c r="E152" s="137"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4" t="str">
        <f>IF( ISBLANK('03.Muestra'!$C28),"",'03.Muestra'!$C28)</f>
        <v/>
      </c>
      <c r="C153" s="144" t="str">
        <f>IF( ISBLANK('03.Muestra'!$E28),"",'03.Muestra'!$E28)</f>
        <v/>
      </c>
      <c r="D153" s="168" t="str">
        <f t="shared" si="7"/>
        <v/>
      </c>
      <c r="E153" s="137"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4" t="str">
        <f>IF( ISBLANK('03.Muestra'!$C29),"",'03.Muestra'!$C29)</f>
        <v/>
      </c>
      <c r="C154" s="144" t="str">
        <f>IF( ISBLANK('03.Muestra'!$E29),"",'03.Muestra'!$E29)</f>
        <v/>
      </c>
      <c r="D154" s="168" t="str">
        <f t="shared" si="7"/>
        <v/>
      </c>
      <c r="E154" s="137"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4" t="str">
        <f>IF( ISBLANK('03.Muestra'!$C30),"",'03.Muestra'!$C30)</f>
        <v/>
      </c>
      <c r="C155" s="144" t="str">
        <f>IF( ISBLANK('03.Muestra'!$E30),"",'03.Muestra'!$E30)</f>
        <v/>
      </c>
      <c r="D155" s="168" t="str">
        <f t="shared" si="7"/>
        <v/>
      </c>
      <c r="E155" s="137"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4" t="str">
        <f>IF( ISBLANK('03.Muestra'!$C31),"",'03.Muestra'!$C31)</f>
        <v/>
      </c>
      <c r="C156" s="144" t="str">
        <f>IF( ISBLANK('03.Muestra'!$E31),"",'03.Muestra'!$E31)</f>
        <v/>
      </c>
      <c r="D156" s="168" t="str">
        <f t="shared" si="7"/>
        <v/>
      </c>
      <c r="E156" s="137"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4" t="str">
        <f>IF( ISBLANK('03.Muestra'!$C32),"",'03.Muestra'!$C32)</f>
        <v/>
      </c>
      <c r="C157" s="144" t="str">
        <f>IF( ISBLANK('03.Muestra'!$E32),"",'03.Muestra'!$E32)</f>
        <v/>
      </c>
      <c r="D157" s="168" t="str">
        <f t="shared" si="7"/>
        <v/>
      </c>
      <c r="E157" s="137"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4" t="str">
        <f>IF( ISBLANK('03.Muestra'!$C33),"",'03.Muestra'!$C33)</f>
        <v/>
      </c>
      <c r="C158" s="144" t="str">
        <f>IF( ISBLANK('03.Muestra'!$E33),"",'03.Muestra'!$E33)</f>
        <v/>
      </c>
      <c r="D158" s="168" t="str">
        <f t="shared" si="7"/>
        <v/>
      </c>
      <c r="E158" s="137"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4" t="str">
        <f>IF( ISBLANK('03.Muestra'!$C34),"",'03.Muestra'!$C34)</f>
        <v/>
      </c>
      <c r="C159" s="144" t="str">
        <f>IF( ISBLANK('03.Muestra'!$E34),"",'03.Muestra'!$E34)</f>
        <v/>
      </c>
      <c r="D159" s="168" t="str">
        <f t="shared" si="7"/>
        <v/>
      </c>
      <c r="E159" s="137"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4" t="str">
        <f>IF( ISBLANK('03.Muestra'!$C35),"",'03.Muestra'!$C35)</f>
        <v/>
      </c>
      <c r="C160" s="144" t="str">
        <f>IF( ISBLANK('03.Muestra'!$E35),"",'03.Muestra'!$E35)</f>
        <v/>
      </c>
      <c r="D160" s="168" t="str">
        <f t="shared" si="7"/>
        <v/>
      </c>
      <c r="E160" s="137"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4" t="str">
        <f>IF( ISBLANK('03.Muestra'!$C36),"",'03.Muestra'!$C36)</f>
        <v/>
      </c>
      <c r="C161" s="144" t="str">
        <f>IF( ISBLANK('03.Muestra'!$E36),"",'03.Muestra'!$E36)</f>
        <v/>
      </c>
      <c r="D161" s="168" t="str">
        <f t="shared" si="7"/>
        <v/>
      </c>
      <c r="E161" s="137" t="str">
        <f t="shared" si="6"/>
        <v/>
      </c>
      <c r="F161" s="157"/>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4" t="str">
        <f>IF( ISBLANK('03.Muestra'!$C37),"",'03.Muestra'!$C37)</f>
        <v/>
      </c>
      <c r="C162" s="144" t="str">
        <f>IF( ISBLANK('03.Muestra'!$E37),"",'03.Muestra'!$E37)</f>
        <v/>
      </c>
      <c r="D162" s="168" t="str">
        <f t="shared" si="7"/>
        <v/>
      </c>
      <c r="E162" s="137" t="str">
        <f t="shared" si="6"/>
        <v/>
      </c>
      <c r="F162" s="157"/>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4" t="str">
        <f>IF( ISBLANK('03.Muestra'!$C38),"",'03.Muestra'!$C38)</f>
        <v/>
      </c>
      <c r="C163" s="144" t="str">
        <f>IF( ISBLANK('03.Muestra'!$E38),"",'03.Muestra'!$E38)</f>
        <v/>
      </c>
      <c r="D163" s="168" t="str">
        <f t="shared" si="7"/>
        <v/>
      </c>
      <c r="E163" s="137" t="str">
        <f t="shared" si="6"/>
        <v/>
      </c>
      <c r="F163" s="157"/>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4" t="str">
        <f>IF( ISBLANK('03.Muestra'!$C39),"",'03.Muestra'!$C39)</f>
        <v/>
      </c>
      <c r="C164" s="144" t="str">
        <f>IF( ISBLANK('03.Muestra'!$E39),"",'03.Muestra'!$E39)</f>
        <v/>
      </c>
      <c r="D164" s="168" t="str">
        <f t="shared" si="7"/>
        <v/>
      </c>
      <c r="E164" s="137" t="str">
        <f t="shared" si="6"/>
        <v/>
      </c>
      <c r="F164" s="157"/>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4" t="str">
        <f>IF( ISBLANK('03.Muestra'!$C40),"",'03.Muestra'!$C40)</f>
        <v/>
      </c>
      <c r="C165" s="144" t="str">
        <f>IF( ISBLANK('03.Muestra'!$E40),"",'03.Muestra'!$E40)</f>
        <v/>
      </c>
      <c r="D165" s="168" t="str">
        <f t="shared" si="7"/>
        <v/>
      </c>
      <c r="E165" s="137" t="str">
        <f t="shared" si="6"/>
        <v/>
      </c>
      <c r="F165" s="157"/>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4" t="str">
        <f>IF( ISBLANK('03.Muestra'!$C41),"",'03.Muestra'!$C41)</f>
        <v/>
      </c>
      <c r="C166" s="144" t="str">
        <f>IF( ISBLANK('03.Muestra'!$E41),"",'03.Muestra'!$E41)</f>
        <v/>
      </c>
      <c r="D166" s="168" t="str">
        <f t="shared" si="7"/>
        <v/>
      </c>
      <c r="E166" s="137" t="str">
        <f t="shared" si="6"/>
        <v/>
      </c>
      <c r="F166" s="157"/>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4" t="str">
        <f>IF( ISBLANK('03.Muestra'!$C42),"",'03.Muestra'!$C42)</f>
        <v/>
      </c>
      <c r="C167" s="144" t="str">
        <f>IF( ISBLANK('03.Muestra'!$E42),"",'03.Muestra'!$E42)</f>
        <v/>
      </c>
      <c r="D167" s="168" t="str">
        <f t="shared" si="7"/>
        <v/>
      </c>
      <c r="E167" s="137"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7"/>
      <c r="E168" s="137"/>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7"/>
      <c r="E169" s="142"/>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0" t="s">
        <v>80</v>
      </c>
      <c r="C170" s="28" t="s">
        <v>97</v>
      </c>
      <c r="D170" s="29" t="s">
        <v>87</v>
      </c>
      <c r="E170" s="156"/>
      <c r="K170" s="19"/>
      <c r="L170" s="19"/>
      <c r="M170" s="19"/>
      <c r="N170" s="19"/>
      <c r="O170" s="19"/>
      <c r="P170" s="19"/>
      <c r="Q170" s="19"/>
      <c r="R170" s="19"/>
      <c r="S170" s="19"/>
      <c r="T170" s="19"/>
      <c r="U170" s="19"/>
      <c r="V170" s="19"/>
      <c r="W170" s="19"/>
      <c r="X170" s="19"/>
      <c r="Y170" s="19"/>
    </row>
    <row r="171" spans="2:25" ht="12" customHeight="1">
      <c r="B171" s="144" t="str">
        <f>IF( ISBLANK('03.Muestra'!$C8),"",'03.Muestra'!$C8)</f>
        <v>Servicio Canario de Salud</v>
      </c>
      <c r="C171" s="144" t="str">
        <f>IF( ISBLANK('03.Muestra'!$E8),"",'03.Muestra'!$E8)</f>
        <v>https://www3.gobiernodecanarias.org/sanidad/scs/</v>
      </c>
      <c r="D171" s="168" t="s">
        <v>90</v>
      </c>
      <c r="E171" s="137" t="str">
        <f t="shared" ref="E171:E205" si="8">IF(D171&lt;&gt;"",IF(AND(B171&lt;&gt;"",C171&lt;&gt;""),"","ERR"),"")</f>
        <v/>
      </c>
      <c r="F171" s="145" t="str">
        <f t="array" ref="F171:J171">TRANSPOSE('DATA - Oculta'!$U$9:$U$13)</f>
        <v>N/T</v>
      </c>
      <c r="G171" s="146" t="str">
        <v>N/D</v>
      </c>
      <c r="H171" s="147" t="str">
        <v>N/A</v>
      </c>
      <c r="I171" s="148" t="str">
        <v>Falla</v>
      </c>
      <c r="J171" s="149" t="str">
        <v>Pasa</v>
      </c>
      <c r="K171" s="150" t="s">
        <v>85</v>
      </c>
      <c r="L171" s="19"/>
      <c r="M171" s="19"/>
      <c r="N171" s="19"/>
      <c r="O171" s="19"/>
      <c r="P171" s="19"/>
      <c r="Q171" s="19"/>
      <c r="R171" s="19"/>
      <c r="S171" s="19"/>
      <c r="T171" s="19"/>
      <c r="U171" s="19"/>
      <c r="V171" s="19"/>
      <c r="W171" s="19"/>
      <c r="X171" s="19"/>
      <c r="Y171" s="19"/>
    </row>
    <row r="172" spans="2:25" ht="12" customHeight="1">
      <c r="B172" s="144" t="str">
        <f>IF( ISBLANK('03.Muestra'!$C9),"",'03.Muestra'!$C9)</f>
        <v>Profesionales</v>
      </c>
      <c r="C172" s="144" t="str">
        <f>IF( ISBLANK('03.Muestra'!$E9),"",'03.Muestra'!$E9)</f>
        <v>https://www3.gobiernodecanarias.org/sanidad/scs/tematica.jsp?idCarpeta=381a58ec-a15a-11e9-a502-d7333c007c29</v>
      </c>
      <c r="D172" s="168" t="s">
        <v>90</v>
      </c>
      <c r="E172" s="137" t="str">
        <f t="shared" si="8"/>
        <v/>
      </c>
      <c r="F172" s="151">
        <f ca="1">COUNTIF($D171:INDIRECT("$D" &amp;  SUM(ROW()-1,'03.Muestra'!$D$45)-1),F171)</f>
        <v>0</v>
      </c>
      <c r="G172" s="151">
        <f ca="1">COUNTIF($D171:INDIRECT("$D" &amp;  SUM(ROW()-1,'03.Muestra'!$D$45)-1),G171)</f>
        <v>0</v>
      </c>
      <c r="H172" s="151">
        <f ca="1">COUNTIF($D171:INDIRECT("$D" &amp;  SUM(ROW()-1,'03.Muestra'!$D$45)-1),H171)</f>
        <v>13</v>
      </c>
      <c r="I172" s="151">
        <f ca="1">COUNTIF($D171:INDIRECT("$D" &amp;  SUM(ROW()-1,'03.Muestra'!$D$45)-1),I171)</f>
        <v>0</v>
      </c>
      <c r="J172" s="151">
        <f ca="1">COUNTIF($D171:INDIRECT("$D" &amp;  SUM(ROW()-1,'03.Muestra'!$D$45)-1),J171)</f>
        <v>0</v>
      </c>
      <c r="K172" s="151">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4" t="str">
        <f>IF( ISBLANK('03.Muestra'!$C10),"",'03.Muestra'!$C10)</f>
        <v>Vacunación frente Covid-19</v>
      </c>
      <c r="C173" s="144" t="str">
        <f>IF( ISBLANK('03.Muestra'!$E10),"",'03.Muestra'!$E10)</f>
        <v>https://www3.gobiernodecanarias.org/sanidad/scs/contenidoGenerico.jsp?idDocument=c6332147-5728-11eb-8a2c-c902a217e6a5&amp;idCarpeta=e01092c2-7d66-11ea-871d-cb574c2473a4</v>
      </c>
      <c r="D173" s="168" t="s">
        <v>90</v>
      </c>
      <c r="E173" s="137"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4" t="str">
        <f>IF( ISBLANK('03.Muestra'!$C11),"",'03.Muestra'!$C11)</f>
        <v>SCS-Registro de centros</v>
      </c>
      <c r="C174" s="144" t="str">
        <f>IF( ISBLANK('03.Muestra'!$E11),"",'03.Muestra'!$E11)</f>
        <v>https://www3.gobiernodecanarias.org/sanidad/scs/RegistroCentros/DoLoad</v>
      </c>
      <c r="D174" s="168" t="s">
        <v>90</v>
      </c>
      <c r="E174" s="137"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4" t="str">
        <f>IF( ISBLANK('03.Muestra'!$C12),"",'03.Muestra'!$C12)</f>
        <v>MiAutoTestCovid</v>
      </c>
      <c r="C175" s="144" t="str">
        <f>IF( ISBLANK('03.Muestra'!$E12),"",'03.Muestra'!$E12)</f>
        <v>https://www3.gobiernodecanarias.org/sanidad/scs/Miautotestcovid/</v>
      </c>
      <c r="D175" s="168" t="s">
        <v>90</v>
      </c>
      <c r="E175" s="137"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4" t="str">
        <f>IF( ISBLANK('03.Muestra'!$C13),"",'03.Muestra'!$C13)</f>
        <v>Informes epidemiológicos</v>
      </c>
      <c r="C176" s="144" t="str">
        <f>IF( ISBLANK('03.Muestra'!$E13),"",'03.Muestra'!$E13)</f>
        <v>https://www3.gobiernodecanarias.org/sanidad/scs/contenidoGenerico.jsp?idDocument=83670f95-f738-11ea-8b38-0997195c2925&amp;idCarpeta=e01092c2-7d66-11ea-871d-cb574c2473a4</v>
      </c>
      <c r="D176" s="168" t="s">
        <v>90</v>
      </c>
      <c r="E176" s="137"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4" t="str">
        <f>IF( ISBLANK('03.Muestra'!$C14),"",'03.Muestra'!$C14)</f>
        <v>Mapa Sanitario</v>
      </c>
      <c r="C177" s="144" t="str">
        <f>IF( ISBLANK('03.Muestra'!$E14),"",'03.Muestra'!$E14)</f>
        <v>https://www3.gobiernodecanarias.org/sanidad/scs/mapa.jsp?idDocument=f1272534-b1e0-11e0-8086-e35e241032d3&amp;idCarpeta=75cf3520-ab2b-11dd-970d-d73a0633ac17</v>
      </c>
      <c r="D177" s="168" t="s">
        <v>90</v>
      </c>
      <c r="E177" s="137"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4" t="str">
        <f>IF( ISBLANK('03.Muestra'!$C15),"",'03.Muestra'!$C15)</f>
        <v>gaptfformacion</v>
      </c>
      <c r="C178" s="144" t="str">
        <f>IF( ISBLANK('03.Muestra'!$E15),"",'03.Muestra'!$E15)</f>
        <v>https://www3.gobiernodecanarias.org/scs/gaptfformacion/</v>
      </c>
      <c r="D178" s="168" t="s">
        <v>90</v>
      </c>
      <c r="E178" s="137"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4" t="str">
        <f>IF( ISBLANK('03.Muestra'!$C16),"",'03.Muestra'!$C16)</f>
        <v>Tarjeta Sanitaria</v>
      </c>
      <c r="C179" s="144" t="str">
        <f>IF( ISBLANK('03.Muestra'!$E16),"",'03.Muestra'!$E16)</f>
        <v>https://www3.gobiernodecanarias.org/sanidad/scs/contenidoGenerico.jsp?idDocument=9090ca1f-a9bb-11de-ae50-15aa3b9230b7&amp;idCarpeta=ae273cd1-b385-11e9-82f7-8d5cff9227e6</v>
      </c>
      <c r="D179" s="168" t="s">
        <v>90</v>
      </c>
      <c r="E179" s="137"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4" t="str">
        <f>IF( ISBLANK('03.Muestra'!$C17),"",'03.Muestra'!$C17)</f>
        <v>Mapa Playas</v>
      </c>
      <c r="C180" s="144" t="str">
        <f>IF( ISBLANK('03.Muestra'!$E17),"",'03.Muestra'!$E17)</f>
        <v>https://www3.gobiernodecanarias.org/sanidad/scs/mapa.jsp?idDocument=0200b78a-a2fa-11e0-9610-f1717f4d08a3&amp;idCarpeta=75cf3520-ab2b-11dd-970d-d73a0633ac17</v>
      </c>
      <c r="D180" s="168" t="s">
        <v>90</v>
      </c>
      <c r="E180" s="137"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4" t="str">
        <f>IF( ISBLANK('03.Muestra'!$C18),"",'03.Muestra'!$C18)</f>
        <v>Certificado Covid Digital</v>
      </c>
      <c r="C181" s="144" t="str">
        <f>IF( ISBLANK('03.Muestra'!$E18),"",'03.Muestra'!$E18)</f>
        <v>https://www3.gobiernodecanarias.org/sanidad/scs/contenidoGenerico.jsp?idDocument=2a91d475-c785-11eb-b581-0f5e23fc7f70&amp;idCarpeta=e01092c2-7d66-11ea-871d-cb574c2473a4</v>
      </c>
      <c r="D181" s="168" t="s">
        <v>90</v>
      </c>
      <c r="E181" s="137"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4" t="str">
        <f>IF( ISBLANK('03.Muestra'!$C19),"",'03.Muestra'!$C19)</f>
        <v>Ciudadania</v>
      </c>
      <c r="C182" s="144" t="str">
        <f>IF( ISBLANK('03.Muestra'!$E19),"",'03.Muestra'!$E19)</f>
        <v>https://www3.gobiernodecanarias.org/sanidad/scs/tematica.jsp?idCarpeta=ae273cd1-b385-11e9-82f7-8d5cff9227e6</v>
      </c>
      <c r="D182" s="168" t="s">
        <v>90</v>
      </c>
      <c r="E182" s="137"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4" t="str">
        <f>IF( ISBLANK('03.Muestra'!$C20),"",'03.Muestra'!$C20)</f>
        <v>Petición de cita hospital</v>
      </c>
      <c r="C183" s="144" t="str">
        <f>IF( ISBLANK('03.Muestra'!$E20),"",'03.Muestra'!$E20)</f>
        <v>https://www3.gobiernodecanarias.org/sanidad/scs/CitasHUC/</v>
      </c>
      <c r="D183" s="168" t="s">
        <v>90</v>
      </c>
      <c r="E183" s="137"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4" t="str">
        <f>IF( ISBLANK('03.Muestra'!$C21),"",'03.Muestra'!$C21)</f>
        <v/>
      </c>
      <c r="C184" s="144" t="str">
        <f>IF( ISBLANK('03.Muestra'!$E21),"",'03.Muestra'!$E21)</f>
        <v/>
      </c>
      <c r="D184" s="168" t="str">
        <f t="shared" ref="D178:D205" si="9">IF(AND(B184&lt;&gt;"",C184&lt;&gt;""),"N/T","")</f>
        <v/>
      </c>
      <c r="E184" s="137"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4" t="str">
        <f>IF( ISBLANK('03.Muestra'!$C22),"",'03.Muestra'!$C22)</f>
        <v/>
      </c>
      <c r="C185" s="144" t="str">
        <f>IF( ISBLANK('03.Muestra'!$E22),"",'03.Muestra'!$E22)</f>
        <v/>
      </c>
      <c r="D185" s="168" t="str">
        <f t="shared" si="9"/>
        <v/>
      </c>
      <c r="E185" s="137"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4" t="str">
        <f>IF( ISBLANK('03.Muestra'!$C23),"",'03.Muestra'!$C23)</f>
        <v/>
      </c>
      <c r="C186" s="144" t="str">
        <f>IF( ISBLANK('03.Muestra'!$E23),"",'03.Muestra'!$E23)</f>
        <v/>
      </c>
      <c r="D186" s="168" t="str">
        <f t="shared" si="9"/>
        <v/>
      </c>
      <c r="E186" s="137"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4" t="str">
        <f>IF( ISBLANK('03.Muestra'!$C24),"",'03.Muestra'!$C24)</f>
        <v/>
      </c>
      <c r="C187" s="144" t="str">
        <f>IF( ISBLANK('03.Muestra'!$E24),"",'03.Muestra'!$E24)</f>
        <v/>
      </c>
      <c r="D187" s="168" t="str">
        <f t="shared" si="9"/>
        <v/>
      </c>
      <c r="E187" s="137"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4" t="str">
        <f>IF( ISBLANK('03.Muestra'!$C25),"",'03.Muestra'!$C25)</f>
        <v/>
      </c>
      <c r="C188" s="144" t="str">
        <f>IF( ISBLANK('03.Muestra'!$E25),"",'03.Muestra'!$E25)</f>
        <v/>
      </c>
      <c r="D188" s="168" t="str">
        <f t="shared" si="9"/>
        <v/>
      </c>
      <c r="E188" s="137"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4" t="str">
        <f>IF( ISBLANK('03.Muestra'!$C26),"",'03.Muestra'!$C26)</f>
        <v/>
      </c>
      <c r="C189" s="144" t="str">
        <f>IF( ISBLANK('03.Muestra'!$E26),"",'03.Muestra'!$E26)</f>
        <v/>
      </c>
      <c r="D189" s="168" t="str">
        <f t="shared" si="9"/>
        <v/>
      </c>
      <c r="E189" s="137"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4" t="str">
        <f>IF( ISBLANK('03.Muestra'!$C27),"",'03.Muestra'!$C27)</f>
        <v/>
      </c>
      <c r="C190" s="144" t="str">
        <f>IF( ISBLANK('03.Muestra'!$E27),"",'03.Muestra'!$E27)</f>
        <v/>
      </c>
      <c r="D190" s="168" t="str">
        <f t="shared" si="9"/>
        <v/>
      </c>
      <c r="E190" s="137"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4" t="str">
        <f>IF( ISBLANK('03.Muestra'!$C28),"",'03.Muestra'!$C28)</f>
        <v/>
      </c>
      <c r="C191" s="144" t="str">
        <f>IF( ISBLANK('03.Muestra'!$E28),"",'03.Muestra'!$E28)</f>
        <v/>
      </c>
      <c r="D191" s="168" t="str">
        <f t="shared" si="9"/>
        <v/>
      </c>
      <c r="E191" s="137"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4" t="str">
        <f>IF( ISBLANK('03.Muestra'!$C29),"",'03.Muestra'!$C29)</f>
        <v/>
      </c>
      <c r="C192" s="144" t="str">
        <f>IF( ISBLANK('03.Muestra'!$E29),"",'03.Muestra'!$E29)</f>
        <v/>
      </c>
      <c r="D192" s="168" t="str">
        <f t="shared" si="9"/>
        <v/>
      </c>
      <c r="E192" s="137"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4" t="str">
        <f>IF( ISBLANK('03.Muestra'!$C30),"",'03.Muestra'!$C30)</f>
        <v/>
      </c>
      <c r="C193" s="144" t="str">
        <f>IF( ISBLANK('03.Muestra'!$E30),"",'03.Muestra'!$E30)</f>
        <v/>
      </c>
      <c r="D193" s="168" t="str">
        <f t="shared" si="9"/>
        <v/>
      </c>
      <c r="E193" s="137"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4" t="str">
        <f>IF( ISBLANK('03.Muestra'!$C31),"",'03.Muestra'!$C31)</f>
        <v/>
      </c>
      <c r="C194" s="144" t="str">
        <f>IF( ISBLANK('03.Muestra'!$E31),"",'03.Muestra'!$E31)</f>
        <v/>
      </c>
      <c r="D194" s="168" t="str">
        <f t="shared" si="9"/>
        <v/>
      </c>
      <c r="E194" s="137"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4" t="str">
        <f>IF( ISBLANK('03.Muestra'!$C32),"",'03.Muestra'!$C32)</f>
        <v/>
      </c>
      <c r="C195" s="144" t="str">
        <f>IF( ISBLANK('03.Muestra'!$E32),"",'03.Muestra'!$E32)</f>
        <v/>
      </c>
      <c r="D195" s="168" t="str">
        <f t="shared" si="9"/>
        <v/>
      </c>
      <c r="E195" s="137"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4" t="str">
        <f>IF( ISBLANK('03.Muestra'!$C33),"",'03.Muestra'!$C33)</f>
        <v/>
      </c>
      <c r="C196" s="144" t="str">
        <f>IF( ISBLANK('03.Muestra'!$E33),"",'03.Muestra'!$E33)</f>
        <v/>
      </c>
      <c r="D196" s="168" t="str">
        <f t="shared" si="9"/>
        <v/>
      </c>
      <c r="E196" s="137"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4" t="str">
        <f>IF( ISBLANK('03.Muestra'!$C34),"",'03.Muestra'!$C34)</f>
        <v/>
      </c>
      <c r="C197" s="144" t="str">
        <f>IF( ISBLANK('03.Muestra'!$E34),"",'03.Muestra'!$E34)</f>
        <v/>
      </c>
      <c r="D197" s="168" t="str">
        <f t="shared" si="9"/>
        <v/>
      </c>
      <c r="E197" s="137"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4" t="str">
        <f>IF( ISBLANK('03.Muestra'!$C35),"",'03.Muestra'!$C35)</f>
        <v/>
      </c>
      <c r="C198" s="144" t="str">
        <f>IF( ISBLANK('03.Muestra'!$E35),"",'03.Muestra'!$E35)</f>
        <v/>
      </c>
      <c r="D198" s="168" t="str">
        <f t="shared" si="9"/>
        <v/>
      </c>
      <c r="E198" s="137"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4" t="str">
        <f>IF( ISBLANK('03.Muestra'!$C36),"",'03.Muestra'!$C36)</f>
        <v/>
      </c>
      <c r="C199" s="144" t="str">
        <f>IF( ISBLANK('03.Muestra'!$E36),"",'03.Muestra'!$E36)</f>
        <v/>
      </c>
      <c r="D199" s="168" t="str">
        <f t="shared" si="9"/>
        <v/>
      </c>
      <c r="E199" s="137" t="str">
        <f t="shared" si="8"/>
        <v/>
      </c>
      <c r="F199" s="157"/>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4" t="str">
        <f>IF( ISBLANK('03.Muestra'!$C37),"",'03.Muestra'!$C37)</f>
        <v/>
      </c>
      <c r="C200" s="144" t="str">
        <f>IF( ISBLANK('03.Muestra'!$E37),"",'03.Muestra'!$E37)</f>
        <v/>
      </c>
      <c r="D200" s="168" t="str">
        <f t="shared" si="9"/>
        <v/>
      </c>
      <c r="E200" s="137" t="str">
        <f t="shared" si="8"/>
        <v/>
      </c>
      <c r="F200" s="157"/>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4" t="str">
        <f>IF( ISBLANK('03.Muestra'!$C38),"",'03.Muestra'!$C38)</f>
        <v/>
      </c>
      <c r="C201" s="144" t="str">
        <f>IF( ISBLANK('03.Muestra'!$E38),"",'03.Muestra'!$E38)</f>
        <v/>
      </c>
      <c r="D201" s="168" t="str">
        <f t="shared" si="9"/>
        <v/>
      </c>
      <c r="E201" s="137" t="str">
        <f t="shared" si="8"/>
        <v/>
      </c>
      <c r="F201" s="157"/>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4" t="str">
        <f>IF( ISBLANK('03.Muestra'!$C39),"",'03.Muestra'!$C39)</f>
        <v/>
      </c>
      <c r="C202" s="144" t="str">
        <f>IF( ISBLANK('03.Muestra'!$E39),"",'03.Muestra'!$E39)</f>
        <v/>
      </c>
      <c r="D202" s="168" t="str">
        <f t="shared" si="9"/>
        <v/>
      </c>
      <c r="E202" s="137" t="str">
        <f t="shared" si="8"/>
        <v/>
      </c>
      <c r="F202" s="157"/>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4" t="str">
        <f>IF( ISBLANK('03.Muestra'!$C40),"",'03.Muestra'!$C40)</f>
        <v/>
      </c>
      <c r="C203" s="144" t="str">
        <f>IF( ISBLANK('03.Muestra'!$E40),"",'03.Muestra'!$E40)</f>
        <v/>
      </c>
      <c r="D203" s="168" t="str">
        <f t="shared" si="9"/>
        <v/>
      </c>
      <c r="E203" s="137" t="str">
        <f t="shared" si="8"/>
        <v/>
      </c>
      <c r="F203" s="157"/>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4" t="str">
        <f>IF( ISBLANK('03.Muestra'!$C41),"",'03.Muestra'!$C41)</f>
        <v/>
      </c>
      <c r="C204" s="144" t="str">
        <f>IF( ISBLANK('03.Muestra'!$E41),"",'03.Muestra'!$E41)</f>
        <v/>
      </c>
      <c r="D204" s="168" t="str">
        <f t="shared" si="9"/>
        <v/>
      </c>
      <c r="E204" s="137" t="str">
        <f t="shared" si="8"/>
        <v/>
      </c>
      <c r="F204" s="157"/>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4" t="str">
        <f>IF( ISBLANK('03.Muestra'!$C42),"",'03.Muestra'!$C42)</f>
        <v/>
      </c>
      <c r="C205" s="144" t="str">
        <f>IF( ISBLANK('03.Muestra'!$E42),"",'03.Muestra'!$E42)</f>
        <v/>
      </c>
      <c r="D205" s="168" t="str">
        <f t="shared" si="9"/>
        <v/>
      </c>
      <c r="E205" s="137"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7"/>
      <c r="E206" s="137"/>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7"/>
      <c r="E207" s="142"/>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0" t="s">
        <v>80</v>
      </c>
      <c r="C208" s="28" t="s">
        <v>98</v>
      </c>
      <c r="D208" s="29" t="s">
        <v>87</v>
      </c>
      <c r="E208" s="156"/>
      <c r="K208" s="19"/>
      <c r="L208" s="19"/>
      <c r="M208" s="19"/>
      <c r="N208" s="19"/>
      <c r="O208" s="19"/>
      <c r="P208" s="19"/>
      <c r="Q208" s="19"/>
      <c r="R208" s="19"/>
      <c r="S208" s="19"/>
      <c r="T208" s="19"/>
      <c r="U208" s="19"/>
      <c r="V208" s="19"/>
      <c r="W208" s="19"/>
      <c r="X208" s="19"/>
      <c r="Y208" s="19"/>
    </row>
    <row r="209" spans="2:25" ht="12" customHeight="1">
      <c r="B209" s="144" t="str">
        <f>IF( ISBLANK('03.Muestra'!$C8),"",'03.Muestra'!$C8)</f>
        <v>Servicio Canario de Salud</v>
      </c>
      <c r="C209" s="144" t="str">
        <f>IF( ISBLANK('03.Muestra'!$E8),"",'03.Muestra'!$E8)</f>
        <v>https://www3.gobiernodecanarias.org/sanidad/scs/</v>
      </c>
      <c r="D209" s="168" t="s">
        <v>90</v>
      </c>
      <c r="E209" s="137" t="str">
        <f t="shared" ref="E209:E243" si="10">IF(D209&lt;&gt;"",IF(AND(B209&lt;&gt;"",C209&lt;&gt;""),"","ERR"),"")</f>
        <v/>
      </c>
      <c r="F209" s="145" t="str">
        <f t="array" ref="F209:J209">TRANSPOSE('DATA - Oculta'!$U$9:$U$13)</f>
        <v>N/T</v>
      </c>
      <c r="G209" s="146" t="str">
        <v>N/D</v>
      </c>
      <c r="H209" s="147" t="str">
        <v>N/A</v>
      </c>
      <c r="I209" s="148" t="str">
        <v>Falla</v>
      </c>
      <c r="J209" s="149" t="str">
        <v>Pasa</v>
      </c>
      <c r="K209" s="150" t="s">
        <v>85</v>
      </c>
      <c r="L209" s="19"/>
      <c r="M209" s="19"/>
      <c r="N209" s="19"/>
      <c r="O209" s="19"/>
      <c r="P209" s="19"/>
      <c r="Q209" s="19"/>
      <c r="R209" s="19"/>
      <c r="S209" s="19"/>
      <c r="T209" s="19"/>
      <c r="U209" s="19"/>
      <c r="V209" s="19"/>
      <c r="W209" s="19"/>
      <c r="X209" s="19"/>
      <c r="Y209" s="19"/>
    </row>
    <row r="210" spans="2:25" ht="12" customHeight="1">
      <c r="B210" s="144" t="str">
        <f>IF( ISBLANK('03.Muestra'!$C9),"",'03.Muestra'!$C9)</f>
        <v>Profesionales</v>
      </c>
      <c r="C210" s="144" t="str">
        <f>IF( ISBLANK('03.Muestra'!$E9),"",'03.Muestra'!$E9)</f>
        <v>https://www3.gobiernodecanarias.org/sanidad/scs/tematica.jsp?idCarpeta=381a58ec-a15a-11e9-a502-d7333c007c29</v>
      </c>
      <c r="D210" s="168" t="s">
        <v>90</v>
      </c>
      <c r="E210" s="137" t="str">
        <f t="shared" si="10"/>
        <v/>
      </c>
      <c r="F210" s="151">
        <f ca="1">COUNTIF($D209:INDIRECT("$D" &amp;  SUM(ROW()-1,'03.Muestra'!$D$45)-1),F209)</f>
        <v>0</v>
      </c>
      <c r="G210" s="151">
        <f ca="1">COUNTIF($D209:INDIRECT("$D" &amp;  SUM(ROW()-1,'03.Muestra'!$D$45)-1),G209)</f>
        <v>0</v>
      </c>
      <c r="H210" s="151">
        <f ca="1">COUNTIF($D209:INDIRECT("$D" &amp;  SUM(ROW()-1,'03.Muestra'!$D$45)-1),H209)</f>
        <v>13</v>
      </c>
      <c r="I210" s="151">
        <f ca="1">COUNTIF($D209:INDIRECT("$D" &amp;  SUM(ROW()-1,'03.Muestra'!$D$45)-1),I209)</f>
        <v>0</v>
      </c>
      <c r="J210" s="151">
        <f ca="1">COUNTIF($D209:INDIRECT("$D" &amp;  SUM(ROW()-1,'03.Muestra'!$D$45)-1),J209)</f>
        <v>0</v>
      </c>
      <c r="K210" s="151">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4" t="str">
        <f>IF( ISBLANK('03.Muestra'!$C10),"",'03.Muestra'!$C10)</f>
        <v>Vacunación frente Covid-19</v>
      </c>
      <c r="C211" s="144" t="str">
        <f>IF( ISBLANK('03.Muestra'!$E10),"",'03.Muestra'!$E10)</f>
        <v>https://www3.gobiernodecanarias.org/sanidad/scs/contenidoGenerico.jsp?idDocument=c6332147-5728-11eb-8a2c-c902a217e6a5&amp;idCarpeta=e01092c2-7d66-11ea-871d-cb574c2473a4</v>
      </c>
      <c r="D211" s="168" t="s">
        <v>90</v>
      </c>
      <c r="E211" s="137" t="str">
        <f t="shared" si="10"/>
        <v/>
      </c>
      <c r="K211" s="19"/>
      <c r="L211" s="19"/>
      <c r="M211" s="19"/>
      <c r="N211" s="19"/>
      <c r="O211" s="19"/>
      <c r="P211" s="19"/>
      <c r="Q211" s="19"/>
      <c r="R211" s="19"/>
      <c r="S211" s="19"/>
      <c r="T211" s="19"/>
      <c r="U211" s="19"/>
      <c r="V211" s="19"/>
      <c r="W211" s="19"/>
      <c r="X211" s="19"/>
      <c r="Y211" s="19"/>
    </row>
    <row r="212" spans="2:25" ht="12" customHeight="1">
      <c r="B212" s="144" t="str">
        <f>IF( ISBLANK('03.Muestra'!$C11),"",'03.Muestra'!$C11)</f>
        <v>SCS-Registro de centros</v>
      </c>
      <c r="C212" s="144" t="str">
        <f>IF( ISBLANK('03.Muestra'!$E11),"",'03.Muestra'!$E11)</f>
        <v>https://www3.gobiernodecanarias.org/sanidad/scs/RegistroCentros/DoLoad</v>
      </c>
      <c r="D212" s="168" t="s">
        <v>90</v>
      </c>
      <c r="E212" s="137"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4" t="str">
        <f>IF( ISBLANK('03.Muestra'!$C12),"",'03.Muestra'!$C12)</f>
        <v>MiAutoTestCovid</v>
      </c>
      <c r="C213" s="144" t="str">
        <f>IF( ISBLANK('03.Muestra'!$E12),"",'03.Muestra'!$E12)</f>
        <v>https://www3.gobiernodecanarias.org/sanidad/scs/Miautotestcovid/</v>
      </c>
      <c r="D213" s="168" t="s">
        <v>90</v>
      </c>
      <c r="E213" s="137"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4" t="str">
        <f>IF( ISBLANK('03.Muestra'!$C13),"",'03.Muestra'!$C13)</f>
        <v>Informes epidemiológicos</v>
      </c>
      <c r="C214" s="144" t="str">
        <f>IF( ISBLANK('03.Muestra'!$E13),"",'03.Muestra'!$E13)</f>
        <v>https://www3.gobiernodecanarias.org/sanidad/scs/contenidoGenerico.jsp?idDocument=83670f95-f738-11ea-8b38-0997195c2925&amp;idCarpeta=e01092c2-7d66-11ea-871d-cb574c2473a4</v>
      </c>
      <c r="D214" s="168" t="s">
        <v>90</v>
      </c>
      <c r="E214" s="137"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4" t="str">
        <f>IF( ISBLANK('03.Muestra'!$C14),"",'03.Muestra'!$C14)</f>
        <v>Mapa Sanitario</v>
      </c>
      <c r="C215" s="144" t="str">
        <f>IF( ISBLANK('03.Muestra'!$E14),"",'03.Muestra'!$E14)</f>
        <v>https://www3.gobiernodecanarias.org/sanidad/scs/mapa.jsp?idDocument=f1272534-b1e0-11e0-8086-e35e241032d3&amp;idCarpeta=75cf3520-ab2b-11dd-970d-d73a0633ac17</v>
      </c>
      <c r="D215" s="168" t="s">
        <v>90</v>
      </c>
      <c r="E215" s="137"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4" t="str">
        <f>IF( ISBLANK('03.Muestra'!$C15),"",'03.Muestra'!$C15)</f>
        <v>gaptfformacion</v>
      </c>
      <c r="C216" s="144" t="str">
        <f>IF( ISBLANK('03.Muestra'!$E15),"",'03.Muestra'!$E15)</f>
        <v>https://www3.gobiernodecanarias.org/scs/gaptfformacion/</v>
      </c>
      <c r="D216" s="168" t="s">
        <v>90</v>
      </c>
      <c r="E216" s="137"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4" t="str">
        <f>IF( ISBLANK('03.Muestra'!$C16),"",'03.Muestra'!$C16)</f>
        <v>Tarjeta Sanitaria</v>
      </c>
      <c r="C217" s="144" t="str">
        <f>IF( ISBLANK('03.Muestra'!$E16),"",'03.Muestra'!$E16)</f>
        <v>https://www3.gobiernodecanarias.org/sanidad/scs/contenidoGenerico.jsp?idDocument=9090ca1f-a9bb-11de-ae50-15aa3b9230b7&amp;idCarpeta=ae273cd1-b385-11e9-82f7-8d5cff9227e6</v>
      </c>
      <c r="D217" s="168" t="s">
        <v>90</v>
      </c>
      <c r="E217" s="137"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4" t="str">
        <f>IF( ISBLANK('03.Muestra'!$C17),"",'03.Muestra'!$C17)</f>
        <v>Mapa Playas</v>
      </c>
      <c r="C218" s="144" t="str">
        <f>IF( ISBLANK('03.Muestra'!$E17),"",'03.Muestra'!$E17)</f>
        <v>https://www3.gobiernodecanarias.org/sanidad/scs/mapa.jsp?idDocument=0200b78a-a2fa-11e0-9610-f1717f4d08a3&amp;idCarpeta=75cf3520-ab2b-11dd-970d-d73a0633ac17</v>
      </c>
      <c r="D218" s="168" t="s">
        <v>90</v>
      </c>
      <c r="E218" s="137"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4" t="str">
        <f>IF( ISBLANK('03.Muestra'!$C18),"",'03.Muestra'!$C18)</f>
        <v>Certificado Covid Digital</v>
      </c>
      <c r="C219" s="144" t="str">
        <f>IF( ISBLANK('03.Muestra'!$E18),"",'03.Muestra'!$E18)</f>
        <v>https://www3.gobiernodecanarias.org/sanidad/scs/contenidoGenerico.jsp?idDocument=2a91d475-c785-11eb-b581-0f5e23fc7f70&amp;idCarpeta=e01092c2-7d66-11ea-871d-cb574c2473a4</v>
      </c>
      <c r="D219" s="168" t="s">
        <v>90</v>
      </c>
      <c r="E219" s="137"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4" t="str">
        <f>IF( ISBLANK('03.Muestra'!$C19),"",'03.Muestra'!$C19)</f>
        <v>Ciudadania</v>
      </c>
      <c r="C220" s="144" t="str">
        <f>IF( ISBLANK('03.Muestra'!$E19),"",'03.Muestra'!$E19)</f>
        <v>https://www3.gobiernodecanarias.org/sanidad/scs/tematica.jsp?idCarpeta=ae273cd1-b385-11e9-82f7-8d5cff9227e6</v>
      </c>
      <c r="D220" s="168" t="s">
        <v>90</v>
      </c>
      <c r="E220" s="137"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4" t="str">
        <f>IF( ISBLANK('03.Muestra'!$C20),"",'03.Muestra'!$C20)</f>
        <v>Petición de cita hospital</v>
      </c>
      <c r="C221" s="144" t="str">
        <f>IF( ISBLANK('03.Muestra'!$E20),"",'03.Muestra'!$E20)</f>
        <v>https://www3.gobiernodecanarias.org/sanidad/scs/CitasHUC/</v>
      </c>
      <c r="D221" s="168" t="s">
        <v>90</v>
      </c>
      <c r="E221" s="137"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4" t="str">
        <f>IF( ISBLANK('03.Muestra'!$C21),"",'03.Muestra'!$C21)</f>
        <v/>
      </c>
      <c r="C222" s="144" t="str">
        <f>IF( ISBLANK('03.Muestra'!$E21),"",'03.Muestra'!$E21)</f>
        <v/>
      </c>
      <c r="D222" s="168" t="str">
        <f t="shared" ref="D216:D243" si="11">IF(AND(B222&lt;&gt;"",C222&lt;&gt;""),"N/T","")</f>
        <v/>
      </c>
      <c r="E222" s="137"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4" t="str">
        <f>IF( ISBLANK('03.Muestra'!$C22),"",'03.Muestra'!$C22)</f>
        <v/>
      </c>
      <c r="C223" s="144" t="str">
        <f>IF( ISBLANK('03.Muestra'!$E22),"",'03.Muestra'!$E22)</f>
        <v/>
      </c>
      <c r="D223" s="168" t="str">
        <f t="shared" si="11"/>
        <v/>
      </c>
      <c r="E223" s="137"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4" t="str">
        <f>IF( ISBLANK('03.Muestra'!$C23),"",'03.Muestra'!$C23)</f>
        <v/>
      </c>
      <c r="C224" s="144" t="str">
        <f>IF( ISBLANK('03.Muestra'!$E23),"",'03.Muestra'!$E23)</f>
        <v/>
      </c>
      <c r="D224" s="168" t="str">
        <f t="shared" si="11"/>
        <v/>
      </c>
      <c r="E224" s="137"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4" t="str">
        <f>IF( ISBLANK('03.Muestra'!$C24),"",'03.Muestra'!$C24)</f>
        <v/>
      </c>
      <c r="C225" s="144" t="str">
        <f>IF( ISBLANK('03.Muestra'!$E24),"",'03.Muestra'!$E24)</f>
        <v/>
      </c>
      <c r="D225" s="168" t="str">
        <f t="shared" si="11"/>
        <v/>
      </c>
      <c r="E225" s="137"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4" t="str">
        <f>IF( ISBLANK('03.Muestra'!$C25),"",'03.Muestra'!$C25)</f>
        <v/>
      </c>
      <c r="C226" s="144" t="str">
        <f>IF( ISBLANK('03.Muestra'!$E25),"",'03.Muestra'!$E25)</f>
        <v/>
      </c>
      <c r="D226" s="168" t="str">
        <f t="shared" si="11"/>
        <v/>
      </c>
      <c r="E226" s="137"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4" t="str">
        <f>IF( ISBLANK('03.Muestra'!$C26),"",'03.Muestra'!$C26)</f>
        <v/>
      </c>
      <c r="C227" s="144" t="str">
        <f>IF( ISBLANK('03.Muestra'!$E26),"",'03.Muestra'!$E26)</f>
        <v/>
      </c>
      <c r="D227" s="168" t="str">
        <f t="shared" si="11"/>
        <v/>
      </c>
      <c r="E227" s="137"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4" t="str">
        <f>IF( ISBLANK('03.Muestra'!$C27),"",'03.Muestra'!$C27)</f>
        <v/>
      </c>
      <c r="C228" s="144" t="str">
        <f>IF( ISBLANK('03.Muestra'!$E27),"",'03.Muestra'!$E27)</f>
        <v/>
      </c>
      <c r="D228" s="168" t="str">
        <f t="shared" si="11"/>
        <v/>
      </c>
      <c r="E228" s="137"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4" t="str">
        <f>IF( ISBLANK('03.Muestra'!$C28),"",'03.Muestra'!$C28)</f>
        <v/>
      </c>
      <c r="C229" s="144" t="str">
        <f>IF( ISBLANK('03.Muestra'!$E28),"",'03.Muestra'!$E28)</f>
        <v/>
      </c>
      <c r="D229" s="168" t="str">
        <f t="shared" si="11"/>
        <v/>
      </c>
      <c r="E229" s="137"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4" t="str">
        <f>IF( ISBLANK('03.Muestra'!$C29),"",'03.Muestra'!$C29)</f>
        <v/>
      </c>
      <c r="C230" s="144" t="str">
        <f>IF( ISBLANK('03.Muestra'!$E29),"",'03.Muestra'!$E29)</f>
        <v/>
      </c>
      <c r="D230" s="168" t="str">
        <f t="shared" si="11"/>
        <v/>
      </c>
      <c r="E230" s="137"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4" t="str">
        <f>IF( ISBLANK('03.Muestra'!$C30),"",'03.Muestra'!$C30)</f>
        <v/>
      </c>
      <c r="C231" s="144" t="str">
        <f>IF( ISBLANK('03.Muestra'!$E30),"",'03.Muestra'!$E30)</f>
        <v/>
      </c>
      <c r="D231" s="168" t="str">
        <f t="shared" si="11"/>
        <v/>
      </c>
      <c r="E231" s="137"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4" t="str">
        <f>IF( ISBLANK('03.Muestra'!$C31),"",'03.Muestra'!$C31)</f>
        <v/>
      </c>
      <c r="C232" s="144" t="str">
        <f>IF( ISBLANK('03.Muestra'!$E31),"",'03.Muestra'!$E31)</f>
        <v/>
      </c>
      <c r="D232" s="168" t="str">
        <f t="shared" si="11"/>
        <v/>
      </c>
      <c r="E232" s="137"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4" t="str">
        <f>IF( ISBLANK('03.Muestra'!$C32),"",'03.Muestra'!$C32)</f>
        <v/>
      </c>
      <c r="C233" s="144" t="str">
        <f>IF( ISBLANK('03.Muestra'!$E32),"",'03.Muestra'!$E32)</f>
        <v/>
      </c>
      <c r="D233" s="168" t="str">
        <f t="shared" si="11"/>
        <v/>
      </c>
      <c r="E233" s="137"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4" t="str">
        <f>IF( ISBLANK('03.Muestra'!$C33),"",'03.Muestra'!$C33)</f>
        <v/>
      </c>
      <c r="C234" s="144" t="str">
        <f>IF( ISBLANK('03.Muestra'!$E33),"",'03.Muestra'!$E33)</f>
        <v/>
      </c>
      <c r="D234" s="168" t="str">
        <f t="shared" si="11"/>
        <v/>
      </c>
      <c r="E234" s="137"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4" t="str">
        <f>IF( ISBLANK('03.Muestra'!$C34),"",'03.Muestra'!$C34)</f>
        <v/>
      </c>
      <c r="C235" s="144" t="str">
        <f>IF( ISBLANK('03.Muestra'!$E34),"",'03.Muestra'!$E34)</f>
        <v/>
      </c>
      <c r="D235" s="168" t="str">
        <f t="shared" si="11"/>
        <v/>
      </c>
      <c r="E235" s="137"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4" t="str">
        <f>IF( ISBLANK('03.Muestra'!$C35),"",'03.Muestra'!$C35)</f>
        <v/>
      </c>
      <c r="C236" s="144" t="str">
        <f>IF( ISBLANK('03.Muestra'!$E35),"",'03.Muestra'!$E35)</f>
        <v/>
      </c>
      <c r="D236" s="168" t="str">
        <f t="shared" si="11"/>
        <v/>
      </c>
      <c r="E236" s="137"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4" t="str">
        <f>IF( ISBLANK('03.Muestra'!$C36),"",'03.Muestra'!$C36)</f>
        <v/>
      </c>
      <c r="C237" s="144" t="str">
        <f>IF( ISBLANK('03.Muestra'!$E36),"",'03.Muestra'!$E36)</f>
        <v/>
      </c>
      <c r="D237" s="168" t="str">
        <f t="shared" si="11"/>
        <v/>
      </c>
      <c r="E237" s="137" t="str">
        <f t="shared" si="10"/>
        <v/>
      </c>
      <c r="F237" s="157"/>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4" t="str">
        <f>IF( ISBLANK('03.Muestra'!$C37),"",'03.Muestra'!$C37)</f>
        <v/>
      </c>
      <c r="C238" s="144" t="str">
        <f>IF( ISBLANK('03.Muestra'!$E37),"",'03.Muestra'!$E37)</f>
        <v/>
      </c>
      <c r="D238" s="168" t="str">
        <f t="shared" si="11"/>
        <v/>
      </c>
      <c r="E238" s="137" t="str">
        <f t="shared" si="10"/>
        <v/>
      </c>
      <c r="F238" s="157"/>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4" t="str">
        <f>IF( ISBLANK('03.Muestra'!$C38),"",'03.Muestra'!$C38)</f>
        <v/>
      </c>
      <c r="C239" s="144" t="str">
        <f>IF( ISBLANK('03.Muestra'!$E38),"",'03.Muestra'!$E38)</f>
        <v/>
      </c>
      <c r="D239" s="168" t="str">
        <f t="shared" si="11"/>
        <v/>
      </c>
      <c r="E239" s="137" t="str">
        <f t="shared" si="10"/>
        <v/>
      </c>
      <c r="F239" s="157"/>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4" t="str">
        <f>IF( ISBLANK('03.Muestra'!$C39),"",'03.Muestra'!$C39)</f>
        <v/>
      </c>
      <c r="C240" s="144" t="str">
        <f>IF( ISBLANK('03.Muestra'!$E39),"",'03.Muestra'!$E39)</f>
        <v/>
      </c>
      <c r="D240" s="168" t="str">
        <f t="shared" si="11"/>
        <v/>
      </c>
      <c r="E240" s="137" t="str">
        <f t="shared" si="10"/>
        <v/>
      </c>
      <c r="F240" s="157"/>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4" t="str">
        <f>IF( ISBLANK('03.Muestra'!$C40),"",'03.Muestra'!$C40)</f>
        <v/>
      </c>
      <c r="C241" s="144" t="str">
        <f>IF( ISBLANK('03.Muestra'!$E40),"",'03.Muestra'!$E40)</f>
        <v/>
      </c>
      <c r="D241" s="168" t="str">
        <f t="shared" si="11"/>
        <v/>
      </c>
      <c r="E241" s="137" t="str">
        <f t="shared" si="10"/>
        <v/>
      </c>
      <c r="F241" s="157"/>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4" t="str">
        <f>IF( ISBLANK('03.Muestra'!$C41),"",'03.Muestra'!$C41)</f>
        <v/>
      </c>
      <c r="C242" s="144" t="str">
        <f>IF( ISBLANK('03.Muestra'!$E41),"",'03.Muestra'!$E41)</f>
        <v/>
      </c>
      <c r="D242" s="168" t="str">
        <f t="shared" si="11"/>
        <v/>
      </c>
      <c r="E242" s="137" t="str">
        <f t="shared" si="10"/>
        <v/>
      </c>
      <c r="F242" s="157"/>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4" t="str">
        <f>IF( ISBLANK('03.Muestra'!$C42),"",'03.Muestra'!$C42)</f>
        <v/>
      </c>
      <c r="C243" s="144" t="str">
        <f>IF( ISBLANK('03.Muestra'!$E42),"",'03.Muestra'!$E42)</f>
        <v/>
      </c>
      <c r="D243" s="168" t="str">
        <f t="shared" si="11"/>
        <v/>
      </c>
      <c r="E243" s="137"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7"/>
      <c r="E244" s="137"/>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7"/>
      <c r="E245" s="142"/>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7" t="s">
        <v>77</v>
      </c>
      <c r="C246" s="28" t="s">
        <v>99</v>
      </c>
      <c r="D246" s="29" t="s">
        <v>87</v>
      </c>
      <c r="E246" s="156"/>
      <c r="K246" s="19"/>
      <c r="L246" s="19"/>
      <c r="M246" s="19"/>
      <c r="N246" s="19"/>
      <c r="O246" s="19"/>
      <c r="P246" s="19"/>
      <c r="Q246" s="19"/>
      <c r="R246" s="19"/>
      <c r="S246" s="19"/>
      <c r="T246" s="19"/>
      <c r="U246" s="19"/>
      <c r="V246" s="19"/>
      <c r="W246" s="19"/>
      <c r="X246" s="19"/>
      <c r="Y246" s="19"/>
    </row>
    <row r="247" spans="2:25" ht="12" customHeight="1">
      <c r="B247" s="144" t="str">
        <f>IF( ISBLANK('03.Muestra'!$C8),"",'03.Muestra'!$C8)</f>
        <v>Servicio Canario de Salud</v>
      </c>
      <c r="C247" s="144" t="str">
        <f>IF( ISBLANK('03.Muestra'!$E8),"",'03.Muestra'!$E8)</f>
        <v>https://www3.gobiernodecanarias.org/sanidad/scs/</v>
      </c>
      <c r="D247" s="168" t="s">
        <v>78</v>
      </c>
      <c r="E247" s="137" t="str">
        <f t="shared" ref="E247:E281" si="12">IF(D247&lt;&gt;"",IF(AND(B247&lt;&gt;"",C247&lt;&gt;""),"","ERR"),"")</f>
        <v/>
      </c>
      <c r="F247" s="145" t="str">
        <f t="array" ref="F247:J247">TRANSPOSE('DATA - Oculta'!$U$9:$U$13)</f>
        <v>N/T</v>
      </c>
      <c r="G247" s="146" t="str">
        <v>N/D</v>
      </c>
      <c r="H247" s="147" t="str">
        <v>N/A</v>
      </c>
      <c r="I247" s="148" t="str">
        <v>Falla</v>
      </c>
      <c r="J247" s="149" t="str">
        <v>Pasa</v>
      </c>
      <c r="K247" s="150" t="s">
        <v>85</v>
      </c>
      <c r="L247" s="19"/>
      <c r="M247" s="19"/>
      <c r="N247" s="19"/>
      <c r="O247" s="19"/>
      <c r="P247" s="19"/>
      <c r="Q247" s="19"/>
      <c r="R247" s="19"/>
      <c r="S247" s="19"/>
      <c r="T247" s="19"/>
      <c r="U247" s="19"/>
      <c r="V247" s="19"/>
      <c r="W247" s="19"/>
      <c r="X247" s="19"/>
      <c r="Y247" s="19"/>
    </row>
    <row r="248" spans="2:25" ht="12" customHeight="1">
      <c r="B248" s="144" t="str">
        <f>IF( ISBLANK('03.Muestra'!$C9),"",'03.Muestra'!$C9)</f>
        <v>Profesionales</v>
      </c>
      <c r="C248" s="144" t="str">
        <f>IF( ISBLANK('03.Muestra'!$E9),"",'03.Muestra'!$E9)</f>
        <v>https://www3.gobiernodecanarias.org/sanidad/scs/tematica.jsp?idCarpeta=381a58ec-a15a-11e9-a502-d7333c007c29</v>
      </c>
      <c r="D248" s="168" t="s">
        <v>78</v>
      </c>
      <c r="E248" s="137" t="str">
        <f t="shared" si="12"/>
        <v/>
      </c>
      <c r="F248" s="151">
        <f ca="1">COUNTIF($D247:INDIRECT("$D" &amp;  SUM(ROW()-1,'03.Muestra'!$D$45)-1),F247)</f>
        <v>0</v>
      </c>
      <c r="G248" s="151">
        <f ca="1">COUNTIF($D247:INDIRECT("$D" &amp;  SUM(ROW()-1,'03.Muestra'!$D$45)-1),G247)</f>
        <v>0</v>
      </c>
      <c r="H248" s="151">
        <f ca="1">COUNTIF($D247:INDIRECT("$D" &amp;  SUM(ROW()-1,'03.Muestra'!$D$45)-1),H247)</f>
        <v>0</v>
      </c>
      <c r="I248" s="151">
        <f ca="1">COUNTIF($D247:INDIRECT("$D" &amp;  SUM(ROW()-1,'03.Muestra'!$D$45)-1),I247)</f>
        <v>7</v>
      </c>
      <c r="J248" s="151">
        <f ca="1">COUNTIF($D247:INDIRECT("$D" &amp;  SUM(ROW()-1,'03.Muestra'!$D$45)-1),J247)</f>
        <v>6</v>
      </c>
      <c r="K248" s="151">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4" t="str">
        <f>IF( ISBLANK('03.Muestra'!$C10),"",'03.Muestra'!$C10)</f>
        <v>Vacunación frente Covid-19</v>
      </c>
      <c r="C249" s="144" t="str">
        <f>IF( ISBLANK('03.Muestra'!$E10),"",'03.Muestra'!$E10)</f>
        <v>https://www3.gobiernodecanarias.org/sanidad/scs/contenidoGenerico.jsp?idDocument=c6332147-5728-11eb-8a2c-c902a217e6a5&amp;idCarpeta=e01092c2-7d66-11ea-871d-cb574c2473a4</v>
      </c>
      <c r="D249" s="173" t="s">
        <v>81</v>
      </c>
      <c r="E249" s="137"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4" t="str">
        <f>IF( ISBLANK('03.Muestra'!$C11),"",'03.Muestra'!$C11)</f>
        <v>SCS-Registro de centros</v>
      </c>
      <c r="C250" s="144" t="str">
        <f>IF( ISBLANK('03.Muestra'!$E11),"",'03.Muestra'!$E11)</f>
        <v>https://www3.gobiernodecanarias.org/sanidad/scs/RegistroCentros/DoLoad</v>
      </c>
      <c r="D250" s="168" t="s">
        <v>81</v>
      </c>
      <c r="E250" s="137"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4" t="str">
        <f>IF( ISBLANK('03.Muestra'!$C12),"",'03.Muestra'!$C12)</f>
        <v>MiAutoTestCovid</v>
      </c>
      <c r="C251" s="144" t="str">
        <f>IF( ISBLANK('03.Muestra'!$E12),"",'03.Muestra'!$E12)</f>
        <v>https://www3.gobiernodecanarias.org/sanidad/scs/Miautotestcovid/</v>
      </c>
      <c r="D251" s="168" t="s">
        <v>78</v>
      </c>
      <c r="E251" s="137"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4" t="str">
        <f>IF( ISBLANK('03.Muestra'!$C13),"",'03.Muestra'!$C13)</f>
        <v>Informes epidemiológicos</v>
      </c>
      <c r="C252" s="144" t="str">
        <f>IF( ISBLANK('03.Muestra'!$E13),"",'03.Muestra'!$E13)</f>
        <v>https://www3.gobiernodecanarias.org/sanidad/scs/contenidoGenerico.jsp?idDocument=83670f95-f738-11ea-8b38-0997195c2925&amp;idCarpeta=e01092c2-7d66-11ea-871d-cb574c2473a4</v>
      </c>
      <c r="D252" s="168" t="s">
        <v>81</v>
      </c>
      <c r="E252" s="137"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4" t="str">
        <f>IF( ISBLANK('03.Muestra'!$C14),"",'03.Muestra'!$C14)</f>
        <v>Mapa Sanitario</v>
      </c>
      <c r="C253" s="144" t="str">
        <f>IF( ISBLANK('03.Muestra'!$E14),"",'03.Muestra'!$E14)</f>
        <v>https://www3.gobiernodecanarias.org/sanidad/scs/mapa.jsp?idDocument=f1272534-b1e0-11e0-8086-e35e241032d3&amp;idCarpeta=75cf3520-ab2b-11dd-970d-d73a0633ac17</v>
      </c>
      <c r="D253" s="168" t="s">
        <v>78</v>
      </c>
      <c r="E253" s="137"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4" t="str">
        <f>IF( ISBLANK('03.Muestra'!$C15),"",'03.Muestra'!$C15)</f>
        <v>gaptfformacion</v>
      </c>
      <c r="C254" s="144" t="str">
        <f>IF( ISBLANK('03.Muestra'!$E15),"",'03.Muestra'!$E15)</f>
        <v>https://www3.gobiernodecanarias.org/scs/gaptfformacion/</v>
      </c>
      <c r="D254" s="168" t="s">
        <v>81</v>
      </c>
      <c r="E254" s="137"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4" t="str">
        <f>IF( ISBLANK('03.Muestra'!$C16),"",'03.Muestra'!$C16)</f>
        <v>Tarjeta Sanitaria</v>
      </c>
      <c r="C255" s="144" t="str">
        <f>IF( ISBLANK('03.Muestra'!$E16),"",'03.Muestra'!$E16)</f>
        <v>https://www3.gobiernodecanarias.org/sanidad/scs/contenidoGenerico.jsp?idDocument=9090ca1f-a9bb-11de-ae50-15aa3b9230b7&amp;idCarpeta=ae273cd1-b385-11e9-82f7-8d5cff9227e6</v>
      </c>
      <c r="D255" s="168" t="s">
        <v>81</v>
      </c>
      <c r="E255" s="137"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4" t="str">
        <f>IF( ISBLANK('03.Muestra'!$C17),"",'03.Muestra'!$C17)</f>
        <v>Mapa Playas</v>
      </c>
      <c r="C256" s="144" t="str">
        <f>IF( ISBLANK('03.Muestra'!$E17),"",'03.Muestra'!$E17)</f>
        <v>https://www3.gobiernodecanarias.org/sanidad/scs/mapa.jsp?idDocument=0200b78a-a2fa-11e0-9610-f1717f4d08a3&amp;idCarpeta=75cf3520-ab2b-11dd-970d-d73a0633ac17</v>
      </c>
      <c r="D256" s="168" t="s">
        <v>78</v>
      </c>
      <c r="E256" s="137"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4" t="str">
        <f>IF( ISBLANK('03.Muestra'!$C18),"",'03.Muestra'!$C18)</f>
        <v>Certificado Covid Digital</v>
      </c>
      <c r="C257" s="144" t="str">
        <f>IF( ISBLANK('03.Muestra'!$E18),"",'03.Muestra'!$E18)</f>
        <v>https://www3.gobiernodecanarias.org/sanidad/scs/contenidoGenerico.jsp?idDocument=2a91d475-c785-11eb-b581-0f5e23fc7f70&amp;idCarpeta=e01092c2-7d66-11ea-871d-cb574c2473a4</v>
      </c>
      <c r="D257" s="168" t="s">
        <v>81</v>
      </c>
      <c r="E257" s="137"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4" t="str">
        <f>IF( ISBLANK('03.Muestra'!$C19),"",'03.Muestra'!$C19)</f>
        <v>Ciudadania</v>
      </c>
      <c r="C258" s="144" t="str">
        <f>IF( ISBLANK('03.Muestra'!$E19),"",'03.Muestra'!$E19)</f>
        <v>https://www3.gobiernodecanarias.org/sanidad/scs/tematica.jsp?idCarpeta=ae273cd1-b385-11e9-82f7-8d5cff9227e6</v>
      </c>
      <c r="D258" s="168" t="s">
        <v>78</v>
      </c>
      <c r="E258" s="137"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4" t="str">
        <f>IF( ISBLANK('03.Muestra'!$C20),"",'03.Muestra'!$C20)</f>
        <v>Petición de cita hospital</v>
      </c>
      <c r="C259" s="144" t="str">
        <f>IF( ISBLANK('03.Muestra'!$E20),"",'03.Muestra'!$E20)</f>
        <v>https://www3.gobiernodecanarias.org/sanidad/scs/CitasHUC/</v>
      </c>
      <c r="D259" s="168" t="s">
        <v>81</v>
      </c>
      <c r="E259" s="137"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4" t="str">
        <f>IF( ISBLANK('03.Muestra'!$C21),"",'03.Muestra'!$C21)</f>
        <v/>
      </c>
      <c r="C260" s="144" t="str">
        <f>IF( ISBLANK('03.Muestra'!$E21),"",'03.Muestra'!$E21)</f>
        <v/>
      </c>
      <c r="D260" s="168" t="str">
        <f t="shared" ref="D254:D281" si="13">IF(AND(B260&lt;&gt;"",C260&lt;&gt;""),"N/T","")</f>
        <v/>
      </c>
      <c r="E260" s="137"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4" t="str">
        <f>IF( ISBLANK('03.Muestra'!$C22),"",'03.Muestra'!$C22)</f>
        <v/>
      </c>
      <c r="C261" s="144" t="str">
        <f>IF( ISBLANK('03.Muestra'!$E22),"",'03.Muestra'!$E22)</f>
        <v/>
      </c>
      <c r="D261" s="168" t="str">
        <f t="shared" si="13"/>
        <v/>
      </c>
      <c r="E261" s="137"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4" t="str">
        <f>IF( ISBLANK('03.Muestra'!$C23),"",'03.Muestra'!$C23)</f>
        <v/>
      </c>
      <c r="C262" s="144" t="str">
        <f>IF( ISBLANK('03.Muestra'!$E23),"",'03.Muestra'!$E23)</f>
        <v/>
      </c>
      <c r="D262" s="168" t="str">
        <f t="shared" si="13"/>
        <v/>
      </c>
      <c r="E262" s="137"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4" t="str">
        <f>IF( ISBLANK('03.Muestra'!$C24),"",'03.Muestra'!$C24)</f>
        <v/>
      </c>
      <c r="C263" s="144" t="str">
        <f>IF( ISBLANK('03.Muestra'!$E24),"",'03.Muestra'!$E24)</f>
        <v/>
      </c>
      <c r="D263" s="168" t="str">
        <f t="shared" si="13"/>
        <v/>
      </c>
      <c r="E263" s="137"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4" t="str">
        <f>IF( ISBLANK('03.Muestra'!$C25),"",'03.Muestra'!$C25)</f>
        <v/>
      </c>
      <c r="C264" s="144" t="str">
        <f>IF( ISBLANK('03.Muestra'!$E25),"",'03.Muestra'!$E25)</f>
        <v/>
      </c>
      <c r="D264" s="168" t="str">
        <f t="shared" si="13"/>
        <v/>
      </c>
      <c r="E264" s="137"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4" t="str">
        <f>IF( ISBLANK('03.Muestra'!$C26),"",'03.Muestra'!$C26)</f>
        <v/>
      </c>
      <c r="C265" s="144" t="str">
        <f>IF( ISBLANK('03.Muestra'!$E26),"",'03.Muestra'!$E26)</f>
        <v/>
      </c>
      <c r="D265" s="168" t="str">
        <f t="shared" si="13"/>
        <v/>
      </c>
      <c r="E265" s="137"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4" t="str">
        <f>IF( ISBLANK('03.Muestra'!$C27),"",'03.Muestra'!$C27)</f>
        <v/>
      </c>
      <c r="C266" s="144" t="str">
        <f>IF( ISBLANK('03.Muestra'!$E27),"",'03.Muestra'!$E27)</f>
        <v/>
      </c>
      <c r="D266" s="168" t="str">
        <f t="shared" si="13"/>
        <v/>
      </c>
      <c r="E266" s="137"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4" t="str">
        <f>IF( ISBLANK('03.Muestra'!$C28),"",'03.Muestra'!$C28)</f>
        <v/>
      </c>
      <c r="C267" s="144" t="str">
        <f>IF( ISBLANK('03.Muestra'!$E28),"",'03.Muestra'!$E28)</f>
        <v/>
      </c>
      <c r="D267" s="168" t="str">
        <f t="shared" si="13"/>
        <v/>
      </c>
      <c r="E267" s="137"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4" t="str">
        <f>IF( ISBLANK('03.Muestra'!$C29),"",'03.Muestra'!$C29)</f>
        <v/>
      </c>
      <c r="C268" s="144" t="str">
        <f>IF( ISBLANK('03.Muestra'!$E29),"",'03.Muestra'!$E29)</f>
        <v/>
      </c>
      <c r="D268" s="168" t="str">
        <f t="shared" si="13"/>
        <v/>
      </c>
      <c r="E268" s="137"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4" t="str">
        <f>IF( ISBLANK('03.Muestra'!$C30),"",'03.Muestra'!$C30)</f>
        <v/>
      </c>
      <c r="C269" s="144" t="str">
        <f>IF( ISBLANK('03.Muestra'!$E30),"",'03.Muestra'!$E30)</f>
        <v/>
      </c>
      <c r="D269" s="168" t="str">
        <f t="shared" si="13"/>
        <v/>
      </c>
      <c r="E269" s="137"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4" t="str">
        <f>IF( ISBLANK('03.Muestra'!$C31),"",'03.Muestra'!$C31)</f>
        <v/>
      </c>
      <c r="C270" s="144" t="str">
        <f>IF( ISBLANK('03.Muestra'!$E31),"",'03.Muestra'!$E31)</f>
        <v/>
      </c>
      <c r="D270" s="168" t="str">
        <f t="shared" si="13"/>
        <v/>
      </c>
      <c r="E270" s="137"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4" t="str">
        <f>IF( ISBLANK('03.Muestra'!$C32),"",'03.Muestra'!$C32)</f>
        <v/>
      </c>
      <c r="C271" s="144" t="str">
        <f>IF( ISBLANK('03.Muestra'!$E32),"",'03.Muestra'!$E32)</f>
        <v/>
      </c>
      <c r="D271" s="168" t="str">
        <f t="shared" si="13"/>
        <v/>
      </c>
      <c r="E271" s="137"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4" t="str">
        <f>IF( ISBLANK('03.Muestra'!$C33),"",'03.Muestra'!$C33)</f>
        <v/>
      </c>
      <c r="C272" s="144" t="str">
        <f>IF( ISBLANK('03.Muestra'!$E33),"",'03.Muestra'!$E33)</f>
        <v/>
      </c>
      <c r="D272" s="168" t="str">
        <f t="shared" si="13"/>
        <v/>
      </c>
      <c r="E272" s="137"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4" t="str">
        <f>IF( ISBLANK('03.Muestra'!$C34),"",'03.Muestra'!$C34)</f>
        <v/>
      </c>
      <c r="C273" s="144" t="str">
        <f>IF( ISBLANK('03.Muestra'!$E34),"",'03.Muestra'!$E34)</f>
        <v/>
      </c>
      <c r="D273" s="168" t="str">
        <f t="shared" si="13"/>
        <v/>
      </c>
      <c r="E273" s="137"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4" t="str">
        <f>IF( ISBLANK('03.Muestra'!$C35),"",'03.Muestra'!$C35)</f>
        <v/>
      </c>
      <c r="C274" s="144" t="str">
        <f>IF( ISBLANK('03.Muestra'!$E35),"",'03.Muestra'!$E35)</f>
        <v/>
      </c>
      <c r="D274" s="168" t="str">
        <f t="shared" si="13"/>
        <v/>
      </c>
      <c r="E274" s="137"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4" t="str">
        <f>IF( ISBLANK('03.Muestra'!$C36),"",'03.Muestra'!$C36)</f>
        <v/>
      </c>
      <c r="C275" s="144" t="str">
        <f>IF( ISBLANK('03.Muestra'!$E36),"",'03.Muestra'!$E36)</f>
        <v/>
      </c>
      <c r="D275" s="168" t="str">
        <f t="shared" si="13"/>
        <v/>
      </c>
      <c r="E275" s="137" t="str">
        <f t="shared" si="12"/>
        <v/>
      </c>
      <c r="F275" s="157"/>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4" t="str">
        <f>IF( ISBLANK('03.Muestra'!$C37),"",'03.Muestra'!$C37)</f>
        <v/>
      </c>
      <c r="C276" s="144" t="str">
        <f>IF( ISBLANK('03.Muestra'!$E37),"",'03.Muestra'!$E37)</f>
        <v/>
      </c>
      <c r="D276" s="168" t="str">
        <f t="shared" si="13"/>
        <v/>
      </c>
      <c r="E276" s="137" t="str">
        <f t="shared" si="12"/>
        <v/>
      </c>
      <c r="F276" s="157"/>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4" t="str">
        <f>IF( ISBLANK('03.Muestra'!$C38),"",'03.Muestra'!$C38)</f>
        <v/>
      </c>
      <c r="C277" s="144" t="str">
        <f>IF( ISBLANK('03.Muestra'!$E38),"",'03.Muestra'!$E38)</f>
        <v/>
      </c>
      <c r="D277" s="168" t="str">
        <f t="shared" si="13"/>
        <v/>
      </c>
      <c r="E277" s="137" t="str">
        <f t="shared" si="12"/>
        <v/>
      </c>
      <c r="F277" s="157"/>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4" t="str">
        <f>IF( ISBLANK('03.Muestra'!$C39),"",'03.Muestra'!$C39)</f>
        <v/>
      </c>
      <c r="C278" s="144" t="str">
        <f>IF( ISBLANK('03.Muestra'!$E39),"",'03.Muestra'!$E39)</f>
        <v/>
      </c>
      <c r="D278" s="168" t="str">
        <f t="shared" si="13"/>
        <v/>
      </c>
      <c r="E278" s="137" t="str">
        <f t="shared" si="12"/>
        <v/>
      </c>
      <c r="F278" s="157"/>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4" t="str">
        <f>IF( ISBLANK('03.Muestra'!$C40),"",'03.Muestra'!$C40)</f>
        <v/>
      </c>
      <c r="C279" s="144" t="str">
        <f>IF( ISBLANK('03.Muestra'!$E40),"",'03.Muestra'!$E40)</f>
        <v/>
      </c>
      <c r="D279" s="168" t="str">
        <f t="shared" si="13"/>
        <v/>
      </c>
      <c r="E279" s="137" t="str">
        <f t="shared" si="12"/>
        <v/>
      </c>
      <c r="F279" s="157"/>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4" t="str">
        <f>IF( ISBLANK('03.Muestra'!$C41),"",'03.Muestra'!$C41)</f>
        <v/>
      </c>
      <c r="C280" s="144" t="str">
        <f>IF( ISBLANK('03.Muestra'!$E41),"",'03.Muestra'!$E41)</f>
        <v/>
      </c>
      <c r="D280" s="168" t="str">
        <f t="shared" si="13"/>
        <v/>
      </c>
      <c r="E280" s="137" t="str">
        <f t="shared" si="12"/>
        <v/>
      </c>
      <c r="F280" s="157"/>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4" t="str">
        <f>IF( ISBLANK('03.Muestra'!$C42),"",'03.Muestra'!$C42)</f>
        <v/>
      </c>
      <c r="C281" s="144" t="str">
        <f>IF( ISBLANK('03.Muestra'!$E42),"",'03.Muestra'!$E42)</f>
        <v/>
      </c>
      <c r="D281" s="168" t="str">
        <f t="shared" si="13"/>
        <v/>
      </c>
      <c r="E281" s="137"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7"/>
      <c r="E282" s="137"/>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7"/>
      <c r="E283" s="142"/>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7" t="s">
        <v>77</v>
      </c>
      <c r="C284" s="28" t="s">
        <v>100</v>
      </c>
      <c r="D284" s="29" t="s">
        <v>87</v>
      </c>
      <c r="E284" s="156"/>
      <c r="K284" s="19"/>
      <c r="L284" s="19"/>
      <c r="M284" s="19"/>
      <c r="N284" s="19"/>
      <c r="O284" s="19"/>
      <c r="P284" s="19"/>
      <c r="Q284" s="19"/>
      <c r="R284" s="19"/>
      <c r="S284" s="19"/>
      <c r="T284" s="19"/>
      <c r="U284" s="19"/>
      <c r="V284" s="19"/>
      <c r="W284" s="19"/>
      <c r="X284" s="19"/>
      <c r="Y284" s="19"/>
    </row>
    <row r="285" spans="2:25" ht="12" customHeight="1">
      <c r="B285" s="144" t="str">
        <f>IF( ISBLANK('03.Muestra'!$C8),"",'03.Muestra'!$C8)</f>
        <v>Servicio Canario de Salud</v>
      </c>
      <c r="C285" s="144" t="str">
        <f>IF( ISBLANK('03.Muestra'!$E8),"",'03.Muestra'!$E8)</f>
        <v>https://www3.gobiernodecanarias.org/sanidad/scs/</v>
      </c>
      <c r="D285" s="168" t="s">
        <v>78</v>
      </c>
      <c r="E285" s="137" t="str">
        <f t="shared" ref="E285:E319" si="14">IF(D285&lt;&gt;"",IF(AND(B285&lt;&gt;"",C285&lt;&gt;""),"","ERR"),"")</f>
        <v/>
      </c>
      <c r="F285" s="145" t="str">
        <f t="array" ref="F285:J285">TRANSPOSE('DATA - Oculta'!$U$9:$U$13)</f>
        <v>N/T</v>
      </c>
      <c r="G285" s="146" t="str">
        <v>N/D</v>
      </c>
      <c r="H285" s="147" t="str">
        <v>N/A</v>
      </c>
      <c r="I285" s="148" t="str">
        <v>Falla</v>
      </c>
      <c r="J285" s="149" t="str">
        <v>Pasa</v>
      </c>
      <c r="K285" s="150" t="s">
        <v>85</v>
      </c>
      <c r="L285" s="19"/>
      <c r="M285" s="19"/>
      <c r="N285" s="19"/>
      <c r="O285" s="19"/>
      <c r="P285" s="19"/>
      <c r="Q285" s="19"/>
      <c r="R285" s="19"/>
      <c r="S285" s="19"/>
      <c r="T285" s="19"/>
      <c r="U285" s="19"/>
      <c r="V285" s="19"/>
      <c r="W285" s="19"/>
      <c r="X285" s="19"/>
      <c r="Y285" s="19"/>
    </row>
    <row r="286" spans="2:25" ht="12" customHeight="1">
      <c r="B286" s="144" t="str">
        <f>IF( ISBLANK('03.Muestra'!$C9),"",'03.Muestra'!$C9)</f>
        <v>Profesionales</v>
      </c>
      <c r="C286" s="144" t="str">
        <f>IF( ISBLANK('03.Muestra'!$E9),"",'03.Muestra'!$E9)</f>
        <v>https://www3.gobiernodecanarias.org/sanidad/scs/tematica.jsp?idCarpeta=381a58ec-a15a-11e9-a502-d7333c007c29</v>
      </c>
      <c r="D286" s="168" t="s">
        <v>78</v>
      </c>
      <c r="E286" s="137" t="str">
        <f t="shared" si="14"/>
        <v/>
      </c>
      <c r="F286" s="151">
        <f ca="1">COUNTIF($D285:INDIRECT("$D" &amp;  SUM(ROW()-1,'03.Muestra'!$D$45)-1),F285)</f>
        <v>0</v>
      </c>
      <c r="G286" s="151">
        <f ca="1">COUNTIF($D285:INDIRECT("$D" &amp;  SUM(ROW()-1,'03.Muestra'!$D$45)-1),G285)</f>
        <v>0</v>
      </c>
      <c r="H286" s="151">
        <f ca="1">COUNTIF($D285:INDIRECT("$D" &amp;  SUM(ROW()-1,'03.Muestra'!$D$45)-1),H285)</f>
        <v>2</v>
      </c>
      <c r="I286" s="151">
        <f ca="1">COUNTIF($D285:INDIRECT("$D" &amp;  SUM(ROW()-1,'03.Muestra'!$D$45)-1),I285)</f>
        <v>1</v>
      </c>
      <c r="J286" s="151">
        <f ca="1">COUNTIF($D285:INDIRECT("$D" &amp;  SUM(ROW()-1,'03.Muestra'!$D$45)-1),J285)</f>
        <v>10</v>
      </c>
      <c r="K286" s="151">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4" t="str">
        <f>IF( ISBLANK('03.Muestra'!$C10),"",'03.Muestra'!$C10)</f>
        <v>Vacunación frente Covid-19</v>
      </c>
      <c r="C287" s="144" t="str">
        <f>IF( ISBLANK('03.Muestra'!$E10),"",'03.Muestra'!$E10)</f>
        <v>https://www3.gobiernodecanarias.org/sanidad/scs/contenidoGenerico.jsp?idDocument=c6332147-5728-11eb-8a2c-c902a217e6a5&amp;idCarpeta=e01092c2-7d66-11ea-871d-cb574c2473a4</v>
      </c>
      <c r="D287" s="168" t="s">
        <v>78</v>
      </c>
      <c r="E287" s="137"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4" t="str">
        <f>IF( ISBLANK('03.Muestra'!$C11),"",'03.Muestra'!$C11)</f>
        <v>SCS-Registro de centros</v>
      </c>
      <c r="C288" s="144" t="str">
        <f>IF( ISBLANK('03.Muestra'!$E11),"",'03.Muestra'!$E11)</f>
        <v>https://www3.gobiernodecanarias.org/sanidad/scs/RegistroCentros/DoLoad</v>
      </c>
      <c r="D288" s="168" t="s">
        <v>78</v>
      </c>
      <c r="E288" s="137"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4" t="str">
        <f>IF( ISBLANK('03.Muestra'!$C12),"",'03.Muestra'!$C12)</f>
        <v>MiAutoTestCovid</v>
      </c>
      <c r="C289" s="144" t="str">
        <f>IF( ISBLANK('03.Muestra'!$E12),"",'03.Muestra'!$E12)</f>
        <v>https://www3.gobiernodecanarias.org/sanidad/scs/Miautotestcovid/</v>
      </c>
      <c r="D289" s="168" t="s">
        <v>78</v>
      </c>
      <c r="E289" s="137"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4" t="str">
        <f>IF( ISBLANK('03.Muestra'!$C13),"",'03.Muestra'!$C13)</f>
        <v>Informes epidemiológicos</v>
      </c>
      <c r="C290" s="144" t="str">
        <f>IF( ISBLANK('03.Muestra'!$E13),"",'03.Muestra'!$E13)</f>
        <v>https://www3.gobiernodecanarias.org/sanidad/scs/contenidoGenerico.jsp?idDocument=83670f95-f738-11ea-8b38-0997195c2925&amp;idCarpeta=e01092c2-7d66-11ea-871d-cb574c2473a4</v>
      </c>
      <c r="D290" s="168" t="s">
        <v>78</v>
      </c>
      <c r="E290" s="137"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4" t="str">
        <f>IF( ISBLANK('03.Muestra'!$C14),"",'03.Muestra'!$C14)</f>
        <v>Mapa Sanitario</v>
      </c>
      <c r="C291" s="144" t="str">
        <f>IF( ISBLANK('03.Muestra'!$E14),"",'03.Muestra'!$E14)</f>
        <v>https://www3.gobiernodecanarias.org/sanidad/scs/mapa.jsp?idDocument=f1272534-b1e0-11e0-8086-e35e241032d3&amp;idCarpeta=75cf3520-ab2b-11dd-970d-d73a0633ac17</v>
      </c>
      <c r="D291" s="168" t="s">
        <v>78</v>
      </c>
      <c r="E291" s="137"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4" t="str">
        <f>IF( ISBLANK('03.Muestra'!$C15),"",'03.Muestra'!$C15)</f>
        <v>gaptfformacion</v>
      </c>
      <c r="C292" s="144" t="str">
        <f>IF( ISBLANK('03.Muestra'!$E15),"",'03.Muestra'!$E15)</f>
        <v>https://www3.gobiernodecanarias.org/scs/gaptfformacion/</v>
      </c>
      <c r="D292" s="168" t="s">
        <v>81</v>
      </c>
      <c r="E292" s="137"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4" t="str">
        <f>IF( ISBLANK('03.Muestra'!$C16),"",'03.Muestra'!$C16)</f>
        <v>Tarjeta Sanitaria</v>
      </c>
      <c r="C293" s="144" t="str">
        <f>IF( ISBLANK('03.Muestra'!$E16),"",'03.Muestra'!$E16)</f>
        <v>https://www3.gobiernodecanarias.org/sanidad/scs/contenidoGenerico.jsp?idDocument=9090ca1f-a9bb-11de-ae50-15aa3b9230b7&amp;idCarpeta=ae273cd1-b385-11e9-82f7-8d5cff9227e6</v>
      </c>
      <c r="D293" s="168" t="s">
        <v>90</v>
      </c>
      <c r="E293" s="137"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4" t="str">
        <f>IF( ISBLANK('03.Muestra'!$C17),"",'03.Muestra'!$C17)</f>
        <v>Mapa Playas</v>
      </c>
      <c r="C294" s="144" t="str">
        <f>IF( ISBLANK('03.Muestra'!$E17),"",'03.Muestra'!$E17)</f>
        <v>https://www3.gobiernodecanarias.org/sanidad/scs/mapa.jsp?idDocument=0200b78a-a2fa-11e0-9610-f1717f4d08a3&amp;idCarpeta=75cf3520-ab2b-11dd-970d-d73a0633ac17</v>
      </c>
      <c r="D294" s="168" t="s">
        <v>90</v>
      </c>
      <c r="E294" s="137"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4" t="str">
        <f>IF( ISBLANK('03.Muestra'!$C18),"",'03.Muestra'!$C18)</f>
        <v>Certificado Covid Digital</v>
      </c>
      <c r="C295" s="144" t="str">
        <f>IF( ISBLANK('03.Muestra'!$E18),"",'03.Muestra'!$E18)</f>
        <v>https://www3.gobiernodecanarias.org/sanidad/scs/contenidoGenerico.jsp?idDocument=2a91d475-c785-11eb-b581-0f5e23fc7f70&amp;idCarpeta=e01092c2-7d66-11ea-871d-cb574c2473a4</v>
      </c>
      <c r="D295" s="168" t="s">
        <v>78</v>
      </c>
      <c r="E295" s="137"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4" t="str">
        <f>IF( ISBLANK('03.Muestra'!$C19),"",'03.Muestra'!$C19)</f>
        <v>Ciudadania</v>
      </c>
      <c r="C296" s="144" t="str">
        <f>IF( ISBLANK('03.Muestra'!$E19),"",'03.Muestra'!$E19)</f>
        <v>https://www3.gobiernodecanarias.org/sanidad/scs/tematica.jsp?idCarpeta=ae273cd1-b385-11e9-82f7-8d5cff9227e6</v>
      </c>
      <c r="D296" s="168" t="s">
        <v>78</v>
      </c>
      <c r="E296" s="137"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4" t="str">
        <f>IF( ISBLANK('03.Muestra'!$C20),"",'03.Muestra'!$C20)</f>
        <v>Petición de cita hospital</v>
      </c>
      <c r="C297" s="144" t="str">
        <f>IF( ISBLANK('03.Muestra'!$E20),"",'03.Muestra'!$E20)</f>
        <v>https://www3.gobiernodecanarias.org/sanidad/scs/CitasHUC/</v>
      </c>
      <c r="D297" s="168" t="s">
        <v>78</v>
      </c>
      <c r="E297" s="137"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4" t="str">
        <f>IF( ISBLANK('03.Muestra'!$C21),"",'03.Muestra'!$C21)</f>
        <v/>
      </c>
      <c r="C298" s="144" t="str">
        <f>IF( ISBLANK('03.Muestra'!$E21),"",'03.Muestra'!$E21)</f>
        <v/>
      </c>
      <c r="D298" s="168" t="str">
        <f t="shared" ref="D292:D319" si="15">IF(AND(B298&lt;&gt;"",C298&lt;&gt;""),"N/T","")</f>
        <v/>
      </c>
      <c r="E298" s="137"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4" t="str">
        <f>IF( ISBLANK('03.Muestra'!$C22),"",'03.Muestra'!$C22)</f>
        <v/>
      </c>
      <c r="C299" s="144" t="str">
        <f>IF( ISBLANK('03.Muestra'!$E22),"",'03.Muestra'!$E22)</f>
        <v/>
      </c>
      <c r="D299" s="168" t="str">
        <f t="shared" si="15"/>
        <v/>
      </c>
      <c r="E299" s="137"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4" t="str">
        <f>IF( ISBLANK('03.Muestra'!$C23),"",'03.Muestra'!$C23)</f>
        <v/>
      </c>
      <c r="C300" s="144" t="str">
        <f>IF( ISBLANK('03.Muestra'!$E23),"",'03.Muestra'!$E23)</f>
        <v/>
      </c>
      <c r="D300" s="168" t="str">
        <f t="shared" si="15"/>
        <v/>
      </c>
      <c r="E300" s="137"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4" t="str">
        <f>IF( ISBLANK('03.Muestra'!$C24),"",'03.Muestra'!$C24)</f>
        <v/>
      </c>
      <c r="C301" s="144" t="str">
        <f>IF( ISBLANK('03.Muestra'!$E24),"",'03.Muestra'!$E24)</f>
        <v/>
      </c>
      <c r="D301" s="168" t="str">
        <f t="shared" si="15"/>
        <v/>
      </c>
      <c r="E301" s="137"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4" t="str">
        <f>IF( ISBLANK('03.Muestra'!$C25),"",'03.Muestra'!$C25)</f>
        <v/>
      </c>
      <c r="C302" s="144" t="str">
        <f>IF( ISBLANK('03.Muestra'!$E25),"",'03.Muestra'!$E25)</f>
        <v/>
      </c>
      <c r="D302" s="168" t="str">
        <f t="shared" si="15"/>
        <v/>
      </c>
      <c r="E302" s="137"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4" t="str">
        <f>IF( ISBLANK('03.Muestra'!$C26),"",'03.Muestra'!$C26)</f>
        <v/>
      </c>
      <c r="C303" s="144" t="str">
        <f>IF( ISBLANK('03.Muestra'!$E26),"",'03.Muestra'!$E26)</f>
        <v/>
      </c>
      <c r="D303" s="168" t="str">
        <f t="shared" si="15"/>
        <v/>
      </c>
      <c r="E303" s="137"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4" t="str">
        <f>IF( ISBLANK('03.Muestra'!$C27),"",'03.Muestra'!$C27)</f>
        <v/>
      </c>
      <c r="C304" s="144" t="str">
        <f>IF( ISBLANK('03.Muestra'!$E27),"",'03.Muestra'!$E27)</f>
        <v/>
      </c>
      <c r="D304" s="168" t="str">
        <f t="shared" si="15"/>
        <v/>
      </c>
      <c r="E304" s="137"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4" t="str">
        <f>IF( ISBLANK('03.Muestra'!$C28),"",'03.Muestra'!$C28)</f>
        <v/>
      </c>
      <c r="C305" s="144" t="str">
        <f>IF( ISBLANK('03.Muestra'!$E28),"",'03.Muestra'!$E28)</f>
        <v/>
      </c>
      <c r="D305" s="168" t="str">
        <f t="shared" si="15"/>
        <v/>
      </c>
      <c r="E305" s="137"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4" t="str">
        <f>IF( ISBLANK('03.Muestra'!$C29),"",'03.Muestra'!$C29)</f>
        <v/>
      </c>
      <c r="C306" s="144" t="str">
        <f>IF( ISBLANK('03.Muestra'!$E29),"",'03.Muestra'!$E29)</f>
        <v/>
      </c>
      <c r="D306" s="168" t="str">
        <f t="shared" si="15"/>
        <v/>
      </c>
      <c r="E306" s="137"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4" t="str">
        <f>IF( ISBLANK('03.Muestra'!$C30),"",'03.Muestra'!$C30)</f>
        <v/>
      </c>
      <c r="C307" s="144" t="str">
        <f>IF( ISBLANK('03.Muestra'!$E30),"",'03.Muestra'!$E30)</f>
        <v/>
      </c>
      <c r="D307" s="168" t="str">
        <f t="shared" si="15"/>
        <v/>
      </c>
      <c r="E307" s="137"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4" t="str">
        <f>IF( ISBLANK('03.Muestra'!$C31),"",'03.Muestra'!$C31)</f>
        <v/>
      </c>
      <c r="C308" s="144" t="str">
        <f>IF( ISBLANK('03.Muestra'!$E31),"",'03.Muestra'!$E31)</f>
        <v/>
      </c>
      <c r="D308" s="168" t="str">
        <f t="shared" si="15"/>
        <v/>
      </c>
      <c r="E308" s="137"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4" t="str">
        <f>IF( ISBLANK('03.Muestra'!$C32),"",'03.Muestra'!$C32)</f>
        <v/>
      </c>
      <c r="C309" s="144" t="str">
        <f>IF( ISBLANK('03.Muestra'!$E32),"",'03.Muestra'!$E32)</f>
        <v/>
      </c>
      <c r="D309" s="168" t="str">
        <f t="shared" si="15"/>
        <v/>
      </c>
      <c r="E309" s="137"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4" t="str">
        <f>IF( ISBLANK('03.Muestra'!$C33),"",'03.Muestra'!$C33)</f>
        <v/>
      </c>
      <c r="C310" s="144" t="str">
        <f>IF( ISBLANK('03.Muestra'!$E33),"",'03.Muestra'!$E33)</f>
        <v/>
      </c>
      <c r="D310" s="168" t="str">
        <f t="shared" si="15"/>
        <v/>
      </c>
      <c r="E310" s="137"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4" t="str">
        <f>IF( ISBLANK('03.Muestra'!$C34),"",'03.Muestra'!$C34)</f>
        <v/>
      </c>
      <c r="C311" s="144" t="str">
        <f>IF( ISBLANK('03.Muestra'!$E34),"",'03.Muestra'!$E34)</f>
        <v/>
      </c>
      <c r="D311" s="168" t="str">
        <f t="shared" si="15"/>
        <v/>
      </c>
      <c r="E311" s="137"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4" t="str">
        <f>IF( ISBLANK('03.Muestra'!$C35),"",'03.Muestra'!$C35)</f>
        <v/>
      </c>
      <c r="C312" s="144" t="str">
        <f>IF( ISBLANK('03.Muestra'!$E35),"",'03.Muestra'!$E35)</f>
        <v/>
      </c>
      <c r="D312" s="168" t="str">
        <f t="shared" si="15"/>
        <v/>
      </c>
      <c r="E312" s="137"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4" t="str">
        <f>IF( ISBLANK('03.Muestra'!$C36),"",'03.Muestra'!$C36)</f>
        <v/>
      </c>
      <c r="C313" s="144" t="str">
        <f>IF( ISBLANK('03.Muestra'!$E36),"",'03.Muestra'!$E36)</f>
        <v/>
      </c>
      <c r="D313" s="168" t="str">
        <f t="shared" si="15"/>
        <v/>
      </c>
      <c r="E313" s="137" t="str">
        <f t="shared" si="14"/>
        <v/>
      </c>
      <c r="F313" s="157"/>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4" t="str">
        <f>IF( ISBLANK('03.Muestra'!$C37),"",'03.Muestra'!$C37)</f>
        <v/>
      </c>
      <c r="C314" s="144" t="str">
        <f>IF( ISBLANK('03.Muestra'!$E37),"",'03.Muestra'!$E37)</f>
        <v/>
      </c>
      <c r="D314" s="168" t="str">
        <f t="shared" si="15"/>
        <v/>
      </c>
      <c r="E314" s="137" t="str">
        <f t="shared" si="14"/>
        <v/>
      </c>
      <c r="F314" s="157"/>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4" t="str">
        <f>IF( ISBLANK('03.Muestra'!$C38),"",'03.Muestra'!$C38)</f>
        <v/>
      </c>
      <c r="C315" s="144" t="str">
        <f>IF( ISBLANK('03.Muestra'!$E38),"",'03.Muestra'!$E38)</f>
        <v/>
      </c>
      <c r="D315" s="168" t="str">
        <f t="shared" si="15"/>
        <v/>
      </c>
      <c r="E315" s="137" t="str">
        <f t="shared" si="14"/>
        <v/>
      </c>
      <c r="F315" s="157"/>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4" t="str">
        <f>IF( ISBLANK('03.Muestra'!$C39),"",'03.Muestra'!$C39)</f>
        <v/>
      </c>
      <c r="C316" s="144" t="str">
        <f>IF( ISBLANK('03.Muestra'!$E39),"",'03.Muestra'!$E39)</f>
        <v/>
      </c>
      <c r="D316" s="168" t="str">
        <f t="shared" si="15"/>
        <v/>
      </c>
      <c r="E316" s="137" t="str">
        <f t="shared" si="14"/>
        <v/>
      </c>
      <c r="F316" s="157"/>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4" t="str">
        <f>IF( ISBLANK('03.Muestra'!$C40),"",'03.Muestra'!$C40)</f>
        <v/>
      </c>
      <c r="C317" s="144" t="str">
        <f>IF( ISBLANK('03.Muestra'!$E40),"",'03.Muestra'!$E40)</f>
        <v/>
      </c>
      <c r="D317" s="168" t="str">
        <f t="shared" si="15"/>
        <v/>
      </c>
      <c r="E317" s="137" t="str">
        <f t="shared" si="14"/>
        <v/>
      </c>
      <c r="F317" s="157"/>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4" t="str">
        <f>IF( ISBLANK('03.Muestra'!$C41),"",'03.Muestra'!$C41)</f>
        <v/>
      </c>
      <c r="C318" s="144" t="str">
        <f>IF( ISBLANK('03.Muestra'!$E41),"",'03.Muestra'!$E41)</f>
        <v/>
      </c>
      <c r="D318" s="168" t="str">
        <f t="shared" si="15"/>
        <v/>
      </c>
      <c r="E318" s="137" t="str">
        <f t="shared" si="14"/>
        <v/>
      </c>
      <c r="F318" s="157"/>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4" t="str">
        <f>IF( ISBLANK('03.Muestra'!$C42),"",'03.Muestra'!$C42)</f>
        <v/>
      </c>
      <c r="C319" s="144" t="str">
        <f>IF( ISBLANK('03.Muestra'!$E42),"",'03.Muestra'!$E42)</f>
        <v/>
      </c>
      <c r="D319" s="168" t="str">
        <f t="shared" si="15"/>
        <v/>
      </c>
      <c r="E319" s="137"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7"/>
      <c r="E320" s="137"/>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7"/>
      <c r="E321" s="142"/>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7" t="s">
        <v>77</v>
      </c>
      <c r="C322" s="31" t="s">
        <v>101</v>
      </c>
      <c r="D322" s="29" t="s">
        <v>87</v>
      </c>
      <c r="E322" s="156"/>
      <c r="K322" s="19"/>
      <c r="L322" s="19"/>
      <c r="M322" s="19"/>
      <c r="N322" s="19"/>
      <c r="O322" s="19"/>
      <c r="P322" s="19"/>
      <c r="Q322" s="19"/>
      <c r="R322" s="19"/>
      <c r="S322" s="19"/>
      <c r="T322" s="19"/>
      <c r="U322" s="19"/>
      <c r="V322" s="19"/>
      <c r="W322" s="19"/>
      <c r="X322" s="19"/>
      <c r="Y322" s="19"/>
    </row>
    <row r="323" spans="2:25" ht="12" customHeight="1">
      <c r="B323" s="144" t="str">
        <f>IF( ISBLANK('03.Muestra'!$C8),"",'03.Muestra'!$C8)</f>
        <v>Servicio Canario de Salud</v>
      </c>
      <c r="C323" s="144" t="str">
        <f>IF( ISBLANK('03.Muestra'!$E8),"",'03.Muestra'!$E8)</f>
        <v>https://www3.gobiernodecanarias.org/sanidad/scs/</v>
      </c>
      <c r="D323" s="168" t="s">
        <v>78</v>
      </c>
      <c r="E323" s="137" t="str">
        <f t="shared" ref="E323:E357" si="16">IF(D323&lt;&gt;"",IF(AND(B323&lt;&gt;"",C323&lt;&gt;""),"","ERR"),"")</f>
        <v/>
      </c>
      <c r="F323" s="145" t="str">
        <f t="array" ref="F323:J323">TRANSPOSE('DATA - Oculta'!$U$9:$U$13)</f>
        <v>N/T</v>
      </c>
      <c r="G323" s="146" t="str">
        <v>N/D</v>
      </c>
      <c r="H323" s="147" t="str">
        <v>N/A</v>
      </c>
      <c r="I323" s="148" t="str">
        <v>Falla</v>
      </c>
      <c r="J323" s="149" t="str">
        <v>Pasa</v>
      </c>
      <c r="K323" s="150" t="s">
        <v>85</v>
      </c>
      <c r="L323" s="19"/>
      <c r="M323" s="19"/>
      <c r="N323" s="19"/>
      <c r="O323" s="19"/>
      <c r="P323" s="19"/>
      <c r="Q323" s="19"/>
      <c r="R323" s="19"/>
      <c r="S323" s="19"/>
      <c r="T323" s="19"/>
      <c r="U323" s="19"/>
      <c r="V323" s="19"/>
      <c r="W323" s="19"/>
      <c r="X323" s="19"/>
      <c r="Y323" s="19"/>
    </row>
    <row r="324" spans="2:25" ht="12" customHeight="1">
      <c r="B324" s="144" t="str">
        <f>IF( ISBLANK('03.Muestra'!$C9),"",'03.Muestra'!$C9)</f>
        <v>Profesionales</v>
      </c>
      <c r="C324" s="144" t="str">
        <f>IF( ISBLANK('03.Muestra'!$E9),"",'03.Muestra'!$E9)</f>
        <v>https://www3.gobiernodecanarias.org/sanidad/scs/tematica.jsp?idCarpeta=381a58ec-a15a-11e9-a502-d7333c007c29</v>
      </c>
      <c r="D324" s="168" t="s">
        <v>78</v>
      </c>
      <c r="E324" s="137" t="str">
        <f t="shared" si="16"/>
        <v/>
      </c>
      <c r="F324" s="151">
        <f ca="1">COUNTIF($D323:INDIRECT("$D" &amp;  SUM(ROW()-1,'03.Muestra'!$D$45)-1),F323)</f>
        <v>0</v>
      </c>
      <c r="G324" s="151">
        <f ca="1">COUNTIF($D323:INDIRECT("$D" &amp;  SUM(ROW()-1,'03.Muestra'!$D$45)-1),G323)</f>
        <v>0</v>
      </c>
      <c r="H324" s="151">
        <f ca="1">COUNTIF($D323:INDIRECT("$D" &amp;  SUM(ROW()-1,'03.Muestra'!$D$45)-1),H323)</f>
        <v>0</v>
      </c>
      <c r="I324" s="151">
        <f ca="1">COUNTIF($D323:INDIRECT("$D" &amp;  SUM(ROW()-1,'03.Muestra'!$D$45)-1),I323)</f>
        <v>1</v>
      </c>
      <c r="J324" s="151">
        <f ca="1">COUNTIF($D323:INDIRECT("$D" &amp;  SUM(ROW()-1,'03.Muestra'!$D$45)-1),J323)</f>
        <v>12</v>
      </c>
      <c r="K324" s="151">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4" t="str">
        <f>IF( ISBLANK('03.Muestra'!$C10),"",'03.Muestra'!$C10)</f>
        <v>Vacunación frente Covid-19</v>
      </c>
      <c r="C325" s="144" t="str">
        <f>IF( ISBLANK('03.Muestra'!$E10),"",'03.Muestra'!$E10)</f>
        <v>https://www3.gobiernodecanarias.org/sanidad/scs/contenidoGenerico.jsp?idDocument=c6332147-5728-11eb-8a2c-c902a217e6a5&amp;idCarpeta=e01092c2-7d66-11ea-871d-cb574c2473a4</v>
      </c>
      <c r="D325" s="168" t="s">
        <v>78</v>
      </c>
      <c r="E325" s="137"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4" t="str">
        <f>IF( ISBLANK('03.Muestra'!$C11),"",'03.Muestra'!$C11)</f>
        <v>SCS-Registro de centros</v>
      </c>
      <c r="C326" s="144" t="str">
        <f>IF( ISBLANK('03.Muestra'!$E11),"",'03.Muestra'!$E11)</f>
        <v>https://www3.gobiernodecanarias.org/sanidad/scs/RegistroCentros/DoLoad</v>
      </c>
      <c r="D326" s="168" t="s">
        <v>78</v>
      </c>
      <c r="E326" s="137"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4" t="str">
        <f>IF( ISBLANK('03.Muestra'!$C12),"",'03.Muestra'!$C12)</f>
        <v>MiAutoTestCovid</v>
      </c>
      <c r="C327" s="144" t="str">
        <f>IF( ISBLANK('03.Muestra'!$E12),"",'03.Muestra'!$E12)</f>
        <v>https://www3.gobiernodecanarias.org/sanidad/scs/Miautotestcovid/</v>
      </c>
      <c r="D327" s="168" t="s">
        <v>78</v>
      </c>
      <c r="E327" s="137"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4" t="str">
        <f>IF( ISBLANK('03.Muestra'!$C13),"",'03.Muestra'!$C13)</f>
        <v>Informes epidemiológicos</v>
      </c>
      <c r="C328" s="144" t="str">
        <f>IF( ISBLANK('03.Muestra'!$E13),"",'03.Muestra'!$E13)</f>
        <v>https://www3.gobiernodecanarias.org/sanidad/scs/contenidoGenerico.jsp?idDocument=83670f95-f738-11ea-8b38-0997195c2925&amp;idCarpeta=e01092c2-7d66-11ea-871d-cb574c2473a4</v>
      </c>
      <c r="D328" s="168" t="s">
        <v>78</v>
      </c>
      <c r="E328" s="137"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4" t="str">
        <f>IF( ISBLANK('03.Muestra'!$C14),"",'03.Muestra'!$C14)</f>
        <v>Mapa Sanitario</v>
      </c>
      <c r="C329" s="144" t="str">
        <f>IF( ISBLANK('03.Muestra'!$E14),"",'03.Muestra'!$E14)</f>
        <v>https://www3.gobiernodecanarias.org/sanidad/scs/mapa.jsp?idDocument=f1272534-b1e0-11e0-8086-e35e241032d3&amp;idCarpeta=75cf3520-ab2b-11dd-970d-d73a0633ac17</v>
      </c>
      <c r="D329" s="168" t="s">
        <v>78</v>
      </c>
      <c r="E329" s="137"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4" t="str">
        <f>IF( ISBLANK('03.Muestra'!$C15),"",'03.Muestra'!$C15)</f>
        <v>gaptfformacion</v>
      </c>
      <c r="C330" s="144" t="str">
        <f>IF( ISBLANK('03.Muestra'!$E15),"",'03.Muestra'!$E15)</f>
        <v>https://www3.gobiernodecanarias.org/scs/gaptfformacion/</v>
      </c>
      <c r="D330" s="168" t="s">
        <v>81</v>
      </c>
      <c r="E330" s="137"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4" t="str">
        <f>IF( ISBLANK('03.Muestra'!$C16),"",'03.Muestra'!$C16)</f>
        <v>Tarjeta Sanitaria</v>
      </c>
      <c r="C331" s="144" t="str">
        <f>IF( ISBLANK('03.Muestra'!$E16),"",'03.Muestra'!$E16)</f>
        <v>https://www3.gobiernodecanarias.org/sanidad/scs/contenidoGenerico.jsp?idDocument=9090ca1f-a9bb-11de-ae50-15aa3b9230b7&amp;idCarpeta=ae273cd1-b385-11e9-82f7-8d5cff9227e6</v>
      </c>
      <c r="D331" s="168" t="s">
        <v>78</v>
      </c>
      <c r="E331" s="137"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4" t="str">
        <f>IF( ISBLANK('03.Muestra'!$C17),"",'03.Muestra'!$C17)</f>
        <v>Mapa Playas</v>
      </c>
      <c r="C332" s="144" t="str">
        <f>IF( ISBLANK('03.Muestra'!$E17),"",'03.Muestra'!$E17)</f>
        <v>https://www3.gobiernodecanarias.org/sanidad/scs/mapa.jsp?idDocument=0200b78a-a2fa-11e0-9610-f1717f4d08a3&amp;idCarpeta=75cf3520-ab2b-11dd-970d-d73a0633ac17</v>
      </c>
      <c r="D332" s="168" t="s">
        <v>78</v>
      </c>
      <c r="E332" s="137"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4" t="str">
        <f>IF( ISBLANK('03.Muestra'!$C18),"",'03.Muestra'!$C18)</f>
        <v>Certificado Covid Digital</v>
      </c>
      <c r="C333" s="144" t="str">
        <f>IF( ISBLANK('03.Muestra'!$E18),"",'03.Muestra'!$E18)</f>
        <v>https://www3.gobiernodecanarias.org/sanidad/scs/contenidoGenerico.jsp?idDocument=2a91d475-c785-11eb-b581-0f5e23fc7f70&amp;idCarpeta=e01092c2-7d66-11ea-871d-cb574c2473a4</v>
      </c>
      <c r="D333" s="168" t="s">
        <v>78</v>
      </c>
      <c r="E333" s="137"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4" t="str">
        <f>IF( ISBLANK('03.Muestra'!$C19),"",'03.Muestra'!$C19)</f>
        <v>Ciudadania</v>
      </c>
      <c r="C334" s="144" t="str">
        <f>IF( ISBLANK('03.Muestra'!$E19),"",'03.Muestra'!$E19)</f>
        <v>https://www3.gobiernodecanarias.org/sanidad/scs/tematica.jsp?idCarpeta=ae273cd1-b385-11e9-82f7-8d5cff9227e6</v>
      </c>
      <c r="D334" s="168" t="s">
        <v>78</v>
      </c>
      <c r="E334" s="137"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4" t="str">
        <f>IF( ISBLANK('03.Muestra'!$C20),"",'03.Muestra'!$C20)</f>
        <v>Petición de cita hospital</v>
      </c>
      <c r="C335" s="144" t="str">
        <f>IF( ISBLANK('03.Muestra'!$E20),"",'03.Muestra'!$E20)</f>
        <v>https://www3.gobiernodecanarias.org/sanidad/scs/CitasHUC/</v>
      </c>
      <c r="D335" s="168" t="s">
        <v>78</v>
      </c>
      <c r="E335" s="137"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4" t="str">
        <f>IF( ISBLANK('03.Muestra'!$C21),"",'03.Muestra'!$C21)</f>
        <v/>
      </c>
      <c r="C336" s="144" t="str">
        <f>IF( ISBLANK('03.Muestra'!$E21),"",'03.Muestra'!$E21)</f>
        <v/>
      </c>
      <c r="D336" s="168" t="str">
        <f t="shared" ref="D330:D357" si="17">IF(AND(B336&lt;&gt;"",C336&lt;&gt;""),"N/T","")</f>
        <v/>
      </c>
      <c r="E336" s="137"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4" t="str">
        <f>IF( ISBLANK('03.Muestra'!$C22),"",'03.Muestra'!$C22)</f>
        <v/>
      </c>
      <c r="C337" s="144" t="str">
        <f>IF( ISBLANK('03.Muestra'!$E22),"",'03.Muestra'!$E22)</f>
        <v/>
      </c>
      <c r="D337" s="168" t="str">
        <f t="shared" si="17"/>
        <v/>
      </c>
      <c r="E337" s="137"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4" t="str">
        <f>IF( ISBLANK('03.Muestra'!$C23),"",'03.Muestra'!$C23)</f>
        <v/>
      </c>
      <c r="C338" s="144" t="str">
        <f>IF( ISBLANK('03.Muestra'!$E23),"",'03.Muestra'!$E23)</f>
        <v/>
      </c>
      <c r="D338" s="168" t="str">
        <f t="shared" si="17"/>
        <v/>
      </c>
      <c r="E338" s="137"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4" t="str">
        <f>IF( ISBLANK('03.Muestra'!$C24),"",'03.Muestra'!$C24)</f>
        <v/>
      </c>
      <c r="C339" s="144" t="str">
        <f>IF( ISBLANK('03.Muestra'!$E24),"",'03.Muestra'!$E24)</f>
        <v/>
      </c>
      <c r="D339" s="168" t="str">
        <f t="shared" si="17"/>
        <v/>
      </c>
      <c r="E339" s="137"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4" t="str">
        <f>IF( ISBLANK('03.Muestra'!$C25),"",'03.Muestra'!$C25)</f>
        <v/>
      </c>
      <c r="C340" s="144" t="str">
        <f>IF( ISBLANK('03.Muestra'!$E25),"",'03.Muestra'!$E25)</f>
        <v/>
      </c>
      <c r="D340" s="168" t="str">
        <f t="shared" si="17"/>
        <v/>
      </c>
      <c r="E340" s="137"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4" t="str">
        <f>IF( ISBLANK('03.Muestra'!$C26),"",'03.Muestra'!$C26)</f>
        <v/>
      </c>
      <c r="C341" s="144" t="str">
        <f>IF( ISBLANK('03.Muestra'!$E26),"",'03.Muestra'!$E26)</f>
        <v/>
      </c>
      <c r="D341" s="168" t="str">
        <f t="shared" si="17"/>
        <v/>
      </c>
      <c r="E341" s="137"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4" t="str">
        <f>IF( ISBLANK('03.Muestra'!$C27),"",'03.Muestra'!$C27)</f>
        <v/>
      </c>
      <c r="C342" s="144" t="str">
        <f>IF( ISBLANK('03.Muestra'!$E27),"",'03.Muestra'!$E27)</f>
        <v/>
      </c>
      <c r="D342" s="168" t="str">
        <f t="shared" si="17"/>
        <v/>
      </c>
      <c r="E342" s="137"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4" t="str">
        <f>IF( ISBLANK('03.Muestra'!$C28),"",'03.Muestra'!$C28)</f>
        <v/>
      </c>
      <c r="C343" s="144" t="str">
        <f>IF( ISBLANK('03.Muestra'!$E28),"",'03.Muestra'!$E28)</f>
        <v/>
      </c>
      <c r="D343" s="168" t="str">
        <f t="shared" si="17"/>
        <v/>
      </c>
      <c r="E343" s="137"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4" t="str">
        <f>IF( ISBLANK('03.Muestra'!$C29),"",'03.Muestra'!$C29)</f>
        <v/>
      </c>
      <c r="C344" s="144" t="str">
        <f>IF( ISBLANK('03.Muestra'!$E29),"",'03.Muestra'!$E29)</f>
        <v/>
      </c>
      <c r="D344" s="168" t="str">
        <f t="shared" si="17"/>
        <v/>
      </c>
      <c r="E344" s="137"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4" t="str">
        <f>IF( ISBLANK('03.Muestra'!$C30),"",'03.Muestra'!$C30)</f>
        <v/>
      </c>
      <c r="C345" s="144" t="str">
        <f>IF( ISBLANK('03.Muestra'!$E30),"",'03.Muestra'!$E30)</f>
        <v/>
      </c>
      <c r="D345" s="168" t="str">
        <f t="shared" si="17"/>
        <v/>
      </c>
      <c r="E345" s="137"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4" t="str">
        <f>IF( ISBLANK('03.Muestra'!$C31),"",'03.Muestra'!$C31)</f>
        <v/>
      </c>
      <c r="C346" s="144" t="str">
        <f>IF( ISBLANK('03.Muestra'!$E31),"",'03.Muestra'!$E31)</f>
        <v/>
      </c>
      <c r="D346" s="168" t="str">
        <f t="shared" si="17"/>
        <v/>
      </c>
      <c r="E346" s="137"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4" t="str">
        <f>IF( ISBLANK('03.Muestra'!$C32),"",'03.Muestra'!$C32)</f>
        <v/>
      </c>
      <c r="C347" s="144" t="str">
        <f>IF( ISBLANK('03.Muestra'!$E32),"",'03.Muestra'!$E32)</f>
        <v/>
      </c>
      <c r="D347" s="168" t="str">
        <f t="shared" si="17"/>
        <v/>
      </c>
      <c r="E347" s="137"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4" t="str">
        <f>IF( ISBLANK('03.Muestra'!$C33),"",'03.Muestra'!$C33)</f>
        <v/>
      </c>
      <c r="C348" s="144" t="str">
        <f>IF( ISBLANK('03.Muestra'!$E33),"",'03.Muestra'!$E33)</f>
        <v/>
      </c>
      <c r="D348" s="168" t="str">
        <f t="shared" si="17"/>
        <v/>
      </c>
      <c r="E348" s="137"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4" t="str">
        <f>IF( ISBLANK('03.Muestra'!$C34),"",'03.Muestra'!$C34)</f>
        <v/>
      </c>
      <c r="C349" s="144" t="str">
        <f>IF( ISBLANK('03.Muestra'!$E34),"",'03.Muestra'!$E34)</f>
        <v/>
      </c>
      <c r="D349" s="168" t="str">
        <f t="shared" si="17"/>
        <v/>
      </c>
      <c r="E349" s="137"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4" t="str">
        <f>IF( ISBLANK('03.Muestra'!$C35),"",'03.Muestra'!$C35)</f>
        <v/>
      </c>
      <c r="C350" s="144" t="str">
        <f>IF( ISBLANK('03.Muestra'!$E35),"",'03.Muestra'!$E35)</f>
        <v/>
      </c>
      <c r="D350" s="168" t="str">
        <f t="shared" si="17"/>
        <v/>
      </c>
      <c r="E350" s="137"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4" t="str">
        <f>IF( ISBLANK('03.Muestra'!$C36),"",'03.Muestra'!$C36)</f>
        <v/>
      </c>
      <c r="C351" s="144" t="str">
        <f>IF( ISBLANK('03.Muestra'!$E36),"",'03.Muestra'!$E36)</f>
        <v/>
      </c>
      <c r="D351" s="168" t="str">
        <f t="shared" si="17"/>
        <v/>
      </c>
      <c r="E351" s="137" t="str">
        <f t="shared" si="16"/>
        <v/>
      </c>
      <c r="F351" s="157"/>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4" t="str">
        <f>IF( ISBLANK('03.Muestra'!$C37),"",'03.Muestra'!$C37)</f>
        <v/>
      </c>
      <c r="C352" s="144" t="str">
        <f>IF( ISBLANK('03.Muestra'!$E37),"",'03.Muestra'!$E37)</f>
        <v/>
      </c>
      <c r="D352" s="168" t="str">
        <f t="shared" si="17"/>
        <v/>
      </c>
      <c r="E352" s="137" t="str">
        <f t="shared" si="16"/>
        <v/>
      </c>
      <c r="F352" s="157"/>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4" t="str">
        <f>IF( ISBLANK('03.Muestra'!$C38),"",'03.Muestra'!$C38)</f>
        <v/>
      </c>
      <c r="C353" s="144" t="str">
        <f>IF( ISBLANK('03.Muestra'!$E38),"",'03.Muestra'!$E38)</f>
        <v/>
      </c>
      <c r="D353" s="168" t="str">
        <f t="shared" si="17"/>
        <v/>
      </c>
      <c r="E353" s="137" t="str">
        <f t="shared" si="16"/>
        <v/>
      </c>
      <c r="F353" s="157"/>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4" t="str">
        <f>IF( ISBLANK('03.Muestra'!$C39),"",'03.Muestra'!$C39)</f>
        <v/>
      </c>
      <c r="C354" s="144" t="str">
        <f>IF( ISBLANK('03.Muestra'!$E39),"",'03.Muestra'!$E39)</f>
        <v/>
      </c>
      <c r="D354" s="168" t="str">
        <f t="shared" si="17"/>
        <v/>
      </c>
      <c r="E354" s="137" t="str">
        <f t="shared" si="16"/>
        <v/>
      </c>
      <c r="F354" s="157"/>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4" t="str">
        <f>IF( ISBLANK('03.Muestra'!$C40),"",'03.Muestra'!$C40)</f>
        <v/>
      </c>
      <c r="C355" s="144" t="str">
        <f>IF( ISBLANK('03.Muestra'!$E40),"",'03.Muestra'!$E40)</f>
        <v/>
      </c>
      <c r="D355" s="168" t="str">
        <f t="shared" si="17"/>
        <v/>
      </c>
      <c r="E355" s="137" t="str">
        <f t="shared" si="16"/>
        <v/>
      </c>
      <c r="F355" s="157"/>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4" t="str">
        <f>IF( ISBLANK('03.Muestra'!$C41),"",'03.Muestra'!$C41)</f>
        <v/>
      </c>
      <c r="C356" s="144" t="str">
        <f>IF( ISBLANK('03.Muestra'!$E41),"",'03.Muestra'!$E41)</f>
        <v/>
      </c>
      <c r="D356" s="168" t="str">
        <f t="shared" si="17"/>
        <v/>
      </c>
      <c r="E356" s="137" t="str">
        <f t="shared" si="16"/>
        <v/>
      </c>
      <c r="F356" s="157"/>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4" t="str">
        <f>IF( ISBLANK('03.Muestra'!$C42),"",'03.Muestra'!$C42)</f>
        <v/>
      </c>
      <c r="C357" s="144" t="str">
        <f>IF( ISBLANK('03.Muestra'!$E42),"",'03.Muestra'!$E42)</f>
        <v/>
      </c>
      <c r="D357" s="168" t="str">
        <f t="shared" si="17"/>
        <v/>
      </c>
      <c r="E357" s="137"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7"/>
      <c r="E358" s="137"/>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7"/>
      <c r="E359" s="142"/>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0" t="s">
        <v>80</v>
      </c>
      <c r="C360" s="28" t="s">
        <v>102</v>
      </c>
      <c r="D360" s="29" t="s">
        <v>87</v>
      </c>
      <c r="E360" s="156"/>
      <c r="K360" s="19"/>
      <c r="L360" s="19"/>
      <c r="M360" s="19"/>
      <c r="N360" s="19"/>
      <c r="O360" s="19"/>
      <c r="P360" s="19"/>
      <c r="Q360" s="19"/>
      <c r="R360" s="19"/>
      <c r="S360" s="19"/>
      <c r="T360" s="19"/>
      <c r="U360" s="19"/>
      <c r="V360" s="19"/>
      <c r="W360" s="19"/>
      <c r="X360" s="19"/>
      <c r="Y360" s="19"/>
    </row>
    <row r="361" spans="2:25" ht="12" customHeight="1">
      <c r="B361" s="144" t="str">
        <f>IF( ISBLANK('03.Muestra'!$C8),"",'03.Muestra'!$C8)</f>
        <v>Servicio Canario de Salud</v>
      </c>
      <c r="C361" s="144" t="str">
        <f>IF( ISBLANK('03.Muestra'!$E8),"",'03.Muestra'!$E8)</f>
        <v>https://www3.gobiernodecanarias.org/sanidad/scs/</v>
      </c>
      <c r="D361" s="168" t="s">
        <v>78</v>
      </c>
      <c r="E361" s="137" t="str">
        <f t="shared" ref="E361:E395" si="18">IF(D361&lt;&gt;"",IF(AND(B361&lt;&gt;"",C361&lt;&gt;""),"","ERR"),"")</f>
        <v/>
      </c>
      <c r="F361" s="145" t="str">
        <f t="array" ref="F361:J361">TRANSPOSE('DATA - Oculta'!$U$9:$U$13)</f>
        <v>N/T</v>
      </c>
      <c r="G361" s="146" t="str">
        <v>N/D</v>
      </c>
      <c r="H361" s="147" t="str">
        <v>N/A</v>
      </c>
      <c r="I361" s="148" t="str">
        <v>Falla</v>
      </c>
      <c r="J361" s="149" t="str">
        <v>Pasa</v>
      </c>
      <c r="K361" s="150" t="s">
        <v>85</v>
      </c>
      <c r="L361" s="19"/>
      <c r="M361" s="19"/>
      <c r="N361" s="19"/>
      <c r="O361" s="19"/>
      <c r="P361" s="19"/>
      <c r="Q361" s="19"/>
      <c r="R361" s="19"/>
      <c r="S361" s="19"/>
      <c r="T361" s="19"/>
      <c r="U361" s="19"/>
      <c r="V361" s="19"/>
      <c r="W361" s="19"/>
      <c r="X361" s="19"/>
      <c r="Y361" s="19"/>
    </row>
    <row r="362" spans="2:25" ht="12" customHeight="1">
      <c r="B362" s="144" t="str">
        <f>IF( ISBLANK('03.Muestra'!$C9),"",'03.Muestra'!$C9)</f>
        <v>Profesionales</v>
      </c>
      <c r="C362" s="144" t="str">
        <f>IF( ISBLANK('03.Muestra'!$E9),"",'03.Muestra'!$E9)</f>
        <v>https://www3.gobiernodecanarias.org/sanidad/scs/tematica.jsp?idCarpeta=381a58ec-a15a-11e9-a502-d7333c007c29</v>
      </c>
      <c r="D362" s="168" t="s">
        <v>78</v>
      </c>
      <c r="E362" s="137" t="str">
        <f t="shared" si="18"/>
        <v/>
      </c>
      <c r="F362" s="151">
        <f ca="1">COUNTIF($D361:INDIRECT("$D" &amp;  SUM(ROW()-1,'03.Muestra'!$D$45)-1),F361)</f>
        <v>0</v>
      </c>
      <c r="G362" s="151">
        <f ca="1">COUNTIF($D361:INDIRECT("$D" &amp;  SUM(ROW()-1,'03.Muestra'!$D$45)-1),G361)</f>
        <v>0</v>
      </c>
      <c r="H362" s="151">
        <f ca="1">COUNTIF($D361:INDIRECT("$D" &amp;  SUM(ROW()-1,'03.Muestra'!$D$45)-1),H361)</f>
        <v>0</v>
      </c>
      <c r="I362" s="151">
        <f ca="1">COUNTIF($D361:INDIRECT("$D" &amp;  SUM(ROW()-1,'03.Muestra'!$D$45)-1),I361)</f>
        <v>0</v>
      </c>
      <c r="J362" s="151">
        <f ca="1">COUNTIF($D361:INDIRECT("$D" &amp;  SUM(ROW()-1,'03.Muestra'!$D$45)-1),J361)</f>
        <v>13</v>
      </c>
      <c r="K362" s="151">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4" t="str">
        <f>IF( ISBLANK('03.Muestra'!$C10),"",'03.Muestra'!$C10)</f>
        <v>Vacunación frente Covid-19</v>
      </c>
      <c r="C363" s="144" t="str">
        <f>IF( ISBLANK('03.Muestra'!$E10),"",'03.Muestra'!$E10)</f>
        <v>https://www3.gobiernodecanarias.org/sanidad/scs/contenidoGenerico.jsp?idDocument=c6332147-5728-11eb-8a2c-c902a217e6a5&amp;idCarpeta=e01092c2-7d66-11ea-871d-cb574c2473a4</v>
      </c>
      <c r="D363" s="168" t="s">
        <v>78</v>
      </c>
      <c r="E363" s="137"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4" t="str">
        <f>IF( ISBLANK('03.Muestra'!$C11),"",'03.Muestra'!$C11)</f>
        <v>SCS-Registro de centros</v>
      </c>
      <c r="C364" s="144" t="str">
        <f>IF( ISBLANK('03.Muestra'!$E11),"",'03.Muestra'!$E11)</f>
        <v>https://www3.gobiernodecanarias.org/sanidad/scs/RegistroCentros/DoLoad</v>
      </c>
      <c r="D364" s="168" t="s">
        <v>78</v>
      </c>
      <c r="E364" s="137"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4" t="str">
        <f>IF( ISBLANK('03.Muestra'!$C12),"",'03.Muestra'!$C12)</f>
        <v>MiAutoTestCovid</v>
      </c>
      <c r="C365" s="144" t="str">
        <f>IF( ISBLANK('03.Muestra'!$E12),"",'03.Muestra'!$E12)</f>
        <v>https://www3.gobiernodecanarias.org/sanidad/scs/Miautotestcovid/</v>
      </c>
      <c r="D365" s="168" t="s">
        <v>78</v>
      </c>
      <c r="E365" s="137"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4" t="str">
        <f>IF( ISBLANK('03.Muestra'!$C13),"",'03.Muestra'!$C13)</f>
        <v>Informes epidemiológicos</v>
      </c>
      <c r="C366" s="144" t="str">
        <f>IF( ISBLANK('03.Muestra'!$E13),"",'03.Muestra'!$E13)</f>
        <v>https://www3.gobiernodecanarias.org/sanidad/scs/contenidoGenerico.jsp?idDocument=83670f95-f738-11ea-8b38-0997195c2925&amp;idCarpeta=e01092c2-7d66-11ea-871d-cb574c2473a4</v>
      </c>
      <c r="D366" s="168" t="s">
        <v>78</v>
      </c>
      <c r="E366" s="137"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4" t="str">
        <f>IF( ISBLANK('03.Muestra'!$C14),"",'03.Muestra'!$C14)</f>
        <v>Mapa Sanitario</v>
      </c>
      <c r="C367" s="144" t="str">
        <f>IF( ISBLANK('03.Muestra'!$E14),"",'03.Muestra'!$E14)</f>
        <v>https://www3.gobiernodecanarias.org/sanidad/scs/mapa.jsp?idDocument=f1272534-b1e0-11e0-8086-e35e241032d3&amp;idCarpeta=75cf3520-ab2b-11dd-970d-d73a0633ac17</v>
      </c>
      <c r="D367" s="168" t="s">
        <v>78</v>
      </c>
      <c r="E367" s="137"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4" t="str">
        <f>IF( ISBLANK('03.Muestra'!$C15),"",'03.Muestra'!$C15)</f>
        <v>gaptfformacion</v>
      </c>
      <c r="C368" s="144" t="str">
        <f>IF( ISBLANK('03.Muestra'!$E15),"",'03.Muestra'!$E15)</f>
        <v>https://www3.gobiernodecanarias.org/scs/gaptfformacion/</v>
      </c>
      <c r="D368" s="168" t="s">
        <v>78</v>
      </c>
      <c r="E368" s="137"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4" t="str">
        <f>IF( ISBLANK('03.Muestra'!$C16),"",'03.Muestra'!$C16)</f>
        <v>Tarjeta Sanitaria</v>
      </c>
      <c r="C369" s="144" t="str">
        <f>IF( ISBLANK('03.Muestra'!$E16),"",'03.Muestra'!$E16)</f>
        <v>https://www3.gobiernodecanarias.org/sanidad/scs/contenidoGenerico.jsp?idDocument=9090ca1f-a9bb-11de-ae50-15aa3b9230b7&amp;idCarpeta=ae273cd1-b385-11e9-82f7-8d5cff9227e6</v>
      </c>
      <c r="D369" s="168" t="s">
        <v>78</v>
      </c>
      <c r="E369" s="137"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4" t="str">
        <f>IF( ISBLANK('03.Muestra'!$C17),"",'03.Muestra'!$C17)</f>
        <v>Mapa Playas</v>
      </c>
      <c r="C370" s="144" t="str">
        <f>IF( ISBLANK('03.Muestra'!$E17),"",'03.Muestra'!$E17)</f>
        <v>https://www3.gobiernodecanarias.org/sanidad/scs/mapa.jsp?idDocument=0200b78a-a2fa-11e0-9610-f1717f4d08a3&amp;idCarpeta=75cf3520-ab2b-11dd-970d-d73a0633ac17</v>
      </c>
      <c r="D370" s="168" t="s">
        <v>78</v>
      </c>
      <c r="E370" s="137"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4" t="str">
        <f>IF( ISBLANK('03.Muestra'!$C18),"",'03.Muestra'!$C18)</f>
        <v>Certificado Covid Digital</v>
      </c>
      <c r="C371" s="144" t="str">
        <f>IF( ISBLANK('03.Muestra'!$E18),"",'03.Muestra'!$E18)</f>
        <v>https://www3.gobiernodecanarias.org/sanidad/scs/contenidoGenerico.jsp?idDocument=2a91d475-c785-11eb-b581-0f5e23fc7f70&amp;idCarpeta=e01092c2-7d66-11ea-871d-cb574c2473a4</v>
      </c>
      <c r="D371" s="168" t="s">
        <v>78</v>
      </c>
      <c r="E371" s="137"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4" t="str">
        <f>IF( ISBLANK('03.Muestra'!$C19),"",'03.Muestra'!$C19)</f>
        <v>Ciudadania</v>
      </c>
      <c r="C372" s="144" t="str">
        <f>IF( ISBLANK('03.Muestra'!$E19),"",'03.Muestra'!$E19)</f>
        <v>https://www3.gobiernodecanarias.org/sanidad/scs/tematica.jsp?idCarpeta=ae273cd1-b385-11e9-82f7-8d5cff9227e6</v>
      </c>
      <c r="D372" s="168" t="s">
        <v>78</v>
      </c>
      <c r="E372" s="137"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4" t="str">
        <f>IF( ISBLANK('03.Muestra'!$C20),"",'03.Muestra'!$C20)</f>
        <v>Petición de cita hospital</v>
      </c>
      <c r="C373" s="144" t="str">
        <f>IF( ISBLANK('03.Muestra'!$E20),"",'03.Muestra'!$E20)</f>
        <v>https://www3.gobiernodecanarias.org/sanidad/scs/CitasHUC/</v>
      </c>
      <c r="D373" s="168" t="s">
        <v>78</v>
      </c>
      <c r="E373" s="137"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4" t="str">
        <f>IF( ISBLANK('03.Muestra'!$C21),"",'03.Muestra'!$C21)</f>
        <v/>
      </c>
      <c r="C374" s="144" t="str">
        <f>IF( ISBLANK('03.Muestra'!$E21),"",'03.Muestra'!$E21)</f>
        <v/>
      </c>
      <c r="D374" s="168" t="str">
        <f t="shared" ref="D368:D395" si="19">IF(AND(B374&lt;&gt;"",C374&lt;&gt;""),"N/T","")</f>
        <v/>
      </c>
      <c r="E374" s="137"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4" t="str">
        <f>IF( ISBLANK('03.Muestra'!$C22),"",'03.Muestra'!$C22)</f>
        <v/>
      </c>
      <c r="C375" s="144" t="str">
        <f>IF( ISBLANK('03.Muestra'!$E22),"",'03.Muestra'!$E22)</f>
        <v/>
      </c>
      <c r="D375" s="168" t="str">
        <f t="shared" si="19"/>
        <v/>
      </c>
      <c r="E375" s="137"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4" t="str">
        <f>IF( ISBLANK('03.Muestra'!$C23),"",'03.Muestra'!$C23)</f>
        <v/>
      </c>
      <c r="C376" s="144" t="str">
        <f>IF( ISBLANK('03.Muestra'!$E23),"",'03.Muestra'!$E23)</f>
        <v/>
      </c>
      <c r="D376" s="168" t="str">
        <f t="shared" si="19"/>
        <v/>
      </c>
      <c r="E376" s="137"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4" t="str">
        <f>IF( ISBLANK('03.Muestra'!$C24),"",'03.Muestra'!$C24)</f>
        <v/>
      </c>
      <c r="C377" s="144" t="str">
        <f>IF( ISBLANK('03.Muestra'!$E24),"",'03.Muestra'!$E24)</f>
        <v/>
      </c>
      <c r="D377" s="168" t="str">
        <f t="shared" si="19"/>
        <v/>
      </c>
      <c r="E377" s="137"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4" t="str">
        <f>IF( ISBLANK('03.Muestra'!$C25),"",'03.Muestra'!$C25)</f>
        <v/>
      </c>
      <c r="C378" s="144" t="str">
        <f>IF( ISBLANK('03.Muestra'!$E25),"",'03.Muestra'!$E25)</f>
        <v/>
      </c>
      <c r="D378" s="168" t="str">
        <f t="shared" si="19"/>
        <v/>
      </c>
      <c r="E378" s="137"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4" t="str">
        <f>IF( ISBLANK('03.Muestra'!$C26),"",'03.Muestra'!$C26)</f>
        <v/>
      </c>
      <c r="C379" s="144" t="str">
        <f>IF( ISBLANK('03.Muestra'!$E26),"",'03.Muestra'!$E26)</f>
        <v/>
      </c>
      <c r="D379" s="168" t="str">
        <f t="shared" si="19"/>
        <v/>
      </c>
      <c r="E379" s="137"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4" t="str">
        <f>IF( ISBLANK('03.Muestra'!$C27),"",'03.Muestra'!$C27)</f>
        <v/>
      </c>
      <c r="C380" s="144" t="str">
        <f>IF( ISBLANK('03.Muestra'!$E27),"",'03.Muestra'!$E27)</f>
        <v/>
      </c>
      <c r="D380" s="168" t="str">
        <f t="shared" si="19"/>
        <v/>
      </c>
      <c r="E380" s="137"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4" t="str">
        <f>IF( ISBLANK('03.Muestra'!$C28),"",'03.Muestra'!$C28)</f>
        <v/>
      </c>
      <c r="C381" s="144" t="str">
        <f>IF( ISBLANK('03.Muestra'!$E28),"",'03.Muestra'!$E28)</f>
        <v/>
      </c>
      <c r="D381" s="168" t="str">
        <f t="shared" si="19"/>
        <v/>
      </c>
      <c r="E381" s="137"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4" t="str">
        <f>IF( ISBLANK('03.Muestra'!$C29),"",'03.Muestra'!$C29)</f>
        <v/>
      </c>
      <c r="C382" s="144" t="str">
        <f>IF( ISBLANK('03.Muestra'!$E29),"",'03.Muestra'!$E29)</f>
        <v/>
      </c>
      <c r="D382" s="168" t="str">
        <f t="shared" si="19"/>
        <v/>
      </c>
      <c r="E382" s="137"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4" t="str">
        <f>IF( ISBLANK('03.Muestra'!$C30),"",'03.Muestra'!$C30)</f>
        <v/>
      </c>
      <c r="C383" s="144" t="str">
        <f>IF( ISBLANK('03.Muestra'!$E30),"",'03.Muestra'!$E30)</f>
        <v/>
      </c>
      <c r="D383" s="168" t="str">
        <f t="shared" si="19"/>
        <v/>
      </c>
      <c r="E383" s="137"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4" t="str">
        <f>IF( ISBLANK('03.Muestra'!$C31),"",'03.Muestra'!$C31)</f>
        <v/>
      </c>
      <c r="C384" s="144" t="str">
        <f>IF( ISBLANK('03.Muestra'!$E31),"",'03.Muestra'!$E31)</f>
        <v/>
      </c>
      <c r="D384" s="168" t="str">
        <f t="shared" si="19"/>
        <v/>
      </c>
      <c r="E384" s="137"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4" t="str">
        <f>IF( ISBLANK('03.Muestra'!$C32),"",'03.Muestra'!$C32)</f>
        <v/>
      </c>
      <c r="C385" s="144" t="str">
        <f>IF( ISBLANK('03.Muestra'!$E32),"",'03.Muestra'!$E32)</f>
        <v/>
      </c>
      <c r="D385" s="168" t="str">
        <f t="shared" si="19"/>
        <v/>
      </c>
      <c r="E385" s="137"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4" t="str">
        <f>IF( ISBLANK('03.Muestra'!$C33),"",'03.Muestra'!$C33)</f>
        <v/>
      </c>
      <c r="C386" s="144" t="str">
        <f>IF( ISBLANK('03.Muestra'!$E33),"",'03.Muestra'!$E33)</f>
        <v/>
      </c>
      <c r="D386" s="168" t="str">
        <f t="shared" si="19"/>
        <v/>
      </c>
      <c r="E386" s="137"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4" t="str">
        <f>IF( ISBLANK('03.Muestra'!$C34),"",'03.Muestra'!$C34)</f>
        <v/>
      </c>
      <c r="C387" s="144" t="str">
        <f>IF( ISBLANK('03.Muestra'!$E34),"",'03.Muestra'!$E34)</f>
        <v/>
      </c>
      <c r="D387" s="168" t="str">
        <f t="shared" si="19"/>
        <v/>
      </c>
      <c r="E387" s="137"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4" t="str">
        <f>IF( ISBLANK('03.Muestra'!$C35),"",'03.Muestra'!$C35)</f>
        <v/>
      </c>
      <c r="C388" s="144" t="str">
        <f>IF( ISBLANK('03.Muestra'!$E35),"",'03.Muestra'!$E35)</f>
        <v/>
      </c>
      <c r="D388" s="168" t="str">
        <f t="shared" si="19"/>
        <v/>
      </c>
      <c r="E388" s="137"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4" t="str">
        <f>IF( ISBLANK('03.Muestra'!$C36),"",'03.Muestra'!$C36)</f>
        <v/>
      </c>
      <c r="C389" s="144" t="str">
        <f>IF( ISBLANK('03.Muestra'!$E36),"",'03.Muestra'!$E36)</f>
        <v/>
      </c>
      <c r="D389" s="168" t="str">
        <f t="shared" si="19"/>
        <v/>
      </c>
      <c r="E389" s="137"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4" t="str">
        <f>IF( ISBLANK('03.Muestra'!$C37),"",'03.Muestra'!$C37)</f>
        <v/>
      </c>
      <c r="C390" s="144" t="str">
        <f>IF( ISBLANK('03.Muestra'!$E37),"",'03.Muestra'!$E37)</f>
        <v/>
      </c>
      <c r="D390" s="168" t="str">
        <f t="shared" si="19"/>
        <v/>
      </c>
      <c r="E390" s="137"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4" t="str">
        <f>IF( ISBLANK('03.Muestra'!$C38),"",'03.Muestra'!$C38)</f>
        <v/>
      </c>
      <c r="C391" s="144" t="str">
        <f>IF( ISBLANK('03.Muestra'!$E38),"",'03.Muestra'!$E38)</f>
        <v/>
      </c>
      <c r="D391" s="168" t="str">
        <f t="shared" si="19"/>
        <v/>
      </c>
      <c r="E391" s="137" t="str">
        <f t="shared" si="18"/>
        <v/>
      </c>
      <c r="F391" s="157"/>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4" t="str">
        <f>IF( ISBLANK('03.Muestra'!$C39),"",'03.Muestra'!$C39)</f>
        <v/>
      </c>
      <c r="C392" s="144" t="str">
        <f>IF( ISBLANK('03.Muestra'!$E39),"",'03.Muestra'!$E39)</f>
        <v/>
      </c>
      <c r="D392" s="168" t="str">
        <f t="shared" si="19"/>
        <v/>
      </c>
      <c r="E392" s="137" t="str">
        <f t="shared" si="18"/>
        <v/>
      </c>
      <c r="F392" s="157"/>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4" t="str">
        <f>IF( ISBLANK('03.Muestra'!$C40),"",'03.Muestra'!$C40)</f>
        <v/>
      </c>
      <c r="C393" s="144" t="str">
        <f>IF( ISBLANK('03.Muestra'!$E40),"",'03.Muestra'!$E40)</f>
        <v/>
      </c>
      <c r="D393" s="168" t="str">
        <f t="shared" si="19"/>
        <v/>
      </c>
      <c r="E393" s="137" t="str">
        <f t="shared" si="18"/>
        <v/>
      </c>
      <c r="F393" s="157"/>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4" t="str">
        <f>IF( ISBLANK('03.Muestra'!$C41),"",'03.Muestra'!$C41)</f>
        <v/>
      </c>
      <c r="C394" s="144" t="str">
        <f>IF( ISBLANK('03.Muestra'!$E41),"",'03.Muestra'!$E41)</f>
        <v/>
      </c>
      <c r="D394" s="168" t="str">
        <f t="shared" si="19"/>
        <v/>
      </c>
      <c r="E394" s="137" t="str">
        <f t="shared" si="18"/>
        <v/>
      </c>
      <c r="F394" s="157"/>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4" t="str">
        <f>IF( ISBLANK('03.Muestra'!$C42),"",'03.Muestra'!$C42)</f>
        <v/>
      </c>
      <c r="C395" s="144" t="str">
        <f>IF( ISBLANK('03.Muestra'!$E42),"",'03.Muestra'!$E42)</f>
        <v/>
      </c>
      <c r="D395" s="168" t="str">
        <f t="shared" si="19"/>
        <v/>
      </c>
      <c r="E395" s="137"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7"/>
      <c r="E396" s="137"/>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7"/>
      <c r="E397" s="142"/>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0" t="s">
        <v>80</v>
      </c>
      <c r="C398" s="28" t="s">
        <v>103</v>
      </c>
      <c r="D398" s="29" t="s">
        <v>87</v>
      </c>
      <c r="E398" s="156"/>
      <c r="K398" s="19"/>
      <c r="L398" s="19"/>
      <c r="M398" s="19"/>
      <c r="N398" s="19"/>
      <c r="O398" s="19"/>
      <c r="P398" s="19"/>
      <c r="Q398" s="19"/>
      <c r="R398" s="19"/>
      <c r="S398" s="19"/>
      <c r="T398" s="19"/>
      <c r="U398" s="19"/>
      <c r="V398" s="19"/>
      <c r="W398" s="19"/>
      <c r="X398" s="19"/>
      <c r="Y398" s="19"/>
    </row>
    <row r="399" spans="2:25" ht="12" customHeight="1">
      <c r="B399" s="144" t="str">
        <f>IF( ISBLANK('03.Muestra'!$C8),"",'03.Muestra'!$C8)</f>
        <v>Servicio Canario de Salud</v>
      </c>
      <c r="C399" s="144" t="str">
        <f>IF( ISBLANK('03.Muestra'!$E8),"",'03.Muestra'!$E8)</f>
        <v>https://www3.gobiernodecanarias.org/sanidad/scs/</v>
      </c>
      <c r="D399" s="168" t="s">
        <v>90</v>
      </c>
      <c r="E399" s="137" t="str">
        <f t="shared" ref="E399:E433" si="20">IF(D399&lt;&gt;"",IF(AND(B399&lt;&gt;"",C399&lt;&gt;""),"","ERR"),"")</f>
        <v/>
      </c>
      <c r="F399" s="145" t="str">
        <f t="array" ref="F399:J399">TRANSPOSE('DATA - Oculta'!$U$9:$U$13)</f>
        <v>N/T</v>
      </c>
      <c r="G399" s="146" t="str">
        <v>N/D</v>
      </c>
      <c r="H399" s="147" t="str">
        <v>N/A</v>
      </c>
      <c r="I399" s="148" t="str">
        <v>Falla</v>
      </c>
      <c r="J399" s="149" t="str">
        <v>Pasa</v>
      </c>
      <c r="K399" s="150" t="s">
        <v>85</v>
      </c>
      <c r="L399" s="19"/>
      <c r="M399" s="19"/>
      <c r="N399" s="19"/>
      <c r="O399" s="19"/>
      <c r="P399" s="19"/>
      <c r="Q399" s="19"/>
      <c r="R399" s="19"/>
      <c r="S399" s="19"/>
      <c r="T399" s="19"/>
      <c r="U399" s="19"/>
      <c r="V399" s="19"/>
      <c r="W399" s="19"/>
      <c r="X399" s="19"/>
      <c r="Y399" s="19"/>
    </row>
    <row r="400" spans="2:25" ht="12" customHeight="1">
      <c r="B400" s="144" t="str">
        <f>IF( ISBLANK('03.Muestra'!$C9),"",'03.Muestra'!$C9)</f>
        <v>Profesionales</v>
      </c>
      <c r="C400" s="144" t="str">
        <f>IF( ISBLANK('03.Muestra'!$E9),"",'03.Muestra'!$E9)</f>
        <v>https://www3.gobiernodecanarias.org/sanidad/scs/tematica.jsp?idCarpeta=381a58ec-a15a-11e9-a502-d7333c007c29</v>
      </c>
      <c r="D400" s="168" t="s">
        <v>90</v>
      </c>
      <c r="E400" s="137" t="str">
        <f t="shared" si="20"/>
        <v/>
      </c>
      <c r="F400" s="151">
        <f ca="1">COUNTIF($D399:INDIRECT("$D" &amp;  SUM(ROW()-1,'03.Muestra'!$D$45)-1),F399)</f>
        <v>0</v>
      </c>
      <c r="G400" s="151">
        <f ca="1">COUNTIF($D399:INDIRECT("$D" &amp;  SUM(ROW()-1,'03.Muestra'!$D$45)-1),G399)</f>
        <v>0</v>
      </c>
      <c r="H400" s="151">
        <f ca="1">COUNTIF($D399:INDIRECT("$D" &amp;  SUM(ROW()-1,'03.Muestra'!$D$45)-1),H399)</f>
        <v>10</v>
      </c>
      <c r="I400" s="151">
        <f ca="1">COUNTIF($D399:INDIRECT("$D" &amp;  SUM(ROW()-1,'03.Muestra'!$D$45)-1),I399)</f>
        <v>0</v>
      </c>
      <c r="J400" s="151">
        <f ca="1">COUNTIF($D399:INDIRECT("$D" &amp;  SUM(ROW()-1,'03.Muestra'!$D$45)-1),J399)</f>
        <v>3</v>
      </c>
      <c r="K400" s="151">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4" t="str">
        <f>IF( ISBLANK('03.Muestra'!$C10),"",'03.Muestra'!$C10)</f>
        <v>Vacunación frente Covid-19</v>
      </c>
      <c r="C401" s="144" t="str">
        <f>IF( ISBLANK('03.Muestra'!$E10),"",'03.Muestra'!$E10)</f>
        <v>https://www3.gobiernodecanarias.org/sanidad/scs/contenidoGenerico.jsp?idDocument=c6332147-5728-11eb-8a2c-c902a217e6a5&amp;idCarpeta=e01092c2-7d66-11ea-871d-cb574c2473a4</v>
      </c>
      <c r="D401" s="168" t="s">
        <v>90</v>
      </c>
      <c r="E401" s="137"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4" t="str">
        <f>IF( ISBLANK('03.Muestra'!$C11),"",'03.Muestra'!$C11)</f>
        <v>SCS-Registro de centros</v>
      </c>
      <c r="C402" s="144" t="str">
        <f>IF( ISBLANK('03.Muestra'!$E11),"",'03.Muestra'!$E11)</f>
        <v>https://www3.gobiernodecanarias.org/sanidad/scs/RegistroCentros/DoLoad</v>
      </c>
      <c r="D402" s="168" t="s">
        <v>78</v>
      </c>
      <c r="E402" s="137"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4" t="str">
        <f>IF( ISBLANK('03.Muestra'!$C12),"",'03.Muestra'!$C12)</f>
        <v>MiAutoTestCovid</v>
      </c>
      <c r="C403" s="144" t="str">
        <f>IF( ISBLANK('03.Muestra'!$E12),"",'03.Muestra'!$E12)</f>
        <v>https://www3.gobiernodecanarias.org/sanidad/scs/Miautotestcovid/</v>
      </c>
      <c r="D403" s="168" t="s">
        <v>90</v>
      </c>
      <c r="E403" s="137"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4" t="str">
        <f>IF( ISBLANK('03.Muestra'!$C13),"",'03.Muestra'!$C13)</f>
        <v>Informes epidemiológicos</v>
      </c>
      <c r="C404" s="144" t="str">
        <f>IF( ISBLANK('03.Muestra'!$E13),"",'03.Muestra'!$E13)</f>
        <v>https://www3.gobiernodecanarias.org/sanidad/scs/contenidoGenerico.jsp?idDocument=83670f95-f738-11ea-8b38-0997195c2925&amp;idCarpeta=e01092c2-7d66-11ea-871d-cb574c2473a4</v>
      </c>
      <c r="D404" s="168" t="s">
        <v>90</v>
      </c>
      <c r="E404" s="137"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4" t="str">
        <f>IF( ISBLANK('03.Muestra'!$C14),"",'03.Muestra'!$C14)</f>
        <v>Mapa Sanitario</v>
      </c>
      <c r="C405" s="144" t="str">
        <f>IF( ISBLANK('03.Muestra'!$E14),"",'03.Muestra'!$E14)</f>
        <v>https://www3.gobiernodecanarias.org/sanidad/scs/mapa.jsp?idDocument=f1272534-b1e0-11e0-8086-e35e241032d3&amp;idCarpeta=75cf3520-ab2b-11dd-970d-d73a0633ac17</v>
      </c>
      <c r="D405" s="168" t="s">
        <v>90</v>
      </c>
      <c r="E405" s="137"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4" t="str">
        <f>IF( ISBLANK('03.Muestra'!$C15),"",'03.Muestra'!$C15)</f>
        <v>gaptfformacion</v>
      </c>
      <c r="C406" s="144" t="str">
        <f>IF( ISBLANK('03.Muestra'!$E15),"",'03.Muestra'!$E15)</f>
        <v>https://www3.gobiernodecanarias.org/scs/gaptfformacion/</v>
      </c>
      <c r="D406" s="168" t="s">
        <v>78</v>
      </c>
      <c r="E406" s="137"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4" t="str">
        <f>IF( ISBLANK('03.Muestra'!$C16),"",'03.Muestra'!$C16)</f>
        <v>Tarjeta Sanitaria</v>
      </c>
      <c r="C407" s="144" t="str">
        <f>IF( ISBLANK('03.Muestra'!$E16),"",'03.Muestra'!$E16)</f>
        <v>https://www3.gobiernodecanarias.org/sanidad/scs/contenidoGenerico.jsp?idDocument=9090ca1f-a9bb-11de-ae50-15aa3b9230b7&amp;idCarpeta=ae273cd1-b385-11e9-82f7-8d5cff9227e6</v>
      </c>
      <c r="D407" s="168" t="s">
        <v>90</v>
      </c>
      <c r="E407" s="137"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4" t="str">
        <f>IF( ISBLANK('03.Muestra'!$C17),"",'03.Muestra'!$C17)</f>
        <v>Mapa Playas</v>
      </c>
      <c r="C408" s="144" t="str">
        <f>IF( ISBLANK('03.Muestra'!$E17),"",'03.Muestra'!$E17)</f>
        <v>https://www3.gobiernodecanarias.org/sanidad/scs/mapa.jsp?idDocument=0200b78a-a2fa-11e0-9610-f1717f4d08a3&amp;idCarpeta=75cf3520-ab2b-11dd-970d-d73a0633ac17</v>
      </c>
      <c r="D408" s="168" t="s">
        <v>90</v>
      </c>
      <c r="E408" s="137"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4" t="str">
        <f>IF( ISBLANK('03.Muestra'!$C18),"",'03.Muestra'!$C18)</f>
        <v>Certificado Covid Digital</v>
      </c>
      <c r="C409" s="144" t="str">
        <f>IF( ISBLANK('03.Muestra'!$E18),"",'03.Muestra'!$E18)</f>
        <v>https://www3.gobiernodecanarias.org/sanidad/scs/contenidoGenerico.jsp?idDocument=2a91d475-c785-11eb-b581-0f5e23fc7f70&amp;idCarpeta=e01092c2-7d66-11ea-871d-cb574c2473a4</v>
      </c>
      <c r="D409" s="168" t="s">
        <v>90</v>
      </c>
      <c r="E409" s="137"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4" t="str">
        <f>IF( ISBLANK('03.Muestra'!$C19),"",'03.Muestra'!$C19)</f>
        <v>Ciudadania</v>
      </c>
      <c r="C410" s="144" t="str">
        <f>IF( ISBLANK('03.Muestra'!$E19),"",'03.Muestra'!$E19)</f>
        <v>https://www3.gobiernodecanarias.org/sanidad/scs/tematica.jsp?idCarpeta=ae273cd1-b385-11e9-82f7-8d5cff9227e6</v>
      </c>
      <c r="D410" s="168" t="s">
        <v>90</v>
      </c>
      <c r="E410" s="137"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4" t="str">
        <f>IF( ISBLANK('03.Muestra'!$C20),"",'03.Muestra'!$C20)</f>
        <v>Petición de cita hospital</v>
      </c>
      <c r="C411" s="144" t="str">
        <f>IF( ISBLANK('03.Muestra'!$E20),"",'03.Muestra'!$E20)</f>
        <v>https://www3.gobiernodecanarias.org/sanidad/scs/CitasHUC/</v>
      </c>
      <c r="D411" s="168" t="s">
        <v>78</v>
      </c>
      <c r="E411" s="137"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4" t="str">
        <f>IF( ISBLANK('03.Muestra'!$C21),"",'03.Muestra'!$C21)</f>
        <v/>
      </c>
      <c r="C412" s="144" t="str">
        <f>IF( ISBLANK('03.Muestra'!$E21),"",'03.Muestra'!$E21)</f>
        <v/>
      </c>
      <c r="D412" s="168" t="str">
        <f t="shared" ref="D406:D433" si="21">IF(AND(B412&lt;&gt;"",C412&lt;&gt;""),"N/T","")</f>
        <v/>
      </c>
      <c r="E412" s="137"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4" t="str">
        <f>IF( ISBLANK('03.Muestra'!$C22),"",'03.Muestra'!$C22)</f>
        <v/>
      </c>
      <c r="C413" s="144" t="str">
        <f>IF( ISBLANK('03.Muestra'!$E22),"",'03.Muestra'!$E22)</f>
        <v/>
      </c>
      <c r="D413" s="168" t="str">
        <f t="shared" si="21"/>
        <v/>
      </c>
      <c r="E413" s="137"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4" t="str">
        <f>IF( ISBLANK('03.Muestra'!$C23),"",'03.Muestra'!$C23)</f>
        <v/>
      </c>
      <c r="C414" s="144" t="str">
        <f>IF( ISBLANK('03.Muestra'!$E23),"",'03.Muestra'!$E23)</f>
        <v/>
      </c>
      <c r="D414" s="168" t="str">
        <f t="shared" si="21"/>
        <v/>
      </c>
      <c r="E414" s="137"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4" t="str">
        <f>IF( ISBLANK('03.Muestra'!$C24),"",'03.Muestra'!$C24)</f>
        <v/>
      </c>
      <c r="C415" s="144" t="str">
        <f>IF( ISBLANK('03.Muestra'!$E24),"",'03.Muestra'!$E24)</f>
        <v/>
      </c>
      <c r="D415" s="168" t="str">
        <f t="shared" si="21"/>
        <v/>
      </c>
      <c r="E415" s="137"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4" t="str">
        <f>IF( ISBLANK('03.Muestra'!$C25),"",'03.Muestra'!$C25)</f>
        <v/>
      </c>
      <c r="C416" s="144" t="str">
        <f>IF( ISBLANK('03.Muestra'!$E25),"",'03.Muestra'!$E25)</f>
        <v/>
      </c>
      <c r="D416" s="168" t="str">
        <f t="shared" si="21"/>
        <v/>
      </c>
      <c r="E416" s="137"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4" t="str">
        <f>IF( ISBLANK('03.Muestra'!$C26),"",'03.Muestra'!$C26)</f>
        <v/>
      </c>
      <c r="C417" s="144" t="str">
        <f>IF( ISBLANK('03.Muestra'!$E26),"",'03.Muestra'!$E26)</f>
        <v/>
      </c>
      <c r="D417" s="168" t="str">
        <f t="shared" si="21"/>
        <v/>
      </c>
      <c r="E417" s="137"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4" t="str">
        <f>IF( ISBLANK('03.Muestra'!$C27),"",'03.Muestra'!$C27)</f>
        <v/>
      </c>
      <c r="C418" s="144" t="str">
        <f>IF( ISBLANK('03.Muestra'!$E27),"",'03.Muestra'!$E27)</f>
        <v/>
      </c>
      <c r="D418" s="168" t="str">
        <f t="shared" si="21"/>
        <v/>
      </c>
      <c r="E418" s="137"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4" t="str">
        <f>IF( ISBLANK('03.Muestra'!$C28),"",'03.Muestra'!$C28)</f>
        <v/>
      </c>
      <c r="C419" s="144" t="str">
        <f>IF( ISBLANK('03.Muestra'!$E28),"",'03.Muestra'!$E28)</f>
        <v/>
      </c>
      <c r="D419" s="168" t="str">
        <f t="shared" si="21"/>
        <v/>
      </c>
      <c r="E419" s="137"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4" t="str">
        <f>IF( ISBLANK('03.Muestra'!$C29),"",'03.Muestra'!$C29)</f>
        <v/>
      </c>
      <c r="C420" s="144" t="str">
        <f>IF( ISBLANK('03.Muestra'!$E29),"",'03.Muestra'!$E29)</f>
        <v/>
      </c>
      <c r="D420" s="168" t="str">
        <f t="shared" si="21"/>
        <v/>
      </c>
      <c r="E420" s="137"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4" t="str">
        <f>IF( ISBLANK('03.Muestra'!$C30),"",'03.Muestra'!$C30)</f>
        <v/>
      </c>
      <c r="C421" s="144" t="str">
        <f>IF( ISBLANK('03.Muestra'!$E30),"",'03.Muestra'!$E30)</f>
        <v/>
      </c>
      <c r="D421" s="168" t="str">
        <f t="shared" si="21"/>
        <v/>
      </c>
      <c r="E421" s="137"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4" t="str">
        <f>IF( ISBLANK('03.Muestra'!$C31),"",'03.Muestra'!$C31)</f>
        <v/>
      </c>
      <c r="C422" s="144" t="str">
        <f>IF( ISBLANK('03.Muestra'!$E31),"",'03.Muestra'!$E31)</f>
        <v/>
      </c>
      <c r="D422" s="168" t="str">
        <f t="shared" si="21"/>
        <v/>
      </c>
      <c r="E422" s="137"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4" t="str">
        <f>IF( ISBLANK('03.Muestra'!$C32),"",'03.Muestra'!$C32)</f>
        <v/>
      </c>
      <c r="C423" s="144" t="str">
        <f>IF( ISBLANK('03.Muestra'!$E32),"",'03.Muestra'!$E32)</f>
        <v/>
      </c>
      <c r="D423" s="168" t="str">
        <f t="shared" si="21"/>
        <v/>
      </c>
      <c r="E423" s="137"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4" t="str">
        <f>IF( ISBLANK('03.Muestra'!$C33),"",'03.Muestra'!$C33)</f>
        <v/>
      </c>
      <c r="C424" s="144" t="str">
        <f>IF( ISBLANK('03.Muestra'!$E33),"",'03.Muestra'!$E33)</f>
        <v/>
      </c>
      <c r="D424" s="168" t="str">
        <f t="shared" si="21"/>
        <v/>
      </c>
      <c r="E424" s="137"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4" t="str">
        <f>IF( ISBLANK('03.Muestra'!$C34),"",'03.Muestra'!$C34)</f>
        <v/>
      </c>
      <c r="C425" s="144" t="str">
        <f>IF( ISBLANK('03.Muestra'!$E34),"",'03.Muestra'!$E34)</f>
        <v/>
      </c>
      <c r="D425" s="168" t="str">
        <f t="shared" si="21"/>
        <v/>
      </c>
      <c r="E425" s="137"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4" t="str">
        <f>IF( ISBLANK('03.Muestra'!$C35),"",'03.Muestra'!$C35)</f>
        <v/>
      </c>
      <c r="C426" s="144" t="str">
        <f>IF( ISBLANK('03.Muestra'!$E35),"",'03.Muestra'!$E35)</f>
        <v/>
      </c>
      <c r="D426" s="168" t="str">
        <f t="shared" si="21"/>
        <v/>
      </c>
      <c r="E426" s="137"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4" t="str">
        <f>IF( ISBLANK('03.Muestra'!$C36),"",'03.Muestra'!$C36)</f>
        <v/>
      </c>
      <c r="C427" s="144" t="str">
        <f>IF( ISBLANK('03.Muestra'!$E36),"",'03.Muestra'!$E36)</f>
        <v/>
      </c>
      <c r="D427" s="168" t="str">
        <f t="shared" si="21"/>
        <v/>
      </c>
      <c r="E427" s="137" t="str">
        <f t="shared" si="20"/>
        <v/>
      </c>
      <c r="F427" s="157"/>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4" t="str">
        <f>IF( ISBLANK('03.Muestra'!$C37),"",'03.Muestra'!$C37)</f>
        <v/>
      </c>
      <c r="C428" s="144" t="str">
        <f>IF( ISBLANK('03.Muestra'!$E37),"",'03.Muestra'!$E37)</f>
        <v/>
      </c>
      <c r="D428" s="168" t="str">
        <f t="shared" si="21"/>
        <v/>
      </c>
      <c r="E428" s="137" t="str">
        <f t="shared" si="20"/>
        <v/>
      </c>
      <c r="F428" s="157"/>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4" t="str">
        <f>IF( ISBLANK('03.Muestra'!$C38),"",'03.Muestra'!$C38)</f>
        <v/>
      </c>
      <c r="C429" s="144" t="str">
        <f>IF( ISBLANK('03.Muestra'!$E38),"",'03.Muestra'!$E38)</f>
        <v/>
      </c>
      <c r="D429" s="168" t="str">
        <f t="shared" si="21"/>
        <v/>
      </c>
      <c r="E429" s="137" t="str">
        <f t="shared" si="20"/>
        <v/>
      </c>
      <c r="F429" s="157"/>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4" t="str">
        <f>IF( ISBLANK('03.Muestra'!$C39),"",'03.Muestra'!$C39)</f>
        <v/>
      </c>
      <c r="C430" s="144" t="str">
        <f>IF( ISBLANK('03.Muestra'!$E39),"",'03.Muestra'!$E39)</f>
        <v/>
      </c>
      <c r="D430" s="168" t="str">
        <f t="shared" si="21"/>
        <v/>
      </c>
      <c r="E430" s="137" t="str">
        <f t="shared" si="20"/>
        <v/>
      </c>
      <c r="F430" s="157"/>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4" t="str">
        <f>IF( ISBLANK('03.Muestra'!$C40),"",'03.Muestra'!$C40)</f>
        <v/>
      </c>
      <c r="C431" s="144" t="str">
        <f>IF( ISBLANK('03.Muestra'!$E40),"",'03.Muestra'!$E40)</f>
        <v/>
      </c>
      <c r="D431" s="168" t="str">
        <f t="shared" si="21"/>
        <v/>
      </c>
      <c r="E431" s="137" t="str">
        <f t="shared" si="20"/>
        <v/>
      </c>
      <c r="F431" s="157"/>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4" t="str">
        <f>IF( ISBLANK('03.Muestra'!$C41),"",'03.Muestra'!$C41)</f>
        <v/>
      </c>
      <c r="C432" s="144" t="str">
        <f>IF( ISBLANK('03.Muestra'!$E41),"",'03.Muestra'!$E41)</f>
        <v/>
      </c>
      <c r="D432" s="168" t="str">
        <f t="shared" si="21"/>
        <v/>
      </c>
      <c r="E432" s="137" t="str">
        <f t="shared" si="20"/>
        <v/>
      </c>
      <c r="F432" s="157"/>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4" t="str">
        <f>IF( ISBLANK('03.Muestra'!$C42),"",'03.Muestra'!$C42)</f>
        <v/>
      </c>
      <c r="C433" s="144" t="str">
        <f>IF( ISBLANK('03.Muestra'!$E42),"",'03.Muestra'!$E42)</f>
        <v/>
      </c>
      <c r="D433" s="168" t="str">
        <f t="shared" si="21"/>
        <v/>
      </c>
      <c r="E433" s="137"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7"/>
      <c r="E434" s="137"/>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7"/>
      <c r="E435" s="142"/>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7" t="s">
        <v>77</v>
      </c>
      <c r="C436" s="28" t="s">
        <v>104</v>
      </c>
      <c r="D436" s="29" t="s">
        <v>87</v>
      </c>
      <c r="E436" s="156"/>
      <c r="K436" s="19"/>
      <c r="L436" s="19"/>
      <c r="M436" s="19"/>
      <c r="N436" s="19"/>
      <c r="O436" s="19"/>
      <c r="P436" s="19"/>
      <c r="Q436" s="19"/>
      <c r="R436" s="19"/>
      <c r="S436" s="19"/>
      <c r="T436" s="19"/>
      <c r="U436" s="19"/>
      <c r="V436" s="19"/>
      <c r="W436" s="19"/>
      <c r="X436" s="19"/>
      <c r="Y436" s="19"/>
    </row>
    <row r="437" spans="2:25" ht="12" customHeight="1">
      <c r="B437" s="144" t="str">
        <f>IF( ISBLANK('03.Muestra'!$C8),"",'03.Muestra'!$C8)</f>
        <v>Servicio Canario de Salud</v>
      </c>
      <c r="C437" s="144" t="str">
        <f>IF( ISBLANK('03.Muestra'!$E8),"",'03.Muestra'!$E8)</f>
        <v>https://www3.gobiernodecanarias.org/sanidad/scs/</v>
      </c>
      <c r="D437" s="168" t="s">
        <v>78</v>
      </c>
      <c r="E437" s="137" t="str">
        <f t="shared" ref="E437:E471" si="22">IF(D437&lt;&gt;"",IF(AND(B437&lt;&gt;"",C437&lt;&gt;""),"","ERR"),"")</f>
        <v/>
      </c>
      <c r="F437" s="145" t="str">
        <f t="array" ref="F437:J437">TRANSPOSE('DATA - Oculta'!$U$9:$U$13)</f>
        <v>N/T</v>
      </c>
      <c r="G437" s="146" t="str">
        <v>N/D</v>
      </c>
      <c r="H437" s="147" t="str">
        <v>N/A</v>
      </c>
      <c r="I437" s="148" t="str">
        <v>Falla</v>
      </c>
      <c r="J437" s="149" t="str">
        <v>Pasa</v>
      </c>
      <c r="K437" s="150" t="s">
        <v>85</v>
      </c>
      <c r="L437" s="19"/>
      <c r="M437" s="19"/>
      <c r="N437" s="19"/>
      <c r="O437" s="19"/>
      <c r="P437" s="19"/>
      <c r="Q437" s="19"/>
      <c r="R437" s="19"/>
      <c r="S437" s="19"/>
      <c r="T437" s="19"/>
      <c r="U437" s="19"/>
      <c r="V437" s="19"/>
      <c r="W437" s="19"/>
      <c r="X437" s="19"/>
      <c r="Y437" s="19"/>
    </row>
    <row r="438" spans="2:25" ht="12" customHeight="1">
      <c r="B438" s="144" t="str">
        <f>IF( ISBLANK('03.Muestra'!$C9),"",'03.Muestra'!$C9)</f>
        <v>Profesionales</v>
      </c>
      <c r="C438" s="144" t="str">
        <f>IF( ISBLANK('03.Muestra'!$E9),"",'03.Muestra'!$E9)</f>
        <v>https://www3.gobiernodecanarias.org/sanidad/scs/tematica.jsp?idCarpeta=381a58ec-a15a-11e9-a502-d7333c007c29</v>
      </c>
      <c r="D438" s="168" t="s">
        <v>78</v>
      </c>
      <c r="E438" s="137" t="str">
        <f t="shared" si="22"/>
        <v/>
      </c>
      <c r="F438" s="151">
        <f ca="1">COUNTIF($D437:INDIRECT("$D" &amp;  SUM(ROW()-1,'03.Muestra'!$D$45)-1),F437)</f>
        <v>0</v>
      </c>
      <c r="G438" s="151">
        <f ca="1">COUNTIF($D437:INDIRECT("$D" &amp;  SUM(ROW()-1,'03.Muestra'!$D$45)-1),G437)</f>
        <v>0</v>
      </c>
      <c r="H438" s="151">
        <f ca="1">COUNTIF($D437:INDIRECT("$D" &amp;  SUM(ROW()-1,'03.Muestra'!$D$45)-1),H437)</f>
        <v>0</v>
      </c>
      <c r="I438" s="151">
        <f ca="1">COUNTIF($D437:INDIRECT("$D" &amp;  SUM(ROW()-1,'03.Muestra'!$D$45)-1),I437)</f>
        <v>0</v>
      </c>
      <c r="J438" s="151">
        <f ca="1">COUNTIF($D437:INDIRECT("$D" &amp;  SUM(ROW()-1,'03.Muestra'!$D$45)-1),J437)</f>
        <v>13</v>
      </c>
      <c r="K438" s="151">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4" t="str">
        <f>IF( ISBLANK('03.Muestra'!$C10),"",'03.Muestra'!$C10)</f>
        <v>Vacunación frente Covid-19</v>
      </c>
      <c r="C439" s="144" t="str">
        <f>IF( ISBLANK('03.Muestra'!$E10),"",'03.Muestra'!$E10)</f>
        <v>https://www3.gobiernodecanarias.org/sanidad/scs/contenidoGenerico.jsp?idDocument=c6332147-5728-11eb-8a2c-c902a217e6a5&amp;idCarpeta=e01092c2-7d66-11ea-871d-cb574c2473a4</v>
      </c>
      <c r="D439" s="168" t="s">
        <v>78</v>
      </c>
      <c r="E439" s="137"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4" t="str">
        <f>IF( ISBLANK('03.Muestra'!$C11),"",'03.Muestra'!$C11)</f>
        <v>SCS-Registro de centros</v>
      </c>
      <c r="C440" s="144" t="str">
        <f>IF( ISBLANK('03.Muestra'!$E11),"",'03.Muestra'!$E11)</f>
        <v>https://www3.gobiernodecanarias.org/sanidad/scs/RegistroCentros/DoLoad</v>
      </c>
      <c r="D440" s="168" t="s">
        <v>78</v>
      </c>
      <c r="E440" s="137"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4" t="str">
        <f>IF( ISBLANK('03.Muestra'!$C12),"",'03.Muestra'!$C12)</f>
        <v>MiAutoTestCovid</v>
      </c>
      <c r="C441" s="144" t="str">
        <f>IF( ISBLANK('03.Muestra'!$E12),"",'03.Muestra'!$E12)</f>
        <v>https://www3.gobiernodecanarias.org/sanidad/scs/Miautotestcovid/</v>
      </c>
      <c r="D441" s="168" t="s">
        <v>78</v>
      </c>
      <c r="E441" s="137"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4" t="str">
        <f>IF( ISBLANK('03.Muestra'!$C13),"",'03.Muestra'!$C13)</f>
        <v>Informes epidemiológicos</v>
      </c>
      <c r="C442" s="144" t="str">
        <f>IF( ISBLANK('03.Muestra'!$E13),"",'03.Muestra'!$E13)</f>
        <v>https://www3.gobiernodecanarias.org/sanidad/scs/contenidoGenerico.jsp?idDocument=83670f95-f738-11ea-8b38-0997195c2925&amp;idCarpeta=e01092c2-7d66-11ea-871d-cb574c2473a4</v>
      </c>
      <c r="D442" s="168" t="s">
        <v>78</v>
      </c>
      <c r="E442" s="137"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4" t="str">
        <f>IF( ISBLANK('03.Muestra'!$C14),"",'03.Muestra'!$C14)</f>
        <v>Mapa Sanitario</v>
      </c>
      <c r="C443" s="144" t="str">
        <f>IF( ISBLANK('03.Muestra'!$E14),"",'03.Muestra'!$E14)</f>
        <v>https://www3.gobiernodecanarias.org/sanidad/scs/mapa.jsp?idDocument=f1272534-b1e0-11e0-8086-e35e241032d3&amp;idCarpeta=75cf3520-ab2b-11dd-970d-d73a0633ac17</v>
      </c>
      <c r="D443" s="168" t="s">
        <v>78</v>
      </c>
      <c r="E443" s="137"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4" t="str">
        <f>IF( ISBLANK('03.Muestra'!$C15),"",'03.Muestra'!$C15)</f>
        <v>gaptfformacion</v>
      </c>
      <c r="C444" s="144" t="str">
        <f>IF( ISBLANK('03.Muestra'!$E15),"",'03.Muestra'!$E15)</f>
        <v>https://www3.gobiernodecanarias.org/scs/gaptfformacion/</v>
      </c>
      <c r="D444" s="168" t="s">
        <v>78</v>
      </c>
      <c r="E444" s="137"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4" t="str">
        <f>IF( ISBLANK('03.Muestra'!$C16),"",'03.Muestra'!$C16)</f>
        <v>Tarjeta Sanitaria</v>
      </c>
      <c r="C445" s="144" t="str">
        <f>IF( ISBLANK('03.Muestra'!$E16),"",'03.Muestra'!$E16)</f>
        <v>https://www3.gobiernodecanarias.org/sanidad/scs/contenidoGenerico.jsp?idDocument=9090ca1f-a9bb-11de-ae50-15aa3b9230b7&amp;idCarpeta=ae273cd1-b385-11e9-82f7-8d5cff9227e6</v>
      </c>
      <c r="D445" s="168" t="s">
        <v>78</v>
      </c>
      <c r="E445" s="137"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4" t="str">
        <f>IF( ISBLANK('03.Muestra'!$C17),"",'03.Muestra'!$C17)</f>
        <v>Mapa Playas</v>
      </c>
      <c r="C446" s="144" t="str">
        <f>IF( ISBLANK('03.Muestra'!$E17),"",'03.Muestra'!$E17)</f>
        <v>https://www3.gobiernodecanarias.org/sanidad/scs/mapa.jsp?idDocument=0200b78a-a2fa-11e0-9610-f1717f4d08a3&amp;idCarpeta=75cf3520-ab2b-11dd-970d-d73a0633ac17</v>
      </c>
      <c r="D446" s="168" t="s">
        <v>78</v>
      </c>
      <c r="E446" s="137"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4" t="str">
        <f>IF( ISBLANK('03.Muestra'!$C18),"",'03.Muestra'!$C18)</f>
        <v>Certificado Covid Digital</v>
      </c>
      <c r="C447" s="144" t="str">
        <f>IF( ISBLANK('03.Muestra'!$E18),"",'03.Muestra'!$E18)</f>
        <v>https://www3.gobiernodecanarias.org/sanidad/scs/contenidoGenerico.jsp?idDocument=2a91d475-c785-11eb-b581-0f5e23fc7f70&amp;idCarpeta=e01092c2-7d66-11ea-871d-cb574c2473a4</v>
      </c>
      <c r="D447" s="168" t="s">
        <v>78</v>
      </c>
      <c r="E447" s="137"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4" t="str">
        <f>IF( ISBLANK('03.Muestra'!$C19),"",'03.Muestra'!$C19)</f>
        <v>Ciudadania</v>
      </c>
      <c r="C448" s="144" t="str">
        <f>IF( ISBLANK('03.Muestra'!$E19),"",'03.Muestra'!$E19)</f>
        <v>https://www3.gobiernodecanarias.org/sanidad/scs/tematica.jsp?idCarpeta=ae273cd1-b385-11e9-82f7-8d5cff9227e6</v>
      </c>
      <c r="D448" s="168" t="s">
        <v>78</v>
      </c>
      <c r="E448" s="137"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4" t="str">
        <f>IF( ISBLANK('03.Muestra'!$C20),"",'03.Muestra'!$C20)</f>
        <v>Petición de cita hospital</v>
      </c>
      <c r="C449" s="144" t="str">
        <f>IF( ISBLANK('03.Muestra'!$E20),"",'03.Muestra'!$E20)</f>
        <v>https://www3.gobiernodecanarias.org/sanidad/scs/CitasHUC/</v>
      </c>
      <c r="D449" s="168" t="s">
        <v>78</v>
      </c>
      <c r="E449" s="137"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4" t="str">
        <f>IF( ISBLANK('03.Muestra'!$C21),"",'03.Muestra'!$C21)</f>
        <v/>
      </c>
      <c r="C450" s="144" t="str">
        <f>IF( ISBLANK('03.Muestra'!$E21),"",'03.Muestra'!$E21)</f>
        <v/>
      </c>
      <c r="D450" s="168" t="str">
        <f t="shared" ref="D444:D471" si="23">IF(AND(B450&lt;&gt;"",C450&lt;&gt;""),"N/T","")</f>
        <v/>
      </c>
      <c r="E450" s="137"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4" t="str">
        <f>IF( ISBLANK('03.Muestra'!$C22),"",'03.Muestra'!$C22)</f>
        <v/>
      </c>
      <c r="C451" s="144" t="str">
        <f>IF( ISBLANK('03.Muestra'!$E22),"",'03.Muestra'!$E22)</f>
        <v/>
      </c>
      <c r="D451" s="168" t="str">
        <f t="shared" si="23"/>
        <v/>
      </c>
      <c r="E451" s="137"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4" t="str">
        <f>IF( ISBLANK('03.Muestra'!$C23),"",'03.Muestra'!$C23)</f>
        <v/>
      </c>
      <c r="C452" s="144" t="str">
        <f>IF( ISBLANK('03.Muestra'!$E23),"",'03.Muestra'!$E23)</f>
        <v/>
      </c>
      <c r="D452" s="168" t="str">
        <f t="shared" si="23"/>
        <v/>
      </c>
      <c r="E452" s="137"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4" t="str">
        <f>IF( ISBLANK('03.Muestra'!$C24),"",'03.Muestra'!$C24)</f>
        <v/>
      </c>
      <c r="C453" s="144" t="str">
        <f>IF( ISBLANK('03.Muestra'!$E24),"",'03.Muestra'!$E24)</f>
        <v/>
      </c>
      <c r="D453" s="168" t="str">
        <f t="shared" si="23"/>
        <v/>
      </c>
      <c r="E453" s="137"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4" t="str">
        <f>IF( ISBLANK('03.Muestra'!$C25),"",'03.Muestra'!$C25)</f>
        <v/>
      </c>
      <c r="C454" s="144" t="str">
        <f>IF( ISBLANK('03.Muestra'!$E25),"",'03.Muestra'!$E25)</f>
        <v/>
      </c>
      <c r="D454" s="168" t="str">
        <f t="shared" si="23"/>
        <v/>
      </c>
      <c r="E454" s="137"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4" t="str">
        <f>IF( ISBLANK('03.Muestra'!$C26),"",'03.Muestra'!$C26)</f>
        <v/>
      </c>
      <c r="C455" s="144" t="str">
        <f>IF( ISBLANK('03.Muestra'!$E26),"",'03.Muestra'!$E26)</f>
        <v/>
      </c>
      <c r="D455" s="168" t="str">
        <f t="shared" si="23"/>
        <v/>
      </c>
      <c r="E455" s="137"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4" t="str">
        <f>IF( ISBLANK('03.Muestra'!$C27),"",'03.Muestra'!$C27)</f>
        <v/>
      </c>
      <c r="C456" s="144" t="str">
        <f>IF( ISBLANK('03.Muestra'!$E27),"",'03.Muestra'!$E27)</f>
        <v/>
      </c>
      <c r="D456" s="168" t="str">
        <f t="shared" si="23"/>
        <v/>
      </c>
      <c r="E456" s="137"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4" t="str">
        <f>IF( ISBLANK('03.Muestra'!$C28),"",'03.Muestra'!$C28)</f>
        <v/>
      </c>
      <c r="C457" s="144" t="str">
        <f>IF( ISBLANK('03.Muestra'!$E28),"",'03.Muestra'!$E28)</f>
        <v/>
      </c>
      <c r="D457" s="168" t="str">
        <f t="shared" si="23"/>
        <v/>
      </c>
      <c r="E457" s="137"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4" t="str">
        <f>IF( ISBLANK('03.Muestra'!$C29),"",'03.Muestra'!$C29)</f>
        <v/>
      </c>
      <c r="C458" s="144" t="str">
        <f>IF( ISBLANK('03.Muestra'!$E29),"",'03.Muestra'!$E29)</f>
        <v/>
      </c>
      <c r="D458" s="168" t="str">
        <f t="shared" si="23"/>
        <v/>
      </c>
      <c r="E458" s="137"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4" t="str">
        <f>IF( ISBLANK('03.Muestra'!$C30),"",'03.Muestra'!$C30)</f>
        <v/>
      </c>
      <c r="C459" s="144" t="str">
        <f>IF( ISBLANK('03.Muestra'!$E30),"",'03.Muestra'!$E30)</f>
        <v/>
      </c>
      <c r="D459" s="168" t="str">
        <f t="shared" si="23"/>
        <v/>
      </c>
      <c r="E459" s="137"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4" t="str">
        <f>IF( ISBLANK('03.Muestra'!$C31),"",'03.Muestra'!$C31)</f>
        <v/>
      </c>
      <c r="C460" s="144" t="str">
        <f>IF( ISBLANK('03.Muestra'!$E31),"",'03.Muestra'!$E31)</f>
        <v/>
      </c>
      <c r="D460" s="168" t="str">
        <f t="shared" si="23"/>
        <v/>
      </c>
      <c r="E460" s="137"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4" t="str">
        <f>IF( ISBLANK('03.Muestra'!$C32),"",'03.Muestra'!$C32)</f>
        <v/>
      </c>
      <c r="C461" s="144" t="str">
        <f>IF( ISBLANK('03.Muestra'!$E32),"",'03.Muestra'!$E32)</f>
        <v/>
      </c>
      <c r="D461" s="168" t="str">
        <f t="shared" si="23"/>
        <v/>
      </c>
      <c r="E461" s="137"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4" t="str">
        <f>IF( ISBLANK('03.Muestra'!$C33),"",'03.Muestra'!$C33)</f>
        <v/>
      </c>
      <c r="C462" s="144" t="str">
        <f>IF( ISBLANK('03.Muestra'!$E33),"",'03.Muestra'!$E33)</f>
        <v/>
      </c>
      <c r="D462" s="168" t="str">
        <f t="shared" si="23"/>
        <v/>
      </c>
      <c r="E462" s="137"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4" t="str">
        <f>IF( ISBLANK('03.Muestra'!$C34),"",'03.Muestra'!$C34)</f>
        <v/>
      </c>
      <c r="C463" s="144" t="str">
        <f>IF( ISBLANK('03.Muestra'!$E34),"",'03.Muestra'!$E34)</f>
        <v/>
      </c>
      <c r="D463" s="168" t="str">
        <f t="shared" si="23"/>
        <v/>
      </c>
      <c r="E463" s="137"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4" t="str">
        <f>IF( ISBLANK('03.Muestra'!$C35),"",'03.Muestra'!$C35)</f>
        <v/>
      </c>
      <c r="C464" s="144" t="str">
        <f>IF( ISBLANK('03.Muestra'!$E35),"",'03.Muestra'!$E35)</f>
        <v/>
      </c>
      <c r="D464" s="168" t="str">
        <f t="shared" si="23"/>
        <v/>
      </c>
      <c r="E464" s="137"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4" t="str">
        <f>IF( ISBLANK('03.Muestra'!$C36),"",'03.Muestra'!$C36)</f>
        <v/>
      </c>
      <c r="C465" s="144" t="str">
        <f>IF( ISBLANK('03.Muestra'!$E36),"",'03.Muestra'!$E36)</f>
        <v/>
      </c>
      <c r="D465" s="168" t="str">
        <f t="shared" si="23"/>
        <v/>
      </c>
      <c r="E465" s="137" t="str">
        <f t="shared" si="22"/>
        <v/>
      </c>
      <c r="F465" s="157"/>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4" t="str">
        <f>IF( ISBLANK('03.Muestra'!$C37),"",'03.Muestra'!$C37)</f>
        <v/>
      </c>
      <c r="C466" s="144" t="str">
        <f>IF( ISBLANK('03.Muestra'!$E37),"",'03.Muestra'!$E37)</f>
        <v/>
      </c>
      <c r="D466" s="168" t="str">
        <f t="shared" si="23"/>
        <v/>
      </c>
      <c r="E466" s="137" t="str">
        <f t="shared" si="22"/>
        <v/>
      </c>
      <c r="F466" s="157"/>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4" t="str">
        <f>IF( ISBLANK('03.Muestra'!$C38),"",'03.Muestra'!$C38)</f>
        <v/>
      </c>
      <c r="C467" s="144" t="str">
        <f>IF( ISBLANK('03.Muestra'!$E38),"",'03.Muestra'!$E38)</f>
        <v/>
      </c>
      <c r="D467" s="168" t="str">
        <f t="shared" si="23"/>
        <v/>
      </c>
      <c r="E467" s="137" t="str">
        <f t="shared" si="22"/>
        <v/>
      </c>
      <c r="F467" s="157"/>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4" t="str">
        <f>IF( ISBLANK('03.Muestra'!$C39),"",'03.Muestra'!$C39)</f>
        <v/>
      </c>
      <c r="C468" s="144" t="str">
        <f>IF( ISBLANK('03.Muestra'!$E39),"",'03.Muestra'!$E39)</f>
        <v/>
      </c>
      <c r="D468" s="168" t="str">
        <f t="shared" si="23"/>
        <v/>
      </c>
      <c r="E468" s="137" t="str">
        <f t="shared" si="22"/>
        <v/>
      </c>
      <c r="F468" s="157"/>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4" t="str">
        <f>IF( ISBLANK('03.Muestra'!$C40),"",'03.Muestra'!$C40)</f>
        <v/>
      </c>
      <c r="C469" s="144" t="str">
        <f>IF( ISBLANK('03.Muestra'!$E40),"",'03.Muestra'!$E40)</f>
        <v/>
      </c>
      <c r="D469" s="168" t="str">
        <f t="shared" si="23"/>
        <v/>
      </c>
      <c r="E469" s="137" t="str">
        <f t="shared" si="22"/>
        <v/>
      </c>
      <c r="F469" s="157"/>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4" t="str">
        <f>IF( ISBLANK('03.Muestra'!$C41),"",'03.Muestra'!$C41)</f>
        <v/>
      </c>
      <c r="C470" s="144" t="str">
        <f>IF( ISBLANK('03.Muestra'!$E41),"",'03.Muestra'!$E41)</f>
        <v/>
      </c>
      <c r="D470" s="168" t="str">
        <f t="shared" si="23"/>
        <v/>
      </c>
      <c r="E470" s="137" t="str">
        <f t="shared" si="22"/>
        <v/>
      </c>
      <c r="F470" s="157"/>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4" t="str">
        <f>IF( ISBLANK('03.Muestra'!$C42),"",'03.Muestra'!$C42)</f>
        <v/>
      </c>
      <c r="C471" s="144" t="str">
        <f>IF( ISBLANK('03.Muestra'!$E42),"",'03.Muestra'!$E42)</f>
        <v/>
      </c>
      <c r="D471" s="168" t="str">
        <f t="shared" si="23"/>
        <v/>
      </c>
      <c r="E471" s="137"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2"/>
      <c r="D472" s="142"/>
      <c r="E472" s="142"/>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2"/>
      <c r="E473" s="142"/>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7" t="s">
        <v>77</v>
      </c>
      <c r="C474" s="28" t="s">
        <v>105</v>
      </c>
      <c r="D474" s="29" t="s">
        <v>87</v>
      </c>
      <c r="E474" s="156"/>
      <c r="K474" s="19"/>
      <c r="L474" s="19"/>
      <c r="M474" s="19"/>
      <c r="N474" s="19"/>
      <c r="O474" s="19"/>
      <c r="P474" s="19"/>
      <c r="Q474" s="19"/>
      <c r="R474" s="19"/>
      <c r="S474" s="19"/>
      <c r="T474" s="19"/>
      <c r="U474" s="19"/>
      <c r="V474" s="19"/>
      <c r="W474" s="19"/>
      <c r="X474" s="19"/>
      <c r="Y474" s="19"/>
    </row>
    <row r="475" spans="2:25" ht="12" customHeight="1">
      <c r="B475" s="144" t="str">
        <f>IF( ISBLANK('03.Muestra'!$C8),"",'03.Muestra'!$C8)</f>
        <v>Servicio Canario de Salud</v>
      </c>
      <c r="C475" s="144" t="str">
        <f>IF( ISBLANK('03.Muestra'!$E8),"",'03.Muestra'!$E8)</f>
        <v>https://www3.gobiernodecanarias.org/sanidad/scs/</v>
      </c>
      <c r="D475" s="168" t="s">
        <v>78</v>
      </c>
      <c r="E475" s="137" t="str">
        <f t="shared" ref="E475:E509" si="24">IF(D475&lt;&gt;"",IF(AND(B475&lt;&gt;"",C475&lt;&gt;""),"","ERR"),"")</f>
        <v/>
      </c>
      <c r="F475" s="145" t="str">
        <f t="array" ref="F475:J475">TRANSPOSE('DATA - Oculta'!$U$9:$U$13)</f>
        <v>N/T</v>
      </c>
      <c r="G475" s="146" t="str">
        <v>N/D</v>
      </c>
      <c r="H475" s="147" t="str">
        <v>N/A</v>
      </c>
      <c r="I475" s="148" t="str">
        <v>Falla</v>
      </c>
      <c r="J475" s="149" t="str">
        <v>Pasa</v>
      </c>
      <c r="K475" s="150" t="s">
        <v>85</v>
      </c>
      <c r="L475" s="19"/>
      <c r="M475" s="19"/>
      <c r="N475" s="19"/>
      <c r="O475" s="19"/>
      <c r="P475" s="19"/>
      <c r="Q475" s="19"/>
      <c r="R475" s="19"/>
      <c r="S475" s="19"/>
      <c r="T475" s="19"/>
      <c r="U475" s="19"/>
      <c r="V475" s="19"/>
      <c r="W475" s="19"/>
      <c r="X475" s="19"/>
      <c r="Y475" s="19"/>
    </row>
    <row r="476" spans="2:25" ht="12" customHeight="1">
      <c r="B476" s="144" t="str">
        <f>IF( ISBLANK('03.Muestra'!$C9),"",'03.Muestra'!$C9)</f>
        <v>Profesionales</v>
      </c>
      <c r="C476" s="144" t="str">
        <f>IF( ISBLANK('03.Muestra'!$E9),"",'03.Muestra'!$E9)</f>
        <v>https://www3.gobiernodecanarias.org/sanidad/scs/tematica.jsp?idCarpeta=381a58ec-a15a-11e9-a502-d7333c007c29</v>
      </c>
      <c r="D476" s="168" t="s">
        <v>78</v>
      </c>
      <c r="E476" s="137" t="str">
        <f t="shared" si="24"/>
        <v/>
      </c>
      <c r="F476" s="151">
        <f ca="1">COUNTIF($D475:INDIRECT("$D" &amp;  SUM(ROW()-1,'03.Muestra'!$D$45)-1),F475)</f>
        <v>0</v>
      </c>
      <c r="G476" s="151">
        <f ca="1">COUNTIF($D475:INDIRECT("$D" &amp;  SUM(ROW()-1,'03.Muestra'!$D$45)-1),G475)</f>
        <v>0</v>
      </c>
      <c r="H476" s="151">
        <f ca="1">COUNTIF($D475:INDIRECT("$D" &amp;  SUM(ROW()-1,'03.Muestra'!$D$45)-1),H475)</f>
        <v>8</v>
      </c>
      <c r="I476" s="151">
        <f ca="1">COUNTIF($D475:INDIRECT("$D" &amp;  SUM(ROW()-1,'03.Muestra'!$D$45)-1),I475)</f>
        <v>0</v>
      </c>
      <c r="J476" s="151">
        <f ca="1">COUNTIF($D475:INDIRECT("$D" &amp;  SUM(ROW()-1,'03.Muestra'!$D$45)-1),J475)</f>
        <v>5</v>
      </c>
      <c r="K476" s="151">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4" t="str">
        <f>IF( ISBLANK('03.Muestra'!$C10),"",'03.Muestra'!$C10)</f>
        <v>Vacunación frente Covid-19</v>
      </c>
      <c r="C477" s="144" t="str">
        <f>IF( ISBLANK('03.Muestra'!$E10),"",'03.Muestra'!$E10)</f>
        <v>https://www3.gobiernodecanarias.org/sanidad/scs/contenidoGenerico.jsp?idDocument=c6332147-5728-11eb-8a2c-c902a217e6a5&amp;idCarpeta=e01092c2-7d66-11ea-871d-cb574c2473a4</v>
      </c>
      <c r="D477" s="168" t="s">
        <v>78</v>
      </c>
      <c r="E477" s="137"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4" t="str">
        <f>IF( ISBLANK('03.Muestra'!$C11),"",'03.Muestra'!$C11)</f>
        <v>SCS-Registro de centros</v>
      </c>
      <c r="C478" s="144" t="str">
        <f>IF( ISBLANK('03.Muestra'!$E11),"",'03.Muestra'!$E11)</f>
        <v>https://www3.gobiernodecanarias.org/sanidad/scs/RegistroCentros/DoLoad</v>
      </c>
      <c r="D478" s="168" t="s">
        <v>90</v>
      </c>
      <c r="E478" s="137"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4" t="str">
        <f>IF( ISBLANK('03.Muestra'!$C12),"",'03.Muestra'!$C12)</f>
        <v>MiAutoTestCovid</v>
      </c>
      <c r="C479" s="144" t="str">
        <f>IF( ISBLANK('03.Muestra'!$E12),"",'03.Muestra'!$E12)</f>
        <v>https://www3.gobiernodecanarias.org/sanidad/scs/Miautotestcovid/</v>
      </c>
      <c r="D479" s="168" t="s">
        <v>90</v>
      </c>
      <c r="E479" s="137"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4" t="str">
        <f>IF( ISBLANK('03.Muestra'!$C13),"",'03.Muestra'!$C13)</f>
        <v>Informes epidemiológicos</v>
      </c>
      <c r="C480" s="144" t="str">
        <f>IF( ISBLANK('03.Muestra'!$E13),"",'03.Muestra'!$E13)</f>
        <v>https://www3.gobiernodecanarias.org/sanidad/scs/contenidoGenerico.jsp?idDocument=83670f95-f738-11ea-8b38-0997195c2925&amp;idCarpeta=e01092c2-7d66-11ea-871d-cb574c2473a4</v>
      </c>
      <c r="D480" s="168" t="s">
        <v>78</v>
      </c>
      <c r="E480" s="137"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4" t="str">
        <f>IF( ISBLANK('03.Muestra'!$C14),"",'03.Muestra'!$C14)</f>
        <v>Mapa Sanitario</v>
      </c>
      <c r="C481" s="144" t="str">
        <f>IF( ISBLANK('03.Muestra'!$E14),"",'03.Muestra'!$E14)</f>
        <v>https://www3.gobiernodecanarias.org/sanidad/scs/mapa.jsp?idDocument=f1272534-b1e0-11e0-8086-e35e241032d3&amp;idCarpeta=75cf3520-ab2b-11dd-970d-d73a0633ac17</v>
      </c>
      <c r="D481" s="168" t="s">
        <v>90</v>
      </c>
      <c r="E481" s="137"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4" t="str">
        <f>IF( ISBLANK('03.Muestra'!$C15),"",'03.Muestra'!$C15)</f>
        <v>gaptfformacion</v>
      </c>
      <c r="C482" s="144" t="str">
        <f>IF( ISBLANK('03.Muestra'!$E15),"",'03.Muestra'!$E15)</f>
        <v>https://www3.gobiernodecanarias.org/scs/gaptfformacion/</v>
      </c>
      <c r="D482" s="168" t="s">
        <v>90</v>
      </c>
      <c r="E482" s="137"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4" t="str">
        <f>IF( ISBLANK('03.Muestra'!$C16),"",'03.Muestra'!$C16)</f>
        <v>Tarjeta Sanitaria</v>
      </c>
      <c r="C483" s="144" t="str">
        <f>IF( ISBLANK('03.Muestra'!$E16),"",'03.Muestra'!$E16)</f>
        <v>https://www3.gobiernodecanarias.org/sanidad/scs/contenidoGenerico.jsp?idDocument=9090ca1f-a9bb-11de-ae50-15aa3b9230b7&amp;idCarpeta=ae273cd1-b385-11e9-82f7-8d5cff9227e6</v>
      </c>
      <c r="D483" s="168" t="s">
        <v>90</v>
      </c>
      <c r="E483" s="137"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4" t="str">
        <f>IF( ISBLANK('03.Muestra'!$C17),"",'03.Muestra'!$C17)</f>
        <v>Mapa Playas</v>
      </c>
      <c r="C484" s="144" t="str">
        <f>IF( ISBLANK('03.Muestra'!$E17),"",'03.Muestra'!$E17)</f>
        <v>https://www3.gobiernodecanarias.org/sanidad/scs/mapa.jsp?idDocument=0200b78a-a2fa-11e0-9610-f1717f4d08a3&amp;idCarpeta=75cf3520-ab2b-11dd-970d-d73a0633ac17</v>
      </c>
      <c r="D484" s="168" t="s">
        <v>90</v>
      </c>
      <c r="E484" s="137"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4" t="str">
        <f>IF( ISBLANK('03.Muestra'!$C18),"",'03.Muestra'!$C18)</f>
        <v>Certificado Covid Digital</v>
      </c>
      <c r="C485" s="144" t="str">
        <f>IF( ISBLANK('03.Muestra'!$E18),"",'03.Muestra'!$E18)</f>
        <v>https://www3.gobiernodecanarias.org/sanidad/scs/contenidoGenerico.jsp?idDocument=2a91d475-c785-11eb-b581-0f5e23fc7f70&amp;idCarpeta=e01092c2-7d66-11ea-871d-cb574c2473a4</v>
      </c>
      <c r="D485" s="168" t="s">
        <v>90</v>
      </c>
      <c r="E485" s="137"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4" t="str">
        <f>IF( ISBLANK('03.Muestra'!$C19),"",'03.Muestra'!$C19)</f>
        <v>Ciudadania</v>
      </c>
      <c r="C486" s="144" t="str">
        <f>IF( ISBLANK('03.Muestra'!$E19),"",'03.Muestra'!$E19)</f>
        <v>https://www3.gobiernodecanarias.org/sanidad/scs/tematica.jsp?idCarpeta=ae273cd1-b385-11e9-82f7-8d5cff9227e6</v>
      </c>
      <c r="D486" s="168" t="s">
        <v>78</v>
      </c>
      <c r="E486" s="137"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4" t="str">
        <f>IF( ISBLANK('03.Muestra'!$C20),"",'03.Muestra'!$C20)</f>
        <v>Petición de cita hospital</v>
      </c>
      <c r="C487" s="144" t="str">
        <f>IF( ISBLANK('03.Muestra'!$E20),"",'03.Muestra'!$E20)</f>
        <v>https://www3.gobiernodecanarias.org/sanidad/scs/CitasHUC/</v>
      </c>
      <c r="D487" s="168" t="s">
        <v>90</v>
      </c>
      <c r="E487" s="137"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4" t="str">
        <f>IF( ISBLANK('03.Muestra'!$C21),"",'03.Muestra'!$C21)</f>
        <v/>
      </c>
      <c r="C488" s="144" t="str">
        <f>IF( ISBLANK('03.Muestra'!$E21),"",'03.Muestra'!$E21)</f>
        <v/>
      </c>
      <c r="D488" s="168" t="str">
        <f t="shared" ref="D482:D509" si="25">IF(AND(B488&lt;&gt;"",C488&lt;&gt;""),"N/T","")</f>
        <v/>
      </c>
      <c r="E488" s="137"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4" t="str">
        <f>IF( ISBLANK('03.Muestra'!$C22),"",'03.Muestra'!$C22)</f>
        <v/>
      </c>
      <c r="C489" s="144" t="str">
        <f>IF( ISBLANK('03.Muestra'!$E22),"",'03.Muestra'!$E22)</f>
        <v/>
      </c>
      <c r="D489" s="168" t="str">
        <f t="shared" si="25"/>
        <v/>
      </c>
      <c r="E489" s="137"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4" t="str">
        <f>IF( ISBLANK('03.Muestra'!$C23),"",'03.Muestra'!$C23)</f>
        <v/>
      </c>
      <c r="C490" s="144" t="str">
        <f>IF( ISBLANK('03.Muestra'!$E23),"",'03.Muestra'!$E23)</f>
        <v/>
      </c>
      <c r="D490" s="168" t="str">
        <f t="shared" si="25"/>
        <v/>
      </c>
      <c r="E490" s="137"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4" t="str">
        <f>IF( ISBLANK('03.Muestra'!$C24),"",'03.Muestra'!$C24)</f>
        <v/>
      </c>
      <c r="C491" s="144" t="str">
        <f>IF( ISBLANK('03.Muestra'!$E24),"",'03.Muestra'!$E24)</f>
        <v/>
      </c>
      <c r="D491" s="168" t="str">
        <f t="shared" si="25"/>
        <v/>
      </c>
      <c r="E491" s="137"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4" t="str">
        <f>IF( ISBLANK('03.Muestra'!$C25),"",'03.Muestra'!$C25)</f>
        <v/>
      </c>
      <c r="C492" s="144" t="str">
        <f>IF( ISBLANK('03.Muestra'!$E25),"",'03.Muestra'!$E25)</f>
        <v/>
      </c>
      <c r="D492" s="168" t="str">
        <f t="shared" si="25"/>
        <v/>
      </c>
      <c r="E492" s="137"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4" t="str">
        <f>IF( ISBLANK('03.Muestra'!$C26),"",'03.Muestra'!$C26)</f>
        <v/>
      </c>
      <c r="C493" s="144" t="str">
        <f>IF( ISBLANK('03.Muestra'!$E26),"",'03.Muestra'!$E26)</f>
        <v/>
      </c>
      <c r="D493" s="168" t="str">
        <f t="shared" si="25"/>
        <v/>
      </c>
      <c r="E493" s="137"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4" t="str">
        <f>IF( ISBLANK('03.Muestra'!$C27),"",'03.Muestra'!$C27)</f>
        <v/>
      </c>
      <c r="C494" s="144" t="str">
        <f>IF( ISBLANK('03.Muestra'!$E27),"",'03.Muestra'!$E27)</f>
        <v/>
      </c>
      <c r="D494" s="168" t="str">
        <f t="shared" si="25"/>
        <v/>
      </c>
      <c r="E494" s="137"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4" t="str">
        <f>IF( ISBLANK('03.Muestra'!$C28),"",'03.Muestra'!$C28)</f>
        <v/>
      </c>
      <c r="C495" s="144" t="str">
        <f>IF( ISBLANK('03.Muestra'!$E28),"",'03.Muestra'!$E28)</f>
        <v/>
      </c>
      <c r="D495" s="168" t="str">
        <f t="shared" si="25"/>
        <v/>
      </c>
      <c r="E495" s="137"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4" t="str">
        <f>IF( ISBLANK('03.Muestra'!$C29),"",'03.Muestra'!$C29)</f>
        <v/>
      </c>
      <c r="C496" s="144" t="str">
        <f>IF( ISBLANK('03.Muestra'!$E29),"",'03.Muestra'!$E29)</f>
        <v/>
      </c>
      <c r="D496" s="168" t="str">
        <f t="shared" si="25"/>
        <v/>
      </c>
      <c r="E496" s="137"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4" t="str">
        <f>IF( ISBLANK('03.Muestra'!$C30),"",'03.Muestra'!$C30)</f>
        <v/>
      </c>
      <c r="C497" s="144" t="str">
        <f>IF( ISBLANK('03.Muestra'!$E30),"",'03.Muestra'!$E30)</f>
        <v/>
      </c>
      <c r="D497" s="168" t="str">
        <f t="shared" si="25"/>
        <v/>
      </c>
      <c r="E497" s="137"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4" t="str">
        <f>IF( ISBLANK('03.Muestra'!$C31),"",'03.Muestra'!$C31)</f>
        <v/>
      </c>
      <c r="C498" s="144" t="str">
        <f>IF( ISBLANK('03.Muestra'!$E31),"",'03.Muestra'!$E31)</f>
        <v/>
      </c>
      <c r="D498" s="168" t="str">
        <f t="shared" si="25"/>
        <v/>
      </c>
      <c r="E498" s="137"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4" t="str">
        <f>IF( ISBLANK('03.Muestra'!$C32),"",'03.Muestra'!$C32)</f>
        <v/>
      </c>
      <c r="C499" s="144" t="str">
        <f>IF( ISBLANK('03.Muestra'!$E32),"",'03.Muestra'!$E32)</f>
        <v/>
      </c>
      <c r="D499" s="168" t="str">
        <f t="shared" si="25"/>
        <v/>
      </c>
      <c r="E499" s="137"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4" t="str">
        <f>IF( ISBLANK('03.Muestra'!$C33),"",'03.Muestra'!$C33)</f>
        <v/>
      </c>
      <c r="C500" s="144" t="str">
        <f>IF( ISBLANK('03.Muestra'!$E33),"",'03.Muestra'!$E33)</f>
        <v/>
      </c>
      <c r="D500" s="168" t="str">
        <f t="shared" si="25"/>
        <v/>
      </c>
      <c r="E500" s="137"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4" t="str">
        <f>IF( ISBLANK('03.Muestra'!$C34),"",'03.Muestra'!$C34)</f>
        <v/>
      </c>
      <c r="C501" s="144" t="str">
        <f>IF( ISBLANK('03.Muestra'!$E34),"",'03.Muestra'!$E34)</f>
        <v/>
      </c>
      <c r="D501" s="168" t="str">
        <f t="shared" si="25"/>
        <v/>
      </c>
      <c r="E501" s="137"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4" t="str">
        <f>IF( ISBLANK('03.Muestra'!$C35),"",'03.Muestra'!$C35)</f>
        <v/>
      </c>
      <c r="C502" s="144" t="str">
        <f>IF( ISBLANK('03.Muestra'!$E35),"",'03.Muestra'!$E35)</f>
        <v/>
      </c>
      <c r="D502" s="168" t="str">
        <f t="shared" si="25"/>
        <v/>
      </c>
      <c r="E502" s="137"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4" t="str">
        <f>IF( ISBLANK('03.Muestra'!$C36),"",'03.Muestra'!$C36)</f>
        <v/>
      </c>
      <c r="C503" s="144" t="str">
        <f>IF( ISBLANK('03.Muestra'!$E36),"",'03.Muestra'!$E36)</f>
        <v/>
      </c>
      <c r="D503" s="168" t="str">
        <f t="shared" si="25"/>
        <v/>
      </c>
      <c r="E503" s="137" t="str">
        <f t="shared" si="24"/>
        <v/>
      </c>
      <c r="F503" s="157"/>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4" t="str">
        <f>IF( ISBLANK('03.Muestra'!$C37),"",'03.Muestra'!$C37)</f>
        <v/>
      </c>
      <c r="C504" s="144" t="str">
        <f>IF( ISBLANK('03.Muestra'!$E37),"",'03.Muestra'!$E37)</f>
        <v/>
      </c>
      <c r="D504" s="168" t="str">
        <f t="shared" si="25"/>
        <v/>
      </c>
      <c r="E504" s="137" t="str">
        <f t="shared" si="24"/>
        <v/>
      </c>
      <c r="F504" s="157"/>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4" t="str">
        <f>IF( ISBLANK('03.Muestra'!$C38),"",'03.Muestra'!$C38)</f>
        <v/>
      </c>
      <c r="C505" s="144" t="str">
        <f>IF( ISBLANK('03.Muestra'!$E38),"",'03.Muestra'!$E38)</f>
        <v/>
      </c>
      <c r="D505" s="168" t="str">
        <f t="shared" si="25"/>
        <v/>
      </c>
      <c r="E505" s="137" t="str">
        <f t="shared" si="24"/>
        <v/>
      </c>
      <c r="F505" s="157"/>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4" t="str">
        <f>IF( ISBLANK('03.Muestra'!$C39),"",'03.Muestra'!$C39)</f>
        <v/>
      </c>
      <c r="C506" s="144" t="str">
        <f>IF( ISBLANK('03.Muestra'!$E39),"",'03.Muestra'!$E39)</f>
        <v/>
      </c>
      <c r="D506" s="168" t="str">
        <f t="shared" si="25"/>
        <v/>
      </c>
      <c r="E506" s="137" t="str">
        <f t="shared" si="24"/>
        <v/>
      </c>
      <c r="F506" s="157"/>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4" t="str">
        <f>IF( ISBLANK('03.Muestra'!$C40),"",'03.Muestra'!$C40)</f>
        <v/>
      </c>
      <c r="C507" s="144" t="str">
        <f>IF( ISBLANK('03.Muestra'!$E40),"",'03.Muestra'!$E40)</f>
        <v/>
      </c>
      <c r="D507" s="168" t="str">
        <f t="shared" si="25"/>
        <v/>
      </c>
      <c r="E507" s="137" t="str">
        <f t="shared" si="24"/>
        <v/>
      </c>
      <c r="F507" s="157"/>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4" t="str">
        <f>IF( ISBLANK('03.Muestra'!$C41),"",'03.Muestra'!$C41)</f>
        <v/>
      </c>
      <c r="C508" s="144" t="str">
        <f>IF( ISBLANK('03.Muestra'!$E41),"",'03.Muestra'!$E41)</f>
        <v/>
      </c>
      <c r="D508" s="168" t="str">
        <f t="shared" si="25"/>
        <v/>
      </c>
      <c r="E508" s="137" t="str">
        <f t="shared" si="24"/>
        <v/>
      </c>
      <c r="F508" s="157"/>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4" t="str">
        <f>IF( ISBLANK('03.Muestra'!$C42),"",'03.Muestra'!$C42)</f>
        <v/>
      </c>
      <c r="C509" s="144" t="str">
        <f>IF( ISBLANK('03.Muestra'!$E42),"",'03.Muestra'!$E42)</f>
        <v/>
      </c>
      <c r="D509" s="168" t="str">
        <f t="shared" si="25"/>
        <v/>
      </c>
      <c r="E509" s="137"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7"/>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7"/>
      <c r="E511" s="142"/>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0" t="s">
        <v>80</v>
      </c>
      <c r="C512" s="28" t="s">
        <v>106</v>
      </c>
      <c r="D512" s="29" t="s">
        <v>87</v>
      </c>
      <c r="E512" s="156"/>
      <c r="K512" s="19"/>
      <c r="L512" s="19"/>
      <c r="M512" s="19"/>
      <c r="N512" s="19"/>
      <c r="O512" s="19"/>
      <c r="P512" s="19"/>
      <c r="Q512" s="19"/>
      <c r="R512" s="19"/>
      <c r="S512" s="19"/>
      <c r="T512" s="19"/>
      <c r="U512" s="19"/>
      <c r="V512" s="19"/>
      <c r="W512" s="19"/>
      <c r="X512" s="19"/>
      <c r="Y512" s="19"/>
    </row>
    <row r="513" spans="2:25" ht="12" customHeight="1">
      <c r="B513" s="144" t="str">
        <f>IF( ISBLANK('03.Muestra'!$C8),"",'03.Muestra'!$C8)</f>
        <v>Servicio Canario de Salud</v>
      </c>
      <c r="C513" s="144" t="str">
        <f>IF( ISBLANK('03.Muestra'!$E8),"",'03.Muestra'!$E8)</f>
        <v>https://www3.gobiernodecanarias.org/sanidad/scs/</v>
      </c>
      <c r="D513" s="168" t="s">
        <v>78</v>
      </c>
      <c r="E513" s="137" t="str">
        <f t="shared" ref="E513:E547" si="26">IF(D513&lt;&gt;"",IF(AND(B513&lt;&gt;"",C513&lt;&gt;""),"","ERR"),"")</f>
        <v/>
      </c>
      <c r="F513" s="145" t="str">
        <f t="array" ref="F513:J513">TRANSPOSE('DATA - Oculta'!$U$9:$U$13)</f>
        <v>N/T</v>
      </c>
      <c r="G513" s="146" t="str">
        <v>N/D</v>
      </c>
      <c r="H513" s="147" t="str">
        <v>N/A</v>
      </c>
      <c r="I513" s="148" t="str">
        <v>Falla</v>
      </c>
      <c r="J513" s="149" t="str">
        <v>Pasa</v>
      </c>
      <c r="K513" s="150" t="s">
        <v>85</v>
      </c>
      <c r="L513" s="19"/>
      <c r="M513" s="19"/>
      <c r="N513" s="19"/>
      <c r="O513" s="19"/>
      <c r="P513" s="19"/>
      <c r="Q513" s="19"/>
      <c r="R513" s="19"/>
      <c r="S513" s="19"/>
      <c r="T513" s="19"/>
      <c r="U513" s="19"/>
      <c r="V513" s="19"/>
      <c r="W513" s="19"/>
      <c r="X513" s="19"/>
      <c r="Y513" s="19"/>
    </row>
    <row r="514" spans="2:25" ht="12" customHeight="1">
      <c r="B514" s="144" t="str">
        <f>IF( ISBLANK('03.Muestra'!$C9),"",'03.Muestra'!$C9)</f>
        <v>Profesionales</v>
      </c>
      <c r="C514" s="144" t="str">
        <f>IF( ISBLANK('03.Muestra'!$E9),"",'03.Muestra'!$E9)</f>
        <v>https://www3.gobiernodecanarias.org/sanidad/scs/tematica.jsp?idCarpeta=381a58ec-a15a-11e9-a502-d7333c007c29</v>
      </c>
      <c r="D514" s="168" t="s">
        <v>78</v>
      </c>
      <c r="E514" s="137" t="str">
        <f t="shared" si="26"/>
        <v/>
      </c>
      <c r="F514" s="151">
        <f ca="1">COUNTIF($D513:INDIRECT("$D" &amp;  SUM(ROW()-1,'03.Muestra'!$D$45)-1),F513)</f>
        <v>0</v>
      </c>
      <c r="G514" s="151">
        <f ca="1">COUNTIF($D513:INDIRECT("$D" &amp;  SUM(ROW()-1,'03.Muestra'!$D$45)-1),G513)</f>
        <v>0</v>
      </c>
      <c r="H514" s="151">
        <f ca="1">COUNTIF($D513:INDIRECT("$D" &amp;  SUM(ROW()-1,'03.Muestra'!$D$45)-1),H513)</f>
        <v>0</v>
      </c>
      <c r="I514" s="151">
        <f ca="1">COUNTIF($D513:INDIRECT("$D" &amp;  SUM(ROW()-1,'03.Muestra'!$D$45)-1),I513)</f>
        <v>0</v>
      </c>
      <c r="J514" s="151">
        <f ca="1">COUNTIF($D513:INDIRECT("$D" &amp;  SUM(ROW()-1,'03.Muestra'!$D$45)-1),J513)</f>
        <v>13</v>
      </c>
      <c r="K514" s="151">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4" t="str">
        <f>IF( ISBLANK('03.Muestra'!$C10),"",'03.Muestra'!$C10)</f>
        <v>Vacunación frente Covid-19</v>
      </c>
      <c r="C515" s="144" t="str">
        <f>IF( ISBLANK('03.Muestra'!$E10),"",'03.Muestra'!$E10)</f>
        <v>https://www3.gobiernodecanarias.org/sanidad/scs/contenidoGenerico.jsp?idDocument=c6332147-5728-11eb-8a2c-c902a217e6a5&amp;idCarpeta=e01092c2-7d66-11ea-871d-cb574c2473a4</v>
      </c>
      <c r="D515" s="168" t="s">
        <v>78</v>
      </c>
      <c r="E515" s="137"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4" t="str">
        <f>IF( ISBLANK('03.Muestra'!$C11),"",'03.Muestra'!$C11)</f>
        <v>SCS-Registro de centros</v>
      </c>
      <c r="C516" s="144" t="str">
        <f>IF( ISBLANK('03.Muestra'!$E11),"",'03.Muestra'!$E11)</f>
        <v>https://www3.gobiernodecanarias.org/sanidad/scs/RegistroCentros/DoLoad</v>
      </c>
      <c r="D516" s="168" t="s">
        <v>78</v>
      </c>
      <c r="E516" s="137"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4" t="str">
        <f>IF( ISBLANK('03.Muestra'!$C12),"",'03.Muestra'!$C12)</f>
        <v>MiAutoTestCovid</v>
      </c>
      <c r="C517" s="144" t="str">
        <f>IF( ISBLANK('03.Muestra'!$E12),"",'03.Muestra'!$E12)</f>
        <v>https://www3.gobiernodecanarias.org/sanidad/scs/Miautotestcovid/</v>
      </c>
      <c r="D517" s="168" t="s">
        <v>78</v>
      </c>
      <c r="E517" s="137"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4" t="str">
        <f>IF( ISBLANK('03.Muestra'!$C13),"",'03.Muestra'!$C13)</f>
        <v>Informes epidemiológicos</v>
      </c>
      <c r="C518" s="144" t="str">
        <f>IF( ISBLANK('03.Muestra'!$E13),"",'03.Muestra'!$E13)</f>
        <v>https://www3.gobiernodecanarias.org/sanidad/scs/contenidoGenerico.jsp?idDocument=83670f95-f738-11ea-8b38-0997195c2925&amp;idCarpeta=e01092c2-7d66-11ea-871d-cb574c2473a4</v>
      </c>
      <c r="D518" s="168" t="s">
        <v>78</v>
      </c>
      <c r="E518" s="137"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4" t="str">
        <f>IF( ISBLANK('03.Muestra'!$C14),"",'03.Muestra'!$C14)</f>
        <v>Mapa Sanitario</v>
      </c>
      <c r="C519" s="144" t="str">
        <f>IF( ISBLANK('03.Muestra'!$E14),"",'03.Muestra'!$E14)</f>
        <v>https://www3.gobiernodecanarias.org/sanidad/scs/mapa.jsp?idDocument=f1272534-b1e0-11e0-8086-e35e241032d3&amp;idCarpeta=75cf3520-ab2b-11dd-970d-d73a0633ac17</v>
      </c>
      <c r="D519" s="168" t="s">
        <v>78</v>
      </c>
      <c r="E519" s="137"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4" t="str">
        <f>IF( ISBLANK('03.Muestra'!$C15),"",'03.Muestra'!$C15)</f>
        <v>gaptfformacion</v>
      </c>
      <c r="C520" s="144" t="str">
        <f>IF( ISBLANK('03.Muestra'!$E15),"",'03.Muestra'!$E15)</f>
        <v>https://www3.gobiernodecanarias.org/scs/gaptfformacion/</v>
      </c>
      <c r="D520" s="168" t="s">
        <v>78</v>
      </c>
      <c r="E520" s="137"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4" t="str">
        <f>IF( ISBLANK('03.Muestra'!$C16),"",'03.Muestra'!$C16)</f>
        <v>Tarjeta Sanitaria</v>
      </c>
      <c r="C521" s="144" t="str">
        <f>IF( ISBLANK('03.Muestra'!$E16),"",'03.Muestra'!$E16)</f>
        <v>https://www3.gobiernodecanarias.org/sanidad/scs/contenidoGenerico.jsp?idDocument=9090ca1f-a9bb-11de-ae50-15aa3b9230b7&amp;idCarpeta=ae273cd1-b385-11e9-82f7-8d5cff9227e6</v>
      </c>
      <c r="D521" s="168" t="s">
        <v>78</v>
      </c>
      <c r="E521" s="137"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4" t="str">
        <f>IF( ISBLANK('03.Muestra'!$C17),"",'03.Muestra'!$C17)</f>
        <v>Mapa Playas</v>
      </c>
      <c r="C522" s="144" t="str">
        <f>IF( ISBLANK('03.Muestra'!$E17),"",'03.Muestra'!$E17)</f>
        <v>https://www3.gobiernodecanarias.org/sanidad/scs/mapa.jsp?idDocument=0200b78a-a2fa-11e0-9610-f1717f4d08a3&amp;idCarpeta=75cf3520-ab2b-11dd-970d-d73a0633ac17</v>
      </c>
      <c r="D522" s="168" t="s">
        <v>78</v>
      </c>
      <c r="E522" s="137"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4" t="str">
        <f>IF( ISBLANK('03.Muestra'!$C18),"",'03.Muestra'!$C18)</f>
        <v>Certificado Covid Digital</v>
      </c>
      <c r="C523" s="144" t="str">
        <f>IF( ISBLANK('03.Muestra'!$E18),"",'03.Muestra'!$E18)</f>
        <v>https://www3.gobiernodecanarias.org/sanidad/scs/contenidoGenerico.jsp?idDocument=2a91d475-c785-11eb-b581-0f5e23fc7f70&amp;idCarpeta=e01092c2-7d66-11ea-871d-cb574c2473a4</v>
      </c>
      <c r="D523" s="168" t="s">
        <v>78</v>
      </c>
      <c r="E523" s="137"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4" t="str">
        <f>IF( ISBLANK('03.Muestra'!$C19),"",'03.Muestra'!$C19)</f>
        <v>Ciudadania</v>
      </c>
      <c r="C524" s="144" t="str">
        <f>IF( ISBLANK('03.Muestra'!$E19),"",'03.Muestra'!$E19)</f>
        <v>https://www3.gobiernodecanarias.org/sanidad/scs/tematica.jsp?idCarpeta=ae273cd1-b385-11e9-82f7-8d5cff9227e6</v>
      </c>
      <c r="D524" s="168" t="s">
        <v>78</v>
      </c>
      <c r="E524" s="137"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4" t="str">
        <f>IF( ISBLANK('03.Muestra'!$C20),"",'03.Muestra'!$C20)</f>
        <v>Petición de cita hospital</v>
      </c>
      <c r="C525" s="144" t="str">
        <f>IF( ISBLANK('03.Muestra'!$E20),"",'03.Muestra'!$E20)</f>
        <v>https://www3.gobiernodecanarias.org/sanidad/scs/CitasHUC/</v>
      </c>
      <c r="D525" s="168" t="s">
        <v>78</v>
      </c>
      <c r="E525" s="137"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4" t="str">
        <f>IF( ISBLANK('03.Muestra'!$C21),"",'03.Muestra'!$C21)</f>
        <v/>
      </c>
      <c r="C526" s="144" t="str">
        <f>IF( ISBLANK('03.Muestra'!$E21),"",'03.Muestra'!$E21)</f>
        <v/>
      </c>
      <c r="D526" s="168" t="str">
        <f t="shared" ref="D520:D547" si="27">IF(AND(B526&lt;&gt;"",C526&lt;&gt;""),"N/T","")</f>
        <v/>
      </c>
      <c r="E526" s="137"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4" t="str">
        <f>IF( ISBLANK('03.Muestra'!$C22),"",'03.Muestra'!$C22)</f>
        <v/>
      </c>
      <c r="C527" s="144" t="str">
        <f>IF( ISBLANK('03.Muestra'!$E22),"",'03.Muestra'!$E22)</f>
        <v/>
      </c>
      <c r="D527" s="168" t="str">
        <f t="shared" si="27"/>
        <v/>
      </c>
      <c r="E527" s="137"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4" t="str">
        <f>IF( ISBLANK('03.Muestra'!$C23),"",'03.Muestra'!$C23)</f>
        <v/>
      </c>
      <c r="C528" s="144" t="str">
        <f>IF( ISBLANK('03.Muestra'!$E23),"",'03.Muestra'!$E23)</f>
        <v/>
      </c>
      <c r="D528" s="168" t="str">
        <f t="shared" si="27"/>
        <v/>
      </c>
      <c r="E528" s="137"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4" t="str">
        <f>IF( ISBLANK('03.Muestra'!$C24),"",'03.Muestra'!$C24)</f>
        <v/>
      </c>
      <c r="C529" s="144" t="str">
        <f>IF( ISBLANK('03.Muestra'!$E24),"",'03.Muestra'!$E24)</f>
        <v/>
      </c>
      <c r="D529" s="168" t="str">
        <f t="shared" si="27"/>
        <v/>
      </c>
      <c r="E529" s="137"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4" t="str">
        <f>IF( ISBLANK('03.Muestra'!$C25),"",'03.Muestra'!$C25)</f>
        <v/>
      </c>
      <c r="C530" s="144" t="str">
        <f>IF( ISBLANK('03.Muestra'!$E25),"",'03.Muestra'!$E25)</f>
        <v/>
      </c>
      <c r="D530" s="168" t="str">
        <f t="shared" si="27"/>
        <v/>
      </c>
      <c r="E530" s="137"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4" t="str">
        <f>IF( ISBLANK('03.Muestra'!$C26),"",'03.Muestra'!$C26)</f>
        <v/>
      </c>
      <c r="C531" s="144" t="str">
        <f>IF( ISBLANK('03.Muestra'!$E26),"",'03.Muestra'!$E26)</f>
        <v/>
      </c>
      <c r="D531" s="168" t="str">
        <f t="shared" si="27"/>
        <v/>
      </c>
      <c r="E531" s="137"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4" t="str">
        <f>IF( ISBLANK('03.Muestra'!$C27),"",'03.Muestra'!$C27)</f>
        <v/>
      </c>
      <c r="C532" s="144" t="str">
        <f>IF( ISBLANK('03.Muestra'!$E27),"",'03.Muestra'!$E27)</f>
        <v/>
      </c>
      <c r="D532" s="168" t="str">
        <f t="shared" si="27"/>
        <v/>
      </c>
      <c r="E532" s="137"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4" t="str">
        <f>IF( ISBLANK('03.Muestra'!$C28),"",'03.Muestra'!$C28)</f>
        <v/>
      </c>
      <c r="C533" s="144" t="str">
        <f>IF( ISBLANK('03.Muestra'!$E28),"",'03.Muestra'!$E28)</f>
        <v/>
      </c>
      <c r="D533" s="168" t="str">
        <f t="shared" si="27"/>
        <v/>
      </c>
      <c r="E533" s="137"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4" t="str">
        <f>IF( ISBLANK('03.Muestra'!$C29),"",'03.Muestra'!$C29)</f>
        <v/>
      </c>
      <c r="C534" s="144" t="str">
        <f>IF( ISBLANK('03.Muestra'!$E29),"",'03.Muestra'!$E29)</f>
        <v/>
      </c>
      <c r="D534" s="168" t="str">
        <f t="shared" si="27"/>
        <v/>
      </c>
      <c r="E534" s="137"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4" t="str">
        <f>IF( ISBLANK('03.Muestra'!$C30),"",'03.Muestra'!$C30)</f>
        <v/>
      </c>
      <c r="C535" s="144" t="str">
        <f>IF( ISBLANK('03.Muestra'!$E30),"",'03.Muestra'!$E30)</f>
        <v/>
      </c>
      <c r="D535" s="168" t="str">
        <f t="shared" si="27"/>
        <v/>
      </c>
      <c r="E535" s="137"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4" t="str">
        <f>IF( ISBLANK('03.Muestra'!$C31),"",'03.Muestra'!$C31)</f>
        <v/>
      </c>
      <c r="C536" s="144" t="str">
        <f>IF( ISBLANK('03.Muestra'!$E31),"",'03.Muestra'!$E31)</f>
        <v/>
      </c>
      <c r="D536" s="168" t="str">
        <f t="shared" si="27"/>
        <v/>
      </c>
      <c r="E536" s="137"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4" t="str">
        <f>IF( ISBLANK('03.Muestra'!$C32),"",'03.Muestra'!$C32)</f>
        <v/>
      </c>
      <c r="C537" s="144" t="str">
        <f>IF( ISBLANK('03.Muestra'!$E32),"",'03.Muestra'!$E32)</f>
        <v/>
      </c>
      <c r="D537" s="168" t="str">
        <f t="shared" si="27"/>
        <v/>
      </c>
      <c r="E537" s="137"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4" t="str">
        <f>IF( ISBLANK('03.Muestra'!$C33),"",'03.Muestra'!$C33)</f>
        <v/>
      </c>
      <c r="C538" s="144" t="str">
        <f>IF( ISBLANK('03.Muestra'!$E33),"",'03.Muestra'!$E33)</f>
        <v/>
      </c>
      <c r="D538" s="168" t="str">
        <f t="shared" si="27"/>
        <v/>
      </c>
      <c r="E538" s="137"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4" t="str">
        <f>IF( ISBLANK('03.Muestra'!$C34),"",'03.Muestra'!$C34)</f>
        <v/>
      </c>
      <c r="C539" s="144" t="str">
        <f>IF( ISBLANK('03.Muestra'!$E34),"",'03.Muestra'!$E34)</f>
        <v/>
      </c>
      <c r="D539" s="168" t="str">
        <f t="shared" si="27"/>
        <v/>
      </c>
      <c r="E539" s="137"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4" t="str">
        <f>IF( ISBLANK('03.Muestra'!$C35),"",'03.Muestra'!$C35)</f>
        <v/>
      </c>
      <c r="C540" s="144" t="str">
        <f>IF( ISBLANK('03.Muestra'!$E35),"",'03.Muestra'!$E35)</f>
        <v/>
      </c>
      <c r="D540" s="168" t="str">
        <f t="shared" si="27"/>
        <v/>
      </c>
      <c r="E540" s="137"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4" t="str">
        <f>IF( ISBLANK('03.Muestra'!$C36),"",'03.Muestra'!$C36)</f>
        <v/>
      </c>
      <c r="C541" s="144" t="str">
        <f>IF( ISBLANK('03.Muestra'!$E36),"",'03.Muestra'!$E36)</f>
        <v/>
      </c>
      <c r="D541" s="168" t="str">
        <f t="shared" si="27"/>
        <v/>
      </c>
      <c r="E541" s="137" t="str">
        <f t="shared" si="26"/>
        <v/>
      </c>
      <c r="F541" s="157"/>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4" t="str">
        <f>IF( ISBLANK('03.Muestra'!$C37),"",'03.Muestra'!$C37)</f>
        <v/>
      </c>
      <c r="C542" s="144" t="str">
        <f>IF( ISBLANK('03.Muestra'!$E37),"",'03.Muestra'!$E37)</f>
        <v/>
      </c>
      <c r="D542" s="168" t="str">
        <f t="shared" si="27"/>
        <v/>
      </c>
      <c r="E542" s="137" t="str">
        <f t="shared" si="26"/>
        <v/>
      </c>
      <c r="F542" s="157"/>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4" t="str">
        <f>IF( ISBLANK('03.Muestra'!$C38),"",'03.Muestra'!$C38)</f>
        <v/>
      </c>
      <c r="C543" s="144" t="str">
        <f>IF( ISBLANK('03.Muestra'!$E38),"",'03.Muestra'!$E38)</f>
        <v/>
      </c>
      <c r="D543" s="168" t="str">
        <f t="shared" si="27"/>
        <v/>
      </c>
      <c r="E543" s="137" t="str">
        <f t="shared" si="26"/>
        <v/>
      </c>
      <c r="F543" s="157"/>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4" t="str">
        <f>IF( ISBLANK('03.Muestra'!$C39),"",'03.Muestra'!$C39)</f>
        <v/>
      </c>
      <c r="C544" s="144" t="str">
        <f>IF( ISBLANK('03.Muestra'!$E39),"",'03.Muestra'!$E39)</f>
        <v/>
      </c>
      <c r="D544" s="168" t="str">
        <f t="shared" si="27"/>
        <v/>
      </c>
      <c r="E544" s="137" t="str">
        <f t="shared" si="26"/>
        <v/>
      </c>
      <c r="F544" s="157"/>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4" t="str">
        <f>IF( ISBLANK('03.Muestra'!$C40),"",'03.Muestra'!$C40)</f>
        <v/>
      </c>
      <c r="C545" s="144" t="str">
        <f>IF( ISBLANK('03.Muestra'!$E40),"",'03.Muestra'!$E40)</f>
        <v/>
      </c>
      <c r="D545" s="168" t="str">
        <f t="shared" si="27"/>
        <v/>
      </c>
      <c r="E545" s="137" t="str">
        <f t="shared" si="26"/>
        <v/>
      </c>
      <c r="F545" s="157"/>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4" t="str">
        <f>IF( ISBLANK('03.Muestra'!$C41),"",'03.Muestra'!$C41)</f>
        <v/>
      </c>
      <c r="C546" s="144" t="str">
        <f>IF( ISBLANK('03.Muestra'!$E41),"",'03.Muestra'!$E41)</f>
        <v/>
      </c>
      <c r="D546" s="168" t="str">
        <f t="shared" si="27"/>
        <v/>
      </c>
      <c r="E546" s="137" t="str">
        <f t="shared" si="26"/>
        <v/>
      </c>
      <c r="F546" s="157"/>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4" t="str">
        <f>IF( ISBLANK('03.Muestra'!$C42),"",'03.Muestra'!$C42)</f>
        <v/>
      </c>
      <c r="C547" s="144" t="str">
        <f>IF( ISBLANK('03.Muestra'!$E42),"",'03.Muestra'!$E42)</f>
        <v/>
      </c>
      <c r="D547" s="168" t="str">
        <f t="shared" si="27"/>
        <v/>
      </c>
      <c r="E547" s="137"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7"/>
      <c r="E548" s="137"/>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7"/>
      <c r="E549" s="137"/>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0" t="s">
        <v>80</v>
      </c>
      <c r="C550" s="28" t="s">
        <v>107</v>
      </c>
      <c r="D550" s="29" t="s">
        <v>87</v>
      </c>
      <c r="E550" s="156"/>
      <c r="K550" s="19"/>
      <c r="L550" s="19"/>
      <c r="M550" s="19"/>
      <c r="N550" s="19"/>
      <c r="O550" s="19"/>
      <c r="P550" s="19"/>
      <c r="Q550" s="19"/>
      <c r="R550" s="19"/>
      <c r="S550" s="19"/>
      <c r="T550" s="19"/>
      <c r="U550" s="19"/>
      <c r="V550" s="19"/>
      <c r="W550" s="19"/>
      <c r="X550" s="19"/>
      <c r="Y550" s="19"/>
    </row>
    <row r="551" spans="2:25" ht="12" customHeight="1">
      <c r="B551" s="144" t="str">
        <f>IF( ISBLANK('03.Muestra'!$C8),"",'03.Muestra'!$C8)</f>
        <v>Servicio Canario de Salud</v>
      </c>
      <c r="C551" s="144" t="str">
        <f>IF( ISBLANK('03.Muestra'!$E8),"",'03.Muestra'!$E8)</f>
        <v>https://www3.gobiernodecanarias.org/sanidad/scs/</v>
      </c>
      <c r="D551" s="168" t="s">
        <v>78</v>
      </c>
      <c r="E551" s="137" t="str">
        <f t="shared" ref="E551:E585" si="28">IF(D551&lt;&gt;"",IF(AND(B551&lt;&gt;"",C551&lt;&gt;""),"","ERR"),"")</f>
        <v/>
      </c>
      <c r="F551" s="145" t="str">
        <f t="array" ref="F551:J551">TRANSPOSE('DATA - Oculta'!$U$9:$U$13)</f>
        <v>N/T</v>
      </c>
      <c r="G551" s="146" t="str">
        <v>N/D</v>
      </c>
      <c r="H551" s="147" t="str">
        <v>N/A</v>
      </c>
      <c r="I551" s="148" t="str">
        <v>Falla</v>
      </c>
      <c r="J551" s="149" t="str">
        <v>Pasa</v>
      </c>
      <c r="K551" s="150" t="s">
        <v>85</v>
      </c>
      <c r="L551" s="19"/>
      <c r="M551" s="19"/>
      <c r="N551" s="19"/>
      <c r="O551" s="19"/>
      <c r="P551" s="19"/>
      <c r="Q551" s="19"/>
      <c r="R551" s="19"/>
      <c r="S551" s="19"/>
      <c r="T551" s="19"/>
      <c r="U551" s="19"/>
      <c r="V551" s="19"/>
      <c r="W551" s="19"/>
      <c r="X551" s="19"/>
      <c r="Y551" s="19"/>
    </row>
    <row r="552" spans="2:25" ht="12" customHeight="1">
      <c r="B552" s="144" t="str">
        <f>IF( ISBLANK('03.Muestra'!$C9),"",'03.Muestra'!$C9)</f>
        <v>Profesionales</v>
      </c>
      <c r="C552" s="144" t="str">
        <f>IF( ISBLANK('03.Muestra'!$E9),"",'03.Muestra'!$E9)</f>
        <v>https://www3.gobiernodecanarias.org/sanidad/scs/tematica.jsp?idCarpeta=381a58ec-a15a-11e9-a502-d7333c007c29</v>
      </c>
      <c r="D552" s="168" t="s">
        <v>78</v>
      </c>
      <c r="E552" s="137" t="str">
        <f t="shared" si="28"/>
        <v/>
      </c>
      <c r="F552" s="151">
        <f ca="1">COUNTIF($D551:INDIRECT("$D" &amp;  SUM(ROW()-1,'03.Muestra'!$D$45)-1),F551)</f>
        <v>0</v>
      </c>
      <c r="G552" s="151">
        <f ca="1">COUNTIF($D551:INDIRECT("$D" &amp;  SUM(ROW()-1,'03.Muestra'!$D$45)-1),G551)</f>
        <v>0</v>
      </c>
      <c r="H552" s="151">
        <f ca="1">COUNTIF($D551:INDIRECT("$D" &amp;  SUM(ROW()-1,'03.Muestra'!$D$45)-1),H551)</f>
        <v>0</v>
      </c>
      <c r="I552" s="151">
        <f ca="1">COUNTIF($D551:INDIRECT("$D" &amp;  SUM(ROW()-1,'03.Muestra'!$D$45)-1),I551)</f>
        <v>0</v>
      </c>
      <c r="J552" s="151">
        <f ca="1">COUNTIF($D551:INDIRECT("$D" &amp;  SUM(ROW()-1,'03.Muestra'!$D$45)-1),J551)</f>
        <v>13</v>
      </c>
      <c r="K552" s="151">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4" t="str">
        <f>IF( ISBLANK('03.Muestra'!$C10),"",'03.Muestra'!$C10)</f>
        <v>Vacunación frente Covid-19</v>
      </c>
      <c r="C553" s="144" t="str">
        <f>IF( ISBLANK('03.Muestra'!$E10),"",'03.Muestra'!$E10)</f>
        <v>https://www3.gobiernodecanarias.org/sanidad/scs/contenidoGenerico.jsp?idDocument=c6332147-5728-11eb-8a2c-c902a217e6a5&amp;idCarpeta=e01092c2-7d66-11ea-871d-cb574c2473a4</v>
      </c>
      <c r="D553" s="168" t="s">
        <v>78</v>
      </c>
      <c r="E553" s="137"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4" t="str">
        <f>IF( ISBLANK('03.Muestra'!$C11),"",'03.Muestra'!$C11)</f>
        <v>SCS-Registro de centros</v>
      </c>
      <c r="C554" s="144" t="str">
        <f>IF( ISBLANK('03.Muestra'!$E11),"",'03.Muestra'!$E11)</f>
        <v>https://www3.gobiernodecanarias.org/sanidad/scs/RegistroCentros/DoLoad</v>
      </c>
      <c r="D554" s="168" t="s">
        <v>78</v>
      </c>
      <c r="E554" s="137"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4" t="str">
        <f>IF( ISBLANK('03.Muestra'!$C12),"",'03.Muestra'!$C12)</f>
        <v>MiAutoTestCovid</v>
      </c>
      <c r="C555" s="144" t="str">
        <f>IF( ISBLANK('03.Muestra'!$E12),"",'03.Muestra'!$E12)</f>
        <v>https://www3.gobiernodecanarias.org/sanidad/scs/Miautotestcovid/</v>
      </c>
      <c r="D555" s="168" t="s">
        <v>78</v>
      </c>
      <c r="E555" s="137"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4" t="str">
        <f>IF( ISBLANK('03.Muestra'!$C13),"",'03.Muestra'!$C13)</f>
        <v>Informes epidemiológicos</v>
      </c>
      <c r="C556" s="144" t="str">
        <f>IF( ISBLANK('03.Muestra'!$E13),"",'03.Muestra'!$E13)</f>
        <v>https://www3.gobiernodecanarias.org/sanidad/scs/contenidoGenerico.jsp?idDocument=83670f95-f738-11ea-8b38-0997195c2925&amp;idCarpeta=e01092c2-7d66-11ea-871d-cb574c2473a4</v>
      </c>
      <c r="D556" s="168" t="s">
        <v>78</v>
      </c>
      <c r="E556" s="137"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4" t="str">
        <f>IF( ISBLANK('03.Muestra'!$C14),"",'03.Muestra'!$C14)</f>
        <v>Mapa Sanitario</v>
      </c>
      <c r="C557" s="144" t="str">
        <f>IF( ISBLANK('03.Muestra'!$E14),"",'03.Muestra'!$E14)</f>
        <v>https://www3.gobiernodecanarias.org/sanidad/scs/mapa.jsp?idDocument=f1272534-b1e0-11e0-8086-e35e241032d3&amp;idCarpeta=75cf3520-ab2b-11dd-970d-d73a0633ac17</v>
      </c>
      <c r="D557" s="168" t="s">
        <v>78</v>
      </c>
      <c r="E557" s="137"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4" t="str">
        <f>IF( ISBLANK('03.Muestra'!$C15),"",'03.Muestra'!$C15)</f>
        <v>gaptfformacion</v>
      </c>
      <c r="C558" s="144" t="str">
        <f>IF( ISBLANK('03.Muestra'!$E15),"",'03.Muestra'!$E15)</f>
        <v>https://www3.gobiernodecanarias.org/scs/gaptfformacion/</v>
      </c>
      <c r="D558" s="168" t="s">
        <v>78</v>
      </c>
      <c r="E558" s="137"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4" t="str">
        <f>IF( ISBLANK('03.Muestra'!$C16),"",'03.Muestra'!$C16)</f>
        <v>Tarjeta Sanitaria</v>
      </c>
      <c r="C559" s="144" t="str">
        <f>IF( ISBLANK('03.Muestra'!$E16),"",'03.Muestra'!$E16)</f>
        <v>https://www3.gobiernodecanarias.org/sanidad/scs/contenidoGenerico.jsp?idDocument=9090ca1f-a9bb-11de-ae50-15aa3b9230b7&amp;idCarpeta=ae273cd1-b385-11e9-82f7-8d5cff9227e6</v>
      </c>
      <c r="D559" s="168" t="s">
        <v>78</v>
      </c>
      <c r="E559" s="137"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4" t="str">
        <f>IF( ISBLANK('03.Muestra'!$C17),"",'03.Muestra'!$C17)</f>
        <v>Mapa Playas</v>
      </c>
      <c r="C560" s="144" t="str">
        <f>IF( ISBLANK('03.Muestra'!$E17),"",'03.Muestra'!$E17)</f>
        <v>https://www3.gobiernodecanarias.org/sanidad/scs/mapa.jsp?idDocument=0200b78a-a2fa-11e0-9610-f1717f4d08a3&amp;idCarpeta=75cf3520-ab2b-11dd-970d-d73a0633ac17</v>
      </c>
      <c r="D560" s="168" t="s">
        <v>78</v>
      </c>
      <c r="E560" s="137"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4" t="str">
        <f>IF( ISBLANK('03.Muestra'!$C18),"",'03.Muestra'!$C18)</f>
        <v>Certificado Covid Digital</v>
      </c>
      <c r="C561" s="144" t="str">
        <f>IF( ISBLANK('03.Muestra'!$E18),"",'03.Muestra'!$E18)</f>
        <v>https://www3.gobiernodecanarias.org/sanidad/scs/contenidoGenerico.jsp?idDocument=2a91d475-c785-11eb-b581-0f5e23fc7f70&amp;idCarpeta=e01092c2-7d66-11ea-871d-cb574c2473a4</v>
      </c>
      <c r="D561" s="168" t="s">
        <v>78</v>
      </c>
      <c r="E561" s="137"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4" t="str">
        <f>IF( ISBLANK('03.Muestra'!$C19),"",'03.Muestra'!$C19)</f>
        <v>Ciudadania</v>
      </c>
      <c r="C562" s="144" t="str">
        <f>IF( ISBLANK('03.Muestra'!$E19),"",'03.Muestra'!$E19)</f>
        <v>https://www3.gobiernodecanarias.org/sanidad/scs/tematica.jsp?idCarpeta=ae273cd1-b385-11e9-82f7-8d5cff9227e6</v>
      </c>
      <c r="D562" s="168" t="s">
        <v>78</v>
      </c>
      <c r="E562" s="137"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4" t="str">
        <f>IF( ISBLANK('03.Muestra'!$C20),"",'03.Muestra'!$C20)</f>
        <v>Petición de cita hospital</v>
      </c>
      <c r="C563" s="144" t="str">
        <f>IF( ISBLANK('03.Muestra'!$E20),"",'03.Muestra'!$E20)</f>
        <v>https://www3.gobiernodecanarias.org/sanidad/scs/CitasHUC/</v>
      </c>
      <c r="D563" s="168" t="s">
        <v>78</v>
      </c>
      <c r="E563" s="137"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4" t="str">
        <f>IF( ISBLANK('03.Muestra'!$C21),"",'03.Muestra'!$C21)</f>
        <v/>
      </c>
      <c r="C564" s="144" t="str">
        <f>IF( ISBLANK('03.Muestra'!$E21),"",'03.Muestra'!$E21)</f>
        <v/>
      </c>
      <c r="D564" s="168" t="str">
        <f t="shared" ref="D558:D585" si="29">IF(AND(B564&lt;&gt;"",C564&lt;&gt;""),"N/T","")</f>
        <v/>
      </c>
      <c r="E564" s="137"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4" t="str">
        <f>IF( ISBLANK('03.Muestra'!$C22),"",'03.Muestra'!$C22)</f>
        <v/>
      </c>
      <c r="C565" s="144" t="str">
        <f>IF( ISBLANK('03.Muestra'!$E22),"",'03.Muestra'!$E22)</f>
        <v/>
      </c>
      <c r="D565" s="168" t="str">
        <f t="shared" si="29"/>
        <v/>
      </c>
      <c r="E565" s="137"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4" t="str">
        <f>IF( ISBLANK('03.Muestra'!$C23),"",'03.Muestra'!$C23)</f>
        <v/>
      </c>
      <c r="C566" s="144" t="str">
        <f>IF( ISBLANK('03.Muestra'!$E23),"",'03.Muestra'!$E23)</f>
        <v/>
      </c>
      <c r="D566" s="168" t="str">
        <f t="shared" si="29"/>
        <v/>
      </c>
      <c r="E566" s="137"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4" t="str">
        <f>IF( ISBLANK('03.Muestra'!$C24),"",'03.Muestra'!$C24)</f>
        <v/>
      </c>
      <c r="C567" s="144" t="str">
        <f>IF( ISBLANK('03.Muestra'!$E24),"",'03.Muestra'!$E24)</f>
        <v/>
      </c>
      <c r="D567" s="168" t="str">
        <f t="shared" si="29"/>
        <v/>
      </c>
      <c r="E567" s="137"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4" t="str">
        <f>IF( ISBLANK('03.Muestra'!$C25),"",'03.Muestra'!$C25)</f>
        <v/>
      </c>
      <c r="C568" s="144" t="str">
        <f>IF( ISBLANK('03.Muestra'!$E25),"",'03.Muestra'!$E25)</f>
        <v/>
      </c>
      <c r="D568" s="168" t="str">
        <f t="shared" si="29"/>
        <v/>
      </c>
      <c r="E568" s="137"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4" t="str">
        <f>IF( ISBLANK('03.Muestra'!$C26),"",'03.Muestra'!$C26)</f>
        <v/>
      </c>
      <c r="C569" s="144" t="str">
        <f>IF( ISBLANK('03.Muestra'!$E26),"",'03.Muestra'!$E26)</f>
        <v/>
      </c>
      <c r="D569" s="168" t="str">
        <f t="shared" si="29"/>
        <v/>
      </c>
      <c r="E569" s="137"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4" t="str">
        <f>IF( ISBLANK('03.Muestra'!$C27),"",'03.Muestra'!$C27)</f>
        <v/>
      </c>
      <c r="C570" s="144" t="str">
        <f>IF( ISBLANK('03.Muestra'!$E27),"",'03.Muestra'!$E27)</f>
        <v/>
      </c>
      <c r="D570" s="168" t="str">
        <f t="shared" si="29"/>
        <v/>
      </c>
      <c r="E570" s="137"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4" t="str">
        <f>IF( ISBLANK('03.Muestra'!$C28),"",'03.Muestra'!$C28)</f>
        <v/>
      </c>
      <c r="C571" s="144" t="str">
        <f>IF( ISBLANK('03.Muestra'!$E28),"",'03.Muestra'!$E28)</f>
        <v/>
      </c>
      <c r="D571" s="168" t="str">
        <f t="shared" si="29"/>
        <v/>
      </c>
      <c r="E571" s="137"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4" t="str">
        <f>IF( ISBLANK('03.Muestra'!$C29),"",'03.Muestra'!$C29)</f>
        <v/>
      </c>
      <c r="C572" s="144" t="str">
        <f>IF( ISBLANK('03.Muestra'!$E29),"",'03.Muestra'!$E29)</f>
        <v/>
      </c>
      <c r="D572" s="168" t="str">
        <f t="shared" si="29"/>
        <v/>
      </c>
      <c r="E572" s="137"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4" t="str">
        <f>IF( ISBLANK('03.Muestra'!$C30),"",'03.Muestra'!$C30)</f>
        <v/>
      </c>
      <c r="C573" s="144" t="str">
        <f>IF( ISBLANK('03.Muestra'!$E30),"",'03.Muestra'!$E30)</f>
        <v/>
      </c>
      <c r="D573" s="168" t="str">
        <f t="shared" si="29"/>
        <v/>
      </c>
      <c r="E573" s="137"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4" t="str">
        <f>IF( ISBLANK('03.Muestra'!$C31),"",'03.Muestra'!$C31)</f>
        <v/>
      </c>
      <c r="C574" s="144" t="str">
        <f>IF( ISBLANK('03.Muestra'!$E31),"",'03.Muestra'!$E31)</f>
        <v/>
      </c>
      <c r="D574" s="168" t="str">
        <f t="shared" si="29"/>
        <v/>
      </c>
      <c r="E574" s="137"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4" t="str">
        <f>IF( ISBLANK('03.Muestra'!$C32),"",'03.Muestra'!$C32)</f>
        <v/>
      </c>
      <c r="C575" s="144" t="str">
        <f>IF( ISBLANK('03.Muestra'!$E32),"",'03.Muestra'!$E32)</f>
        <v/>
      </c>
      <c r="D575" s="168" t="str">
        <f t="shared" si="29"/>
        <v/>
      </c>
      <c r="E575" s="137"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4" t="str">
        <f>IF( ISBLANK('03.Muestra'!$C33),"",'03.Muestra'!$C33)</f>
        <v/>
      </c>
      <c r="C576" s="144" t="str">
        <f>IF( ISBLANK('03.Muestra'!$E33),"",'03.Muestra'!$E33)</f>
        <v/>
      </c>
      <c r="D576" s="168" t="str">
        <f t="shared" si="29"/>
        <v/>
      </c>
      <c r="E576" s="137"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4" t="str">
        <f>IF( ISBLANK('03.Muestra'!$C34),"",'03.Muestra'!$C34)</f>
        <v/>
      </c>
      <c r="C577" s="144" t="str">
        <f>IF( ISBLANK('03.Muestra'!$E34),"",'03.Muestra'!$E34)</f>
        <v/>
      </c>
      <c r="D577" s="168" t="str">
        <f t="shared" si="29"/>
        <v/>
      </c>
      <c r="E577" s="137"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4" t="str">
        <f>IF( ISBLANK('03.Muestra'!$C35),"",'03.Muestra'!$C35)</f>
        <v/>
      </c>
      <c r="C578" s="144" t="str">
        <f>IF( ISBLANK('03.Muestra'!$E35),"",'03.Muestra'!$E35)</f>
        <v/>
      </c>
      <c r="D578" s="168" t="str">
        <f t="shared" si="29"/>
        <v/>
      </c>
      <c r="E578" s="137"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4" t="str">
        <f>IF( ISBLANK('03.Muestra'!$C36),"",'03.Muestra'!$C36)</f>
        <v/>
      </c>
      <c r="C579" s="144" t="str">
        <f>IF( ISBLANK('03.Muestra'!$E36),"",'03.Muestra'!$E36)</f>
        <v/>
      </c>
      <c r="D579" s="168" t="str">
        <f t="shared" si="29"/>
        <v/>
      </c>
      <c r="E579" s="137" t="str">
        <f t="shared" si="28"/>
        <v/>
      </c>
      <c r="F579" s="157"/>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4" t="str">
        <f>IF( ISBLANK('03.Muestra'!$C37),"",'03.Muestra'!$C37)</f>
        <v/>
      </c>
      <c r="C580" s="144" t="str">
        <f>IF( ISBLANK('03.Muestra'!$E37),"",'03.Muestra'!$E37)</f>
        <v/>
      </c>
      <c r="D580" s="168" t="str">
        <f t="shared" si="29"/>
        <v/>
      </c>
      <c r="E580" s="137" t="str">
        <f t="shared" si="28"/>
        <v/>
      </c>
      <c r="F580" s="157"/>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4" t="str">
        <f>IF( ISBLANK('03.Muestra'!$C38),"",'03.Muestra'!$C38)</f>
        <v/>
      </c>
      <c r="C581" s="144" t="str">
        <f>IF( ISBLANK('03.Muestra'!$E38),"",'03.Muestra'!$E38)</f>
        <v/>
      </c>
      <c r="D581" s="168" t="str">
        <f t="shared" si="29"/>
        <v/>
      </c>
      <c r="E581" s="137" t="str">
        <f t="shared" si="28"/>
        <v/>
      </c>
      <c r="F581" s="157"/>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4" t="str">
        <f>IF( ISBLANK('03.Muestra'!$C39),"",'03.Muestra'!$C39)</f>
        <v/>
      </c>
      <c r="C582" s="144" t="str">
        <f>IF( ISBLANK('03.Muestra'!$E39),"",'03.Muestra'!$E39)</f>
        <v/>
      </c>
      <c r="D582" s="168" t="str">
        <f t="shared" si="29"/>
        <v/>
      </c>
      <c r="E582" s="137" t="str">
        <f t="shared" si="28"/>
        <v/>
      </c>
      <c r="F582" s="157"/>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4" t="str">
        <f>IF( ISBLANK('03.Muestra'!$C40),"",'03.Muestra'!$C40)</f>
        <v/>
      </c>
      <c r="C583" s="144" t="str">
        <f>IF( ISBLANK('03.Muestra'!$E40),"",'03.Muestra'!$E40)</f>
        <v/>
      </c>
      <c r="D583" s="168" t="str">
        <f t="shared" si="29"/>
        <v/>
      </c>
      <c r="E583" s="137" t="str">
        <f t="shared" si="28"/>
        <v/>
      </c>
      <c r="F583" s="157"/>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4" t="str">
        <f>IF( ISBLANK('03.Muestra'!$C41),"",'03.Muestra'!$C41)</f>
        <v/>
      </c>
      <c r="C584" s="144" t="str">
        <f>IF( ISBLANK('03.Muestra'!$E41),"",'03.Muestra'!$E41)</f>
        <v/>
      </c>
      <c r="D584" s="168" t="str">
        <f t="shared" si="29"/>
        <v/>
      </c>
      <c r="E584" s="137" t="str">
        <f t="shared" si="28"/>
        <v/>
      </c>
      <c r="F584" s="157"/>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4" t="str">
        <f>IF( ISBLANK('03.Muestra'!$C42),"",'03.Muestra'!$C42)</f>
        <v/>
      </c>
      <c r="C585" s="144" t="str">
        <f>IF( ISBLANK('03.Muestra'!$E42),"",'03.Muestra'!$E42)</f>
        <v/>
      </c>
      <c r="D585" s="168" t="str">
        <f t="shared" si="29"/>
        <v/>
      </c>
      <c r="E585" s="137"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7"/>
      <c r="E586" s="137"/>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7"/>
      <c r="E587" s="142"/>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0" t="s">
        <v>80</v>
      </c>
      <c r="C588" s="28" t="s">
        <v>108</v>
      </c>
      <c r="D588" s="29" t="s">
        <v>87</v>
      </c>
      <c r="E588" s="156"/>
      <c r="K588" s="19"/>
      <c r="L588" s="19"/>
      <c r="M588" s="19"/>
      <c r="N588" s="19"/>
      <c r="O588" s="19"/>
      <c r="P588" s="19"/>
      <c r="Q588" s="19"/>
      <c r="R588" s="19"/>
      <c r="S588" s="19"/>
      <c r="T588" s="19"/>
      <c r="U588" s="19"/>
      <c r="V588" s="19"/>
      <c r="W588" s="19"/>
      <c r="X588" s="19"/>
      <c r="Y588" s="19"/>
    </row>
    <row r="589" spans="2:25" ht="12" customHeight="1">
      <c r="B589" s="144" t="str">
        <f>IF( ISBLANK('03.Muestra'!$C8),"",'03.Muestra'!$C8)</f>
        <v>Servicio Canario de Salud</v>
      </c>
      <c r="C589" s="144" t="str">
        <f>IF( ISBLANK('03.Muestra'!$E8),"",'03.Muestra'!$E8)</f>
        <v>https://www3.gobiernodecanarias.org/sanidad/scs/</v>
      </c>
      <c r="D589" s="168" t="s">
        <v>78</v>
      </c>
      <c r="E589" s="137" t="str">
        <f t="shared" ref="E589:E623" si="30">IF(D589&lt;&gt;"",IF(AND(B589&lt;&gt;"",C589&lt;&gt;""),"","ERR"),"")</f>
        <v/>
      </c>
      <c r="F589" s="145" t="str">
        <f t="array" ref="F589:J589">TRANSPOSE('DATA - Oculta'!$U$9:$U$13)</f>
        <v>N/T</v>
      </c>
      <c r="G589" s="146" t="str">
        <v>N/D</v>
      </c>
      <c r="H589" s="147" t="str">
        <v>N/A</v>
      </c>
      <c r="I589" s="148" t="str">
        <v>Falla</v>
      </c>
      <c r="J589" s="149" t="str">
        <v>Pasa</v>
      </c>
      <c r="K589" s="150" t="s">
        <v>85</v>
      </c>
      <c r="L589" s="19"/>
      <c r="M589" s="19"/>
      <c r="N589" s="19"/>
      <c r="O589" s="19"/>
      <c r="P589" s="19"/>
      <c r="Q589" s="19"/>
      <c r="R589" s="19"/>
      <c r="S589" s="19"/>
      <c r="T589" s="19"/>
      <c r="U589" s="19"/>
      <c r="V589" s="19"/>
      <c r="W589" s="19"/>
      <c r="X589" s="19"/>
      <c r="Y589" s="19"/>
    </row>
    <row r="590" spans="2:25" ht="12" customHeight="1">
      <c r="B590" s="144" t="str">
        <f>IF( ISBLANK('03.Muestra'!$C9),"",'03.Muestra'!$C9)</f>
        <v>Profesionales</v>
      </c>
      <c r="C590" s="144" t="str">
        <f>IF( ISBLANK('03.Muestra'!$E9),"",'03.Muestra'!$E9)</f>
        <v>https://www3.gobiernodecanarias.org/sanidad/scs/tematica.jsp?idCarpeta=381a58ec-a15a-11e9-a502-d7333c007c29</v>
      </c>
      <c r="D590" s="168" t="s">
        <v>78</v>
      </c>
      <c r="E590" s="137" t="str">
        <f t="shared" si="30"/>
        <v/>
      </c>
      <c r="F590" s="151">
        <f ca="1">COUNTIF($D589:INDIRECT("$D" &amp;  SUM(ROW()-1,'03.Muestra'!$D$45)-1),F589)</f>
        <v>0</v>
      </c>
      <c r="G590" s="151">
        <f ca="1">COUNTIF($D589:INDIRECT("$D" &amp;  SUM(ROW()-1,'03.Muestra'!$D$45)-1),G589)</f>
        <v>0</v>
      </c>
      <c r="H590" s="151">
        <f ca="1">COUNTIF($D589:INDIRECT("$D" &amp;  SUM(ROW()-1,'03.Muestra'!$D$45)-1),H589)</f>
        <v>0</v>
      </c>
      <c r="I590" s="151">
        <f ca="1">COUNTIF($D589:INDIRECT("$D" &amp;  SUM(ROW()-1,'03.Muestra'!$D$45)-1),I589)</f>
        <v>1</v>
      </c>
      <c r="J590" s="151">
        <f ca="1">COUNTIF($D589:INDIRECT("$D" &amp;  SUM(ROW()-1,'03.Muestra'!$D$45)-1),J589)</f>
        <v>12</v>
      </c>
      <c r="K590" s="151">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4" t="str">
        <f>IF( ISBLANK('03.Muestra'!$C10),"",'03.Muestra'!$C10)</f>
        <v>Vacunación frente Covid-19</v>
      </c>
      <c r="C591" s="144" t="str">
        <f>IF( ISBLANK('03.Muestra'!$E10),"",'03.Muestra'!$E10)</f>
        <v>https://www3.gobiernodecanarias.org/sanidad/scs/contenidoGenerico.jsp?idDocument=c6332147-5728-11eb-8a2c-c902a217e6a5&amp;idCarpeta=e01092c2-7d66-11ea-871d-cb574c2473a4</v>
      </c>
      <c r="D591" s="168" t="s">
        <v>78</v>
      </c>
      <c r="E591" s="137"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4" t="str">
        <f>IF( ISBLANK('03.Muestra'!$C11),"",'03.Muestra'!$C11)</f>
        <v>SCS-Registro de centros</v>
      </c>
      <c r="C592" s="144" t="str">
        <f>IF( ISBLANK('03.Muestra'!$E11),"",'03.Muestra'!$E11)</f>
        <v>https://www3.gobiernodecanarias.org/sanidad/scs/RegistroCentros/DoLoad</v>
      </c>
      <c r="D592" s="168" t="s">
        <v>78</v>
      </c>
      <c r="E592" s="137"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4" t="str">
        <f>IF( ISBLANK('03.Muestra'!$C12),"",'03.Muestra'!$C12)</f>
        <v>MiAutoTestCovid</v>
      </c>
      <c r="C593" s="144" t="str">
        <f>IF( ISBLANK('03.Muestra'!$E12),"",'03.Muestra'!$E12)</f>
        <v>https://www3.gobiernodecanarias.org/sanidad/scs/Miautotestcovid/</v>
      </c>
      <c r="D593" s="168" t="s">
        <v>78</v>
      </c>
      <c r="E593" s="137"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4" t="str">
        <f>IF( ISBLANK('03.Muestra'!$C13),"",'03.Muestra'!$C13)</f>
        <v>Informes epidemiológicos</v>
      </c>
      <c r="C594" s="144" t="str">
        <f>IF( ISBLANK('03.Muestra'!$E13),"",'03.Muestra'!$E13)</f>
        <v>https://www3.gobiernodecanarias.org/sanidad/scs/contenidoGenerico.jsp?idDocument=83670f95-f738-11ea-8b38-0997195c2925&amp;idCarpeta=e01092c2-7d66-11ea-871d-cb574c2473a4</v>
      </c>
      <c r="D594" s="168" t="s">
        <v>78</v>
      </c>
      <c r="E594" s="137"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4" t="str">
        <f>IF( ISBLANK('03.Muestra'!$C14),"",'03.Muestra'!$C14)</f>
        <v>Mapa Sanitario</v>
      </c>
      <c r="C595" s="144" t="str">
        <f>IF( ISBLANK('03.Muestra'!$E14),"",'03.Muestra'!$E14)</f>
        <v>https://www3.gobiernodecanarias.org/sanidad/scs/mapa.jsp?idDocument=f1272534-b1e0-11e0-8086-e35e241032d3&amp;idCarpeta=75cf3520-ab2b-11dd-970d-d73a0633ac17</v>
      </c>
      <c r="D595" s="168" t="s">
        <v>78</v>
      </c>
      <c r="E595" s="137"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4" t="str">
        <f>IF( ISBLANK('03.Muestra'!$C15),"",'03.Muestra'!$C15)</f>
        <v>gaptfformacion</v>
      </c>
      <c r="C596" s="144" t="str">
        <f>IF( ISBLANK('03.Muestra'!$E15),"",'03.Muestra'!$E15)</f>
        <v>https://www3.gobiernodecanarias.org/scs/gaptfformacion/</v>
      </c>
      <c r="D596" s="168" t="s">
        <v>81</v>
      </c>
      <c r="E596" s="137"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4" t="str">
        <f>IF( ISBLANK('03.Muestra'!$C16),"",'03.Muestra'!$C16)</f>
        <v>Tarjeta Sanitaria</v>
      </c>
      <c r="C597" s="144" t="str">
        <f>IF( ISBLANK('03.Muestra'!$E16),"",'03.Muestra'!$E16)</f>
        <v>https://www3.gobiernodecanarias.org/sanidad/scs/contenidoGenerico.jsp?idDocument=9090ca1f-a9bb-11de-ae50-15aa3b9230b7&amp;idCarpeta=ae273cd1-b385-11e9-82f7-8d5cff9227e6</v>
      </c>
      <c r="D597" s="168" t="s">
        <v>78</v>
      </c>
      <c r="E597" s="137"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4" t="str">
        <f>IF( ISBLANK('03.Muestra'!$C17),"",'03.Muestra'!$C17)</f>
        <v>Mapa Playas</v>
      </c>
      <c r="C598" s="144" t="str">
        <f>IF( ISBLANK('03.Muestra'!$E17),"",'03.Muestra'!$E17)</f>
        <v>https://www3.gobiernodecanarias.org/sanidad/scs/mapa.jsp?idDocument=0200b78a-a2fa-11e0-9610-f1717f4d08a3&amp;idCarpeta=75cf3520-ab2b-11dd-970d-d73a0633ac17</v>
      </c>
      <c r="D598" s="168" t="s">
        <v>78</v>
      </c>
      <c r="E598" s="137"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4" t="str">
        <f>IF( ISBLANK('03.Muestra'!$C18),"",'03.Muestra'!$C18)</f>
        <v>Certificado Covid Digital</v>
      </c>
      <c r="C599" s="144" t="str">
        <f>IF( ISBLANK('03.Muestra'!$E18),"",'03.Muestra'!$E18)</f>
        <v>https://www3.gobiernodecanarias.org/sanidad/scs/contenidoGenerico.jsp?idDocument=2a91d475-c785-11eb-b581-0f5e23fc7f70&amp;idCarpeta=e01092c2-7d66-11ea-871d-cb574c2473a4</v>
      </c>
      <c r="D599" s="168" t="s">
        <v>78</v>
      </c>
      <c r="E599" s="137"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4" t="str">
        <f>IF( ISBLANK('03.Muestra'!$C19),"",'03.Muestra'!$C19)</f>
        <v>Ciudadania</v>
      </c>
      <c r="C600" s="144" t="str">
        <f>IF( ISBLANK('03.Muestra'!$E19),"",'03.Muestra'!$E19)</f>
        <v>https://www3.gobiernodecanarias.org/sanidad/scs/tematica.jsp?idCarpeta=ae273cd1-b385-11e9-82f7-8d5cff9227e6</v>
      </c>
      <c r="D600" s="168" t="s">
        <v>78</v>
      </c>
      <c r="E600" s="137"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4" t="str">
        <f>IF( ISBLANK('03.Muestra'!$C20),"",'03.Muestra'!$C20)</f>
        <v>Petición de cita hospital</v>
      </c>
      <c r="C601" s="144" t="str">
        <f>IF( ISBLANK('03.Muestra'!$E20),"",'03.Muestra'!$E20)</f>
        <v>https://www3.gobiernodecanarias.org/sanidad/scs/CitasHUC/</v>
      </c>
      <c r="D601" s="168" t="s">
        <v>78</v>
      </c>
      <c r="E601" s="137"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4" t="str">
        <f>IF( ISBLANK('03.Muestra'!$C21),"",'03.Muestra'!$C21)</f>
        <v/>
      </c>
      <c r="C602" s="144" t="str">
        <f>IF( ISBLANK('03.Muestra'!$E21),"",'03.Muestra'!$E21)</f>
        <v/>
      </c>
      <c r="D602" s="168" t="str">
        <f t="shared" ref="D596:D623" si="31">IF(AND(B602&lt;&gt;"",C602&lt;&gt;""),"N/T","")</f>
        <v/>
      </c>
      <c r="E602" s="137"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4" t="str">
        <f>IF( ISBLANK('03.Muestra'!$C22),"",'03.Muestra'!$C22)</f>
        <v/>
      </c>
      <c r="C603" s="144" t="str">
        <f>IF( ISBLANK('03.Muestra'!$E22),"",'03.Muestra'!$E22)</f>
        <v/>
      </c>
      <c r="D603" s="168" t="str">
        <f t="shared" si="31"/>
        <v/>
      </c>
      <c r="E603" s="137"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4" t="str">
        <f>IF( ISBLANK('03.Muestra'!$C23),"",'03.Muestra'!$C23)</f>
        <v/>
      </c>
      <c r="C604" s="144" t="str">
        <f>IF( ISBLANK('03.Muestra'!$E23),"",'03.Muestra'!$E23)</f>
        <v/>
      </c>
      <c r="D604" s="168" t="str">
        <f t="shared" si="31"/>
        <v/>
      </c>
      <c r="E604" s="137"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4" t="str">
        <f>IF( ISBLANK('03.Muestra'!$C24),"",'03.Muestra'!$C24)</f>
        <v/>
      </c>
      <c r="C605" s="144" t="str">
        <f>IF( ISBLANK('03.Muestra'!$E24),"",'03.Muestra'!$E24)</f>
        <v/>
      </c>
      <c r="D605" s="168" t="str">
        <f t="shared" si="31"/>
        <v/>
      </c>
      <c r="E605" s="137"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4" t="str">
        <f>IF( ISBLANK('03.Muestra'!$C25),"",'03.Muestra'!$C25)</f>
        <v/>
      </c>
      <c r="C606" s="144" t="str">
        <f>IF( ISBLANK('03.Muestra'!$E25),"",'03.Muestra'!$E25)</f>
        <v/>
      </c>
      <c r="D606" s="168" t="str">
        <f t="shared" si="31"/>
        <v/>
      </c>
      <c r="E606" s="137"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4" t="str">
        <f>IF( ISBLANK('03.Muestra'!$C26),"",'03.Muestra'!$C26)</f>
        <v/>
      </c>
      <c r="C607" s="144" t="str">
        <f>IF( ISBLANK('03.Muestra'!$E26),"",'03.Muestra'!$E26)</f>
        <v/>
      </c>
      <c r="D607" s="168" t="str">
        <f t="shared" si="31"/>
        <v/>
      </c>
      <c r="E607" s="137"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4" t="str">
        <f>IF( ISBLANK('03.Muestra'!$C27),"",'03.Muestra'!$C27)</f>
        <v/>
      </c>
      <c r="C608" s="144" t="str">
        <f>IF( ISBLANK('03.Muestra'!$E27),"",'03.Muestra'!$E27)</f>
        <v/>
      </c>
      <c r="D608" s="168" t="str">
        <f t="shared" si="31"/>
        <v/>
      </c>
      <c r="E608" s="137"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4" t="str">
        <f>IF( ISBLANK('03.Muestra'!$C28),"",'03.Muestra'!$C28)</f>
        <v/>
      </c>
      <c r="C609" s="144" t="str">
        <f>IF( ISBLANK('03.Muestra'!$E28),"",'03.Muestra'!$E28)</f>
        <v/>
      </c>
      <c r="D609" s="168" t="str">
        <f t="shared" si="31"/>
        <v/>
      </c>
      <c r="E609" s="137"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4" t="str">
        <f>IF( ISBLANK('03.Muestra'!$C29),"",'03.Muestra'!$C29)</f>
        <v/>
      </c>
      <c r="C610" s="144" t="str">
        <f>IF( ISBLANK('03.Muestra'!$E29),"",'03.Muestra'!$E29)</f>
        <v/>
      </c>
      <c r="D610" s="168" t="str">
        <f t="shared" si="31"/>
        <v/>
      </c>
      <c r="E610" s="137"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4" t="str">
        <f>IF( ISBLANK('03.Muestra'!$C30),"",'03.Muestra'!$C30)</f>
        <v/>
      </c>
      <c r="C611" s="144" t="str">
        <f>IF( ISBLANK('03.Muestra'!$E30),"",'03.Muestra'!$E30)</f>
        <v/>
      </c>
      <c r="D611" s="168" t="str">
        <f t="shared" si="31"/>
        <v/>
      </c>
      <c r="E611" s="137"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4" t="str">
        <f>IF( ISBLANK('03.Muestra'!$C31),"",'03.Muestra'!$C31)</f>
        <v/>
      </c>
      <c r="C612" s="144" t="str">
        <f>IF( ISBLANK('03.Muestra'!$E31),"",'03.Muestra'!$E31)</f>
        <v/>
      </c>
      <c r="D612" s="168" t="str">
        <f t="shared" si="31"/>
        <v/>
      </c>
      <c r="E612" s="137"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4" t="str">
        <f>IF( ISBLANK('03.Muestra'!$C32),"",'03.Muestra'!$C32)</f>
        <v/>
      </c>
      <c r="C613" s="144" t="str">
        <f>IF( ISBLANK('03.Muestra'!$E32),"",'03.Muestra'!$E32)</f>
        <v/>
      </c>
      <c r="D613" s="168" t="str">
        <f t="shared" si="31"/>
        <v/>
      </c>
      <c r="E613" s="137"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4" t="str">
        <f>IF( ISBLANK('03.Muestra'!$C33),"",'03.Muestra'!$C33)</f>
        <v/>
      </c>
      <c r="C614" s="144" t="str">
        <f>IF( ISBLANK('03.Muestra'!$E33),"",'03.Muestra'!$E33)</f>
        <v/>
      </c>
      <c r="D614" s="168" t="str">
        <f t="shared" si="31"/>
        <v/>
      </c>
      <c r="E614" s="137"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4" t="str">
        <f>IF( ISBLANK('03.Muestra'!$C34),"",'03.Muestra'!$C34)</f>
        <v/>
      </c>
      <c r="C615" s="144" t="str">
        <f>IF( ISBLANK('03.Muestra'!$E34),"",'03.Muestra'!$E34)</f>
        <v/>
      </c>
      <c r="D615" s="168" t="str">
        <f t="shared" si="31"/>
        <v/>
      </c>
      <c r="E615" s="137"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4" t="str">
        <f>IF( ISBLANK('03.Muestra'!$C35),"",'03.Muestra'!$C35)</f>
        <v/>
      </c>
      <c r="C616" s="144" t="str">
        <f>IF( ISBLANK('03.Muestra'!$E35),"",'03.Muestra'!$E35)</f>
        <v/>
      </c>
      <c r="D616" s="168" t="str">
        <f t="shared" si="31"/>
        <v/>
      </c>
      <c r="E616" s="137"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4" t="str">
        <f>IF( ISBLANK('03.Muestra'!$C36),"",'03.Muestra'!$C36)</f>
        <v/>
      </c>
      <c r="C617" s="144" t="str">
        <f>IF( ISBLANK('03.Muestra'!$E36),"",'03.Muestra'!$E36)</f>
        <v/>
      </c>
      <c r="D617" s="168" t="str">
        <f t="shared" si="31"/>
        <v/>
      </c>
      <c r="E617" s="137" t="str">
        <f t="shared" si="30"/>
        <v/>
      </c>
      <c r="F617" s="157"/>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4" t="str">
        <f>IF( ISBLANK('03.Muestra'!$C37),"",'03.Muestra'!$C37)</f>
        <v/>
      </c>
      <c r="C618" s="144" t="str">
        <f>IF( ISBLANK('03.Muestra'!$E37),"",'03.Muestra'!$E37)</f>
        <v/>
      </c>
      <c r="D618" s="168" t="str">
        <f t="shared" si="31"/>
        <v/>
      </c>
      <c r="E618" s="137" t="str">
        <f t="shared" si="30"/>
        <v/>
      </c>
      <c r="F618" s="157"/>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4" t="str">
        <f>IF( ISBLANK('03.Muestra'!$C38),"",'03.Muestra'!$C38)</f>
        <v/>
      </c>
      <c r="C619" s="144" t="str">
        <f>IF( ISBLANK('03.Muestra'!$E38),"",'03.Muestra'!$E38)</f>
        <v/>
      </c>
      <c r="D619" s="168" t="str">
        <f t="shared" si="31"/>
        <v/>
      </c>
      <c r="E619" s="137" t="str">
        <f t="shared" si="30"/>
        <v/>
      </c>
      <c r="F619" s="157"/>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4" t="str">
        <f>IF( ISBLANK('03.Muestra'!$C39),"",'03.Muestra'!$C39)</f>
        <v/>
      </c>
      <c r="C620" s="144" t="str">
        <f>IF( ISBLANK('03.Muestra'!$E39),"",'03.Muestra'!$E39)</f>
        <v/>
      </c>
      <c r="D620" s="168" t="str">
        <f t="shared" si="31"/>
        <v/>
      </c>
      <c r="E620" s="137" t="str">
        <f t="shared" si="30"/>
        <v/>
      </c>
      <c r="F620" s="157"/>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4" t="str">
        <f>IF( ISBLANK('03.Muestra'!$C40),"",'03.Muestra'!$C40)</f>
        <v/>
      </c>
      <c r="C621" s="144" t="str">
        <f>IF( ISBLANK('03.Muestra'!$E40),"",'03.Muestra'!$E40)</f>
        <v/>
      </c>
      <c r="D621" s="168" t="str">
        <f t="shared" si="31"/>
        <v/>
      </c>
      <c r="E621" s="137" t="str">
        <f t="shared" si="30"/>
        <v/>
      </c>
      <c r="F621" s="157"/>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4" t="str">
        <f>IF( ISBLANK('03.Muestra'!$C41),"",'03.Muestra'!$C41)</f>
        <v/>
      </c>
      <c r="C622" s="144" t="str">
        <f>IF( ISBLANK('03.Muestra'!$E41),"",'03.Muestra'!$E41)</f>
        <v/>
      </c>
      <c r="D622" s="168" t="str">
        <f t="shared" si="31"/>
        <v/>
      </c>
      <c r="E622" s="137" t="str">
        <f t="shared" si="30"/>
        <v/>
      </c>
      <c r="F622" s="157"/>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4" t="str">
        <f>IF( ISBLANK('03.Muestra'!$C42),"",'03.Muestra'!$C42)</f>
        <v/>
      </c>
      <c r="C623" s="144" t="str">
        <f>IF( ISBLANK('03.Muestra'!$E42),"",'03.Muestra'!$E42)</f>
        <v/>
      </c>
      <c r="D623" s="168" t="str">
        <f t="shared" si="31"/>
        <v/>
      </c>
      <c r="E623" s="137"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7"/>
      <c r="E624" s="137"/>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7"/>
      <c r="E625" s="142"/>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0" t="s">
        <v>80</v>
      </c>
      <c r="C626" s="28" t="s">
        <v>109</v>
      </c>
      <c r="D626" s="29" t="s">
        <v>87</v>
      </c>
      <c r="E626" s="156"/>
      <c r="K626" s="19"/>
      <c r="L626" s="19"/>
      <c r="M626" s="19"/>
      <c r="N626" s="19"/>
      <c r="O626" s="19"/>
      <c r="P626" s="19"/>
      <c r="Q626" s="19"/>
      <c r="R626" s="19"/>
      <c r="S626" s="19"/>
      <c r="T626" s="19"/>
      <c r="U626" s="19"/>
      <c r="V626" s="19"/>
      <c r="W626" s="19"/>
      <c r="X626" s="19"/>
      <c r="Y626" s="19"/>
    </row>
    <row r="627" spans="2:25" ht="12" customHeight="1">
      <c r="B627" s="144" t="str">
        <f>IF( ISBLANK('03.Muestra'!$C8),"",'03.Muestra'!$C8)</f>
        <v>Servicio Canario de Salud</v>
      </c>
      <c r="C627" s="144" t="str">
        <f>IF( ISBLANK('03.Muestra'!$E8),"",'03.Muestra'!$E8)</f>
        <v>https://www3.gobiernodecanarias.org/sanidad/scs/</v>
      </c>
      <c r="D627" s="168" t="s">
        <v>78</v>
      </c>
      <c r="E627" s="137" t="str">
        <f t="shared" ref="E627:E661" si="32">IF(D627&lt;&gt;"",IF(AND(B627&lt;&gt;"",C627&lt;&gt;""),"","ERR"),"")</f>
        <v/>
      </c>
      <c r="F627" s="145" t="str">
        <f t="array" ref="F627:J627">TRANSPOSE('DATA - Oculta'!$U$9:$U$13)</f>
        <v>N/T</v>
      </c>
      <c r="G627" s="146" t="str">
        <v>N/D</v>
      </c>
      <c r="H627" s="147" t="str">
        <v>N/A</v>
      </c>
      <c r="I627" s="148" t="str">
        <v>Falla</v>
      </c>
      <c r="J627" s="149" t="str">
        <v>Pasa</v>
      </c>
      <c r="K627" s="150" t="s">
        <v>85</v>
      </c>
      <c r="L627" s="19"/>
      <c r="M627" s="19"/>
      <c r="N627" s="19"/>
      <c r="O627" s="19"/>
      <c r="P627" s="19"/>
      <c r="Q627" s="19"/>
      <c r="R627" s="19"/>
      <c r="S627" s="19"/>
      <c r="T627" s="19"/>
      <c r="U627" s="19"/>
      <c r="V627" s="19"/>
      <c r="W627" s="19"/>
      <c r="X627" s="19"/>
      <c r="Y627" s="19"/>
    </row>
    <row r="628" spans="2:25" ht="12" customHeight="1">
      <c r="B628" s="144" t="str">
        <f>IF( ISBLANK('03.Muestra'!$C9),"",'03.Muestra'!$C9)</f>
        <v>Profesionales</v>
      </c>
      <c r="C628" s="144" t="str">
        <f>IF( ISBLANK('03.Muestra'!$E9),"",'03.Muestra'!$E9)</f>
        <v>https://www3.gobiernodecanarias.org/sanidad/scs/tematica.jsp?idCarpeta=381a58ec-a15a-11e9-a502-d7333c007c29</v>
      </c>
      <c r="D628" s="168" t="s">
        <v>78</v>
      </c>
      <c r="E628" s="137" t="str">
        <f t="shared" si="32"/>
        <v/>
      </c>
      <c r="F628" s="151">
        <f ca="1">COUNTIF($D627:INDIRECT("$D" &amp;  SUM(ROW()-1,'03.Muestra'!$D$45)-1),F627)</f>
        <v>0</v>
      </c>
      <c r="G628" s="151">
        <f ca="1">COUNTIF($D627:INDIRECT("$D" &amp;  SUM(ROW()-1,'03.Muestra'!$D$45)-1),G627)</f>
        <v>0</v>
      </c>
      <c r="H628" s="151">
        <f ca="1">COUNTIF($D627:INDIRECT("$D" &amp;  SUM(ROW()-1,'03.Muestra'!$D$45)-1),H627)</f>
        <v>0</v>
      </c>
      <c r="I628" s="151">
        <f ca="1">COUNTIF($D627:INDIRECT("$D" &amp;  SUM(ROW()-1,'03.Muestra'!$D$45)-1),I627)</f>
        <v>1</v>
      </c>
      <c r="J628" s="151">
        <f ca="1">COUNTIF($D627:INDIRECT("$D" &amp;  SUM(ROW()-1,'03.Muestra'!$D$45)-1),J627)</f>
        <v>12</v>
      </c>
      <c r="K628" s="151">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4" t="str">
        <f>IF( ISBLANK('03.Muestra'!$C10),"",'03.Muestra'!$C10)</f>
        <v>Vacunación frente Covid-19</v>
      </c>
      <c r="C629" s="144" t="str">
        <f>IF( ISBLANK('03.Muestra'!$E10),"",'03.Muestra'!$E10)</f>
        <v>https://www3.gobiernodecanarias.org/sanidad/scs/contenidoGenerico.jsp?idDocument=c6332147-5728-11eb-8a2c-c902a217e6a5&amp;idCarpeta=e01092c2-7d66-11ea-871d-cb574c2473a4</v>
      </c>
      <c r="D629" s="168" t="s">
        <v>78</v>
      </c>
      <c r="E629" s="137"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4" t="str">
        <f>IF( ISBLANK('03.Muestra'!$C11),"",'03.Muestra'!$C11)</f>
        <v>SCS-Registro de centros</v>
      </c>
      <c r="C630" s="144" t="str">
        <f>IF( ISBLANK('03.Muestra'!$E11),"",'03.Muestra'!$E11)</f>
        <v>https://www3.gobiernodecanarias.org/sanidad/scs/RegistroCentros/DoLoad</v>
      </c>
      <c r="D630" s="168" t="s">
        <v>78</v>
      </c>
      <c r="E630" s="137"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4" t="str">
        <f>IF( ISBLANK('03.Muestra'!$C12),"",'03.Muestra'!$C12)</f>
        <v>MiAutoTestCovid</v>
      </c>
      <c r="C631" s="144" t="str">
        <f>IF( ISBLANK('03.Muestra'!$E12),"",'03.Muestra'!$E12)</f>
        <v>https://www3.gobiernodecanarias.org/sanidad/scs/Miautotestcovid/</v>
      </c>
      <c r="D631" s="168" t="s">
        <v>78</v>
      </c>
      <c r="E631" s="137"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4" t="str">
        <f>IF( ISBLANK('03.Muestra'!$C13),"",'03.Muestra'!$C13)</f>
        <v>Informes epidemiológicos</v>
      </c>
      <c r="C632" s="144" t="str">
        <f>IF( ISBLANK('03.Muestra'!$E13),"",'03.Muestra'!$E13)</f>
        <v>https://www3.gobiernodecanarias.org/sanidad/scs/contenidoGenerico.jsp?idDocument=83670f95-f738-11ea-8b38-0997195c2925&amp;idCarpeta=e01092c2-7d66-11ea-871d-cb574c2473a4</v>
      </c>
      <c r="D632" s="168" t="s">
        <v>78</v>
      </c>
      <c r="E632" s="137"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4" t="str">
        <f>IF( ISBLANK('03.Muestra'!$C14),"",'03.Muestra'!$C14)</f>
        <v>Mapa Sanitario</v>
      </c>
      <c r="C633" s="144" t="str">
        <f>IF( ISBLANK('03.Muestra'!$E14),"",'03.Muestra'!$E14)</f>
        <v>https://www3.gobiernodecanarias.org/sanidad/scs/mapa.jsp?idDocument=f1272534-b1e0-11e0-8086-e35e241032d3&amp;idCarpeta=75cf3520-ab2b-11dd-970d-d73a0633ac17</v>
      </c>
      <c r="D633" s="168" t="s">
        <v>78</v>
      </c>
      <c r="E633" s="137"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4" t="str">
        <f>IF( ISBLANK('03.Muestra'!$C15),"",'03.Muestra'!$C15)</f>
        <v>gaptfformacion</v>
      </c>
      <c r="C634" s="144" t="str">
        <f>IF( ISBLANK('03.Muestra'!$E15),"",'03.Muestra'!$E15)</f>
        <v>https://www3.gobiernodecanarias.org/scs/gaptfformacion/</v>
      </c>
      <c r="D634" s="168" t="s">
        <v>81</v>
      </c>
      <c r="E634" s="137"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4" t="str">
        <f>IF( ISBLANK('03.Muestra'!$C16),"",'03.Muestra'!$C16)</f>
        <v>Tarjeta Sanitaria</v>
      </c>
      <c r="C635" s="144" t="str">
        <f>IF( ISBLANK('03.Muestra'!$E16),"",'03.Muestra'!$E16)</f>
        <v>https://www3.gobiernodecanarias.org/sanidad/scs/contenidoGenerico.jsp?idDocument=9090ca1f-a9bb-11de-ae50-15aa3b9230b7&amp;idCarpeta=ae273cd1-b385-11e9-82f7-8d5cff9227e6</v>
      </c>
      <c r="D635" s="168" t="s">
        <v>78</v>
      </c>
      <c r="E635" s="137"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4" t="str">
        <f>IF( ISBLANK('03.Muestra'!$C17),"",'03.Muestra'!$C17)</f>
        <v>Mapa Playas</v>
      </c>
      <c r="C636" s="144" t="str">
        <f>IF( ISBLANK('03.Muestra'!$E17),"",'03.Muestra'!$E17)</f>
        <v>https://www3.gobiernodecanarias.org/sanidad/scs/mapa.jsp?idDocument=0200b78a-a2fa-11e0-9610-f1717f4d08a3&amp;idCarpeta=75cf3520-ab2b-11dd-970d-d73a0633ac17</v>
      </c>
      <c r="D636" s="168" t="s">
        <v>78</v>
      </c>
      <c r="E636" s="137"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4" t="str">
        <f>IF( ISBLANK('03.Muestra'!$C18),"",'03.Muestra'!$C18)</f>
        <v>Certificado Covid Digital</v>
      </c>
      <c r="C637" s="144" t="str">
        <f>IF( ISBLANK('03.Muestra'!$E18),"",'03.Muestra'!$E18)</f>
        <v>https://www3.gobiernodecanarias.org/sanidad/scs/contenidoGenerico.jsp?idDocument=2a91d475-c785-11eb-b581-0f5e23fc7f70&amp;idCarpeta=e01092c2-7d66-11ea-871d-cb574c2473a4</v>
      </c>
      <c r="D637" s="168" t="s">
        <v>78</v>
      </c>
      <c r="E637" s="137"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4" t="str">
        <f>IF( ISBLANK('03.Muestra'!$C19),"",'03.Muestra'!$C19)</f>
        <v>Ciudadania</v>
      </c>
      <c r="C638" s="144" t="str">
        <f>IF( ISBLANK('03.Muestra'!$E19),"",'03.Muestra'!$E19)</f>
        <v>https://www3.gobiernodecanarias.org/sanidad/scs/tematica.jsp?idCarpeta=ae273cd1-b385-11e9-82f7-8d5cff9227e6</v>
      </c>
      <c r="D638" s="168" t="s">
        <v>78</v>
      </c>
      <c r="E638" s="137"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4" t="str">
        <f>IF( ISBLANK('03.Muestra'!$C20),"",'03.Muestra'!$C20)</f>
        <v>Petición de cita hospital</v>
      </c>
      <c r="C639" s="144" t="str">
        <f>IF( ISBLANK('03.Muestra'!$E20),"",'03.Muestra'!$E20)</f>
        <v>https://www3.gobiernodecanarias.org/sanidad/scs/CitasHUC/</v>
      </c>
      <c r="D639" s="168" t="s">
        <v>78</v>
      </c>
      <c r="E639" s="137"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4" t="str">
        <f>IF( ISBLANK('03.Muestra'!$C21),"",'03.Muestra'!$C21)</f>
        <v/>
      </c>
      <c r="C640" s="144" t="str">
        <f>IF( ISBLANK('03.Muestra'!$E21),"",'03.Muestra'!$E21)</f>
        <v/>
      </c>
      <c r="D640" s="168" t="str">
        <f t="shared" ref="D634:D661" si="33">IF(AND(B640&lt;&gt;"",C640&lt;&gt;""),"N/T","")</f>
        <v/>
      </c>
      <c r="E640" s="137"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4" t="str">
        <f>IF( ISBLANK('03.Muestra'!$C22),"",'03.Muestra'!$C22)</f>
        <v/>
      </c>
      <c r="C641" s="144" t="str">
        <f>IF( ISBLANK('03.Muestra'!$E22),"",'03.Muestra'!$E22)</f>
        <v/>
      </c>
      <c r="D641" s="168" t="str">
        <f t="shared" si="33"/>
        <v/>
      </c>
      <c r="E641" s="137"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4" t="str">
        <f>IF( ISBLANK('03.Muestra'!$C23),"",'03.Muestra'!$C23)</f>
        <v/>
      </c>
      <c r="C642" s="144" t="str">
        <f>IF( ISBLANK('03.Muestra'!$E23),"",'03.Muestra'!$E23)</f>
        <v/>
      </c>
      <c r="D642" s="168" t="str">
        <f t="shared" si="33"/>
        <v/>
      </c>
      <c r="E642" s="137"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4" t="str">
        <f>IF( ISBLANK('03.Muestra'!$C24),"",'03.Muestra'!$C24)</f>
        <v/>
      </c>
      <c r="C643" s="144" t="str">
        <f>IF( ISBLANK('03.Muestra'!$E24),"",'03.Muestra'!$E24)</f>
        <v/>
      </c>
      <c r="D643" s="168" t="str">
        <f t="shared" si="33"/>
        <v/>
      </c>
      <c r="E643" s="137"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4" t="str">
        <f>IF( ISBLANK('03.Muestra'!$C25),"",'03.Muestra'!$C25)</f>
        <v/>
      </c>
      <c r="C644" s="144" t="str">
        <f>IF( ISBLANK('03.Muestra'!$E25),"",'03.Muestra'!$E25)</f>
        <v/>
      </c>
      <c r="D644" s="168" t="str">
        <f t="shared" si="33"/>
        <v/>
      </c>
      <c r="E644" s="137"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4" t="str">
        <f>IF( ISBLANK('03.Muestra'!$C26),"",'03.Muestra'!$C26)</f>
        <v/>
      </c>
      <c r="C645" s="144" t="str">
        <f>IF( ISBLANK('03.Muestra'!$E26),"",'03.Muestra'!$E26)</f>
        <v/>
      </c>
      <c r="D645" s="168" t="str">
        <f t="shared" si="33"/>
        <v/>
      </c>
      <c r="E645" s="137"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4" t="str">
        <f>IF( ISBLANK('03.Muestra'!$C27),"",'03.Muestra'!$C27)</f>
        <v/>
      </c>
      <c r="C646" s="144" t="str">
        <f>IF( ISBLANK('03.Muestra'!$E27),"",'03.Muestra'!$E27)</f>
        <v/>
      </c>
      <c r="D646" s="168" t="str">
        <f t="shared" si="33"/>
        <v/>
      </c>
      <c r="E646" s="137"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4" t="str">
        <f>IF( ISBLANK('03.Muestra'!$C28),"",'03.Muestra'!$C28)</f>
        <v/>
      </c>
      <c r="C647" s="144" t="str">
        <f>IF( ISBLANK('03.Muestra'!$E28),"",'03.Muestra'!$E28)</f>
        <v/>
      </c>
      <c r="D647" s="168" t="str">
        <f t="shared" si="33"/>
        <v/>
      </c>
      <c r="E647" s="137"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4" t="str">
        <f>IF( ISBLANK('03.Muestra'!$C29),"",'03.Muestra'!$C29)</f>
        <v/>
      </c>
      <c r="C648" s="144" t="str">
        <f>IF( ISBLANK('03.Muestra'!$E29),"",'03.Muestra'!$E29)</f>
        <v/>
      </c>
      <c r="D648" s="168" t="str">
        <f t="shared" si="33"/>
        <v/>
      </c>
      <c r="E648" s="137"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4" t="str">
        <f>IF( ISBLANK('03.Muestra'!$C30),"",'03.Muestra'!$C30)</f>
        <v/>
      </c>
      <c r="C649" s="144" t="str">
        <f>IF( ISBLANK('03.Muestra'!$E30),"",'03.Muestra'!$E30)</f>
        <v/>
      </c>
      <c r="D649" s="168" t="str">
        <f t="shared" si="33"/>
        <v/>
      </c>
      <c r="E649" s="137"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4" t="str">
        <f>IF( ISBLANK('03.Muestra'!$C31),"",'03.Muestra'!$C31)</f>
        <v/>
      </c>
      <c r="C650" s="144" t="str">
        <f>IF( ISBLANK('03.Muestra'!$E31),"",'03.Muestra'!$E31)</f>
        <v/>
      </c>
      <c r="D650" s="168" t="str">
        <f t="shared" si="33"/>
        <v/>
      </c>
      <c r="E650" s="137"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4" t="str">
        <f>IF( ISBLANK('03.Muestra'!$C32),"",'03.Muestra'!$C32)</f>
        <v/>
      </c>
      <c r="C651" s="144" t="str">
        <f>IF( ISBLANK('03.Muestra'!$E32),"",'03.Muestra'!$E32)</f>
        <v/>
      </c>
      <c r="D651" s="168" t="str">
        <f t="shared" si="33"/>
        <v/>
      </c>
      <c r="E651" s="137"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4" t="str">
        <f>IF( ISBLANK('03.Muestra'!$C33),"",'03.Muestra'!$C33)</f>
        <v/>
      </c>
      <c r="C652" s="144" t="str">
        <f>IF( ISBLANK('03.Muestra'!$E33),"",'03.Muestra'!$E33)</f>
        <v/>
      </c>
      <c r="D652" s="168" t="str">
        <f t="shared" si="33"/>
        <v/>
      </c>
      <c r="E652" s="137"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4" t="str">
        <f>IF( ISBLANK('03.Muestra'!$C34),"",'03.Muestra'!$C34)</f>
        <v/>
      </c>
      <c r="C653" s="144" t="str">
        <f>IF( ISBLANK('03.Muestra'!$E34),"",'03.Muestra'!$E34)</f>
        <v/>
      </c>
      <c r="D653" s="168" t="str">
        <f t="shared" si="33"/>
        <v/>
      </c>
      <c r="E653" s="137"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4" t="str">
        <f>IF( ISBLANK('03.Muestra'!$C35),"",'03.Muestra'!$C35)</f>
        <v/>
      </c>
      <c r="C654" s="144" t="str">
        <f>IF( ISBLANK('03.Muestra'!$E35),"",'03.Muestra'!$E35)</f>
        <v/>
      </c>
      <c r="D654" s="168" t="str">
        <f t="shared" si="33"/>
        <v/>
      </c>
      <c r="E654" s="137"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4" t="str">
        <f>IF( ISBLANK('03.Muestra'!$C36),"",'03.Muestra'!$C36)</f>
        <v/>
      </c>
      <c r="C655" s="144" t="str">
        <f>IF( ISBLANK('03.Muestra'!$E36),"",'03.Muestra'!$E36)</f>
        <v/>
      </c>
      <c r="D655" s="168" t="str">
        <f t="shared" si="33"/>
        <v/>
      </c>
      <c r="E655" s="137" t="str">
        <f t="shared" si="32"/>
        <v/>
      </c>
      <c r="F655" s="157"/>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4" t="str">
        <f>IF( ISBLANK('03.Muestra'!$C37),"",'03.Muestra'!$C37)</f>
        <v/>
      </c>
      <c r="C656" s="144" t="str">
        <f>IF( ISBLANK('03.Muestra'!$E37),"",'03.Muestra'!$E37)</f>
        <v/>
      </c>
      <c r="D656" s="168" t="str">
        <f t="shared" si="33"/>
        <v/>
      </c>
      <c r="E656" s="137" t="str">
        <f t="shared" si="32"/>
        <v/>
      </c>
      <c r="F656" s="157"/>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4" t="str">
        <f>IF( ISBLANK('03.Muestra'!$C38),"",'03.Muestra'!$C38)</f>
        <v/>
      </c>
      <c r="C657" s="144" t="str">
        <f>IF( ISBLANK('03.Muestra'!$E38),"",'03.Muestra'!$E38)</f>
        <v/>
      </c>
      <c r="D657" s="168" t="str">
        <f t="shared" si="33"/>
        <v/>
      </c>
      <c r="E657" s="137" t="str">
        <f t="shared" si="32"/>
        <v/>
      </c>
      <c r="F657" s="157"/>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4" t="str">
        <f>IF( ISBLANK('03.Muestra'!$C39),"",'03.Muestra'!$C39)</f>
        <v/>
      </c>
      <c r="C658" s="144" t="str">
        <f>IF( ISBLANK('03.Muestra'!$E39),"",'03.Muestra'!$E39)</f>
        <v/>
      </c>
      <c r="D658" s="168" t="str">
        <f t="shared" si="33"/>
        <v/>
      </c>
      <c r="E658" s="137" t="str">
        <f t="shared" si="32"/>
        <v/>
      </c>
      <c r="F658" s="157"/>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4" t="str">
        <f>IF( ISBLANK('03.Muestra'!$C40),"",'03.Muestra'!$C40)</f>
        <v/>
      </c>
      <c r="C659" s="144" t="str">
        <f>IF( ISBLANK('03.Muestra'!$E40),"",'03.Muestra'!$E40)</f>
        <v/>
      </c>
      <c r="D659" s="168" t="str">
        <f t="shared" si="33"/>
        <v/>
      </c>
      <c r="E659" s="137" t="str">
        <f t="shared" si="32"/>
        <v/>
      </c>
      <c r="F659" s="157"/>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4" t="str">
        <f>IF( ISBLANK('03.Muestra'!$C41),"",'03.Muestra'!$C41)</f>
        <v/>
      </c>
      <c r="C660" s="144" t="str">
        <f>IF( ISBLANK('03.Muestra'!$E41),"",'03.Muestra'!$E41)</f>
        <v/>
      </c>
      <c r="D660" s="168" t="str">
        <f t="shared" si="33"/>
        <v/>
      </c>
      <c r="E660" s="137" t="str">
        <f t="shared" si="32"/>
        <v/>
      </c>
      <c r="F660" s="157"/>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4" t="str">
        <f>IF( ISBLANK('03.Muestra'!$C42),"",'03.Muestra'!$C42)</f>
        <v/>
      </c>
      <c r="C661" s="144" t="str">
        <f>IF( ISBLANK('03.Muestra'!$E42),"",'03.Muestra'!$E42)</f>
        <v/>
      </c>
      <c r="D661" s="168" t="str">
        <f t="shared" si="33"/>
        <v/>
      </c>
      <c r="E661" s="137"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7"/>
      <c r="E662" s="137"/>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7"/>
      <c r="E663" s="142"/>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0" t="s">
        <v>80</v>
      </c>
      <c r="C664" s="28" t="s">
        <v>110</v>
      </c>
      <c r="D664" s="29" t="s">
        <v>87</v>
      </c>
      <c r="E664" s="156"/>
      <c r="K664" s="19"/>
      <c r="L664" s="19"/>
      <c r="M664" s="19"/>
      <c r="N664" s="19"/>
      <c r="O664" s="19"/>
      <c r="P664" s="19"/>
      <c r="Q664" s="19"/>
      <c r="R664" s="19"/>
      <c r="S664" s="19"/>
      <c r="T664" s="19"/>
      <c r="U664" s="19"/>
      <c r="V664" s="19"/>
      <c r="W664" s="19"/>
      <c r="X664" s="19"/>
      <c r="Y664" s="19"/>
    </row>
    <row r="665" spans="2:25" ht="13.25" customHeight="1">
      <c r="B665" s="144" t="str">
        <f>IF( ISBLANK('03.Muestra'!$C8),"",'03.Muestra'!$C8)</f>
        <v>Servicio Canario de Salud</v>
      </c>
      <c r="C665" s="144" t="str">
        <f>IF( ISBLANK('03.Muestra'!$E8),"",'03.Muestra'!$E8)</f>
        <v>https://www3.gobiernodecanarias.org/sanidad/scs/</v>
      </c>
      <c r="D665" s="168" t="s">
        <v>78</v>
      </c>
      <c r="E665" s="137" t="str">
        <f t="shared" ref="E665:E699" si="34">IF(D665&lt;&gt;"",IF(AND(B665&lt;&gt;"",C665&lt;&gt;""),"","ERR"),"")</f>
        <v/>
      </c>
      <c r="F665" s="145" t="str">
        <f t="array" ref="F665:J665">TRANSPOSE('DATA - Oculta'!$U$9:$U$13)</f>
        <v>N/T</v>
      </c>
      <c r="G665" s="146" t="str">
        <v>N/D</v>
      </c>
      <c r="H665" s="147" t="str">
        <v>N/A</v>
      </c>
      <c r="I665" s="148" t="str">
        <v>Falla</v>
      </c>
      <c r="J665" s="149" t="str">
        <v>Pasa</v>
      </c>
      <c r="K665" s="150" t="s">
        <v>85</v>
      </c>
      <c r="L665" s="19"/>
      <c r="M665" s="19"/>
      <c r="N665" s="19"/>
      <c r="O665" s="19"/>
      <c r="P665" s="19"/>
      <c r="Q665" s="19"/>
      <c r="R665" s="19"/>
      <c r="S665" s="19"/>
      <c r="T665" s="19"/>
      <c r="U665" s="19"/>
      <c r="V665" s="19"/>
      <c r="W665" s="19"/>
      <c r="X665" s="19"/>
      <c r="Y665" s="19"/>
    </row>
    <row r="666" spans="2:25" ht="13.25" customHeight="1">
      <c r="B666" s="144" t="str">
        <f>IF( ISBLANK('03.Muestra'!$C9),"",'03.Muestra'!$C9)</f>
        <v>Profesionales</v>
      </c>
      <c r="C666" s="144" t="str">
        <f>IF( ISBLANK('03.Muestra'!$E9),"",'03.Muestra'!$E9)</f>
        <v>https://www3.gobiernodecanarias.org/sanidad/scs/tematica.jsp?idCarpeta=381a58ec-a15a-11e9-a502-d7333c007c29</v>
      </c>
      <c r="D666" s="168" t="s">
        <v>78</v>
      </c>
      <c r="E666" s="137" t="str">
        <f t="shared" si="34"/>
        <v/>
      </c>
      <c r="F666" s="151">
        <f ca="1">COUNTIF($D665:INDIRECT("$D" &amp;  SUM(ROW()-1,'03.Muestra'!$D$45)-1),F665)</f>
        <v>0</v>
      </c>
      <c r="G666" s="151">
        <f ca="1">COUNTIF($D665:INDIRECT("$D" &amp;  SUM(ROW()-1,'03.Muestra'!$D$45)-1),G665)</f>
        <v>0</v>
      </c>
      <c r="H666" s="151">
        <f ca="1">COUNTIF($D665:INDIRECT("$D" &amp;  SUM(ROW()-1,'03.Muestra'!$D$45)-1),H665)</f>
        <v>0</v>
      </c>
      <c r="I666" s="151">
        <f ca="1">COUNTIF($D665:INDIRECT("$D" &amp;  SUM(ROW()-1,'03.Muestra'!$D$45)-1),I665)</f>
        <v>1</v>
      </c>
      <c r="J666" s="151">
        <f ca="1">COUNTIF($D665:INDIRECT("$D" &amp;  SUM(ROW()-1,'03.Muestra'!$D$45)-1),J665)</f>
        <v>12</v>
      </c>
      <c r="K666" s="151">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4" t="str">
        <f>IF( ISBLANK('03.Muestra'!$C10),"",'03.Muestra'!$C10)</f>
        <v>Vacunación frente Covid-19</v>
      </c>
      <c r="C667" s="144" t="str">
        <f>IF( ISBLANK('03.Muestra'!$E10),"",'03.Muestra'!$E10)</f>
        <v>https://www3.gobiernodecanarias.org/sanidad/scs/contenidoGenerico.jsp?idDocument=c6332147-5728-11eb-8a2c-c902a217e6a5&amp;idCarpeta=e01092c2-7d66-11ea-871d-cb574c2473a4</v>
      </c>
      <c r="D667" s="168" t="s">
        <v>78</v>
      </c>
      <c r="E667" s="137"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4" t="str">
        <f>IF( ISBLANK('03.Muestra'!$C11),"",'03.Muestra'!$C11)</f>
        <v>SCS-Registro de centros</v>
      </c>
      <c r="C668" s="144" t="str">
        <f>IF( ISBLANK('03.Muestra'!$E11),"",'03.Muestra'!$E11)</f>
        <v>https://www3.gobiernodecanarias.org/sanidad/scs/RegistroCentros/DoLoad</v>
      </c>
      <c r="D668" s="168" t="s">
        <v>78</v>
      </c>
      <c r="E668" s="137"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4" t="str">
        <f>IF( ISBLANK('03.Muestra'!$C12),"",'03.Muestra'!$C12)</f>
        <v>MiAutoTestCovid</v>
      </c>
      <c r="C669" s="144" t="str">
        <f>IF( ISBLANK('03.Muestra'!$E12),"",'03.Muestra'!$E12)</f>
        <v>https://www3.gobiernodecanarias.org/sanidad/scs/Miautotestcovid/</v>
      </c>
      <c r="D669" s="168" t="s">
        <v>78</v>
      </c>
      <c r="E669" s="137"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4" t="str">
        <f>IF( ISBLANK('03.Muestra'!$C13),"",'03.Muestra'!$C13)</f>
        <v>Informes epidemiológicos</v>
      </c>
      <c r="C670" s="144" t="str">
        <f>IF( ISBLANK('03.Muestra'!$E13),"",'03.Muestra'!$E13)</f>
        <v>https://www3.gobiernodecanarias.org/sanidad/scs/contenidoGenerico.jsp?idDocument=83670f95-f738-11ea-8b38-0997195c2925&amp;idCarpeta=e01092c2-7d66-11ea-871d-cb574c2473a4</v>
      </c>
      <c r="D670" s="168" t="s">
        <v>78</v>
      </c>
      <c r="E670" s="137"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4" t="str">
        <f>IF( ISBLANK('03.Muestra'!$C14),"",'03.Muestra'!$C14)</f>
        <v>Mapa Sanitario</v>
      </c>
      <c r="C671" s="144" t="str">
        <f>IF( ISBLANK('03.Muestra'!$E14),"",'03.Muestra'!$E14)</f>
        <v>https://www3.gobiernodecanarias.org/sanidad/scs/mapa.jsp?idDocument=f1272534-b1e0-11e0-8086-e35e241032d3&amp;idCarpeta=75cf3520-ab2b-11dd-970d-d73a0633ac17</v>
      </c>
      <c r="D671" s="168" t="s">
        <v>78</v>
      </c>
      <c r="E671" s="137"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4" t="str">
        <f>IF( ISBLANK('03.Muestra'!$C15),"",'03.Muestra'!$C15)</f>
        <v>gaptfformacion</v>
      </c>
      <c r="C672" s="144" t="str">
        <f>IF( ISBLANK('03.Muestra'!$E15),"",'03.Muestra'!$E15)</f>
        <v>https://www3.gobiernodecanarias.org/scs/gaptfformacion/</v>
      </c>
      <c r="D672" s="168" t="s">
        <v>81</v>
      </c>
      <c r="E672" s="137"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4" t="str">
        <f>IF( ISBLANK('03.Muestra'!$C16),"",'03.Muestra'!$C16)</f>
        <v>Tarjeta Sanitaria</v>
      </c>
      <c r="C673" s="144" t="str">
        <f>IF( ISBLANK('03.Muestra'!$E16),"",'03.Muestra'!$E16)</f>
        <v>https://www3.gobiernodecanarias.org/sanidad/scs/contenidoGenerico.jsp?idDocument=9090ca1f-a9bb-11de-ae50-15aa3b9230b7&amp;idCarpeta=ae273cd1-b385-11e9-82f7-8d5cff9227e6</v>
      </c>
      <c r="D673" s="168" t="s">
        <v>78</v>
      </c>
      <c r="E673" s="137"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4" t="str">
        <f>IF( ISBLANK('03.Muestra'!$C17),"",'03.Muestra'!$C17)</f>
        <v>Mapa Playas</v>
      </c>
      <c r="C674" s="144" t="str">
        <f>IF( ISBLANK('03.Muestra'!$E17),"",'03.Muestra'!$E17)</f>
        <v>https://www3.gobiernodecanarias.org/sanidad/scs/mapa.jsp?idDocument=0200b78a-a2fa-11e0-9610-f1717f4d08a3&amp;idCarpeta=75cf3520-ab2b-11dd-970d-d73a0633ac17</v>
      </c>
      <c r="D674" s="168" t="s">
        <v>78</v>
      </c>
      <c r="E674" s="137"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4" t="str">
        <f>IF( ISBLANK('03.Muestra'!$C18),"",'03.Muestra'!$C18)</f>
        <v>Certificado Covid Digital</v>
      </c>
      <c r="C675" s="144" t="str">
        <f>IF( ISBLANK('03.Muestra'!$E18),"",'03.Muestra'!$E18)</f>
        <v>https://www3.gobiernodecanarias.org/sanidad/scs/contenidoGenerico.jsp?idDocument=2a91d475-c785-11eb-b581-0f5e23fc7f70&amp;idCarpeta=e01092c2-7d66-11ea-871d-cb574c2473a4</v>
      </c>
      <c r="D675" s="168" t="s">
        <v>78</v>
      </c>
      <c r="E675" s="137"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4" t="str">
        <f>IF( ISBLANK('03.Muestra'!$C19),"",'03.Muestra'!$C19)</f>
        <v>Ciudadania</v>
      </c>
      <c r="C676" s="144" t="str">
        <f>IF( ISBLANK('03.Muestra'!$E19),"",'03.Muestra'!$E19)</f>
        <v>https://www3.gobiernodecanarias.org/sanidad/scs/tematica.jsp?idCarpeta=ae273cd1-b385-11e9-82f7-8d5cff9227e6</v>
      </c>
      <c r="D676" s="168" t="s">
        <v>78</v>
      </c>
      <c r="E676" s="137"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4" t="str">
        <f>IF( ISBLANK('03.Muestra'!$C20),"",'03.Muestra'!$C20)</f>
        <v>Petición de cita hospital</v>
      </c>
      <c r="C677" s="144" t="str">
        <f>IF( ISBLANK('03.Muestra'!$E20),"",'03.Muestra'!$E20)</f>
        <v>https://www3.gobiernodecanarias.org/sanidad/scs/CitasHUC/</v>
      </c>
      <c r="D677" s="168" t="s">
        <v>78</v>
      </c>
      <c r="E677" s="137"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4" t="str">
        <f>IF( ISBLANK('03.Muestra'!$C21),"",'03.Muestra'!$C21)</f>
        <v/>
      </c>
      <c r="C678" s="144" t="str">
        <f>IF( ISBLANK('03.Muestra'!$E21),"",'03.Muestra'!$E21)</f>
        <v/>
      </c>
      <c r="D678" s="168" t="str">
        <f t="shared" ref="D672:D699" si="35">IF(AND(B678&lt;&gt;"",C678&lt;&gt;""),"N/T","")</f>
        <v/>
      </c>
      <c r="E678" s="137"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4" t="str">
        <f>IF( ISBLANK('03.Muestra'!$C22),"",'03.Muestra'!$C22)</f>
        <v/>
      </c>
      <c r="C679" s="144" t="str">
        <f>IF( ISBLANK('03.Muestra'!$E22),"",'03.Muestra'!$E22)</f>
        <v/>
      </c>
      <c r="D679" s="168" t="str">
        <f t="shared" si="35"/>
        <v/>
      </c>
      <c r="E679" s="137"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4" t="str">
        <f>IF( ISBLANK('03.Muestra'!$C23),"",'03.Muestra'!$C23)</f>
        <v/>
      </c>
      <c r="C680" s="144" t="str">
        <f>IF( ISBLANK('03.Muestra'!$E23),"",'03.Muestra'!$E23)</f>
        <v/>
      </c>
      <c r="D680" s="168" t="str">
        <f t="shared" si="35"/>
        <v/>
      </c>
      <c r="E680" s="137"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4" t="str">
        <f>IF( ISBLANK('03.Muestra'!$C24),"",'03.Muestra'!$C24)</f>
        <v/>
      </c>
      <c r="C681" s="144" t="str">
        <f>IF( ISBLANK('03.Muestra'!$E24),"",'03.Muestra'!$E24)</f>
        <v/>
      </c>
      <c r="D681" s="168" t="str">
        <f t="shared" si="35"/>
        <v/>
      </c>
      <c r="E681" s="137"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4" t="str">
        <f>IF( ISBLANK('03.Muestra'!$C25),"",'03.Muestra'!$C25)</f>
        <v/>
      </c>
      <c r="C682" s="144" t="str">
        <f>IF( ISBLANK('03.Muestra'!$E25),"",'03.Muestra'!$E25)</f>
        <v/>
      </c>
      <c r="D682" s="168" t="str">
        <f t="shared" si="35"/>
        <v/>
      </c>
      <c r="E682" s="137"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4" t="str">
        <f>IF( ISBLANK('03.Muestra'!$C26),"",'03.Muestra'!$C26)</f>
        <v/>
      </c>
      <c r="C683" s="144" t="str">
        <f>IF( ISBLANK('03.Muestra'!$E26),"",'03.Muestra'!$E26)</f>
        <v/>
      </c>
      <c r="D683" s="168" t="str">
        <f t="shared" si="35"/>
        <v/>
      </c>
      <c r="E683" s="137"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4" t="str">
        <f>IF( ISBLANK('03.Muestra'!$C27),"",'03.Muestra'!$C27)</f>
        <v/>
      </c>
      <c r="C684" s="144" t="str">
        <f>IF( ISBLANK('03.Muestra'!$E27),"",'03.Muestra'!$E27)</f>
        <v/>
      </c>
      <c r="D684" s="168" t="str">
        <f t="shared" si="35"/>
        <v/>
      </c>
      <c r="E684" s="137"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4" t="str">
        <f>IF( ISBLANK('03.Muestra'!$C28),"",'03.Muestra'!$C28)</f>
        <v/>
      </c>
      <c r="C685" s="144" t="str">
        <f>IF( ISBLANK('03.Muestra'!$E28),"",'03.Muestra'!$E28)</f>
        <v/>
      </c>
      <c r="D685" s="168" t="str">
        <f t="shared" si="35"/>
        <v/>
      </c>
      <c r="E685" s="137"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4" t="str">
        <f>IF( ISBLANK('03.Muestra'!$C29),"",'03.Muestra'!$C29)</f>
        <v/>
      </c>
      <c r="C686" s="144" t="str">
        <f>IF( ISBLANK('03.Muestra'!$E29),"",'03.Muestra'!$E29)</f>
        <v/>
      </c>
      <c r="D686" s="168" t="str">
        <f t="shared" si="35"/>
        <v/>
      </c>
      <c r="E686" s="137"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4" t="str">
        <f>IF( ISBLANK('03.Muestra'!$C30),"",'03.Muestra'!$C30)</f>
        <v/>
      </c>
      <c r="C687" s="144" t="str">
        <f>IF( ISBLANK('03.Muestra'!$E30),"",'03.Muestra'!$E30)</f>
        <v/>
      </c>
      <c r="D687" s="168" t="str">
        <f t="shared" si="35"/>
        <v/>
      </c>
      <c r="E687" s="137"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4" t="str">
        <f>IF( ISBLANK('03.Muestra'!$C31),"",'03.Muestra'!$C31)</f>
        <v/>
      </c>
      <c r="C688" s="144" t="str">
        <f>IF( ISBLANK('03.Muestra'!$E31),"",'03.Muestra'!$E31)</f>
        <v/>
      </c>
      <c r="D688" s="168" t="str">
        <f t="shared" si="35"/>
        <v/>
      </c>
      <c r="E688" s="137"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4" t="str">
        <f>IF( ISBLANK('03.Muestra'!$C32),"",'03.Muestra'!$C32)</f>
        <v/>
      </c>
      <c r="C689" s="144" t="str">
        <f>IF( ISBLANK('03.Muestra'!$E32),"",'03.Muestra'!$E32)</f>
        <v/>
      </c>
      <c r="D689" s="168" t="str">
        <f t="shared" si="35"/>
        <v/>
      </c>
      <c r="E689" s="137"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4" t="str">
        <f>IF( ISBLANK('03.Muestra'!$C33),"",'03.Muestra'!$C33)</f>
        <v/>
      </c>
      <c r="C690" s="144" t="str">
        <f>IF( ISBLANK('03.Muestra'!$E33),"",'03.Muestra'!$E33)</f>
        <v/>
      </c>
      <c r="D690" s="168" t="str">
        <f t="shared" si="35"/>
        <v/>
      </c>
      <c r="E690" s="137"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4" t="str">
        <f>IF( ISBLANK('03.Muestra'!$C34),"",'03.Muestra'!$C34)</f>
        <v/>
      </c>
      <c r="C691" s="144" t="str">
        <f>IF( ISBLANK('03.Muestra'!$E34),"",'03.Muestra'!$E34)</f>
        <v/>
      </c>
      <c r="D691" s="168" t="str">
        <f t="shared" si="35"/>
        <v/>
      </c>
      <c r="E691" s="137"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4" t="str">
        <f>IF( ISBLANK('03.Muestra'!$C35),"",'03.Muestra'!$C35)</f>
        <v/>
      </c>
      <c r="C692" s="144" t="str">
        <f>IF( ISBLANK('03.Muestra'!$E35),"",'03.Muestra'!$E35)</f>
        <v/>
      </c>
      <c r="D692" s="168" t="str">
        <f t="shared" si="35"/>
        <v/>
      </c>
      <c r="E692" s="137"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4" t="str">
        <f>IF( ISBLANK('03.Muestra'!$C36),"",'03.Muestra'!$C36)</f>
        <v/>
      </c>
      <c r="C693" s="144" t="str">
        <f>IF( ISBLANK('03.Muestra'!$E36),"",'03.Muestra'!$E36)</f>
        <v/>
      </c>
      <c r="D693" s="168" t="str">
        <f t="shared" si="35"/>
        <v/>
      </c>
      <c r="E693" s="137" t="str">
        <f t="shared" si="34"/>
        <v/>
      </c>
      <c r="F693" s="157"/>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4" t="str">
        <f>IF( ISBLANK('03.Muestra'!$C37),"",'03.Muestra'!$C37)</f>
        <v/>
      </c>
      <c r="C694" s="144" t="str">
        <f>IF( ISBLANK('03.Muestra'!$E37),"",'03.Muestra'!$E37)</f>
        <v/>
      </c>
      <c r="D694" s="168" t="str">
        <f t="shared" si="35"/>
        <v/>
      </c>
      <c r="E694" s="137" t="str">
        <f t="shared" si="34"/>
        <v/>
      </c>
      <c r="F694" s="157"/>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4" t="str">
        <f>IF( ISBLANK('03.Muestra'!$C38),"",'03.Muestra'!$C38)</f>
        <v/>
      </c>
      <c r="C695" s="144" t="str">
        <f>IF( ISBLANK('03.Muestra'!$E38),"",'03.Muestra'!$E38)</f>
        <v/>
      </c>
      <c r="D695" s="168" t="str">
        <f t="shared" si="35"/>
        <v/>
      </c>
      <c r="E695" s="137" t="str">
        <f t="shared" si="34"/>
        <v/>
      </c>
      <c r="F695" s="157"/>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4" t="str">
        <f>IF( ISBLANK('03.Muestra'!$C39),"",'03.Muestra'!$C39)</f>
        <v/>
      </c>
      <c r="C696" s="144" t="str">
        <f>IF( ISBLANK('03.Muestra'!$E39),"",'03.Muestra'!$E39)</f>
        <v/>
      </c>
      <c r="D696" s="168" t="str">
        <f t="shared" si="35"/>
        <v/>
      </c>
      <c r="E696" s="137" t="str">
        <f t="shared" si="34"/>
        <v/>
      </c>
      <c r="F696" s="157"/>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4" t="str">
        <f>IF( ISBLANK('03.Muestra'!$C40),"",'03.Muestra'!$C40)</f>
        <v/>
      </c>
      <c r="C697" s="144" t="str">
        <f>IF( ISBLANK('03.Muestra'!$E40),"",'03.Muestra'!$E40)</f>
        <v/>
      </c>
      <c r="D697" s="168" t="str">
        <f t="shared" si="35"/>
        <v/>
      </c>
      <c r="E697" s="137" t="str">
        <f t="shared" si="34"/>
        <v/>
      </c>
      <c r="F697" s="157"/>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4" t="str">
        <f>IF( ISBLANK('03.Muestra'!$C41),"",'03.Muestra'!$C41)</f>
        <v/>
      </c>
      <c r="C698" s="144" t="str">
        <f>IF( ISBLANK('03.Muestra'!$E41),"",'03.Muestra'!$E41)</f>
        <v/>
      </c>
      <c r="D698" s="168" t="str">
        <f t="shared" si="35"/>
        <v/>
      </c>
      <c r="E698" s="137" t="str">
        <f t="shared" si="34"/>
        <v/>
      </c>
      <c r="F698" s="157"/>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4" t="str">
        <f>IF( ISBLANK('03.Muestra'!$C42),"",'03.Muestra'!$C42)</f>
        <v/>
      </c>
      <c r="C699" s="144" t="str">
        <f>IF( ISBLANK('03.Muestra'!$E42),"",'03.Muestra'!$E42)</f>
        <v/>
      </c>
      <c r="D699" s="168" t="str">
        <f t="shared" si="35"/>
        <v/>
      </c>
      <c r="E699" s="137"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7"/>
      <c r="E700" s="137"/>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7"/>
      <c r="E701" s="142"/>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0" t="s">
        <v>80</v>
      </c>
      <c r="C702" s="28" t="s">
        <v>111</v>
      </c>
      <c r="D702" s="29" t="s">
        <v>87</v>
      </c>
      <c r="E702" s="156"/>
      <c r="K702" s="19"/>
      <c r="L702" s="19"/>
      <c r="M702" s="19"/>
      <c r="N702" s="19"/>
      <c r="O702" s="19"/>
      <c r="P702" s="19"/>
      <c r="Q702" s="19"/>
      <c r="R702" s="19"/>
      <c r="S702" s="19"/>
      <c r="T702" s="19"/>
      <c r="U702" s="19"/>
      <c r="V702" s="19"/>
      <c r="W702" s="19"/>
      <c r="X702" s="19"/>
      <c r="Y702" s="19"/>
    </row>
    <row r="703" spans="2:25" ht="14" customHeight="1">
      <c r="B703" s="144" t="str">
        <f>IF( ISBLANK('03.Muestra'!$C8),"",'03.Muestra'!$C8)</f>
        <v>Servicio Canario de Salud</v>
      </c>
      <c r="C703" s="144" t="str">
        <f>IF( ISBLANK('03.Muestra'!$E8),"",'03.Muestra'!$E8)</f>
        <v>https://www3.gobiernodecanarias.org/sanidad/scs/</v>
      </c>
      <c r="D703" s="168" t="s">
        <v>78</v>
      </c>
      <c r="E703" s="137" t="str">
        <f t="shared" ref="E703:E737" si="36">IF(D703&lt;&gt;"",IF(AND(B703&lt;&gt;"",C703&lt;&gt;""),"","ERR"),"")</f>
        <v/>
      </c>
      <c r="F703" s="145" t="str">
        <f t="array" ref="F703:J703">TRANSPOSE('DATA - Oculta'!$U$9:$U$13)</f>
        <v>N/T</v>
      </c>
      <c r="G703" s="146" t="str">
        <v>N/D</v>
      </c>
      <c r="H703" s="147" t="str">
        <v>N/A</v>
      </c>
      <c r="I703" s="148" t="str">
        <v>Falla</v>
      </c>
      <c r="J703" s="149" t="str">
        <v>Pasa</v>
      </c>
      <c r="K703" s="150" t="s">
        <v>85</v>
      </c>
      <c r="L703" s="19"/>
      <c r="M703" s="19"/>
      <c r="N703" s="19"/>
      <c r="O703" s="19"/>
      <c r="P703" s="19"/>
      <c r="Q703" s="19"/>
      <c r="R703" s="19"/>
      <c r="S703" s="19"/>
      <c r="T703" s="19"/>
      <c r="U703" s="19"/>
      <c r="V703" s="19"/>
      <c r="W703" s="19"/>
      <c r="X703" s="19"/>
      <c r="Y703" s="19"/>
    </row>
    <row r="704" spans="2:25" ht="14" customHeight="1">
      <c r="B704" s="144" t="str">
        <f>IF( ISBLANK('03.Muestra'!$C9),"",'03.Muestra'!$C9)</f>
        <v>Profesionales</v>
      </c>
      <c r="C704" s="144" t="str">
        <f>IF( ISBLANK('03.Muestra'!$E9),"",'03.Muestra'!$E9)</f>
        <v>https://www3.gobiernodecanarias.org/sanidad/scs/tematica.jsp?idCarpeta=381a58ec-a15a-11e9-a502-d7333c007c29</v>
      </c>
      <c r="D704" s="168" t="s">
        <v>78</v>
      </c>
      <c r="E704" s="137" t="str">
        <f t="shared" si="36"/>
        <v/>
      </c>
      <c r="F704" s="151">
        <f ca="1">COUNTIF($D703:INDIRECT("$D" &amp;  SUM(ROW()-1,'03.Muestra'!$D$45)-1),F703)</f>
        <v>0</v>
      </c>
      <c r="G704" s="151">
        <f ca="1">COUNTIF($D703:INDIRECT("$D" &amp;  SUM(ROW()-1,'03.Muestra'!$D$45)-1),G703)</f>
        <v>0</v>
      </c>
      <c r="H704" s="151">
        <f ca="1">COUNTIF($D703:INDIRECT("$D" &amp;  SUM(ROW()-1,'03.Muestra'!$D$45)-1),H703)</f>
        <v>0</v>
      </c>
      <c r="I704" s="151">
        <f ca="1">COUNTIF($D703:INDIRECT("$D" &amp;  SUM(ROW()-1,'03.Muestra'!$D$45)-1),I703)</f>
        <v>1</v>
      </c>
      <c r="J704" s="151">
        <f ca="1">COUNTIF($D703:INDIRECT("$D" &amp;  SUM(ROW()-1,'03.Muestra'!$D$45)-1),J703)</f>
        <v>12</v>
      </c>
      <c r="K704" s="151">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4" t="str">
        <f>IF( ISBLANK('03.Muestra'!$C10),"",'03.Muestra'!$C10)</f>
        <v>Vacunación frente Covid-19</v>
      </c>
      <c r="C705" s="144" t="str">
        <f>IF( ISBLANK('03.Muestra'!$E10),"",'03.Muestra'!$E10)</f>
        <v>https://www3.gobiernodecanarias.org/sanidad/scs/contenidoGenerico.jsp?idDocument=c6332147-5728-11eb-8a2c-c902a217e6a5&amp;idCarpeta=e01092c2-7d66-11ea-871d-cb574c2473a4</v>
      </c>
      <c r="D705" s="168" t="s">
        <v>78</v>
      </c>
      <c r="E705" s="137"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4" t="str">
        <f>IF( ISBLANK('03.Muestra'!$C11),"",'03.Muestra'!$C11)</f>
        <v>SCS-Registro de centros</v>
      </c>
      <c r="C706" s="144" t="str">
        <f>IF( ISBLANK('03.Muestra'!$E11),"",'03.Muestra'!$E11)</f>
        <v>https://www3.gobiernodecanarias.org/sanidad/scs/RegistroCentros/DoLoad</v>
      </c>
      <c r="D706" s="168" t="s">
        <v>78</v>
      </c>
      <c r="E706" s="137"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4" t="str">
        <f>IF( ISBLANK('03.Muestra'!$C12),"",'03.Muestra'!$C12)</f>
        <v>MiAutoTestCovid</v>
      </c>
      <c r="C707" s="144" t="str">
        <f>IF( ISBLANK('03.Muestra'!$E12),"",'03.Muestra'!$E12)</f>
        <v>https://www3.gobiernodecanarias.org/sanidad/scs/Miautotestcovid/</v>
      </c>
      <c r="D707" s="168" t="s">
        <v>78</v>
      </c>
      <c r="E707" s="137"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4" t="str">
        <f>IF( ISBLANK('03.Muestra'!$C13),"",'03.Muestra'!$C13)</f>
        <v>Informes epidemiológicos</v>
      </c>
      <c r="C708" s="144" t="str">
        <f>IF( ISBLANK('03.Muestra'!$E13),"",'03.Muestra'!$E13)</f>
        <v>https://www3.gobiernodecanarias.org/sanidad/scs/contenidoGenerico.jsp?idDocument=83670f95-f738-11ea-8b38-0997195c2925&amp;idCarpeta=e01092c2-7d66-11ea-871d-cb574c2473a4</v>
      </c>
      <c r="D708" s="168" t="s">
        <v>78</v>
      </c>
      <c r="E708" s="137"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4" t="str">
        <f>IF( ISBLANK('03.Muestra'!$C14),"",'03.Muestra'!$C14)</f>
        <v>Mapa Sanitario</v>
      </c>
      <c r="C709" s="144" t="str">
        <f>IF( ISBLANK('03.Muestra'!$E14),"",'03.Muestra'!$E14)</f>
        <v>https://www3.gobiernodecanarias.org/sanidad/scs/mapa.jsp?idDocument=f1272534-b1e0-11e0-8086-e35e241032d3&amp;idCarpeta=75cf3520-ab2b-11dd-970d-d73a0633ac17</v>
      </c>
      <c r="D709" s="168" t="s">
        <v>78</v>
      </c>
      <c r="E709" s="137"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4" t="str">
        <f>IF( ISBLANK('03.Muestra'!$C15),"",'03.Muestra'!$C15)</f>
        <v>gaptfformacion</v>
      </c>
      <c r="C710" s="144" t="str">
        <f>IF( ISBLANK('03.Muestra'!$E15),"",'03.Muestra'!$E15)</f>
        <v>https://www3.gobiernodecanarias.org/scs/gaptfformacion/</v>
      </c>
      <c r="D710" s="168" t="s">
        <v>81</v>
      </c>
      <c r="E710" s="137"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4" t="str">
        <f>IF( ISBLANK('03.Muestra'!$C16),"",'03.Muestra'!$C16)</f>
        <v>Tarjeta Sanitaria</v>
      </c>
      <c r="C711" s="144" t="str">
        <f>IF( ISBLANK('03.Muestra'!$E16),"",'03.Muestra'!$E16)</f>
        <v>https://www3.gobiernodecanarias.org/sanidad/scs/contenidoGenerico.jsp?idDocument=9090ca1f-a9bb-11de-ae50-15aa3b9230b7&amp;idCarpeta=ae273cd1-b385-11e9-82f7-8d5cff9227e6</v>
      </c>
      <c r="D711" s="168" t="s">
        <v>78</v>
      </c>
      <c r="E711" s="137"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4" t="str">
        <f>IF( ISBLANK('03.Muestra'!$C17),"",'03.Muestra'!$C17)</f>
        <v>Mapa Playas</v>
      </c>
      <c r="C712" s="144" t="str">
        <f>IF( ISBLANK('03.Muestra'!$E17),"",'03.Muestra'!$E17)</f>
        <v>https://www3.gobiernodecanarias.org/sanidad/scs/mapa.jsp?idDocument=0200b78a-a2fa-11e0-9610-f1717f4d08a3&amp;idCarpeta=75cf3520-ab2b-11dd-970d-d73a0633ac17</v>
      </c>
      <c r="D712" s="168" t="s">
        <v>78</v>
      </c>
      <c r="E712" s="137"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4" t="str">
        <f>IF( ISBLANK('03.Muestra'!$C18),"",'03.Muestra'!$C18)</f>
        <v>Certificado Covid Digital</v>
      </c>
      <c r="C713" s="144" t="str">
        <f>IF( ISBLANK('03.Muestra'!$E18),"",'03.Muestra'!$E18)</f>
        <v>https://www3.gobiernodecanarias.org/sanidad/scs/contenidoGenerico.jsp?idDocument=2a91d475-c785-11eb-b581-0f5e23fc7f70&amp;idCarpeta=e01092c2-7d66-11ea-871d-cb574c2473a4</v>
      </c>
      <c r="D713" s="168" t="s">
        <v>78</v>
      </c>
      <c r="E713" s="137"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4" t="str">
        <f>IF( ISBLANK('03.Muestra'!$C19),"",'03.Muestra'!$C19)</f>
        <v>Ciudadania</v>
      </c>
      <c r="C714" s="144" t="str">
        <f>IF( ISBLANK('03.Muestra'!$E19),"",'03.Muestra'!$E19)</f>
        <v>https://www3.gobiernodecanarias.org/sanidad/scs/tematica.jsp?idCarpeta=ae273cd1-b385-11e9-82f7-8d5cff9227e6</v>
      </c>
      <c r="D714" s="168" t="s">
        <v>78</v>
      </c>
      <c r="E714" s="137"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4" t="str">
        <f>IF( ISBLANK('03.Muestra'!$C20),"",'03.Muestra'!$C20)</f>
        <v>Petición de cita hospital</v>
      </c>
      <c r="C715" s="144" t="str">
        <f>IF( ISBLANK('03.Muestra'!$E20),"",'03.Muestra'!$E20)</f>
        <v>https://www3.gobiernodecanarias.org/sanidad/scs/CitasHUC/</v>
      </c>
      <c r="D715" s="168" t="s">
        <v>78</v>
      </c>
      <c r="E715" s="137"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4" t="str">
        <f>IF( ISBLANK('03.Muestra'!$C21),"",'03.Muestra'!$C21)</f>
        <v/>
      </c>
      <c r="C716" s="144" t="str">
        <f>IF( ISBLANK('03.Muestra'!$E21),"",'03.Muestra'!$E21)</f>
        <v/>
      </c>
      <c r="D716" s="168" t="str">
        <f t="shared" ref="D710:D737" si="37">IF(AND(B716&lt;&gt;"",C716&lt;&gt;""),"N/T","")</f>
        <v/>
      </c>
      <c r="E716" s="137"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4" t="str">
        <f>IF( ISBLANK('03.Muestra'!$C22),"",'03.Muestra'!$C22)</f>
        <v/>
      </c>
      <c r="C717" s="144" t="str">
        <f>IF( ISBLANK('03.Muestra'!$E22),"",'03.Muestra'!$E22)</f>
        <v/>
      </c>
      <c r="D717" s="168" t="str">
        <f t="shared" si="37"/>
        <v/>
      </c>
      <c r="E717" s="137"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4" t="str">
        <f>IF( ISBLANK('03.Muestra'!$C23),"",'03.Muestra'!$C23)</f>
        <v/>
      </c>
      <c r="C718" s="144" t="str">
        <f>IF( ISBLANK('03.Muestra'!$E23),"",'03.Muestra'!$E23)</f>
        <v/>
      </c>
      <c r="D718" s="168" t="str">
        <f t="shared" si="37"/>
        <v/>
      </c>
      <c r="E718" s="137"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4" t="str">
        <f>IF( ISBLANK('03.Muestra'!$C24),"",'03.Muestra'!$C24)</f>
        <v/>
      </c>
      <c r="C719" s="144" t="str">
        <f>IF( ISBLANK('03.Muestra'!$E24),"",'03.Muestra'!$E24)</f>
        <v/>
      </c>
      <c r="D719" s="168" t="str">
        <f t="shared" si="37"/>
        <v/>
      </c>
      <c r="E719" s="137"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4" t="str">
        <f>IF( ISBLANK('03.Muestra'!$C25),"",'03.Muestra'!$C25)</f>
        <v/>
      </c>
      <c r="C720" s="144" t="str">
        <f>IF( ISBLANK('03.Muestra'!$E25),"",'03.Muestra'!$E25)</f>
        <v/>
      </c>
      <c r="D720" s="168" t="str">
        <f t="shared" si="37"/>
        <v/>
      </c>
      <c r="E720" s="137"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4" t="str">
        <f>IF( ISBLANK('03.Muestra'!$C26),"",'03.Muestra'!$C26)</f>
        <v/>
      </c>
      <c r="C721" s="144" t="str">
        <f>IF( ISBLANK('03.Muestra'!$E26),"",'03.Muestra'!$E26)</f>
        <v/>
      </c>
      <c r="D721" s="168" t="str">
        <f t="shared" si="37"/>
        <v/>
      </c>
      <c r="E721" s="137"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4" t="str">
        <f>IF( ISBLANK('03.Muestra'!$C27),"",'03.Muestra'!$C27)</f>
        <v/>
      </c>
      <c r="C722" s="144" t="str">
        <f>IF( ISBLANK('03.Muestra'!$E27),"",'03.Muestra'!$E27)</f>
        <v/>
      </c>
      <c r="D722" s="168" t="str">
        <f t="shared" si="37"/>
        <v/>
      </c>
      <c r="E722" s="137"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4" t="str">
        <f>IF( ISBLANK('03.Muestra'!$C28),"",'03.Muestra'!$C28)</f>
        <v/>
      </c>
      <c r="C723" s="144" t="str">
        <f>IF( ISBLANK('03.Muestra'!$E28),"",'03.Muestra'!$E28)</f>
        <v/>
      </c>
      <c r="D723" s="168" t="str">
        <f t="shared" si="37"/>
        <v/>
      </c>
      <c r="E723" s="137"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4" t="str">
        <f>IF( ISBLANK('03.Muestra'!$C29),"",'03.Muestra'!$C29)</f>
        <v/>
      </c>
      <c r="C724" s="144" t="str">
        <f>IF( ISBLANK('03.Muestra'!$E29),"",'03.Muestra'!$E29)</f>
        <v/>
      </c>
      <c r="D724" s="168" t="str">
        <f t="shared" si="37"/>
        <v/>
      </c>
      <c r="E724" s="137"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4" t="str">
        <f>IF( ISBLANK('03.Muestra'!$C30),"",'03.Muestra'!$C30)</f>
        <v/>
      </c>
      <c r="C725" s="144" t="str">
        <f>IF( ISBLANK('03.Muestra'!$E30),"",'03.Muestra'!$E30)</f>
        <v/>
      </c>
      <c r="D725" s="168" t="str">
        <f t="shared" si="37"/>
        <v/>
      </c>
      <c r="E725" s="137"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4" t="str">
        <f>IF( ISBLANK('03.Muestra'!$C31),"",'03.Muestra'!$C31)</f>
        <v/>
      </c>
      <c r="C726" s="144" t="str">
        <f>IF( ISBLANK('03.Muestra'!$E31),"",'03.Muestra'!$E31)</f>
        <v/>
      </c>
      <c r="D726" s="168" t="str">
        <f t="shared" si="37"/>
        <v/>
      </c>
      <c r="E726" s="137"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4" t="str">
        <f>IF( ISBLANK('03.Muestra'!$C32),"",'03.Muestra'!$C32)</f>
        <v/>
      </c>
      <c r="C727" s="144" t="str">
        <f>IF( ISBLANK('03.Muestra'!$E32),"",'03.Muestra'!$E32)</f>
        <v/>
      </c>
      <c r="D727" s="168" t="str">
        <f t="shared" si="37"/>
        <v/>
      </c>
      <c r="E727" s="137"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4" t="str">
        <f>IF( ISBLANK('03.Muestra'!$C33),"",'03.Muestra'!$C33)</f>
        <v/>
      </c>
      <c r="C728" s="144" t="str">
        <f>IF( ISBLANK('03.Muestra'!$E33),"",'03.Muestra'!$E33)</f>
        <v/>
      </c>
      <c r="D728" s="168" t="str">
        <f t="shared" si="37"/>
        <v/>
      </c>
      <c r="E728" s="137"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4" t="str">
        <f>IF( ISBLANK('03.Muestra'!$C34),"",'03.Muestra'!$C34)</f>
        <v/>
      </c>
      <c r="C729" s="144" t="str">
        <f>IF( ISBLANK('03.Muestra'!$E34),"",'03.Muestra'!$E34)</f>
        <v/>
      </c>
      <c r="D729" s="168" t="str">
        <f t="shared" si="37"/>
        <v/>
      </c>
      <c r="E729" s="137"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4" t="str">
        <f>IF( ISBLANK('03.Muestra'!$C35),"",'03.Muestra'!$C35)</f>
        <v/>
      </c>
      <c r="C730" s="144" t="str">
        <f>IF( ISBLANK('03.Muestra'!$E35),"",'03.Muestra'!$E35)</f>
        <v/>
      </c>
      <c r="D730" s="168" t="str">
        <f t="shared" si="37"/>
        <v/>
      </c>
      <c r="E730" s="137"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4" t="str">
        <f>IF( ISBLANK('03.Muestra'!$C36),"",'03.Muestra'!$C36)</f>
        <v/>
      </c>
      <c r="C731" s="144" t="str">
        <f>IF( ISBLANK('03.Muestra'!$E36),"",'03.Muestra'!$E36)</f>
        <v/>
      </c>
      <c r="D731" s="168" t="str">
        <f t="shared" si="37"/>
        <v/>
      </c>
      <c r="E731" s="137" t="str">
        <f t="shared" si="36"/>
        <v/>
      </c>
      <c r="F731" s="157"/>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4" t="str">
        <f>IF( ISBLANK('03.Muestra'!$C37),"",'03.Muestra'!$C37)</f>
        <v/>
      </c>
      <c r="C732" s="144" t="str">
        <f>IF( ISBLANK('03.Muestra'!$E37),"",'03.Muestra'!$E37)</f>
        <v/>
      </c>
      <c r="D732" s="168" t="str">
        <f t="shared" si="37"/>
        <v/>
      </c>
      <c r="E732" s="137" t="str">
        <f t="shared" si="36"/>
        <v/>
      </c>
      <c r="F732" s="157"/>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4" t="str">
        <f>IF( ISBLANK('03.Muestra'!$C38),"",'03.Muestra'!$C38)</f>
        <v/>
      </c>
      <c r="C733" s="144" t="str">
        <f>IF( ISBLANK('03.Muestra'!$E38),"",'03.Muestra'!$E38)</f>
        <v/>
      </c>
      <c r="D733" s="168" t="str">
        <f t="shared" si="37"/>
        <v/>
      </c>
      <c r="E733" s="137" t="str">
        <f t="shared" si="36"/>
        <v/>
      </c>
      <c r="F733" s="157"/>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4" t="str">
        <f>IF( ISBLANK('03.Muestra'!$C39),"",'03.Muestra'!$C39)</f>
        <v/>
      </c>
      <c r="C734" s="144" t="str">
        <f>IF( ISBLANK('03.Muestra'!$E39),"",'03.Muestra'!$E39)</f>
        <v/>
      </c>
      <c r="D734" s="168" t="str">
        <f t="shared" si="37"/>
        <v/>
      </c>
      <c r="E734" s="137" t="str">
        <f t="shared" si="36"/>
        <v/>
      </c>
      <c r="F734" s="157"/>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4" t="str">
        <f>IF( ISBLANK('03.Muestra'!$C40),"",'03.Muestra'!$C40)</f>
        <v/>
      </c>
      <c r="C735" s="144" t="str">
        <f>IF( ISBLANK('03.Muestra'!$E40),"",'03.Muestra'!$E40)</f>
        <v/>
      </c>
      <c r="D735" s="168" t="str">
        <f t="shared" si="37"/>
        <v/>
      </c>
      <c r="E735" s="137" t="str">
        <f t="shared" si="36"/>
        <v/>
      </c>
      <c r="F735" s="157"/>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4" t="str">
        <f>IF( ISBLANK('03.Muestra'!$C41),"",'03.Muestra'!$C41)</f>
        <v/>
      </c>
      <c r="C736" s="144" t="str">
        <f>IF( ISBLANK('03.Muestra'!$E41),"",'03.Muestra'!$E41)</f>
        <v/>
      </c>
      <c r="D736" s="168" t="str">
        <f t="shared" si="37"/>
        <v/>
      </c>
      <c r="E736" s="137" t="str">
        <f t="shared" si="36"/>
        <v/>
      </c>
      <c r="F736" s="157"/>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4" t="str">
        <f>IF( ISBLANK('03.Muestra'!$C42),"",'03.Muestra'!$C42)</f>
        <v/>
      </c>
      <c r="C737" s="144" t="str">
        <f>IF( ISBLANK('03.Muestra'!$E42),"",'03.Muestra'!$E42)</f>
        <v/>
      </c>
      <c r="D737" s="168" t="str">
        <f t="shared" si="37"/>
        <v/>
      </c>
      <c r="E737" s="137"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7"/>
      <c r="E738" s="137"/>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7"/>
      <c r="E739" s="137"/>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7"/>
      <c r="E740" s="142"/>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0" t="s">
        <v>80</v>
      </c>
      <c r="C741" s="28" t="s">
        <v>112</v>
      </c>
      <c r="D741" s="29" t="s">
        <v>87</v>
      </c>
      <c r="E741" s="156"/>
      <c r="J741" s="158"/>
      <c r="K741" s="19"/>
      <c r="L741" s="19"/>
      <c r="M741" s="19"/>
      <c r="N741" s="19"/>
      <c r="O741" s="19"/>
      <c r="P741" s="19"/>
      <c r="Q741" s="19"/>
      <c r="R741" s="19"/>
      <c r="S741" s="19"/>
      <c r="T741" s="19"/>
      <c r="U741" s="19"/>
      <c r="V741" s="19"/>
      <c r="W741" s="19"/>
      <c r="X741" s="19"/>
      <c r="Y741" s="19"/>
    </row>
    <row r="742" spans="2:25" ht="14" customHeight="1">
      <c r="B742" s="144" t="str">
        <f>IF( ISBLANK('03.Muestra'!$C8),"",'03.Muestra'!$C8)</f>
        <v>Servicio Canario de Salud</v>
      </c>
      <c r="C742" s="144" t="str">
        <f>IF( ISBLANK('03.Muestra'!$E8),"",'03.Muestra'!$E8)</f>
        <v>https://www3.gobiernodecanarias.org/sanidad/scs/</v>
      </c>
      <c r="D742" s="168" t="s">
        <v>78</v>
      </c>
      <c r="E742" s="137" t="str">
        <f t="shared" ref="E742:E776" si="38">IF(D742&lt;&gt;"",IF(AND(B742&lt;&gt;"",C742&lt;&gt;""),"","ERR"),"")</f>
        <v/>
      </c>
      <c r="F742" s="145" t="str">
        <f t="array" ref="F742:J742">TRANSPOSE('DATA - Oculta'!$U$9:$U$13)</f>
        <v>N/T</v>
      </c>
      <c r="G742" s="146" t="str">
        <v>N/D</v>
      </c>
      <c r="H742" s="147" t="str">
        <v>N/A</v>
      </c>
      <c r="I742" s="148" t="str">
        <v>Falla</v>
      </c>
      <c r="J742" s="149" t="str">
        <v>Pasa</v>
      </c>
      <c r="K742" s="150" t="s">
        <v>85</v>
      </c>
      <c r="L742" s="19"/>
      <c r="M742" s="19"/>
      <c r="N742" s="19"/>
      <c r="O742" s="19"/>
      <c r="P742" s="19"/>
      <c r="Q742" s="19"/>
      <c r="R742" s="19"/>
      <c r="S742" s="19"/>
      <c r="T742" s="19"/>
      <c r="U742" s="19"/>
      <c r="V742" s="19"/>
      <c r="W742" s="19"/>
      <c r="X742" s="19"/>
      <c r="Y742" s="19"/>
    </row>
    <row r="743" spans="2:25" ht="14" customHeight="1">
      <c r="B743" s="144" t="str">
        <f>IF( ISBLANK('03.Muestra'!$C9),"",'03.Muestra'!$C9)</f>
        <v>Profesionales</v>
      </c>
      <c r="C743" s="144" t="str">
        <f>IF( ISBLANK('03.Muestra'!$E9),"",'03.Muestra'!$E9)</f>
        <v>https://www3.gobiernodecanarias.org/sanidad/scs/tematica.jsp?idCarpeta=381a58ec-a15a-11e9-a502-d7333c007c29</v>
      </c>
      <c r="D743" s="168" t="s">
        <v>78</v>
      </c>
      <c r="E743" s="137" t="str">
        <f t="shared" si="38"/>
        <v/>
      </c>
      <c r="F743" s="151">
        <f ca="1">COUNTIF($D742:INDIRECT("$D" &amp;  SUM(ROW()-1,'03.Muestra'!$D$45)-1),F742)</f>
        <v>0</v>
      </c>
      <c r="G743" s="151">
        <f ca="1">COUNTIF($D742:INDIRECT("$D" &amp;  SUM(ROW()-1,'03.Muestra'!$D$45)-1),G742)</f>
        <v>0</v>
      </c>
      <c r="H743" s="151">
        <f ca="1">COUNTIF($D742:INDIRECT("$D" &amp;  SUM(ROW()-1,'03.Muestra'!$D$45)-1),H742)</f>
        <v>0</v>
      </c>
      <c r="I743" s="151">
        <f ca="1">COUNTIF($D742:INDIRECT("$D" &amp;  SUM(ROW()-1,'03.Muestra'!$D$45)-1),I742)</f>
        <v>0</v>
      </c>
      <c r="J743" s="151">
        <f ca="1">COUNTIF($D742:INDIRECT("$D" &amp;  SUM(ROW()-1,'03.Muestra'!$D$45)-1),J742)</f>
        <v>13</v>
      </c>
      <c r="K743" s="151">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4" t="str">
        <f>IF( ISBLANK('03.Muestra'!$C10),"",'03.Muestra'!$C10)</f>
        <v>Vacunación frente Covid-19</v>
      </c>
      <c r="C744" s="144" t="str">
        <f>IF( ISBLANK('03.Muestra'!$E10),"",'03.Muestra'!$E10)</f>
        <v>https://www3.gobiernodecanarias.org/sanidad/scs/contenidoGenerico.jsp?idDocument=c6332147-5728-11eb-8a2c-c902a217e6a5&amp;idCarpeta=e01092c2-7d66-11ea-871d-cb574c2473a4</v>
      </c>
      <c r="D744" s="168" t="s">
        <v>78</v>
      </c>
      <c r="E744" s="137"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4" t="str">
        <f>IF( ISBLANK('03.Muestra'!$C11),"",'03.Muestra'!$C11)</f>
        <v>SCS-Registro de centros</v>
      </c>
      <c r="C745" s="144" t="str">
        <f>IF( ISBLANK('03.Muestra'!$E11),"",'03.Muestra'!$E11)</f>
        <v>https://www3.gobiernodecanarias.org/sanidad/scs/RegistroCentros/DoLoad</v>
      </c>
      <c r="D745" s="168" t="s">
        <v>78</v>
      </c>
      <c r="E745" s="137"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4" t="str">
        <f>IF( ISBLANK('03.Muestra'!$C12),"",'03.Muestra'!$C12)</f>
        <v>MiAutoTestCovid</v>
      </c>
      <c r="C746" s="144" t="str">
        <f>IF( ISBLANK('03.Muestra'!$E12),"",'03.Muestra'!$E12)</f>
        <v>https://www3.gobiernodecanarias.org/sanidad/scs/Miautotestcovid/</v>
      </c>
      <c r="D746" s="168" t="s">
        <v>78</v>
      </c>
      <c r="E746" s="137"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4" t="str">
        <f>IF( ISBLANK('03.Muestra'!$C13),"",'03.Muestra'!$C13)</f>
        <v>Informes epidemiológicos</v>
      </c>
      <c r="C747" s="144" t="str">
        <f>IF( ISBLANK('03.Muestra'!$E13),"",'03.Muestra'!$E13)</f>
        <v>https://www3.gobiernodecanarias.org/sanidad/scs/contenidoGenerico.jsp?idDocument=83670f95-f738-11ea-8b38-0997195c2925&amp;idCarpeta=e01092c2-7d66-11ea-871d-cb574c2473a4</v>
      </c>
      <c r="D747" s="168" t="s">
        <v>78</v>
      </c>
      <c r="E747" s="137"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4" t="str">
        <f>IF( ISBLANK('03.Muestra'!$C14),"",'03.Muestra'!$C14)</f>
        <v>Mapa Sanitario</v>
      </c>
      <c r="C748" s="144" t="str">
        <f>IF( ISBLANK('03.Muestra'!$E14),"",'03.Muestra'!$E14)</f>
        <v>https://www3.gobiernodecanarias.org/sanidad/scs/mapa.jsp?idDocument=f1272534-b1e0-11e0-8086-e35e241032d3&amp;idCarpeta=75cf3520-ab2b-11dd-970d-d73a0633ac17</v>
      </c>
      <c r="D748" s="168" t="s">
        <v>78</v>
      </c>
      <c r="E748" s="137"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4" t="str">
        <f>IF( ISBLANK('03.Muestra'!$C15),"",'03.Muestra'!$C15)</f>
        <v>gaptfformacion</v>
      </c>
      <c r="C749" s="144" t="str">
        <f>IF( ISBLANK('03.Muestra'!$E15),"",'03.Muestra'!$E15)</f>
        <v>https://www3.gobiernodecanarias.org/scs/gaptfformacion/</v>
      </c>
      <c r="D749" s="168" t="s">
        <v>78</v>
      </c>
      <c r="E749" s="137"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4" t="str">
        <f>IF( ISBLANK('03.Muestra'!$C16),"",'03.Muestra'!$C16)</f>
        <v>Tarjeta Sanitaria</v>
      </c>
      <c r="C750" s="144" t="str">
        <f>IF( ISBLANK('03.Muestra'!$E16),"",'03.Muestra'!$E16)</f>
        <v>https://www3.gobiernodecanarias.org/sanidad/scs/contenidoGenerico.jsp?idDocument=9090ca1f-a9bb-11de-ae50-15aa3b9230b7&amp;idCarpeta=ae273cd1-b385-11e9-82f7-8d5cff9227e6</v>
      </c>
      <c r="D750" s="168" t="s">
        <v>78</v>
      </c>
      <c r="E750" s="137"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4" t="str">
        <f>IF( ISBLANK('03.Muestra'!$C17),"",'03.Muestra'!$C17)</f>
        <v>Mapa Playas</v>
      </c>
      <c r="C751" s="144" t="str">
        <f>IF( ISBLANK('03.Muestra'!$E17),"",'03.Muestra'!$E17)</f>
        <v>https://www3.gobiernodecanarias.org/sanidad/scs/mapa.jsp?idDocument=0200b78a-a2fa-11e0-9610-f1717f4d08a3&amp;idCarpeta=75cf3520-ab2b-11dd-970d-d73a0633ac17</v>
      </c>
      <c r="D751" s="168" t="s">
        <v>78</v>
      </c>
      <c r="E751" s="137"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4" t="str">
        <f>IF( ISBLANK('03.Muestra'!$C18),"",'03.Muestra'!$C18)</f>
        <v>Certificado Covid Digital</v>
      </c>
      <c r="C752" s="144" t="str">
        <f>IF( ISBLANK('03.Muestra'!$E18),"",'03.Muestra'!$E18)</f>
        <v>https://www3.gobiernodecanarias.org/sanidad/scs/contenidoGenerico.jsp?idDocument=2a91d475-c785-11eb-b581-0f5e23fc7f70&amp;idCarpeta=e01092c2-7d66-11ea-871d-cb574c2473a4</v>
      </c>
      <c r="D752" s="168" t="s">
        <v>78</v>
      </c>
      <c r="E752" s="137"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4" t="str">
        <f>IF( ISBLANK('03.Muestra'!$C19),"",'03.Muestra'!$C19)</f>
        <v>Ciudadania</v>
      </c>
      <c r="C753" s="144" t="str">
        <f>IF( ISBLANK('03.Muestra'!$E19),"",'03.Muestra'!$E19)</f>
        <v>https://www3.gobiernodecanarias.org/sanidad/scs/tematica.jsp?idCarpeta=ae273cd1-b385-11e9-82f7-8d5cff9227e6</v>
      </c>
      <c r="D753" s="168" t="s">
        <v>78</v>
      </c>
      <c r="E753" s="137"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4" t="str">
        <f>IF( ISBLANK('03.Muestra'!$C20),"",'03.Muestra'!$C20)</f>
        <v>Petición de cita hospital</v>
      </c>
      <c r="C754" s="144" t="str">
        <f>IF( ISBLANK('03.Muestra'!$E20),"",'03.Muestra'!$E20)</f>
        <v>https://www3.gobiernodecanarias.org/sanidad/scs/CitasHUC/</v>
      </c>
      <c r="D754" s="168" t="s">
        <v>78</v>
      </c>
      <c r="E754" s="137"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4" t="str">
        <f>IF( ISBLANK('03.Muestra'!$C21),"",'03.Muestra'!$C21)</f>
        <v/>
      </c>
      <c r="C755" s="144" t="str">
        <f>IF( ISBLANK('03.Muestra'!$E21),"",'03.Muestra'!$E21)</f>
        <v/>
      </c>
      <c r="D755" s="168" t="str">
        <f t="shared" ref="D749:D776" si="39">IF(AND(B755&lt;&gt;"",C755&lt;&gt;""),"N/T","")</f>
        <v/>
      </c>
      <c r="E755" s="137"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4" t="str">
        <f>IF( ISBLANK('03.Muestra'!$C22),"",'03.Muestra'!$C22)</f>
        <v/>
      </c>
      <c r="C756" s="144" t="str">
        <f>IF( ISBLANK('03.Muestra'!$E22),"",'03.Muestra'!$E22)</f>
        <v/>
      </c>
      <c r="D756" s="168" t="str">
        <f t="shared" si="39"/>
        <v/>
      </c>
      <c r="E756" s="137"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4" t="str">
        <f>IF( ISBLANK('03.Muestra'!$C23),"",'03.Muestra'!$C23)</f>
        <v/>
      </c>
      <c r="C757" s="144" t="str">
        <f>IF( ISBLANK('03.Muestra'!$E23),"",'03.Muestra'!$E23)</f>
        <v/>
      </c>
      <c r="D757" s="168" t="str">
        <f t="shared" si="39"/>
        <v/>
      </c>
      <c r="E757" s="137"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4" t="str">
        <f>IF( ISBLANK('03.Muestra'!$C24),"",'03.Muestra'!$C24)</f>
        <v/>
      </c>
      <c r="C758" s="144" t="str">
        <f>IF( ISBLANK('03.Muestra'!$E24),"",'03.Muestra'!$E24)</f>
        <v/>
      </c>
      <c r="D758" s="168" t="str">
        <f t="shared" si="39"/>
        <v/>
      </c>
      <c r="E758" s="137"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4" t="str">
        <f>IF( ISBLANK('03.Muestra'!$C25),"",'03.Muestra'!$C25)</f>
        <v/>
      </c>
      <c r="C759" s="144" t="str">
        <f>IF( ISBLANK('03.Muestra'!$E25),"",'03.Muestra'!$E25)</f>
        <v/>
      </c>
      <c r="D759" s="168" t="str">
        <f t="shared" si="39"/>
        <v/>
      </c>
      <c r="E759" s="137"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4" t="str">
        <f>IF( ISBLANK('03.Muestra'!$C26),"",'03.Muestra'!$C26)</f>
        <v/>
      </c>
      <c r="C760" s="144" t="str">
        <f>IF( ISBLANK('03.Muestra'!$E26),"",'03.Muestra'!$E26)</f>
        <v/>
      </c>
      <c r="D760" s="168" t="str">
        <f t="shared" si="39"/>
        <v/>
      </c>
      <c r="E760" s="137"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4" t="str">
        <f>IF( ISBLANK('03.Muestra'!$C27),"",'03.Muestra'!$C27)</f>
        <v/>
      </c>
      <c r="C761" s="144" t="str">
        <f>IF( ISBLANK('03.Muestra'!$E27),"",'03.Muestra'!$E27)</f>
        <v/>
      </c>
      <c r="D761" s="168" t="str">
        <f t="shared" si="39"/>
        <v/>
      </c>
      <c r="E761" s="137"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4" t="str">
        <f>IF( ISBLANK('03.Muestra'!$C28),"",'03.Muestra'!$C28)</f>
        <v/>
      </c>
      <c r="C762" s="144" t="str">
        <f>IF( ISBLANK('03.Muestra'!$E28),"",'03.Muestra'!$E28)</f>
        <v/>
      </c>
      <c r="D762" s="168" t="str">
        <f t="shared" si="39"/>
        <v/>
      </c>
      <c r="E762" s="137"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4" t="str">
        <f>IF( ISBLANK('03.Muestra'!$C29),"",'03.Muestra'!$C29)</f>
        <v/>
      </c>
      <c r="C763" s="144" t="str">
        <f>IF( ISBLANK('03.Muestra'!$E29),"",'03.Muestra'!$E29)</f>
        <v/>
      </c>
      <c r="D763" s="168" t="str">
        <f t="shared" si="39"/>
        <v/>
      </c>
      <c r="E763" s="137"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4" t="str">
        <f>IF( ISBLANK('03.Muestra'!$C30),"",'03.Muestra'!$C30)</f>
        <v/>
      </c>
      <c r="C764" s="144" t="str">
        <f>IF( ISBLANK('03.Muestra'!$E30),"",'03.Muestra'!$E30)</f>
        <v/>
      </c>
      <c r="D764" s="168" t="str">
        <f t="shared" si="39"/>
        <v/>
      </c>
      <c r="E764" s="137"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4" t="str">
        <f>IF( ISBLANK('03.Muestra'!$C31),"",'03.Muestra'!$C31)</f>
        <v/>
      </c>
      <c r="C765" s="144" t="str">
        <f>IF( ISBLANK('03.Muestra'!$E31),"",'03.Muestra'!$E31)</f>
        <v/>
      </c>
      <c r="D765" s="168" t="str">
        <f t="shared" si="39"/>
        <v/>
      </c>
      <c r="E765" s="137"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4" t="str">
        <f>IF( ISBLANK('03.Muestra'!$C32),"",'03.Muestra'!$C32)</f>
        <v/>
      </c>
      <c r="C766" s="144" t="str">
        <f>IF( ISBLANK('03.Muestra'!$E32),"",'03.Muestra'!$E32)</f>
        <v/>
      </c>
      <c r="D766" s="168" t="str">
        <f t="shared" si="39"/>
        <v/>
      </c>
      <c r="E766" s="137"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4" t="str">
        <f>IF( ISBLANK('03.Muestra'!$C33),"",'03.Muestra'!$C33)</f>
        <v/>
      </c>
      <c r="C767" s="144" t="str">
        <f>IF( ISBLANK('03.Muestra'!$E33),"",'03.Muestra'!$E33)</f>
        <v/>
      </c>
      <c r="D767" s="168" t="str">
        <f t="shared" si="39"/>
        <v/>
      </c>
      <c r="E767" s="137"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4" t="str">
        <f>IF( ISBLANK('03.Muestra'!$C34),"",'03.Muestra'!$C34)</f>
        <v/>
      </c>
      <c r="C768" s="144" t="str">
        <f>IF( ISBLANK('03.Muestra'!$E34),"",'03.Muestra'!$E34)</f>
        <v/>
      </c>
      <c r="D768" s="168" t="str">
        <f t="shared" si="39"/>
        <v/>
      </c>
      <c r="E768" s="137"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4" t="str">
        <f>IF( ISBLANK('03.Muestra'!$C35),"",'03.Muestra'!$C35)</f>
        <v/>
      </c>
      <c r="C769" s="144" t="str">
        <f>IF( ISBLANK('03.Muestra'!$E35),"",'03.Muestra'!$E35)</f>
        <v/>
      </c>
      <c r="D769" s="168" t="str">
        <f t="shared" si="39"/>
        <v/>
      </c>
      <c r="E769" s="137"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4" t="str">
        <f>IF( ISBLANK('03.Muestra'!$C36),"",'03.Muestra'!$C36)</f>
        <v/>
      </c>
      <c r="C770" s="144" t="str">
        <f>IF( ISBLANK('03.Muestra'!$E36),"",'03.Muestra'!$E36)</f>
        <v/>
      </c>
      <c r="D770" s="168" t="str">
        <f t="shared" si="39"/>
        <v/>
      </c>
      <c r="E770" s="137"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4" t="str">
        <f>IF( ISBLANK('03.Muestra'!$C37),"",'03.Muestra'!$C37)</f>
        <v/>
      </c>
      <c r="C771" s="144" t="str">
        <f>IF( ISBLANK('03.Muestra'!$E37),"",'03.Muestra'!$E37)</f>
        <v/>
      </c>
      <c r="D771" s="168" t="str">
        <f t="shared" si="39"/>
        <v/>
      </c>
      <c r="E771" s="137"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4" t="str">
        <f>IF( ISBLANK('03.Muestra'!$C38),"",'03.Muestra'!$C38)</f>
        <v/>
      </c>
      <c r="C772" s="144" t="str">
        <f>IF( ISBLANK('03.Muestra'!$E38),"",'03.Muestra'!$E38)</f>
        <v/>
      </c>
      <c r="D772" s="168" t="str">
        <f t="shared" si="39"/>
        <v/>
      </c>
      <c r="E772" s="137"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4" t="str">
        <f>IF( ISBLANK('03.Muestra'!$C39),"",'03.Muestra'!$C39)</f>
        <v/>
      </c>
      <c r="C773" s="144" t="str">
        <f>IF( ISBLANK('03.Muestra'!$E39),"",'03.Muestra'!$E39)</f>
        <v/>
      </c>
      <c r="D773" s="168" t="str">
        <f t="shared" si="39"/>
        <v/>
      </c>
      <c r="E773" s="137"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4" t="str">
        <f>IF( ISBLANK('03.Muestra'!$C40),"",'03.Muestra'!$C40)</f>
        <v/>
      </c>
      <c r="C774" s="144" t="str">
        <f>IF( ISBLANK('03.Muestra'!$E40),"",'03.Muestra'!$E40)</f>
        <v/>
      </c>
      <c r="D774" s="168" t="str">
        <f t="shared" si="39"/>
        <v/>
      </c>
      <c r="E774" s="137"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4" t="str">
        <f>IF( ISBLANK('03.Muestra'!$C41),"",'03.Muestra'!$C41)</f>
        <v/>
      </c>
      <c r="C775" s="144" t="str">
        <f>IF( ISBLANK('03.Muestra'!$E41),"",'03.Muestra'!$E41)</f>
        <v/>
      </c>
      <c r="D775" s="168" t="str">
        <f t="shared" si="39"/>
        <v/>
      </c>
      <c r="E775" s="137" t="str">
        <f t="shared" si="38"/>
        <v/>
      </c>
      <c r="F775" s="157"/>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4" t="str">
        <f>IF( ISBLANK('03.Muestra'!$C42),"",'03.Muestra'!$C42)</f>
        <v/>
      </c>
      <c r="C776" s="144" t="str">
        <f>IF( ISBLANK('03.Muestra'!$E42),"",'03.Muestra'!$E42)</f>
        <v/>
      </c>
      <c r="D776" s="168" t="str">
        <f t="shared" si="39"/>
        <v/>
      </c>
      <c r="E776" s="137"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7"/>
      <c r="E777" s="137"/>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7"/>
      <c r="E778" s="137"/>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7"/>
      <c r="E779" s="137"/>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7"/>
      <c r="E780" s="137"/>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7"/>
      <c r="E781" s="137"/>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7"/>
      <c r="E782" s="137"/>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7"/>
      <c r="E783" s="137"/>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7"/>
      <c r="E784" s="137"/>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7"/>
      <c r="E785" s="137"/>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7"/>
      <c r="E786" s="137"/>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7"/>
      <c r="E787" s="137"/>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7"/>
      <c r="E788" s="137"/>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7"/>
      <c r="E789" s="137"/>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7"/>
      <c r="E790" s="137"/>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7"/>
      <c r="E791" s="137"/>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7"/>
      <c r="E792" s="137"/>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7"/>
      <c r="E793" s="137"/>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7"/>
      <c r="E794" s="137"/>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7"/>
      <c r="E795" s="137"/>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7"/>
      <c r="E796" s="137"/>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7"/>
      <c r="E797" s="137"/>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7"/>
      <c r="E798" s="137"/>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7"/>
      <c r="E799" s="137"/>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7"/>
      <c r="E800" s="137"/>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7"/>
      <c r="E801" s="137"/>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7"/>
      <c r="E802" s="137"/>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7"/>
      <c r="E803" s="137"/>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7"/>
      <c r="E804" s="137"/>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7"/>
      <c r="E805" s="137"/>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7"/>
      <c r="E806" s="137"/>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7"/>
      <c r="E807" s="137"/>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7"/>
      <c r="E808" s="137"/>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7"/>
      <c r="E809" s="137"/>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7"/>
      <c r="E810" s="137"/>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7"/>
      <c r="E811" s="137"/>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7"/>
      <c r="E812" s="137"/>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7"/>
      <c r="E813" s="137"/>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7"/>
      <c r="E814" s="137"/>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7"/>
      <c r="E815" s="137"/>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7"/>
      <c r="E816" s="137"/>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7"/>
      <c r="E817" s="137"/>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7"/>
      <c r="E818" s="137"/>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7"/>
      <c r="E819" s="137"/>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7"/>
      <c r="E820" s="137"/>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7"/>
      <c r="E821" s="137"/>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7"/>
      <c r="E822" s="137"/>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7"/>
      <c r="E823" s="137"/>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7"/>
      <c r="E824" s="137"/>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7"/>
      <c r="E825" s="137"/>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7"/>
      <c r="E826" s="137"/>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7"/>
      <c r="E827" s="137"/>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7"/>
      <c r="E828" s="137"/>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7"/>
      <c r="E829" s="137"/>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7"/>
      <c r="E830" s="137"/>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7"/>
      <c r="E831" s="137"/>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7"/>
      <c r="E832" s="137"/>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7"/>
      <c r="E833" s="137"/>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7"/>
      <c r="E834" s="137"/>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7"/>
      <c r="E835" s="137"/>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7"/>
      <c r="E836" s="137"/>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7"/>
      <c r="E837" s="137"/>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7"/>
      <c r="E838" s="137"/>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7"/>
      <c r="E839" s="137"/>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7"/>
      <c r="E840" s="137"/>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7"/>
      <c r="E841" s="137"/>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7"/>
      <c r="E842" s="137"/>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7"/>
      <c r="E843" s="137"/>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7"/>
      <c r="E844" s="137"/>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7"/>
      <c r="E845" s="137"/>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7"/>
      <c r="E846" s="137"/>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7"/>
      <c r="E847" s="137"/>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7"/>
      <c r="E848" s="137"/>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7"/>
      <c r="E849" s="137"/>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7"/>
      <c r="E850" s="137"/>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7"/>
      <c r="E851" s="137"/>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7"/>
      <c r="E852" s="137"/>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7"/>
      <c r="E853" s="137"/>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7"/>
      <c r="E854" s="137"/>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7"/>
      <c r="E855" s="137"/>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7"/>
      <c r="E856" s="137"/>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7"/>
      <c r="E857" s="137"/>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7"/>
      <c r="E858" s="137"/>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7"/>
      <c r="E859" s="137"/>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7"/>
      <c r="E860" s="137"/>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7"/>
      <c r="E861" s="137"/>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7"/>
      <c r="E862" s="137"/>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7"/>
      <c r="E863" s="137"/>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7"/>
      <c r="E864" s="137"/>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7"/>
      <c r="E865" s="137"/>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7"/>
      <c r="E866" s="137"/>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7"/>
      <c r="E867" s="137"/>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7"/>
      <c r="E868" s="137"/>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7"/>
      <c r="E869" s="137"/>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7"/>
      <c r="E870" s="137"/>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7"/>
      <c r="E871" s="137"/>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7"/>
      <c r="E872" s="137"/>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7"/>
      <c r="E873" s="137"/>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7"/>
      <c r="E874" s="137"/>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7"/>
      <c r="E875" s="137"/>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7"/>
      <c r="E876" s="137"/>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7"/>
      <c r="E877" s="137"/>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7"/>
      <c r="E878" s="137"/>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7"/>
      <c r="E879" s="137"/>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7"/>
      <c r="E880" s="137"/>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7"/>
      <c r="E881" s="137"/>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7"/>
      <c r="E882" s="137"/>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7"/>
      <c r="E883" s="137"/>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7"/>
      <c r="E884" s="137"/>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7"/>
      <c r="E885" s="137"/>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7"/>
      <c r="E886" s="137"/>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7"/>
      <c r="E887" s="137"/>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7"/>
      <c r="E888" s="137"/>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7"/>
      <c r="E889" s="137"/>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7"/>
      <c r="E890" s="137"/>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7"/>
      <c r="E891" s="137"/>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7"/>
      <c r="E892" s="137"/>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7"/>
      <c r="E893" s="137"/>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7"/>
      <c r="E894" s="137"/>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7"/>
      <c r="E895" s="137"/>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7"/>
      <c r="E896" s="137"/>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7"/>
      <c r="E897" s="137"/>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7"/>
      <c r="E898" s="137"/>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7"/>
      <c r="E899" s="137"/>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7"/>
      <c r="E900" s="137"/>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7"/>
      <c r="E901" s="137"/>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7"/>
      <c r="E902" s="137"/>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7"/>
      <c r="E903" s="137"/>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7"/>
      <c r="E904" s="137"/>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7"/>
      <c r="E905" s="137"/>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7"/>
      <c r="E906" s="137"/>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7"/>
      <c r="E907" s="137"/>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7"/>
      <c r="E908" s="137"/>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7"/>
      <c r="E909" s="137"/>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7"/>
      <c r="E910" s="137"/>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7"/>
      <c r="E911" s="137"/>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7"/>
      <c r="E912" s="137"/>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7"/>
      <c r="E913" s="137"/>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7"/>
      <c r="E914" s="137"/>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7"/>
      <c r="E915" s="137"/>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7"/>
      <c r="E916" s="137"/>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7"/>
      <c r="E917" s="137"/>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7"/>
      <c r="E918" s="137"/>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7"/>
      <c r="E919" s="137"/>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7"/>
      <c r="E920" s="137"/>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7"/>
      <c r="E921" s="137"/>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7"/>
      <c r="E922" s="137"/>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7"/>
      <c r="E923" s="137"/>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7"/>
      <c r="E924" s="137"/>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7"/>
      <c r="E925" s="137"/>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7"/>
      <c r="E926" s="137"/>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7"/>
      <c r="E927" s="137"/>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7"/>
      <c r="E928" s="137"/>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7"/>
      <c r="E929" s="137"/>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7"/>
      <c r="E930" s="137"/>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7"/>
      <c r="E931" s="137"/>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7"/>
      <c r="E932" s="137"/>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7"/>
      <c r="E933" s="137"/>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7"/>
      <c r="E934" s="137"/>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7"/>
      <c r="E935" s="137"/>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7"/>
      <c r="E936" s="137"/>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7"/>
      <c r="E937" s="137"/>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7"/>
      <c r="E938" s="137"/>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7"/>
      <c r="E939" s="137"/>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7"/>
      <c r="E940" s="137"/>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7"/>
      <c r="E941" s="137"/>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7"/>
      <c r="E942" s="137"/>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7"/>
      <c r="E943" s="137"/>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7"/>
      <c r="E944" s="137"/>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7"/>
      <c r="E945" s="137"/>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7"/>
      <c r="E946" s="137"/>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7"/>
      <c r="E947" s="137"/>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7"/>
      <c r="E948" s="137"/>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7"/>
      <c r="E949" s="137"/>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7"/>
      <c r="E950" s="137"/>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7"/>
      <c r="E951" s="137"/>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7"/>
      <c r="E952" s="137"/>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7"/>
      <c r="E953" s="137"/>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7"/>
      <c r="E954" s="137"/>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7"/>
      <c r="E955" s="137"/>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7"/>
      <c r="E956" s="137"/>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7"/>
      <c r="E957" s="137"/>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7"/>
      <c r="E958" s="137"/>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7"/>
      <c r="E959" s="137"/>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7"/>
      <c r="E960" s="137"/>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7"/>
      <c r="E961" s="137"/>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7"/>
      <c r="E962" s="137"/>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7"/>
      <c r="E963" s="137"/>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7"/>
      <c r="E964" s="137"/>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7"/>
      <c r="E965" s="137"/>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7"/>
      <c r="E966" s="137"/>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7"/>
      <c r="E967" s="137"/>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7"/>
      <c r="E968" s="137"/>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7"/>
      <c r="E969" s="137"/>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7"/>
      <c r="E970" s="137"/>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7"/>
      <c r="E971" s="137"/>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7"/>
      <c r="E972" s="137"/>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7"/>
      <c r="E973" s="137"/>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7"/>
      <c r="E974" s="137"/>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7"/>
      <c r="E975" s="137"/>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7"/>
      <c r="E976" s="137"/>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7"/>
      <c r="E977" s="137"/>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7"/>
      <c r="E978" s="137"/>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7"/>
      <c r="E979" s="137"/>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7"/>
      <c r="E980" s="137"/>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7"/>
      <c r="E981" s="137"/>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7"/>
      <c r="E982" s="137"/>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7"/>
      <c r="E983" s="137"/>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7"/>
      <c r="E984" s="137"/>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7"/>
      <c r="E985" s="137"/>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7"/>
      <c r="E986" s="137"/>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7"/>
      <c r="E987" s="137"/>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7"/>
      <c r="E988" s="137"/>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7"/>
      <c r="E989" s="137"/>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7"/>
      <c r="E990" s="137"/>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7"/>
      <c r="E991" s="137"/>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7"/>
      <c r="E992" s="137"/>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7"/>
      <c r="E993" s="137"/>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7"/>
      <c r="E994" s="137"/>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7"/>
      <c r="E995" s="137"/>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7"/>
      <c r="E996" s="137"/>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7"/>
      <c r="E997" s="137"/>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7"/>
      <c r="E998" s="137"/>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7"/>
      <c r="E999" s="137"/>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7"/>
      <c r="E1000" s="137"/>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7"/>
      <c r="E1001" s="137"/>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7"/>
      <c r="E1002" s="137"/>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7"/>
      <c r="E1003" s="137"/>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7"/>
      <c r="E1004" s="137"/>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7"/>
      <c r="E1005" s="137"/>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7"/>
      <c r="E1006" s="137"/>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7"/>
      <c r="E1007" s="137"/>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7"/>
      <c r="E1008" s="137"/>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7"/>
      <c r="E1009" s="137"/>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7"/>
      <c r="E1010" s="137"/>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7"/>
      <c r="E1011" s="137"/>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7"/>
      <c r="E1012" s="137"/>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7"/>
      <c r="E1013" s="137"/>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7"/>
      <c r="E1014" s="137"/>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7"/>
      <c r="E1015" s="137"/>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7"/>
      <c r="E1016" s="137"/>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7"/>
      <c r="E1017" s="137"/>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7"/>
      <c r="E1018" s="137"/>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7"/>
      <c r="E1019" s="137"/>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7"/>
      <c r="E1020" s="137"/>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7"/>
      <c r="E1021" s="137"/>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7"/>
      <c r="E1022" s="137"/>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7"/>
      <c r="E1023" s="137"/>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7"/>
      <c r="E1024" s="137"/>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7"/>
      <c r="E1025" s="137"/>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7"/>
      <c r="E1026" s="137"/>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7"/>
      <c r="E1027" s="137"/>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7"/>
      <c r="E1028" s="137"/>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7"/>
      <c r="E1029" s="137"/>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7"/>
      <c r="E1030" s="137"/>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7"/>
      <c r="E1031" s="137"/>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7"/>
      <c r="E1032" s="137"/>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7"/>
      <c r="E1033" s="137"/>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7"/>
      <c r="E1034" s="137"/>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7"/>
      <c r="E1035" s="137"/>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7"/>
      <c r="E1036" s="137"/>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7"/>
      <c r="E1037" s="137"/>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7"/>
      <c r="E1038" s="137"/>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7"/>
      <c r="E1039" s="137"/>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7"/>
      <c r="E1040" s="137"/>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7"/>
      <c r="E1041" s="137"/>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7"/>
      <c r="E1042" s="137"/>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7"/>
      <c r="E1043" s="137"/>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7"/>
      <c r="E1044" s="137"/>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7"/>
      <c r="E1045" s="137"/>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7"/>
      <c r="E1046" s="137"/>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7"/>
      <c r="E1047" s="137"/>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7"/>
      <c r="E1048" s="137"/>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7"/>
      <c r="E1049" s="137"/>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7"/>
      <c r="E1050" s="137"/>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7"/>
      <c r="E1051" s="137"/>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7"/>
      <c r="E1052" s="137"/>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7"/>
      <c r="E1053" s="137"/>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7"/>
      <c r="E1054" s="137"/>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7"/>
      <c r="E1055" s="137"/>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7"/>
      <c r="E1056" s="137"/>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7"/>
      <c r="E1057" s="137"/>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7"/>
      <c r="E1058" s="137"/>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7"/>
      <c r="E1059" s="137"/>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7"/>
      <c r="E1060" s="137"/>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7"/>
      <c r="E1061" s="137"/>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7"/>
      <c r="E1062" s="137"/>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7"/>
      <c r="E1063" s="137"/>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7"/>
      <c r="E1064" s="137"/>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7"/>
      <c r="E1065" s="137"/>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7"/>
      <c r="E1066" s="137"/>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7"/>
      <c r="E1067" s="137"/>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7"/>
      <c r="E1068" s="137"/>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7"/>
      <c r="E1069" s="137"/>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7"/>
      <c r="E1070" s="137"/>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7"/>
      <c r="E1071" s="137"/>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7"/>
      <c r="E1072" s="137"/>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7"/>
      <c r="E1073" s="137"/>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7"/>
      <c r="E1074" s="137"/>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7"/>
      <c r="E1075" s="137"/>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7"/>
      <c r="E1076" s="137"/>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7"/>
      <c r="E1077" s="137"/>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7"/>
      <c r="E1078" s="137"/>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7"/>
      <c r="E1079" s="137"/>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7"/>
      <c r="E1080" s="137"/>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7"/>
      <c r="E1081" s="137"/>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7"/>
      <c r="E1082" s="137"/>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7"/>
      <c r="E1083" s="137"/>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7"/>
      <c r="E1084" s="137"/>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7"/>
      <c r="E1085" s="137"/>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7"/>
      <c r="E1086" s="137"/>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7"/>
      <c r="E1087" s="137"/>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7"/>
      <c r="E1088" s="137"/>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7"/>
      <c r="E1089" s="137"/>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7"/>
      <c r="E1090" s="137"/>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7"/>
      <c r="E1091" s="137"/>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7"/>
      <c r="E1092" s="137"/>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7"/>
      <c r="E1093" s="137"/>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7"/>
      <c r="E1094" s="137"/>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7"/>
      <c r="E1095" s="137"/>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7"/>
      <c r="E1096" s="137"/>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7"/>
      <c r="E1097" s="137"/>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7"/>
      <c r="E1098" s="137"/>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7"/>
      <c r="E1099" s="137"/>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7"/>
      <c r="E1100" s="137"/>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7"/>
      <c r="E1101" s="137"/>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7"/>
      <c r="E1102" s="137"/>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7"/>
      <c r="E1103" s="137"/>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7"/>
      <c r="E1104" s="137"/>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7"/>
      <c r="E1105" s="137"/>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7"/>
      <c r="E1106" s="137"/>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7"/>
      <c r="E1107" s="137"/>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7"/>
      <c r="E1108" s="137"/>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7"/>
      <c r="E1109" s="137"/>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7"/>
      <c r="E1110" s="137"/>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7"/>
      <c r="E1111" s="137"/>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7"/>
      <c r="E1112" s="137"/>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7"/>
      <c r="E1113" s="137"/>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7"/>
      <c r="E1114" s="137"/>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7"/>
      <c r="E1115" s="137"/>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7"/>
      <c r="E1116" s="137"/>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7"/>
      <c r="E1117" s="137"/>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7"/>
      <c r="E1118" s="137"/>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7"/>
      <c r="E1119" s="137"/>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7"/>
      <c r="E1120" s="137"/>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7"/>
      <c r="E1121" s="137"/>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7"/>
      <c r="E1122" s="137"/>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7"/>
      <c r="E1123" s="137"/>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7"/>
      <c r="E1124" s="137"/>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7"/>
      <c r="E1125" s="137"/>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7"/>
      <c r="E1126" s="137"/>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7"/>
      <c r="E1127" s="137"/>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7"/>
      <c r="E1128" s="137"/>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7"/>
      <c r="E1129" s="137"/>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7"/>
      <c r="E1130" s="137"/>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7"/>
      <c r="E1131" s="137"/>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7"/>
      <c r="E1132" s="137"/>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7"/>
      <c r="E1133" s="137"/>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7"/>
      <c r="E1134" s="137"/>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7"/>
      <c r="E1135" s="137"/>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7"/>
      <c r="E1136" s="137"/>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7"/>
      <c r="E1137" s="137"/>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7"/>
      <c r="E1138" s="137"/>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7"/>
      <c r="E1139" s="137"/>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7"/>
      <c r="E1140" s="137"/>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7"/>
      <c r="E1141" s="137"/>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7"/>
      <c r="E1142" s="137"/>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7"/>
      <c r="E1143" s="137"/>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7"/>
      <c r="E1144" s="137"/>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7"/>
      <c r="E1145" s="137"/>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7"/>
      <c r="E1146" s="137"/>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7"/>
      <c r="E1147" s="137"/>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7"/>
      <c r="E1148" s="137"/>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7"/>
      <c r="E1149" s="137"/>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7"/>
      <c r="E1150" s="137"/>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7"/>
      <c r="E1151" s="137"/>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7"/>
      <c r="E1152" s="137"/>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7"/>
      <c r="E1153" s="137"/>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7"/>
      <c r="E1154" s="137"/>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7"/>
      <c r="E1155" s="137"/>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7"/>
      <c r="E1156" s="137"/>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7"/>
      <c r="E1157" s="137"/>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7"/>
      <c r="E1158" s="137"/>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7"/>
      <c r="E1159" s="137"/>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7"/>
      <c r="E1160" s="137"/>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7"/>
      <c r="E1161" s="137"/>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7"/>
      <c r="E1162" s="137"/>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7"/>
      <c r="E1163" s="137"/>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7"/>
      <c r="E1164" s="137"/>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7"/>
      <c r="E1165" s="137"/>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7"/>
      <c r="E1166" s="137"/>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7"/>
      <c r="E1167" s="137"/>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7"/>
      <c r="E1168" s="137"/>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7"/>
      <c r="E1169" s="137"/>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7"/>
      <c r="E1170" s="137"/>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7"/>
      <c r="E1171" s="137"/>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7"/>
      <c r="E1172" s="137"/>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7"/>
      <c r="E1173" s="137"/>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7"/>
      <c r="E1174" s="137"/>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7"/>
      <c r="E1175" s="137"/>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7"/>
      <c r="E1176" s="137"/>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7"/>
      <c r="E1177" s="137"/>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7"/>
      <c r="E1178" s="137"/>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7"/>
      <c r="E1179" s="137"/>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7"/>
      <c r="E1180" s="137"/>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7"/>
      <c r="E1181" s="137"/>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7"/>
      <c r="E1182" s="137"/>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7"/>
      <c r="E1183" s="137"/>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7"/>
      <c r="E1184" s="137"/>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7"/>
      <c r="E1185" s="137"/>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7"/>
      <c r="E1186" s="137"/>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7"/>
      <c r="E1187" s="137"/>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7"/>
      <c r="E1188" s="137"/>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7"/>
      <c r="E1189" s="137"/>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7"/>
      <c r="E1190" s="137"/>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7"/>
      <c r="E1191" s="137"/>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7"/>
      <c r="E1192" s="137"/>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7"/>
      <c r="E1193" s="137"/>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7"/>
      <c r="E1194" s="137"/>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7"/>
      <c r="E1195" s="137"/>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7"/>
      <c r="E1196" s="137"/>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7"/>
      <c r="E1197" s="137"/>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7"/>
      <c r="E1198" s="137"/>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7"/>
      <c r="E1199" s="137"/>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7"/>
      <c r="E1200" s="137"/>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7"/>
      <c r="E1201" s="137"/>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7"/>
      <c r="E1202" s="137"/>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7"/>
      <c r="E1203" s="137"/>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7"/>
      <c r="E1204" s="137"/>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7"/>
      <c r="E1205" s="137"/>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7"/>
      <c r="E1206" s="137"/>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7"/>
      <c r="E1207" s="137"/>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7"/>
      <c r="E1208" s="137"/>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7"/>
      <c r="E1209" s="137"/>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7"/>
      <c r="E1210" s="137"/>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7"/>
      <c r="E1211" s="137"/>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7"/>
      <c r="E1212" s="137"/>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7"/>
      <c r="E1213" s="137"/>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7"/>
      <c r="E1214" s="137"/>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7"/>
      <c r="E1215" s="137"/>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7"/>
      <c r="E1216" s="137"/>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7"/>
      <c r="E1217" s="137"/>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7"/>
      <c r="E1218" s="137"/>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7"/>
      <c r="E1219" s="137"/>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7"/>
      <c r="E1220" s="137"/>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7"/>
      <c r="E1221" s="137"/>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7"/>
      <c r="E1222" s="137"/>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7"/>
      <c r="E1223" s="137"/>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7"/>
      <c r="E1224" s="137"/>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7"/>
      <c r="E1225" s="137"/>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7"/>
      <c r="E1226" s="137"/>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F19:J19 F57:J57 F95:J95 F133:J133 F171:J171 F209:J209 F247:J247 F285:J285 F323:J323 F361:J361 F399:J399 F437:J437 F475:J475 F513:J513 F551:J551 F589:J589 F627:J627 F665:J665 F703:J703 F742:J742 D57:D91 D247:D281 D95:D129 D133:D167 D171:D205 D209:D243 D285:D319 D323:D357 D361:D395 D399:D433 D437:D471 D475:D509 D513:D547 D551:D585 D589:D623 D627:D661 D665:D699 D703:D737 D742:D776">
    <cfRule type="expression" dxfId="11" priority="2" stopIfTrue="1">
      <formula>ISBLANK(D19)</formula>
    </cfRule>
    <cfRule type="cellIs" dxfId="10" priority="3" stopIfTrue="1" operator="equal">
      <formula>"Pasa"</formula>
    </cfRule>
    <cfRule type="cellIs" dxfId="9" priority="4" stopIfTrue="1" operator="equal">
      <formula>"Falla"</formula>
    </cfRule>
    <cfRule type="cellIs" dxfId="8" priority="5" stopIfTrue="1" operator="equal">
      <formula>"N/A"</formula>
    </cfRule>
    <cfRule type="cellIs" dxfId="7" priority="6" stopIfTrue="1" operator="equal">
      <formula>"N/T"</formula>
    </cfRule>
    <cfRule type="cellIs" dxfId="6"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opLeftCell="A622" zoomScale="157" zoomScaleNormal="100" workbookViewId="0">
      <selection activeCell="D639" sqref="D639"/>
    </sheetView>
  </sheetViews>
  <sheetFormatPr baseColWidth="10" defaultColWidth="11.5" defaultRowHeight="13"/>
  <cols>
    <col min="1" max="1" width="7.83203125" style="14" customWidth="1"/>
    <col min="2" max="2" width="16.1640625" style="162" customWidth="1"/>
    <col min="3" max="3" width="56" style="14" customWidth="1"/>
    <col min="4" max="4" width="18.33203125" style="143" customWidth="1"/>
    <col min="5" max="5" width="5.5" style="14" customWidth="1"/>
    <col min="6" max="6" width="13.5" style="14" customWidth="1"/>
    <col min="7" max="7" width="14.33203125" style="14" customWidth="1"/>
    <col min="8" max="9" width="12.5" style="14" customWidth="1"/>
    <col min="10" max="11" width="14.33203125" style="14" customWidth="1"/>
    <col min="12" max="15" width="12.5" style="14" customWidth="1"/>
    <col min="16" max="16" width="19.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5" style="14" customWidth="1"/>
    <col min="24" max="24" width="11.5" style="14"/>
    <col min="25" max="25" width="7.5" style="14" customWidth="1"/>
    <col min="26" max="64" width="14.5" style="14" customWidth="1"/>
    <col min="65" max="16384" width="11.5" style="14"/>
  </cols>
  <sheetData>
    <row r="1" spans="1:26" ht="14" customHeight="1">
      <c r="B1" s="32"/>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2" t="s">
        <v>0</v>
      </c>
      <c r="D2" s="19"/>
      <c r="E2" s="19"/>
      <c r="P2" s="19"/>
      <c r="Q2" s="19"/>
      <c r="R2" s="19"/>
      <c r="S2" s="19"/>
      <c r="T2" s="19"/>
      <c r="U2" s="19"/>
      <c r="V2" s="19"/>
      <c r="W2" s="19"/>
      <c r="X2" s="19"/>
      <c r="Y2" s="19"/>
      <c r="Z2" s="19"/>
    </row>
    <row r="3" spans="1:26" ht="26" customHeight="1">
      <c r="B3" s="83" t="s">
        <v>261</v>
      </c>
      <c r="D3" s="19"/>
      <c r="E3" s="19"/>
      <c r="Z3" s="19"/>
    </row>
    <row r="4" spans="1:26" ht="26" customHeight="1">
      <c r="B4" s="112"/>
      <c r="D4" s="19"/>
      <c r="E4" s="19"/>
      <c r="Z4" s="19"/>
    </row>
    <row r="5" spans="1:26" ht="28" customHeight="1">
      <c r="B5" s="133" t="s">
        <v>69</v>
      </c>
      <c r="C5" s="133"/>
      <c r="D5" s="100"/>
      <c r="E5" s="100"/>
      <c r="F5" s="100"/>
      <c r="G5" s="100"/>
      <c r="H5" s="100"/>
      <c r="I5" s="100"/>
      <c r="J5" s="100"/>
      <c r="K5" s="100"/>
      <c r="L5" s="100"/>
      <c r="M5" s="100"/>
      <c r="N5" s="19"/>
      <c r="O5" s="19"/>
    </row>
    <row r="6" spans="1:26" ht="12" customHeight="1">
      <c r="B6" s="159"/>
      <c r="C6" s="159"/>
      <c r="D6" s="159"/>
      <c r="E6" s="159"/>
      <c r="F6" s="159"/>
      <c r="G6" s="159"/>
      <c r="H6" s="159"/>
      <c r="I6" s="159"/>
      <c r="J6" s="159"/>
      <c r="K6" s="159"/>
      <c r="L6" s="159"/>
      <c r="M6" s="159"/>
      <c r="N6" s="19"/>
      <c r="O6" s="19"/>
    </row>
    <row r="7" spans="1:26" ht="12.5" customHeight="1">
      <c r="A7" s="19"/>
      <c r="B7" s="19"/>
      <c r="C7" s="19"/>
      <c r="D7" s="19"/>
      <c r="E7" s="19"/>
      <c r="F7" s="19"/>
      <c r="G7" s="19"/>
      <c r="H7" s="19"/>
      <c r="I7" s="19"/>
      <c r="J7" s="19"/>
      <c r="K7" s="19"/>
      <c r="L7" s="19"/>
      <c r="M7" s="19"/>
      <c r="N7" s="19"/>
      <c r="O7" s="19"/>
    </row>
    <row r="8" spans="1:26" ht="19" customHeight="1">
      <c r="B8" s="141" t="s">
        <v>113</v>
      </c>
      <c r="C8" s="19"/>
      <c r="D8" s="137"/>
      <c r="E8" s="19"/>
      <c r="F8" s="19"/>
      <c r="G8" s="19"/>
      <c r="H8" s="19"/>
      <c r="I8" s="19"/>
      <c r="J8" s="19"/>
      <c r="K8" s="19"/>
      <c r="L8" s="19"/>
      <c r="M8" s="19"/>
      <c r="N8" s="19"/>
      <c r="O8" s="19"/>
    </row>
    <row r="9" spans="1:26" ht="21.5" customHeight="1">
      <c r="B9" s="160" t="s">
        <v>114</v>
      </c>
      <c r="C9" s="19"/>
      <c r="D9" s="137"/>
      <c r="E9" s="19"/>
      <c r="F9" s="19"/>
      <c r="G9" s="19"/>
      <c r="H9" s="19"/>
      <c r="I9" s="19"/>
      <c r="J9" s="19"/>
      <c r="K9" s="19"/>
      <c r="L9" s="19"/>
      <c r="M9" s="19"/>
      <c r="N9" s="19"/>
      <c r="O9" s="19"/>
    </row>
    <row r="10" spans="1:26" ht="17" customHeight="1" thickBot="1">
      <c r="A10" s="19"/>
      <c r="B10" s="19"/>
      <c r="C10" s="19"/>
      <c r="D10" s="137"/>
      <c r="E10" s="19"/>
      <c r="K10" s="19"/>
      <c r="L10" s="19"/>
      <c r="M10" s="19"/>
      <c r="N10" s="19"/>
      <c r="O10" s="19"/>
      <c r="P10" s="19"/>
      <c r="Q10" s="19"/>
      <c r="R10" s="19"/>
      <c r="S10" s="19"/>
      <c r="T10" s="19"/>
      <c r="U10" s="19"/>
      <c r="V10" s="19"/>
      <c r="W10" s="19"/>
      <c r="X10" s="19"/>
      <c r="Y10" s="19"/>
    </row>
    <row r="11" spans="1:26" ht="25.25" customHeight="1">
      <c r="B11" s="182" t="s">
        <v>72</v>
      </c>
      <c r="C11" s="183"/>
      <c r="D11" s="33"/>
      <c r="F11" s="134" t="s">
        <v>73</v>
      </c>
      <c r="G11" s="76" t="s">
        <v>74</v>
      </c>
      <c r="H11" s="135" t="s">
        <v>75</v>
      </c>
      <c r="I11" s="26"/>
      <c r="J11" s="134" t="s">
        <v>76</v>
      </c>
      <c r="K11" s="76" t="s">
        <v>74</v>
      </c>
      <c r="L11" s="135" t="s">
        <v>75</v>
      </c>
      <c r="M11" s="19"/>
      <c r="N11" s="19"/>
      <c r="O11" s="19"/>
      <c r="P11" s="19"/>
      <c r="Q11" s="19"/>
      <c r="R11" s="19"/>
      <c r="S11" s="19"/>
      <c r="T11" s="19"/>
      <c r="U11" s="19"/>
      <c r="V11" s="19"/>
      <c r="W11" s="19"/>
      <c r="X11" s="19"/>
      <c r="Y11" s="19"/>
    </row>
    <row r="12" spans="1:26" ht="12" customHeight="1">
      <c r="B12" s="72" t="s">
        <v>77</v>
      </c>
      <c r="C12" s="73">
        <v>14</v>
      </c>
      <c r="D12" s="33"/>
      <c r="F12" s="77" t="s">
        <v>78</v>
      </c>
      <c r="G12" s="78">
        <f ca="1">J20+J58+J96+J134+J172+J210+J248+J286+J324+J362+J400+J438+J476+J514+J552+J590+J628</f>
        <v>155</v>
      </c>
      <c r="H12" s="68">
        <f ca="1">IF(($G$15+$K$15)=0,0,G12/($G$15+$K$15))</f>
        <v>0.70135746606334837</v>
      </c>
      <c r="I12" s="33"/>
      <c r="J12" s="77" t="s">
        <v>79</v>
      </c>
      <c r="K12" s="78">
        <f ca="1">G20+G58+G96+G134+G172+G210+G248+G286+G324+G362+G400+G438+G476+G514+G552+G590+G628</f>
        <v>0</v>
      </c>
      <c r="L12" s="68">
        <f ca="1">IF(($G$15+$K$15)=0,0,K12/($G$15+$K$15))</f>
        <v>0</v>
      </c>
      <c r="M12" s="19"/>
      <c r="N12" s="19"/>
      <c r="O12" s="19"/>
      <c r="P12" s="19"/>
      <c r="Q12" s="19"/>
      <c r="R12" s="19"/>
      <c r="S12" s="19"/>
      <c r="T12" s="19"/>
      <c r="U12" s="19"/>
      <c r="V12" s="19"/>
      <c r="W12" s="19"/>
      <c r="X12" s="19"/>
      <c r="Y12" s="19"/>
    </row>
    <row r="13" spans="1:26" ht="12" customHeight="1">
      <c r="B13" s="72" t="s">
        <v>80</v>
      </c>
      <c r="C13" s="73">
        <v>3</v>
      </c>
      <c r="D13" s="33"/>
      <c r="F13" s="77" t="s">
        <v>81</v>
      </c>
      <c r="G13" s="78">
        <f ca="1">I20+I58+I96+I134+I172+I210+I248+I286+I324+I362+I400+I438+I476+I514+I552+I590+I628</f>
        <v>11</v>
      </c>
      <c r="H13" s="68">
        <f ca="1">IF(($G$15+$K$15)=0,0,G13/($G$15+$K$15))</f>
        <v>4.9773755656108594E-2</v>
      </c>
      <c r="I13" s="33"/>
      <c r="J13" s="77" t="s">
        <v>82</v>
      </c>
      <c r="K13" s="78">
        <f ca="1">F20+F58+F96+F134+F172+F210+F248+F286+F324+F362+F400+F438+F476+F514+F552+F590+F628</f>
        <v>0</v>
      </c>
      <c r="L13" s="68">
        <f ca="1">IF(($G$15+$K$15)=0,0,K13/($G$15+$K$15))</f>
        <v>0</v>
      </c>
      <c r="M13" s="19"/>
      <c r="N13" s="19"/>
      <c r="O13" s="19"/>
      <c r="P13" s="19"/>
      <c r="Q13" s="19"/>
      <c r="R13" s="19"/>
      <c r="S13" s="19"/>
      <c r="T13" s="19"/>
      <c r="U13" s="19"/>
      <c r="V13" s="19"/>
      <c r="W13" s="19"/>
      <c r="X13" s="19"/>
      <c r="Y13" s="19"/>
    </row>
    <row r="14" spans="1:26" ht="12" customHeight="1" thickBot="1">
      <c r="B14" s="74" t="s">
        <v>83</v>
      </c>
      <c r="C14" s="75">
        <f>SUM(C12:C13)</f>
        <v>17</v>
      </c>
      <c r="D14" s="33"/>
      <c r="F14" s="77" t="s">
        <v>84</v>
      </c>
      <c r="G14" s="78">
        <f ca="1">H20+H58+H96+H134+H172+H210+H248+H286+H324+H362+H400+H438+H476+H514+H552+H590+H628</f>
        <v>55</v>
      </c>
      <c r="H14" s="68">
        <f ca="1">IF(($G$15+$K$15)=0,0,G14/($G$15+$K$15))</f>
        <v>0.24886877828054299</v>
      </c>
      <c r="I14" s="33"/>
      <c r="J14" s="77" t="s">
        <v>85</v>
      </c>
      <c r="K14" s="78">
        <f ca="1">K20+K58+K96+K134+K172+K210+K248+K286+K324+K362+K400+K438+K476+K514+K552+K590+K628</f>
        <v>0</v>
      </c>
      <c r="L14" s="68">
        <f ca="1">IF(($G$15+$K$15)=0,0,K14/($G$15+$K$15))</f>
        <v>0</v>
      </c>
      <c r="M14" s="19"/>
      <c r="N14" s="19"/>
      <c r="O14" s="19"/>
      <c r="P14" s="19"/>
      <c r="Q14" s="19"/>
      <c r="R14" s="19"/>
      <c r="S14" s="19"/>
      <c r="T14" s="19"/>
      <c r="U14" s="19"/>
      <c r="V14" s="19"/>
      <c r="W14" s="19"/>
      <c r="X14" s="19"/>
      <c r="Y14" s="19"/>
    </row>
    <row r="15" spans="1:26" ht="12" customHeight="1" thickBot="1">
      <c r="B15" s="33"/>
      <c r="C15" s="33"/>
      <c r="D15" s="33"/>
      <c r="F15" s="79" t="s">
        <v>83</v>
      </c>
      <c r="G15" s="62">
        <f ca="1">SUM(G12:G14)</f>
        <v>221</v>
      </c>
      <c r="H15" s="70">
        <f ca="1">SUM(H12:H14)</f>
        <v>1</v>
      </c>
      <c r="I15" s="33"/>
      <c r="J15" s="79" t="s">
        <v>83</v>
      </c>
      <c r="K15" s="62">
        <f ca="1">SUM(K12:K14)</f>
        <v>0</v>
      </c>
      <c r="L15" s="70">
        <f ca="1">SUM(L12:L14)</f>
        <v>0</v>
      </c>
      <c r="M15" s="19"/>
      <c r="N15" s="19"/>
      <c r="O15" s="19"/>
    </row>
    <row r="16" spans="1:26" ht="12" customHeight="1">
      <c r="B16" s="33"/>
      <c r="C16" s="33"/>
      <c r="D16" s="33"/>
      <c r="E16" s="33"/>
      <c r="F16" s="33"/>
      <c r="G16" s="33"/>
      <c r="H16" s="33"/>
      <c r="I16" s="33"/>
      <c r="J16" s="33"/>
      <c r="K16" s="33"/>
      <c r="L16" s="19"/>
      <c r="M16" s="19"/>
      <c r="N16" s="19"/>
      <c r="O16" s="19"/>
    </row>
    <row r="17" spans="2:36" ht="12" customHeight="1">
      <c r="B17" s="161"/>
      <c r="C17" s="19"/>
      <c r="D17" s="137"/>
      <c r="E17" s="142"/>
      <c r="K17" s="19"/>
      <c r="L17" s="19"/>
      <c r="M17" s="19"/>
      <c r="N17" s="19"/>
      <c r="O17" s="19"/>
    </row>
    <row r="18" spans="2:36" ht="29.75" customHeight="1">
      <c r="B18" s="27" t="s">
        <v>77</v>
      </c>
      <c r="C18" s="28" t="s">
        <v>115</v>
      </c>
      <c r="D18" s="29" t="s">
        <v>87</v>
      </c>
      <c r="E18" s="156"/>
      <c r="K18" s="19"/>
    </row>
    <row r="19" spans="2:36" ht="12" customHeight="1">
      <c r="B19" s="144" t="str">
        <f>IF( ISBLANK('03.Muestra'!$C8),"",'03.Muestra'!$C8)</f>
        <v>Servicio Canario de Salud</v>
      </c>
      <c r="C19" s="144" t="str">
        <f>IF( ISBLANK('03.Muestra'!$E8),"",'03.Muestra'!$E8)</f>
        <v>https://www3.gobiernodecanarias.org/sanidad/scs/</v>
      </c>
      <c r="D19" s="168" t="s">
        <v>78</v>
      </c>
      <c r="E19" s="137" t="str">
        <f t="shared" ref="E19:E53" si="0">IF(D19&lt;&gt;"",IF(AND(B19&lt;&gt;"",C19&lt;&gt;""),"","ERR"),"")</f>
        <v/>
      </c>
      <c r="F19" s="145" t="str">
        <f t="array" ref="F19:J19">TRANSPOSE('DATA - Oculta'!$U$9:$U$13)</f>
        <v>N/T</v>
      </c>
      <c r="G19" s="146" t="str">
        <v>N/D</v>
      </c>
      <c r="H19" s="147" t="str">
        <v>N/A</v>
      </c>
      <c r="I19" s="148" t="str">
        <v>Falla</v>
      </c>
      <c r="J19" s="149" t="str">
        <v>Pasa</v>
      </c>
      <c r="K19" s="150" t="s">
        <v>85</v>
      </c>
      <c r="L19" s="19"/>
      <c r="O19" s="19"/>
      <c r="AJ19" s="19"/>
    </row>
    <row r="20" spans="2:36" ht="12" customHeight="1">
      <c r="B20" s="144" t="str">
        <f>IF( ISBLANK('03.Muestra'!$C9),"",'03.Muestra'!$C9)</f>
        <v>Profesionales</v>
      </c>
      <c r="C20" s="144" t="str">
        <f>IF( ISBLANK('03.Muestra'!$E9),"",'03.Muestra'!$E9)</f>
        <v>https://www3.gobiernodecanarias.org/sanidad/scs/tematica.jsp?idCarpeta=381a58ec-a15a-11e9-a502-d7333c007c29</v>
      </c>
      <c r="D20" s="168" t="s">
        <v>78</v>
      </c>
      <c r="E20" s="137" t="str">
        <f t="shared" si="0"/>
        <v/>
      </c>
      <c r="F20" s="151">
        <f ca="1">COUNTIF($D19:INDIRECT("$D" &amp;  SUM(ROW()-1,'03.Muestra'!$D$45)-1),F19)</f>
        <v>0</v>
      </c>
      <c r="G20" s="151">
        <f ca="1">COUNTIF($D19:INDIRECT("$D" &amp;  SUM(ROW()-1,'03.Muestra'!$D$45)-1),G19)</f>
        <v>0</v>
      </c>
      <c r="H20" s="151">
        <f ca="1">COUNTIF($D19:INDIRECT("$D" &amp;  SUM(ROW()-1,'03.Muestra'!$D$45)-1),H19)</f>
        <v>0</v>
      </c>
      <c r="I20" s="151">
        <f ca="1">COUNTIF($D19:INDIRECT("$D" &amp;  SUM(ROW()-1,'03.Muestra'!$D$45)-1),I19)</f>
        <v>2</v>
      </c>
      <c r="J20" s="151">
        <f ca="1">COUNTIF($D19:INDIRECT("$D" &amp;  SUM(ROW()-1,'03.Muestra'!$D$45)-1),J19)</f>
        <v>11</v>
      </c>
      <c r="K20" s="151">
        <f ca="1">IF('03.Muestra'!$D$45=0,0,COUNTBLANK($D19:INDIRECT("$D" &amp;  SUM(ROW()-1,'03.Muestra'!$D$45)-1)))</f>
        <v>0</v>
      </c>
      <c r="N20" s="153"/>
      <c r="O20" s="19"/>
      <c r="AJ20" s="19"/>
    </row>
    <row r="21" spans="2:36" ht="12" customHeight="1">
      <c r="B21" s="144" t="str">
        <f>IF( ISBLANK('03.Muestra'!$C10),"",'03.Muestra'!$C10)</f>
        <v>Vacunación frente Covid-19</v>
      </c>
      <c r="C21" s="144" t="str">
        <f>IF( ISBLANK('03.Muestra'!$E10),"",'03.Muestra'!$E10)</f>
        <v>https://www3.gobiernodecanarias.org/sanidad/scs/contenidoGenerico.jsp?idDocument=c6332147-5728-11eb-8a2c-c902a217e6a5&amp;idCarpeta=e01092c2-7d66-11ea-871d-cb574c2473a4</v>
      </c>
      <c r="D21" s="168" t="s">
        <v>78</v>
      </c>
      <c r="E21" s="137" t="str">
        <f t="shared" si="0"/>
        <v/>
      </c>
      <c r="F21" s="19"/>
      <c r="G21" s="19"/>
      <c r="H21" s="19"/>
      <c r="I21" s="19"/>
      <c r="J21" s="19"/>
      <c r="K21" s="19"/>
      <c r="N21" s="153"/>
      <c r="O21" s="19"/>
      <c r="AJ21" s="19"/>
    </row>
    <row r="22" spans="2:36" ht="12" customHeight="1">
      <c r="B22" s="144" t="str">
        <f>IF( ISBLANK('03.Muestra'!$C11),"",'03.Muestra'!$C11)</f>
        <v>SCS-Registro de centros</v>
      </c>
      <c r="C22" s="144" t="str">
        <f>IF( ISBLANK('03.Muestra'!$E11),"",'03.Muestra'!$E11)</f>
        <v>https://www3.gobiernodecanarias.org/sanidad/scs/RegistroCentros/DoLoad</v>
      </c>
      <c r="D22" s="168" t="s">
        <v>78</v>
      </c>
      <c r="E22" s="137" t="str">
        <f t="shared" si="0"/>
        <v/>
      </c>
      <c r="F22" s="19"/>
      <c r="G22" s="19"/>
      <c r="H22" s="19"/>
      <c r="I22" s="19"/>
      <c r="K22" s="152" t="s">
        <v>88</v>
      </c>
      <c r="L22" s="153" t="s">
        <v>89</v>
      </c>
      <c r="N22" s="153"/>
      <c r="O22" s="19"/>
      <c r="AJ22" s="19"/>
    </row>
    <row r="23" spans="2:36" ht="12" customHeight="1">
      <c r="B23" s="144" t="str">
        <f>IF( ISBLANK('03.Muestra'!$C12),"",'03.Muestra'!$C12)</f>
        <v>MiAutoTestCovid</v>
      </c>
      <c r="C23" s="144" t="str">
        <f>IF( ISBLANK('03.Muestra'!$E12),"",'03.Muestra'!$E12)</f>
        <v>https://www3.gobiernodecanarias.org/sanidad/scs/Miautotestcovid/</v>
      </c>
      <c r="D23" s="168" t="s">
        <v>78</v>
      </c>
      <c r="E23" s="137" t="str">
        <f t="shared" si="0"/>
        <v/>
      </c>
      <c r="F23" s="154"/>
      <c r="G23" s="19"/>
      <c r="H23" s="19"/>
      <c r="I23" s="19"/>
      <c r="K23" s="152" t="s">
        <v>90</v>
      </c>
      <c r="L23" s="153" t="s">
        <v>91</v>
      </c>
      <c r="N23" s="19"/>
      <c r="O23" s="19"/>
      <c r="AJ23" s="19"/>
    </row>
    <row r="24" spans="2:36" ht="12" customHeight="1">
      <c r="B24" s="144" t="str">
        <f>IF( ISBLANK('03.Muestra'!$C13),"",'03.Muestra'!$C13)</f>
        <v>Informes epidemiológicos</v>
      </c>
      <c r="C24" s="144" t="str">
        <f>IF( ISBLANK('03.Muestra'!$E13),"",'03.Muestra'!$E13)</f>
        <v>https://www3.gobiernodecanarias.org/sanidad/scs/contenidoGenerico.jsp?idDocument=83670f95-f738-11ea-8b38-0997195c2925&amp;idCarpeta=e01092c2-7d66-11ea-871d-cb574c2473a4</v>
      </c>
      <c r="D24" s="168" t="s">
        <v>78</v>
      </c>
      <c r="E24" s="137" t="str">
        <f t="shared" si="0"/>
        <v/>
      </c>
      <c r="F24" s="19"/>
      <c r="G24" s="19"/>
      <c r="H24" s="19"/>
      <c r="I24" s="19"/>
      <c r="K24" s="152" t="s">
        <v>92</v>
      </c>
      <c r="L24" s="153" t="s">
        <v>93</v>
      </c>
      <c r="N24" s="19"/>
      <c r="O24" s="19"/>
      <c r="P24" s="19"/>
      <c r="Q24" s="19"/>
      <c r="R24" s="19"/>
      <c r="S24" s="19"/>
      <c r="T24" s="19"/>
      <c r="U24" s="19"/>
      <c r="V24" s="19"/>
      <c r="W24" s="19"/>
      <c r="X24" s="19"/>
    </row>
    <row r="25" spans="2:36" ht="12" customHeight="1">
      <c r="B25" s="144" t="str">
        <f>IF( ISBLANK('03.Muestra'!$C14),"",'03.Muestra'!$C14)</f>
        <v>Mapa Sanitario</v>
      </c>
      <c r="C25" s="144" t="str">
        <f>IF( ISBLANK('03.Muestra'!$E14),"",'03.Muestra'!$E14)</f>
        <v>https://www3.gobiernodecanarias.org/sanidad/scs/mapa.jsp?idDocument=f1272534-b1e0-11e0-8086-e35e241032d3&amp;idCarpeta=75cf3520-ab2b-11dd-970d-d73a0633ac17</v>
      </c>
      <c r="D25" s="168" t="s">
        <v>81</v>
      </c>
      <c r="E25" s="137" t="str">
        <f t="shared" si="0"/>
        <v/>
      </c>
      <c r="F25" s="19"/>
      <c r="G25" s="19"/>
      <c r="H25" s="19"/>
      <c r="I25" s="19"/>
      <c r="J25" s="19"/>
      <c r="K25" s="19"/>
      <c r="L25" s="19"/>
      <c r="N25" s="19"/>
      <c r="O25" s="19"/>
      <c r="P25" s="19"/>
      <c r="Q25" s="19"/>
      <c r="R25" s="19"/>
      <c r="S25" s="153"/>
      <c r="T25" s="153"/>
      <c r="U25" s="19"/>
      <c r="V25" s="19"/>
      <c r="W25" s="19"/>
      <c r="X25" s="19"/>
    </row>
    <row r="26" spans="2:36" ht="12" customHeight="1">
      <c r="B26" s="144" t="str">
        <f>IF( ISBLANK('03.Muestra'!$C15),"",'03.Muestra'!$C15)</f>
        <v>gaptfformacion</v>
      </c>
      <c r="C26" s="144" t="str">
        <f>IF( ISBLANK('03.Muestra'!$E15),"",'03.Muestra'!$E15)</f>
        <v>https://www3.gobiernodecanarias.org/scs/gaptfformacion/</v>
      </c>
      <c r="D26" s="168" t="s">
        <v>78</v>
      </c>
      <c r="E26" s="137" t="str">
        <f t="shared" si="0"/>
        <v/>
      </c>
      <c r="F26" s="19"/>
      <c r="G26" s="19"/>
      <c r="H26" s="19"/>
      <c r="I26" s="19"/>
      <c r="J26" s="19"/>
      <c r="K26" s="19"/>
      <c r="L26" s="19"/>
      <c r="M26" s="19"/>
      <c r="N26" s="19"/>
      <c r="O26" s="19"/>
      <c r="P26" s="19"/>
      <c r="Q26" s="19"/>
      <c r="R26" s="19"/>
      <c r="S26" s="153"/>
      <c r="T26" s="153"/>
      <c r="U26" s="19"/>
      <c r="V26" s="19"/>
      <c r="W26" s="19"/>
      <c r="X26" s="19"/>
    </row>
    <row r="27" spans="2:36" ht="12" customHeight="1">
      <c r="B27" s="144" t="str">
        <f>IF( ISBLANK('03.Muestra'!$C16),"",'03.Muestra'!$C16)</f>
        <v>Tarjeta Sanitaria</v>
      </c>
      <c r="C27" s="144" t="str">
        <f>IF( ISBLANK('03.Muestra'!$E16),"",'03.Muestra'!$E16)</f>
        <v>https://www3.gobiernodecanarias.org/sanidad/scs/contenidoGenerico.jsp?idDocument=9090ca1f-a9bb-11de-ae50-15aa3b9230b7&amp;idCarpeta=ae273cd1-b385-11e9-82f7-8d5cff9227e6</v>
      </c>
      <c r="D27" s="168" t="s">
        <v>78</v>
      </c>
      <c r="E27" s="137" t="str">
        <f t="shared" si="0"/>
        <v/>
      </c>
      <c r="F27" s="19"/>
      <c r="G27" s="19"/>
      <c r="H27" s="19"/>
      <c r="I27" s="19"/>
      <c r="J27" s="19"/>
      <c r="K27" s="19"/>
      <c r="M27" s="19"/>
      <c r="N27" s="19"/>
      <c r="O27" s="19"/>
      <c r="P27" s="19"/>
      <c r="Q27" s="19"/>
      <c r="S27" s="153"/>
      <c r="T27" s="153"/>
      <c r="U27" s="19"/>
      <c r="V27" s="19"/>
      <c r="W27" s="19"/>
      <c r="X27" s="19"/>
      <c r="Y27" s="19"/>
    </row>
    <row r="28" spans="2:36" ht="12" customHeight="1">
      <c r="B28" s="144" t="str">
        <f>IF( ISBLANK('03.Muestra'!$C17),"",'03.Muestra'!$C17)</f>
        <v>Mapa Playas</v>
      </c>
      <c r="C28" s="144" t="str">
        <f>IF( ISBLANK('03.Muestra'!$E17),"",'03.Muestra'!$E17)</f>
        <v>https://www3.gobiernodecanarias.org/sanidad/scs/mapa.jsp?idDocument=0200b78a-a2fa-11e0-9610-f1717f4d08a3&amp;idCarpeta=75cf3520-ab2b-11dd-970d-d73a0633ac17</v>
      </c>
      <c r="D28" s="168" t="s">
        <v>81</v>
      </c>
      <c r="E28" s="137" t="str">
        <f t="shared" si="0"/>
        <v/>
      </c>
      <c r="F28" s="19"/>
      <c r="G28" s="19"/>
      <c r="H28" s="19"/>
      <c r="I28" s="19"/>
      <c r="J28" s="19"/>
      <c r="K28" s="19"/>
      <c r="M28" s="19"/>
      <c r="N28" s="19"/>
      <c r="O28" s="19"/>
      <c r="P28" s="19"/>
      <c r="Q28" s="19"/>
      <c r="R28" s="19"/>
      <c r="S28" s="153"/>
      <c r="T28" s="153"/>
      <c r="U28" s="19"/>
      <c r="V28" s="19"/>
      <c r="W28" s="19"/>
      <c r="X28" s="19"/>
      <c r="Y28" s="19"/>
    </row>
    <row r="29" spans="2:36" ht="12" customHeight="1">
      <c r="B29" s="144" t="str">
        <f>IF( ISBLANK('03.Muestra'!$C18),"",'03.Muestra'!$C18)</f>
        <v>Certificado Covid Digital</v>
      </c>
      <c r="C29" s="144" t="str">
        <f>IF( ISBLANK('03.Muestra'!$E18),"",'03.Muestra'!$E18)</f>
        <v>https://www3.gobiernodecanarias.org/sanidad/scs/contenidoGenerico.jsp?idDocument=2a91d475-c785-11eb-b581-0f5e23fc7f70&amp;idCarpeta=e01092c2-7d66-11ea-871d-cb574c2473a4</v>
      </c>
      <c r="D29" s="168" t="s">
        <v>78</v>
      </c>
      <c r="E29" s="137"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4" t="str">
        <f>IF( ISBLANK('03.Muestra'!$C19),"",'03.Muestra'!$C19)</f>
        <v>Ciudadania</v>
      </c>
      <c r="C30" s="144" t="str">
        <f>IF( ISBLANK('03.Muestra'!$E19),"",'03.Muestra'!$E19)</f>
        <v>https://www3.gobiernodecanarias.org/sanidad/scs/tematica.jsp?idCarpeta=ae273cd1-b385-11e9-82f7-8d5cff9227e6</v>
      </c>
      <c r="D30" s="168" t="s">
        <v>78</v>
      </c>
      <c r="E30" s="137"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4" t="str">
        <f>IF( ISBLANK('03.Muestra'!$C20),"",'03.Muestra'!$C20)</f>
        <v>Petición de cita hospital</v>
      </c>
      <c r="C31" s="144" t="str">
        <f>IF( ISBLANK('03.Muestra'!$E20),"",'03.Muestra'!$E20)</f>
        <v>https://www3.gobiernodecanarias.org/sanidad/scs/CitasHUC/</v>
      </c>
      <c r="D31" s="168" t="s">
        <v>78</v>
      </c>
      <c r="E31" s="137" t="str">
        <f t="shared" si="0"/>
        <v/>
      </c>
      <c r="F31" s="19"/>
      <c r="G31" s="19"/>
      <c r="H31" s="19"/>
      <c r="I31" s="19"/>
      <c r="J31" s="19"/>
      <c r="K31" s="19"/>
      <c r="L31" s="19"/>
      <c r="Q31" s="19"/>
      <c r="R31" s="19"/>
      <c r="S31" s="19"/>
      <c r="T31" s="19"/>
      <c r="U31" s="19"/>
      <c r="V31" s="19"/>
      <c r="W31" s="19"/>
      <c r="X31" s="19"/>
      <c r="Y31" s="19"/>
    </row>
    <row r="32" spans="2:36" ht="12" customHeight="1">
      <c r="B32" s="144" t="str">
        <f>IF( ISBLANK('03.Muestra'!$C21),"",'03.Muestra'!$C21)</f>
        <v/>
      </c>
      <c r="C32" s="144" t="str">
        <f>IF( ISBLANK('03.Muestra'!$E21),"",'03.Muestra'!$E21)</f>
        <v/>
      </c>
      <c r="D32" s="168" t="str">
        <f t="shared" ref="D26:D53" si="1">IF(AND(B32&lt;&gt;"",C32&lt;&gt;""),"N/T","")</f>
        <v/>
      </c>
      <c r="E32" s="137" t="str">
        <f t="shared" si="0"/>
        <v/>
      </c>
      <c r="F32" s="19"/>
      <c r="G32" s="19"/>
      <c r="H32" s="19"/>
      <c r="I32" s="19"/>
      <c r="J32" s="19"/>
      <c r="K32" s="19"/>
      <c r="L32" s="19"/>
      <c r="Q32" s="19"/>
      <c r="R32" s="19"/>
      <c r="S32" s="19"/>
      <c r="T32" s="19"/>
      <c r="U32" s="19"/>
      <c r="V32" s="19"/>
      <c r="W32" s="19"/>
      <c r="X32" s="19"/>
      <c r="Y32" s="19"/>
    </row>
    <row r="33" spans="2:25" ht="12" customHeight="1">
      <c r="B33" s="144" t="str">
        <f>IF( ISBLANK('03.Muestra'!$C22),"",'03.Muestra'!$C22)</f>
        <v/>
      </c>
      <c r="C33" s="144" t="str">
        <f>IF( ISBLANK('03.Muestra'!$E22),"",'03.Muestra'!$E22)</f>
        <v/>
      </c>
      <c r="D33" s="168" t="str">
        <f t="shared" si="1"/>
        <v/>
      </c>
      <c r="E33" s="137" t="str">
        <f t="shared" si="0"/>
        <v/>
      </c>
      <c r="F33" s="19"/>
      <c r="G33" s="19"/>
      <c r="H33" s="19"/>
      <c r="I33" s="19"/>
      <c r="J33" s="19"/>
      <c r="K33" s="19"/>
      <c r="L33" s="19"/>
      <c r="Q33" s="19"/>
      <c r="R33" s="19"/>
      <c r="S33" s="19"/>
      <c r="T33" s="19"/>
      <c r="U33" s="19"/>
      <c r="V33" s="19"/>
      <c r="W33" s="19"/>
      <c r="X33" s="19"/>
      <c r="Y33" s="19"/>
    </row>
    <row r="34" spans="2:25" ht="12" customHeight="1">
      <c r="B34" s="144" t="str">
        <f>IF( ISBLANK('03.Muestra'!$C23),"",'03.Muestra'!$C23)</f>
        <v/>
      </c>
      <c r="C34" s="144" t="str">
        <f>IF( ISBLANK('03.Muestra'!$E23),"",'03.Muestra'!$E23)</f>
        <v/>
      </c>
      <c r="D34" s="168" t="str">
        <f t="shared" si="1"/>
        <v/>
      </c>
      <c r="E34" s="137" t="str">
        <f t="shared" si="0"/>
        <v/>
      </c>
      <c r="F34" s="19"/>
      <c r="G34" s="19"/>
      <c r="H34" s="19"/>
      <c r="I34" s="19"/>
      <c r="J34" s="19"/>
      <c r="K34" s="19"/>
      <c r="L34" s="19"/>
      <c r="Q34" s="19"/>
      <c r="R34" s="19"/>
      <c r="S34" s="19"/>
      <c r="T34" s="19"/>
      <c r="U34" s="19"/>
      <c r="V34" s="19"/>
      <c r="W34" s="19"/>
      <c r="X34" s="19"/>
      <c r="Y34" s="19"/>
    </row>
    <row r="35" spans="2:25" ht="12" customHeight="1">
      <c r="B35" s="144" t="str">
        <f>IF( ISBLANK('03.Muestra'!$C24),"",'03.Muestra'!$C24)</f>
        <v/>
      </c>
      <c r="C35" s="144" t="str">
        <f>IF( ISBLANK('03.Muestra'!$E24),"",'03.Muestra'!$E24)</f>
        <v/>
      </c>
      <c r="D35" s="168" t="str">
        <f t="shared" si="1"/>
        <v/>
      </c>
      <c r="E35" s="137" t="str">
        <f t="shared" si="0"/>
        <v/>
      </c>
      <c r="F35" s="19"/>
      <c r="G35" s="19"/>
      <c r="H35" s="19"/>
      <c r="I35" s="19"/>
      <c r="J35" s="19"/>
      <c r="K35" s="19"/>
      <c r="L35" s="19"/>
      <c r="Q35" s="19"/>
      <c r="R35" s="19"/>
      <c r="S35" s="19"/>
      <c r="T35" s="19"/>
      <c r="U35" s="19"/>
      <c r="V35" s="19"/>
      <c r="W35" s="19"/>
      <c r="X35" s="19"/>
      <c r="Y35" s="19"/>
    </row>
    <row r="36" spans="2:25" ht="12" customHeight="1">
      <c r="B36" s="144" t="str">
        <f>IF( ISBLANK('03.Muestra'!$C25),"",'03.Muestra'!$C25)</f>
        <v/>
      </c>
      <c r="C36" s="144" t="str">
        <f>IF( ISBLANK('03.Muestra'!$E25),"",'03.Muestra'!$E25)</f>
        <v/>
      </c>
      <c r="D36" s="168" t="str">
        <f t="shared" si="1"/>
        <v/>
      </c>
      <c r="E36" s="137" t="str">
        <f t="shared" si="0"/>
        <v/>
      </c>
      <c r="F36" s="19"/>
      <c r="G36" s="19"/>
      <c r="H36" s="19"/>
      <c r="I36" s="19"/>
      <c r="J36" s="19"/>
      <c r="K36" s="19"/>
      <c r="L36" s="19"/>
      <c r="N36" s="153"/>
      <c r="S36" s="19"/>
      <c r="T36" s="19"/>
      <c r="U36" s="19"/>
      <c r="V36" s="19"/>
      <c r="W36" s="19"/>
      <c r="X36" s="19"/>
      <c r="Y36" s="19"/>
    </row>
    <row r="37" spans="2:25" ht="12" customHeight="1">
      <c r="B37" s="144" t="str">
        <f>IF( ISBLANK('03.Muestra'!$C26),"",'03.Muestra'!$C26)</f>
        <v/>
      </c>
      <c r="C37" s="144" t="str">
        <f>IF( ISBLANK('03.Muestra'!$E26),"",'03.Muestra'!$E26)</f>
        <v/>
      </c>
      <c r="D37" s="168" t="str">
        <f t="shared" si="1"/>
        <v/>
      </c>
      <c r="E37" s="137" t="str">
        <f t="shared" si="0"/>
        <v/>
      </c>
      <c r="F37" s="19"/>
      <c r="G37" s="19"/>
      <c r="H37" s="19"/>
      <c r="I37" s="19"/>
      <c r="J37" s="19"/>
      <c r="K37" s="19"/>
      <c r="L37" s="19"/>
      <c r="N37" s="153"/>
      <c r="O37" s="19"/>
      <c r="P37" s="19"/>
      <c r="Q37" s="19"/>
      <c r="R37" s="19"/>
      <c r="S37" s="19"/>
      <c r="T37" s="19"/>
      <c r="U37" s="19"/>
      <c r="V37" s="19"/>
      <c r="W37" s="19"/>
      <c r="X37" s="19"/>
      <c r="Y37" s="19"/>
    </row>
    <row r="38" spans="2:25" ht="12" customHeight="1">
      <c r="B38" s="144" t="str">
        <f>IF( ISBLANK('03.Muestra'!$C27),"",'03.Muestra'!$C27)</f>
        <v/>
      </c>
      <c r="C38" s="144" t="str">
        <f>IF( ISBLANK('03.Muestra'!$E27),"",'03.Muestra'!$E27)</f>
        <v/>
      </c>
      <c r="D38" s="168" t="str">
        <f t="shared" si="1"/>
        <v/>
      </c>
      <c r="E38" s="137" t="str">
        <f t="shared" si="0"/>
        <v/>
      </c>
      <c r="F38" s="19"/>
      <c r="G38" s="19"/>
      <c r="H38" s="19"/>
      <c r="I38" s="19"/>
      <c r="J38" s="19"/>
      <c r="K38" s="19"/>
      <c r="L38" s="19"/>
      <c r="N38" s="153"/>
      <c r="O38" s="19"/>
      <c r="R38" s="19"/>
      <c r="S38" s="153"/>
      <c r="T38" s="153"/>
      <c r="U38" s="19"/>
      <c r="V38" s="19"/>
      <c r="W38" s="19"/>
      <c r="X38" s="19"/>
      <c r="Y38" s="19"/>
    </row>
    <row r="39" spans="2:25" ht="12" customHeight="1">
      <c r="B39" s="144" t="str">
        <f>IF( ISBLANK('03.Muestra'!$C28),"",'03.Muestra'!$C28)</f>
        <v/>
      </c>
      <c r="C39" s="144" t="str">
        <f>IF( ISBLANK('03.Muestra'!$E28),"",'03.Muestra'!$E28)</f>
        <v/>
      </c>
      <c r="D39" s="168" t="str">
        <f t="shared" si="1"/>
        <v/>
      </c>
      <c r="E39" s="137" t="str">
        <f t="shared" si="0"/>
        <v/>
      </c>
      <c r="F39" s="19"/>
      <c r="G39" s="19"/>
      <c r="H39" s="19"/>
      <c r="I39" s="19"/>
      <c r="J39" s="19"/>
      <c r="K39" s="19"/>
      <c r="L39" s="19"/>
      <c r="Q39" s="19"/>
      <c r="R39" s="19"/>
      <c r="S39" s="19"/>
      <c r="T39" s="19"/>
      <c r="U39" s="19"/>
      <c r="V39" s="19"/>
      <c r="W39" s="19"/>
      <c r="X39" s="19"/>
      <c r="Y39" s="19"/>
    </row>
    <row r="40" spans="2:25" ht="12" customHeight="1">
      <c r="B40" s="144" t="str">
        <f>IF( ISBLANK('03.Muestra'!$C29),"",'03.Muestra'!$C29)</f>
        <v/>
      </c>
      <c r="C40" s="144" t="str">
        <f>IF( ISBLANK('03.Muestra'!$E29),"",'03.Muestra'!$E29)</f>
        <v/>
      </c>
      <c r="D40" s="168" t="str">
        <f t="shared" si="1"/>
        <v/>
      </c>
      <c r="E40" s="137" t="str">
        <f t="shared" si="0"/>
        <v/>
      </c>
      <c r="F40" s="19"/>
      <c r="G40" s="19"/>
      <c r="H40" s="19"/>
      <c r="I40" s="19"/>
      <c r="J40" s="19"/>
      <c r="K40" s="19"/>
      <c r="L40" s="19"/>
      <c r="Q40" s="19"/>
      <c r="R40" s="19"/>
      <c r="S40" s="19"/>
      <c r="T40" s="19"/>
      <c r="U40" s="19"/>
      <c r="V40" s="19"/>
      <c r="W40" s="19"/>
      <c r="X40" s="19"/>
      <c r="Y40" s="19"/>
    </row>
    <row r="41" spans="2:25" ht="12" customHeight="1">
      <c r="B41" s="144" t="str">
        <f>IF( ISBLANK('03.Muestra'!$C30),"",'03.Muestra'!$C30)</f>
        <v/>
      </c>
      <c r="C41" s="144" t="str">
        <f>IF( ISBLANK('03.Muestra'!$E30),"",'03.Muestra'!$E30)</f>
        <v/>
      </c>
      <c r="D41" s="168" t="str">
        <f t="shared" si="1"/>
        <v/>
      </c>
      <c r="E41" s="137" t="str">
        <f t="shared" si="0"/>
        <v/>
      </c>
      <c r="F41" s="19"/>
      <c r="G41" s="19"/>
      <c r="H41" s="19"/>
      <c r="I41" s="19"/>
      <c r="J41" s="19"/>
      <c r="K41" s="19"/>
      <c r="L41" s="19"/>
      <c r="Q41" s="19"/>
      <c r="R41" s="19"/>
      <c r="S41" s="19"/>
      <c r="T41" s="19"/>
      <c r="U41" s="19"/>
      <c r="V41" s="19"/>
      <c r="W41" s="19"/>
      <c r="X41" s="19"/>
      <c r="Y41" s="19"/>
    </row>
    <row r="42" spans="2:25" ht="12" customHeight="1">
      <c r="B42" s="144" t="str">
        <f>IF( ISBLANK('03.Muestra'!$C31),"",'03.Muestra'!$C31)</f>
        <v/>
      </c>
      <c r="C42" s="144" t="str">
        <f>IF( ISBLANK('03.Muestra'!$E31),"",'03.Muestra'!$E31)</f>
        <v/>
      </c>
      <c r="D42" s="168" t="str">
        <f t="shared" si="1"/>
        <v/>
      </c>
      <c r="E42" s="137"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4" t="str">
        <f>IF( ISBLANK('03.Muestra'!$C32),"",'03.Muestra'!$C32)</f>
        <v/>
      </c>
      <c r="C43" s="144" t="str">
        <f>IF( ISBLANK('03.Muestra'!$E32),"",'03.Muestra'!$E32)</f>
        <v/>
      </c>
      <c r="D43" s="168" t="str">
        <f t="shared" si="1"/>
        <v/>
      </c>
      <c r="E43" s="137"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4" t="str">
        <f>IF( ISBLANK('03.Muestra'!$C33),"",'03.Muestra'!$C33)</f>
        <v/>
      </c>
      <c r="C44" s="144" t="str">
        <f>IF( ISBLANK('03.Muestra'!$E33),"",'03.Muestra'!$E33)</f>
        <v/>
      </c>
      <c r="D44" s="168" t="str">
        <f t="shared" si="1"/>
        <v/>
      </c>
      <c r="E44" s="137"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4" t="str">
        <f>IF( ISBLANK('03.Muestra'!$C34),"",'03.Muestra'!$C34)</f>
        <v/>
      </c>
      <c r="C45" s="144" t="str">
        <f>IF( ISBLANK('03.Muestra'!$E34),"",'03.Muestra'!$E34)</f>
        <v/>
      </c>
      <c r="D45" s="168" t="str">
        <f t="shared" si="1"/>
        <v/>
      </c>
      <c r="E45" s="137"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4" t="str">
        <f>IF( ISBLANK('03.Muestra'!$C35),"",'03.Muestra'!$C35)</f>
        <v/>
      </c>
      <c r="C46" s="144" t="str">
        <f>IF( ISBLANK('03.Muestra'!$E35),"",'03.Muestra'!$E35)</f>
        <v/>
      </c>
      <c r="D46" s="168" t="str">
        <f t="shared" si="1"/>
        <v/>
      </c>
      <c r="E46" s="137"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4" t="str">
        <f>IF( ISBLANK('03.Muestra'!$C36),"",'03.Muestra'!$C36)</f>
        <v/>
      </c>
      <c r="C47" s="144" t="str">
        <f>IF( ISBLANK('03.Muestra'!$E36),"",'03.Muestra'!$E36)</f>
        <v/>
      </c>
      <c r="D47" s="168" t="str">
        <f t="shared" si="1"/>
        <v/>
      </c>
      <c r="E47" s="137"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4" t="str">
        <f>IF( ISBLANK('03.Muestra'!$C37),"",'03.Muestra'!$C37)</f>
        <v/>
      </c>
      <c r="C48" s="144" t="str">
        <f>IF( ISBLANK('03.Muestra'!$E37),"",'03.Muestra'!$E37)</f>
        <v/>
      </c>
      <c r="D48" s="168" t="str">
        <f t="shared" si="1"/>
        <v/>
      </c>
      <c r="E48" s="137"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4" t="str">
        <f>IF( ISBLANK('03.Muestra'!$C38),"",'03.Muestra'!$C38)</f>
        <v/>
      </c>
      <c r="C49" s="144" t="str">
        <f>IF( ISBLANK('03.Muestra'!$E38),"",'03.Muestra'!$E38)</f>
        <v/>
      </c>
      <c r="D49" s="168" t="str">
        <f t="shared" si="1"/>
        <v/>
      </c>
      <c r="E49" s="137"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4" t="str">
        <f>IF( ISBLANK('03.Muestra'!$C39),"",'03.Muestra'!$C39)</f>
        <v/>
      </c>
      <c r="C50" s="144" t="str">
        <f>IF( ISBLANK('03.Muestra'!$E39),"",'03.Muestra'!$E39)</f>
        <v/>
      </c>
      <c r="D50" s="168" t="str">
        <f t="shared" si="1"/>
        <v/>
      </c>
      <c r="E50" s="137"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4" t="str">
        <f>IF( ISBLANK('03.Muestra'!$C40),"",'03.Muestra'!$C40)</f>
        <v/>
      </c>
      <c r="C51" s="144" t="str">
        <f>IF( ISBLANK('03.Muestra'!$E40),"",'03.Muestra'!$E40)</f>
        <v/>
      </c>
      <c r="D51" s="168" t="str">
        <f t="shared" si="1"/>
        <v/>
      </c>
      <c r="E51" s="137"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4" t="str">
        <f>IF( ISBLANK('03.Muestra'!$C41),"",'03.Muestra'!$C41)</f>
        <v/>
      </c>
      <c r="C52" s="144" t="str">
        <f>IF( ISBLANK('03.Muestra'!$E41),"",'03.Muestra'!$E41)</f>
        <v/>
      </c>
      <c r="D52" s="168" t="str">
        <f t="shared" si="1"/>
        <v/>
      </c>
      <c r="E52" s="137"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4" t="str">
        <f>IF( ISBLANK('03.Muestra'!$C42),"",'03.Muestra'!$C42)</f>
        <v/>
      </c>
      <c r="C53" s="144" t="str">
        <f>IF( ISBLANK('03.Muestra'!$E42),"",'03.Muestra'!$E42)</f>
        <v/>
      </c>
      <c r="D53" s="168" t="str">
        <f t="shared" si="1"/>
        <v/>
      </c>
      <c r="E53" s="137"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7"/>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1"/>
      <c r="C55" s="19"/>
      <c r="D55" s="137"/>
      <c r="E55" s="142"/>
      <c r="F55" s="19"/>
      <c r="G55" s="19"/>
      <c r="H55" s="19"/>
      <c r="I55" s="19"/>
      <c r="J55" s="19"/>
      <c r="K55" s="19"/>
      <c r="L55" s="19"/>
      <c r="M55" s="19"/>
      <c r="N55" s="19"/>
      <c r="O55" s="19"/>
      <c r="P55" s="19"/>
      <c r="Q55" s="19"/>
      <c r="R55" s="19"/>
      <c r="S55" s="19"/>
      <c r="T55" s="19"/>
      <c r="U55" s="19"/>
      <c r="V55" s="19"/>
      <c r="W55" s="19"/>
      <c r="X55" s="19"/>
      <c r="Y55" s="19"/>
    </row>
    <row r="56" spans="2:25" ht="32.25" customHeight="1">
      <c r="B56" s="27" t="s">
        <v>77</v>
      </c>
      <c r="C56" s="28" t="s">
        <v>116</v>
      </c>
      <c r="D56" s="29" t="s">
        <v>87</v>
      </c>
      <c r="E56" s="156"/>
      <c r="K56" s="19"/>
      <c r="L56" s="19"/>
      <c r="M56" s="19"/>
      <c r="N56" s="19"/>
      <c r="O56" s="19"/>
      <c r="P56" s="19"/>
      <c r="Q56" s="19"/>
      <c r="R56" s="19"/>
      <c r="S56" s="19"/>
      <c r="T56" s="19"/>
      <c r="U56" s="19"/>
      <c r="V56" s="19"/>
      <c r="W56" s="19"/>
      <c r="X56" s="19"/>
      <c r="Y56" s="19"/>
    </row>
    <row r="57" spans="2:25" ht="12" customHeight="1">
      <c r="B57" s="144" t="str">
        <f>IF( ISBLANK('03.Muestra'!$C8),"",'03.Muestra'!$C8)</f>
        <v>Servicio Canario de Salud</v>
      </c>
      <c r="C57" s="144" t="str">
        <f>IF( ISBLANK('03.Muestra'!$E8),"",'03.Muestra'!$E8)</f>
        <v>https://www3.gobiernodecanarias.org/sanidad/scs/</v>
      </c>
      <c r="D57" s="168" t="s">
        <v>78</v>
      </c>
      <c r="E57" s="137" t="str">
        <f t="shared" ref="E57:E91" si="2">IF(D57&lt;&gt;"",IF(AND(B57&lt;&gt;"",C57&lt;&gt;""),"","ERR"),"")</f>
        <v/>
      </c>
      <c r="F57" s="145" t="str">
        <f t="array" ref="F57:J57">TRANSPOSE('DATA - Oculta'!$U$9:$U$13)</f>
        <v>N/T</v>
      </c>
      <c r="G57" s="146" t="str">
        <v>N/D</v>
      </c>
      <c r="H57" s="147" t="str">
        <v>N/A</v>
      </c>
      <c r="I57" s="148" t="str">
        <v>Falla</v>
      </c>
      <c r="J57" s="149" t="str">
        <v>Pasa</v>
      </c>
      <c r="K57" s="150" t="s">
        <v>85</v>
      </c>
      <c r="L57" s="19"/>
      <c r="M57" s="19"/>
      <c r="N57" s="19"/>
      <c r="O57" s="19"/>
      <c r="P57" s="19"/>
      <c r="Q57" s="19"/>
      <c r="R57" s="19"/>
      <c r="S57" s="19"/>
      <c r="T57" s="19"/>
      <c r="U57" s="19"/>
      <c r="V57" s="19"/>
      <c r="W57" s="19"/>
      <c r="X57" s="19"/>
      <c r="Y57" s="19"/>
    </row>
    <row r="58" spans="2:25" ht="12" customHeight="1">
      <c r="B58" s="144" t="str">
        <f>IF( ISBLANK('03.Muestra'!$C9),"",'03.Muestra'!$C9)</f>
        <v>Profesionales</v>
      </c>
      <c r="C58" s="144" t="str">
        <f>IF( ISBLANK('03.Muestra'!$E9),"",'03.Muestra'!$E9)</f>
        <v>https://www3.gobiernodecanarias.org/sanidad/scs/tematica.jsp?idCarpeta=381a58ec-a15a-11e9-a502-d7333c007c29</v>
      </c>
      <c r="D58" s="168" t="s">
        <v>78</v>
      </c>
      <c r="E58" s="137" t="str">
        <f t="shared" si="2"/>
        <v/>
      </c>
      <c r="F58" s="151">
        <f ca="1">COUNTIF($D57:INDIRECT("$D" &amp;  SUM(ROW()-1,'03.Muestra'!$D$45)-1),F57)</f>
        <v>0</v>
      </c>
      <c r="G58" s="151">
        <f ca="1">COUNTIF($D57:INDIRECT("$D" &amp;  SUM(ROW()-1,'03.Muestra'!$D$45)-1),G57)</f>
        <v>0</v>
      </c>
      <c r="H58" s="151">
        <f ca="1">COUNTIF($D57:INDIRECT("$D" &amp;  SUM(ROW()-1,'03.Muestra'!$D$45)-1),H57)</f>
        <v>0</v>
      </c>
      <c r="I58" s="151">
        <f ca="1">COUNTIF($D57:INDIRECT("$D" &amp;  SUM(ROW()-1,'03.Muestra'!$D$45)-1),I57)</f>
        <v>0</v>
      </c>
      <c r="J58" s="151">
        <f ca="1">COUNTIF($D57:INDIRECT("$D" &amp;  SUM(ROW()-1,'03.Muestra'!$D$45)-1),J57)</f>
        <v>13</v>
      </c>
      <c r="K58" s="151">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4" t="str">
        <f>IF( ISBLANK('03.Muestra'!$C10),"",'03.Muestra'!$C10)</f>
        <v>Vacunación frente Covid-19</v>
      </c>
      <c r="C59" s="144" t="str">
        <f>IF( ISBLANK('03.Muestra'!$E10),"",'03.Muestra'!$E10)</f>
        <v>https://www3.gobiernodecanarias.org/sanidad/scs/contenidoGenerico.jsp?idDocument=c6332147-5728-11eb-8a2c-c902a217e6a5&amp;idCarpeta=e01092c2-7d66-11ea-871d-cb574c2473a4</v>
      </c>
      <c r="D59" s="168" t="s">
        <v>78</v>
      </c>
      <c r="E59" s="137"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4" t="str">
        <f>IF( ISBLANK('03.Muestra'!$C11),"",'03.Muestra'!$C11)</f>
        <v>SCS-Registro de centros</v>
      </c>
      <c r="C60" s="144" t="str">
        <f>IF( ISBLANK('03.Muestra'!$E11),"",'03.Muestra'!$E11)</f>
        <v>https://www3.gobiernodecanarias.org/sanidad/scs/RegistroCentros/DoLoad</v>
      </c>
      <c r="D60" s="168" t="s">
        <v>78</v>
      </c>
      <c r="E60" s="137"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4" t="str">
        <f>IF( ISBLANK('03.Muestra'!$C12),"",'03.Muestra'!$C12)</f>
        <v>MiAutoTestCovid</v>
      </c>
      <c r="C61" s="144" t="str">
        <f>IF( ISBLANK('03.Muestra'!$E12),"",'03.Muestra'!$E12)</f>
        <v>https://www3.gobiernodecanarias.org/sanidad/scs/Miautotestcovid/</v>
      </c>
      <c r="D61" s="168" t="s">
        <v>78</v>
      </c>
      <c r="E61" s="137"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4" t="str">
        <f>IF( ISBLANK('03.Muestra'!$C13),"",'03.Muestra'!$C13)</f>
        <v>Informes epidemiológicos</v>
      </c>
      <c r="C62" s="144" t="str">
        <f>IF( ISBLANK('03.Muestra'!$E13),"",'03.Muestra'!$E13)</f>
        <v>https://www3.gobiernodecanarias.org/sanidad/scs/contenidoGenerico.jsp?idDocument=83670f95-f738-11ea-8b38-0997195c2925&amp;idCarpeta=e01092c2-7d66-11ea-871d-cb574c2473a4</v>
      </c>
      <c r="D62" s="168" t="s">
        <v>78</v>
      </c>
      <c r="E62" s="137"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4" t="str">
        <f>IF( ISBLANK('03.Muestra'!$C14),"",'03.Muestra'!$C14)</f>
        <v>Mapa Sanitario</v>
      </c>
      <c r="C63" s="144" t="str">
        <f>IF( ISBLANK('03.Muestra'!$E14),"",'03.Muestra'!$E14)</f>
        <v>https://www3.gobiernodecanarias.org/sanidad/scs/mapa.jsp?idDocument=f1272534-b1e0-11e0-8086-e35e241032d3&amp;idCarpeta=75cf3520-ab2b-11dd-970d-d73a0633ac17</v>
      </c>
      <c r="D63" s="168" t="s">
        <v>78</v>
      </c>
      <c r="E63" s="137"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4" t="str">
        <f>IF( ISBLANK('03.Muestra'!$C15),"",'03.Muestra'!$C15)</f>
        <v>gaptfformacion</v>
      </c>
      <c r="C64" s="144" t="str">
        <f>IF( ISBLANK('03.Muestra'!$E15),"",'03.Muestra'!$E15)</f>
        <v>https://www3.gobiernodecanarias.org/scs/gaptfformacion/</v>
      </c>
      <c r="D64" s="168" t="s">
        <v>78</v>
      </c>
      <c r="E64" s="137"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4" t="str">
        <f>IF( ISBLANK('03.Muestra'!$C16),"",'03.Muestra'!$C16)</f>
        <v>Tarjeta Sanitaria</v>
      </c>
      <c r="C65" s="144" t="str">
        <f>IF( ISBLANK('03.Muestra'!$E16),"",'03.Muestra'!$E16)</f>
        <v>https://www3.gobiernodecanarias.org/sanidad/scs/contenidoGenerico.jsp?idDocument=9090ca1f-a9bb-11de-ae50-15aa3b9230b7&amp;idCarpeta=ae273cd1-b385-11e9-82f7-8d5cff9227e6</v>
      </c>
      <c r="D65" s="168" t="s">
        <v>78</v>
      </c>
      <c r="E65" s="137"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4" t="str">
        <f>IF( ISBLANK('03.Muestra'!$C17),"",'03.Muestra'!$C17)</f>
        <v>Mapa Playas</v>
      </c>
      <c r="C66" s="144" t="str">
        <f>IF( ISBLANK('03.Muestra'!$E17),"",'03.Muestra'!$E17)</f>
        <v>https://www3.gobiernodecanarias.org/sanidad/scs/mapa.jsp?idDocument=0200b78a-a2fa-11e0-9610-f1717f4d08a3&amp;idCarpeta=75cf3520-ab2b-11dd-970d-d73a0633ac17</v>
      </c>
      <c r="D66" s="168" t="s">
        <v>78</v>
      </c>
      <c r="E66" s="137"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4" t="str">
        <f>IF( ISBLANK('03.Muestra'!$C18),"",'03.Muestra'!$C18)</f>
        <v>Certificado Covid Digital</v>
      </c>
      <c r="C67" s="144" t="str">
        <f>IF( ISBLANK('03.Muestra'!$E18),"",'03.Muestra'!$E18)</f>
        <v>https://www3.gobiernodecanarias.org/sanidad/scs/contenidoGenerico.jsp?idDocument=2a91d475-c785-11eb-b581-0f5e23fc7f70&amp;idCarpeta=e01092c2-7d66-11ea-871d-cb574c2473a4</v>
      </c>
      <c r="D67" s="168" t="s">
        <v>78</v>
      </c>
      <c r="E67" s="137"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4" t="str">
        <f>IF( ISBLANK('03.Muestra'!$C19),"",'03.Muestra'!$C19)</f>
        <v>Ciudadania</v>
      </c>
      <c r="C68" s="144" t="str">
        <f>IF( ISBLANK('03.Muestra'!$E19),"",'03.Muestra'!$E19)</f>
        <v>https://www3.gobiernodecanarias.org/sanidad/scs/tematica.jsp?idCarpeta=ae273cd1-b385-11e9-82f7-8d5cff9227e6</v>
      </c>
      <c r="D68" s="168" t="s">
        <v>78</v>
      </c>
      <c r="E68" s="137"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4" t="str">
        <f>IF( ISBLANK('03.Muestra'!$C20),"",'03.Muestra'!$C20)</f>
        <v>Petición de cita hospital</v>
      </c>
      <c r="C69" s="144" t="str">
        <f>IF( ISBLANK('03.Muestra'!$E20),"",'03.Muestra'!$E20)</f>
        <v>https://www3.gobiernodecanarias.org/sanidad/scs/CitasHUC/</v>
      </c>
      <c r="D69" s="168" t="s">
        <v>78</v>
      </c>
      <c r="E69" s="137" t="str">
        <f t="shared" si="2"/>
        <v/>
      </c>
      <c r="F69" s="19"/>
      <c r="G69" s="19"/>
      <c r="H69" s="19"/>
      <c r="I69" s="19"/>
      <c r="J69" s="19"/>
      <c r="K69" s="19"/>
      <c r="L69" s="19"/>
      <c r="Q69" s="19"/>
      <c r="R69" s="19"/>
      <c r="S69" s="19"/>
      <c r="T69" s="19"/>
      <c r="U69" s="19"/>
      <c r="V69" s="19"/>
      <c r="W69" s="19"/>
      <c r="X69" s="19"/>
      <c r="Y69" s="19"/>
    </row>
    <row r="70" spans="2:25" ht="12" customHeight="1">
      <c r="B70" s="144" t="str">
        <f>IF( ISBLANK('03.Muestra'!$C21),"",'03.Muestra'!$C21)</f>
        <v/>
      </c>
      <c r="C70" s="144" t="str">
        <f>IF( ISBLANK('03.Muestra'!$E21),"",'03.Muestra'!$E21)</f>
        <v/>
      </c>
      <c r="D70" s="168" t="str">
        <f t="shared" ref="D64:D91" si="3">IF(AND(B70&lt;&gt;"",C70&lt;&gt;""),"N/T","")</f>
        <v/>
      </c>
      <c r="E70" s="137" t="str">
        <f t="shared" si="2"/>
        <v/>
      </c>
      <c r="F70" s="19"/>
      <c r="G70" s="19"/>
      <c r="H70" s="19"/>
      <c r="I70" s="19"/>
      <c r="J70" s="19"/>
      <c r="K70" s="19"/>
      <c r="L70" s="19"/>
      <c r="Q70" s="19"/>
      <c r="R70" s="19"/>
      <c r="S70" s="19"/>
      <c r="T70" s="19"/>
      <c r="U70" s="19"/>
      <c r="V70" s="19"/>
      <c r="W70" s="19"/>
      <c r="X70" s="19"/>
      <c r="Y70" s="19"/>
    </row>
    <row r="71" spans="2:25" ht="12" customHeight="1">
      <c r="B71" s="144" t="str">
        <f>IF( ISBLANK('03.Muestra'!$C22),"",'03.Muestra'!$C22)</f>
        <v/>
      </c>
      <c r="C71" s="144" t="str">
        <f>IF( ISBLANK('03.Muestra'!$E22),"",'03.Muestra'!$E22)</f>
        <v/>
      </c>
      <c r="D71" s="168" t="str">
        <f t="shared" si="3"/>
        <v/>
      </c>
      <c r="E71" s="137" t="str">
        <f t="shared" si="2"/>
        <v/>
      </c>
      <c r="F71" s="19"/>
      <c r="G71" s="19"/>
      <c r="H71" s="19"/>
      <c r="I71" s="19"/>
      <c r="J71" s="19"/>
      <c r="K71" s="19"/>
      <c r="L71" s="19"/>
      <c r="Q71" s="19"/>
      <c r="R71" s="19"/>
      <c r="S71" s="19"/>
      <c r="T71" s="19"/>
      <c r="U71" s="19"/>
      <c r="V71" s="19"/>
      <c r="W71" s="19"/>
      <c r="X71" s="19"/>
      <c r="Y71" s="19"/>
    </row>
    <row r="72" spans="2:25" ht="12" customHeight="1">
      <c r="B72" s="144" t="str">
        <f>IF( ISBLANK('03.Muestra'!$C23),"",'03.Muestra'!$C23)</f>
        <v/>
      </c>
      <c r="C72" s="144" t="str">
        <f>IF( ISBLANK('03.Muestra'!$E23),"",'03.Muestra'!$E23)</f>
        <v/>
      </c>
      <c r="D72" s="168" t="str">
        <f t="shared" si="3"/>
        <v/>
      </c>
      <c r="E72" s="137" t="str">
        <f t="shared" si="2"/>
        <v/>
      </c>
      <c r="F72" s="19"/>
      <c r="G72" s="19"/>
      <c r="H72" s="19"/>
      <c r="I72" s="19"/>
      <c r="J72" s="19"/>
      <c r="K72" s="19"/>
      <c r="L72" s="19"/>
      <c r="Q72" s="19"/>
      <c r="R72" s="19"/>
      <c r="S72" s="19"/>
      <c r="T72" s="19"/>
      <c r="U72" s="19"/>
      <c r="V72" s="19"/>
      <c r="W72" s="19"/>
      <c r="X72" s="19"/>
      <c r="Y72" s="19"/>
    </row>
    <row r="73" spans="2:25" ht="12" customHeight="1">
      <c r="B73" s="144" t="str">
        <f>IF( ISBLANK('03.Muestra'!$C24),"",'03.Muestra'!$C24)</f>
        <v/>
      </c>
      <c r="C73" s="144" t="str">
        <f>IF( ISBLANK('03.Muestra'!$E24),"",'03.Muestra'!$E24)</f>
        <v/>
      </c>
      <c r="D73" s="168" t="str">
        <f t="shared" si="3"/>
        <v/>
      </c>
      <c r="E73" s="137" t="str">
        <f t="shared" si="2"/>
        <v/>
      </c>
      <c r="F73" s="19"/>
      <c r="G73" s="19"/>
      <c r="H73" s="19"/>
      <c r="I73" s="19"/>
      <c r="J73" s="19"/>
      <c r="K73" s="19"/>
      <c r="L73" s="19"/>
      <c r="Q73" s="19"/>
      <c r="R73" s="19"/>
      <c r="S73" s="19"/>
      <c r="T73" s="19"/>
      <c r="U73" s="19"/>
      <c r="V73" s="19"/>
      <c r="W73" s="19"/>
      <c r="X73" s="19"/>
      <c r="Y73" s="19"/>
    </row>
    <row r="74" spans="2:25" ht="12" customHeight="1">
      <c r="B74" s="144" t="str">
        <f>IF( ISBLANK('03.Muestra'!$C25),"",'03.Muestra'!$C25)</f>
        <v/>
      </c>
      <c r="C74" s="144" t="str">
        <f>IF( ISBLANK('03.Muestra'!$E25),"",'03.Muestra'!$E25)</f>
        <v/>
      </c>
      <c r="D74" s="168" t="str">
        <f t="shared" si="3"/>
        <v/>
      </c>
      <c r="E74" s="137" t="str">
        <f t="shared" si="2"/>
        <v/>
      </c>
      <c r="F74" s="19"/>
      <c r="G74" s="19"/>
      <c r="H74" s="19"/>
      <c r="I74" s="19"/>
      <c r="J74" s="19"/>
      <c r="K74" s="19"/>
      <c r="L74" s="19"/>
      <c r="Q74" s="19"/>
      <c r="R74" s="19"/>
      <c r="S74" s="19"/>
      <c r="T74" s="19"/>
      <c r="U74" s="19"/>
      <c r="V74" s="19"/>
      <c r="W74" s="19"/>
      <c r="X74" s="19"/>
      <c r="Y74" s="19"/>
    </row>
    <row r="75" spans="2:25" ht="12" customHeight="1">
      <c r="B75" s="144" t="str">
        <f>IF( ISBLANK('03.Muestra'!$C26),"",'03.Muestra'!$C26)</f>
        <v/>
      </c>
      <c r="C75" s="144" t="str">
        <f>IF( ISBLANK('03.Muestra'!$E26),"",'03.Muestra'!$E26)</f>
        <v/>
      </c>
      <c r="D75" s="168" t="str">
        <f t="shared" si="3"/>
        <v/>
      </c>
      <c r="E75" s="137" t="str">
        <f t="shared" si="2"/>
        <v/>
      </c>
      <c r="F75" s="19"/>
      <c r="G75" s="19"/>
      <c r="H75" s="19"/>
      <c r="I75" s="19"/>
      <c r="J75" s="19"/>
      <c r="K75" s="19"/>
      <c r="L75" s="19"/>
      <c r="Q75" s="19"/>
      <c r="R75" s="19"/>
      <c r="S75" s="19"/>
      <c r="T75" s="19"/>
      <c r="U75" s="19"/>
      <c r="V75" s="19"/>
      <c r="W75" s="19"/>
      <c r="X75" s="19"/>
      <c r="Y75" s="19"/>
    </row>
    <row r="76" spans="2:25" ht="12" customHeight="1">
      <c r="B76" s="144" t="str">
        <f>IF( ISBLANK('03.Muestra'!$C27),"",'03.Muestra'!$C27)</f>
        <v/>
      </c>
      <c r="C76" s="144" t="str">
        <f>IF( ISBLANK('03.Muestra'!$E27),"",'03.Muestra'!$E27)</f>
        <v/>
      </c>
      <c r="D76" s="168" t="str">
        <f t="shared" si="3"/>
        <v/>
      </c>
      <c r="E76" s="137" t="str">
        <f t="shared" si="2"/>
        <v/>
      </c>
      <c r="F76" s="19"/>
      <c r="G76" s="19"/>
      <c r="H76" s="19"/>
      <c r="I76" s="19"/>
      <c r="J76" s="19"/>
      <c r="K76" s="19"/>
      <c r="L76" s="19"/>
      <c r="Q76" s="19"/>
      <c r="R76" s="19"/>
      <c r="S76" s="19"/>
      <c r="T76" s="19"/>
      <c r="U76" s="19"/>
      <c r="V76" s="19"/>
      <c r="W76" s="19"/>
      <c r="X76" s="19"/>
      <c r="Y76" s="19"/>
    </row>
    <row r="77" spans="2:25" ht="12" customHeight="1">
      <c r="B77" s="144" t="str">
        <f>IF( ISBLANK('03.Muestra'!$C28),"",'03.Muestra'!$C28)</f>
        <v/>
      </c>
      <c r="C77" s="144" t="str">
        <f>IF( ISBLANK('03.Muestra'!$E28),"",'03.Muestra'!$E28)</f>
        <v/>
      </c>
      <c r="D77" s="168" t="str">
        <f t="shared" si="3"/>
        <v/>
      </c>
      <c r="E77" s="137" t="str">
        <f t="shared" si="2"/>
        <v/>
      </c>
      <c r="F77" s="19"/>
      <c r="G77" s="19"/>
      <c r="H77" s="19"/>
      <c r="I77" s="19"/>
      <c r="J77" s="19"/>
      <c r="K77" s="19"/>
      <c r="L77" s="19"/>
      <c r="Q77" s="19"/>
      <c r="R77" s="19"/>
      <c r="S77" s="19"/>
      <c r="T77" s="19"/>
      <c r="U77" s="19"/>
      <c r="V77" s="19"/>
      <c r="W77" s="19"/>
      <c r="X77" s="19"/>
      <c r="Y77" s="19"/>
    </row>
    <row r="78" spans="2:25" ht="12" customHeight="1">
      <c r="B78" s="144" t="str">
        <f>IF( ISBLANK('03.Muestra'!$C29),"",'03.Muestra'!$C29)</f>
        <v/>
      </c>
      <c r="C78" s="144" t="str">
        <f>IF( ISBLANK('03.Muestra'!$E29),"",'03.Muestra'!$E29)</f>
        <v/>
      </c>
      <c r="D78" s="168" t="str">
        <f t="shared" si="3"/>
        <v/>
      </c>
      <c r="E78" s="137" t="str">
        <f t="shared" si="2"/>
        <v/>
      </c>
      <c r="F78" s="19"/>
      <c r="G78" s="19"/>
      <c r="H78" s="19"/>
      <c r="I78" s="19"/>
      <c r="J78" s="19"/>
      <c r="K78" s="19"/>
      <c r="L78" s="19"/>
      <c r="Q78" s="19"/>
      <c r="R78" s="19"/>
      <c r="S78" s="19"/>
      <c r="T78" s="19"/>
      <c r="U78" s="19"/>
      <c r="V78" s="19"/>
      <c r="W78" s="19"/>
      <c r="X78" s="19"/>
      <c r="Y78" s="19"/>
    </row>
    <row r="79" spans="2:25" ht="12" customHeight="1">
      <c r="B79" s="144" t="str">
        <f>IF( ISBLANK('03.Muestra'!$C30),"",'03.Muestra'!$C30)</f>
        <v/>
      </c>
      <c r="C79" s="144" t="str">
        <f>IF( ISBLANK('03.Muestra'!$E30),"",'03.Muestra'!$E30)</f>
        <v/>
      </c>
      <c r="D79" s="168" t="str">
        <f t="shared" si="3"/>
        <v/>
      </c>
      <c r="E79" s="137" t="str">
        <f t="shared" si="2"/>
        <v/>
      </c>
      <c r="F79" s="19"/>
      <c r="G79" s="19"/>
      <c r="H79" s="19"/>
      <c r="I79" s="19"/>
      <c r="J79" s="19"/>
      <c r="K79" s="19"/>
      <c r="L79" s="19"/>
      <c r="Q79" s="19"/>
      <c r="R79" s="19"/>
      <c r="S79" s="19"/>
      <c r="T79" s="19"/>
      <c r="U79" s="19"/>
      <c r="V79" s="19"/>
      <c r="W79" s="19"/>
      <c r="X79" s="19"/>
      <c r="Y79" s="19"/>
    </row>
    <row r="80" spans="2:25" ht="12" customHeight="1">
      <c r="B80" s="144" t="str">
        <f>IF( ISBLANK('03.Muestra'!$C31),"",'03.Muestra'!$C31)</f>
        <v/>
      </c>
      <c r="C80" s="144" t="str">
        <f>IF( ISBLANK('03.Muestra'!$E31),"",'03.Muestra'!$E31)</f>
        <v/>
      </c>
      <c r="D80" s="168" t="str">
        <f t="shared" si="3"/>
        <v/>
      </c>
      <c r="E80" s="137"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4" t="str">
        <f>IF( ISBLANK('03.Muestra'!$C32),"",'03.Muestra'!$C32)</f>
        <v/>
      </c>
      <c r="C81" s="144" t="str">
        <f>IF( ISBLANK('03.Muestra'!$E32),"",'03.Muestra'!$E32)</f>
        <v/>
      </c>
      <c r="D81" s="168" t="str">
        <f t="shared" si="3"/>
        <v/>
      </c>
      <c r="E81" s="137"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4" t="str">
        <f>IF( ISBLANK('03.Muestra'!$C33),"",'03.Muestra'!$C33)</f>
        <v/>
      </c>
      <c r="C82" s="144" t="str">
        <f>IF( ISBLANK('03.Muestra'!$E33),"",'03.Muestra'!$E33)</f>
        <v/>
      </c>
      <c r="D82" s="168" t="str">
        <f t="shared" si="3"/>
        <v/>
      </c>
      <c r="E82" s="137"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4" t="str">
        <f>IF( ISBLANK('03.Muestra'!$C34),"",'03.Muestra'!$C34)</f>
        <v/>
      </c>
      <c r="C83" s="144" t="str">
        <f>IF( ISBLANK('03.Muestra'!$E34),"",'03.Muestra'!$E34)</f>
        <v/>
      </c>
      <c r="D83" s="168" t="str">
        <f t="shared" si="3"/>
        <v/>
      </c>
      <c r="E83" s="137"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4" t="str">
        <f>IF( ISBLANK('03.Muestra'!$C35),"",'03.Muestra'!$C35)</f>
        <v/>
      </c>
      <c r="C84" s="144" t="str">
        <f>IF( ISBLANK('03.Muestra'!$E35),"",'03.Muestra'!$E35)</f>
        <v/>
      </c>
      <c r="D84" s="168" t="str">
        <f t="shared" si="3"/>
        <v/>
      </c>
      <c r="E84" s="137"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4" t="str">
        <f>IF( ISBLANK('03.Muestra'!$C36),"",'03.Muestra'!$C36)</f>
        <v/>
      </c>
      <c r="C85" s="144" t="str">
        <f>IF( ISBLANK('03.Muestra'!$E36),"",'03.Muestra'!$E36)</f>
        <v/>
      </c>
      <c r="D85" s="168" t="str">
        <f t="shared" si="3"/>
        <v/>
      </c>
      <c r="E85" s="137" t="str">
        <f t="shared" si="2"/>
        <v/>
      </c>
      <c r="F85" s="157"/>
      <c r="G85" s="19"/>
      <c r="H85" s="19"/>
      <c r="I85" s="19"/>
      <c r="J85" s="19"/>
      <c r="K85" s="19"/>
      <c r="L85" s="19"/>
      <c r="M85" s="19"/>
      <c r="N85" s="19"/>
      <c r="O85" s="19"/>
      <c r="P85" s="19"/>
      <c r="Q85" s="19"/>
      <c r="R85" s="19"/>
      <c r="S85" s="19"/>
      <c r="T85" s="19"/>
      <c r="U85" s="19"/>
      <c r="V85" s="19"/>
      <c r="W85" s="19"/>
      <c r="X85" s="19"/>
      <c r="Y85" s="19"/>
    </row>
    <row r="86" spans="2:25" ht="12" customHeight="1">
      <c r="B86" s="144" t="str">
        <f>IF( ISBLANK('03.Muestra'!$C37),"",'03.Muestra'!$C37)</f>
        <v/>
      </c>
      <c r="C86" s="144" t="str">
        <f>IF( ISBLANK('03.Muestra'!$E37),"",'03.Muestra'!$E37)</f>
        <v/>
      </c>
      <c r="D86" s="168" t="str">
        <f t="shared" si="3"/>
        <v/>
      </c>
      <c r="E86" s="137" t="str">
        <f t="shared" si="2"/>
        <v/>
      </c>
      <c r="F86" s="157"/>
      <c r="G86" s="19"/>
      <c r="H86" s="19"/>
      <c r="I86" s="19"/>
      <c r="J86" s="19"/>
      <c r="K86" s="19"/>
      <c r="L86" s="19"/>
      <c r="M86" s="19"/>
      <c r="N86" s="19"/>
      <c r="O86" s="19"/>
      <c r="P86" s="19"/>
      <c r="Q86" s="19"/>
      <c r="R86" s="19"/>
      <c r="S86" s="19"/>
      <c r="T86" s="19"/>
      <c r="U86" s="19"/>
      <c r="V86" s="19"/>
      <c r="W86" s="19"/>
      <c r="X86" s="19"/>
      <c r="Y86" s="19"/>
    </row>
    <row r="87" spans="2:25" ht="12" customHeight="1">
      <c r="B87" s="144" t="str">
        <f>IF( ISBLANK('03.Muestra'!$C38),"",'03.Muestra'!$C38)</f>
        <v/>
      </c>
      <c r="C87" s="144" t="str">
        <f>IF( ISBLANK('03.Muestra'!$E38),"",'03.Muestra'!$E38)</f>
        <v/>
      </c>
      <c r="D87" s="168" t="str">
        <f t="shared" si="3"/>
        <v/>
      </c>
      <c r="E87" s="137" t="str">
        <f t="shared" si="2"/>
        <v/>
      </c>
      <c r="F87" s="157"/>
      <c r="G87" s="19"/>
      <c r="H87" s="19"/>
      <c r="I87" s="19"/>
      <c r="J87" s="19"/>
      <c r="K87" s="19"/>
      <c r="L87" s="19"/>
      <c r="M87" s="19"/>
      <c r="N87" s="19"/>
      <c r="O87" s="19"/>
      <c r="P87" s="19"/>
      <c r="Q87" s="19"/>
      <c r="R87" s="19"/>
      <c r="S87" s="19"/>
      <c r="T87" s="19"/>
      <c r="U87" s="19"/>
      <c r="V87" s="19"/>
      <c r="W87" s="19"/>
      <c r="X87" s="19"/>
      <c r="Y87" s="19"/>
    </row>
    <row r="88" spans="2:25" ht="12" customHeight="1">
      <c r="B88" s="144" t="str">
        <f>IF( ISBLANK('03.Muestra'!$C39),"",'03.Muestra'!$C39)</f>
        <v/>
      </c>
      <c r="C88" s="144" t="str">
        <f>IF( ISBLANK('03.Muestra'!$E39),"",'03.Muestra'!$E39)</f>
        <v/>
      </c>
      <c r="D88" s="168" t="str">
        <f t="shared" si="3"/>
        <v/>
      </c>
      <c r="E88" s="137" t="str">
        <f t="shared" si="2"/>
        <v/>
      </c>
      <c r="F88" s="157"/>
      <c r="G88" s="19"/>
      <c r="H88" s="19"/>
      <c r="I88" s="19"/>
      <c r="J88" s="19"/>
      <c r="K88" s="19"/>
      <c r="L88" s="19"/>
      <c r="M88" s="19"/>
      <c r="N88" s="19"/>
      <c r="O88" s="19"/>
      <c r="P88" s="19"/>
      <c r="Q88" s="19"/>
      <c r="R88" s="19"/>
      <c r="S88" s="19"/>
      <c r="T88" s="19"/>
      <c r="U88" s="19"/>
      <c r="V88" s="19"/>
      <c r="W88" s="19"/>
      <c r="X88" s="19"/>
      <c r="Y88" s="19"/>
    </row>
    <row r="89" spans="2:25" ht="12" customHeight="1">
      <c r="B89" s="144" t="str">
        <f>IF( ISBLANK('03.Muestra'!$C40),"",'03.Muestra'!$C40)</f>
        <v/>
      </c>
      <c r="C89" s="144" t="str">
        <f>IF( ISBLANK('03.Muestra'!$E40),"",'03.Muestra'!$E40)</f>
        <v/>
      </c>
      <c r="D89" s="168" t="str">
        <f t="shared" si="3"/>
        <v/>
      </c>
      <c r="E89" s="137" t="str">
        <f t="shared" si="2"/>
        <v/>
      </c>
      <c r="F89" s="157"/>
      <c r="G89" s="19"/>
      <c r="H89" s="19"/>
      <c r="I89" s="19"/>
      <c r="J89" s="19"/>
      <c r="K89" s="19"/>
      <c r="L89" s="19"/>
      <c r="M89" s="19"/>
      <c r="N89" s="19"/>
      <c r="O89" s="19"/>
      <c r="P89" s="19"/>
      <c r="Q89" s="19"/>
      <c r="R89" s="19"/>
      <c r="S89" s="19"/>
      <c r="T89" s="19"/>
      <c r="U89" s="19"/>
      <c r="V89" s="19"/>
      <c r="W89" s="19"/>
      <c r="X89" s="19"/>
      <c r="Y89" s="19"/>
    </row>
    <row r="90" spans="2:25" ht="12" customHeight="1">
      <c r="B90" s="144" t="str">
        <f>IF( ISBLANK('03.Muestra'!$C41),"",'03.Muestra'!$C41)</f>
        <v/>
      </c>
      <c r="C90" s="144" t="str">
        <f>IF( ISBLANK('03.Muestra'!$E41),"",'03.Muestra'!$E41)</f>
        <v/>
      </c>
      <c r="D90" s="168" t="str">
        <f t="shared" si="3"/>
        <v/>
      </c>
      <c r="E90" s="137" t="str">
        <f t="shared" si="2"/>
        <v/>
      </c>
      <c r="F90" s="157"/>
      <c r="G90" s="19"/>
      <c r="H90" s="19"/>
      <c r="I90" s="19"/>
      <c r="J90" s="19"/>
      <c r="K90" s="19"/>
      <c r="L90" s="19"/>
      <c r="M90" s="19"/>
      <c r="N90" s="19"/>
      <c r="O90" s="19"/>
      <c r="P90" s="19"/>
      <c r="Q90" s="19"/>
      <c r="R90" s="19"/>
      <c r="S90" s="19"/>
      <c r="T90" s="19"/>
      <c r="U90" s="19"/>
      <c r="V90" s="19"/>
      <c r="W90" s="19"/>
      <c r="X90" s="19"/>
      <c r="Y90" s="19"/>
    </row>
    <row r="91" spans="2:25" ht="12" customHeight="1">
      <c r="B91" s="144" t="str">
        <f>IF( ISBLANK('03.Muestra'!$C42),"",'03.Muestra'!$C42)</f>
        <v/>
      </c>
      <c r="C91" s="144" t="str">
        <f>IF( ISBLANK('03.Muestra'!$E42),"",'03.Muestra'!$E42)</f>
        <v/>
      </c>
      <c r="D91" s="168" t="str">
        <f t="shared" si="3"/>
        <v/>
      </c>
      <c r="E91" s="137"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1"/>
      <c r="C93" s="19"/>
      <c r="D93" s="19"/>
      <c r="E93" s="142"/>
      <c r="F93" s="19"/>
      <c r="G93" s="19"/>
      <c r="H93" s="19"/>
      <c r="I93" s="19"/>
      <c r="J93" s="19"/>
      <c r="K93" s="19"/>
      <c r="L93" s="19"/>
      <c r="M93" s="19"/>
      <c r="N93" s="19"/>
      <c r="O93" s="19"/>
      <c r="P93" s="19"/>
      <c r="Q93" s="19"/>
      <c r="R93" s="19"/>
      <c r="S93" s="19"/>
      <c r="T93" s="19"/>
      <c r="U93" s="19"/>
      <c r="V93" s="19"/>
      <c r="W93" s="19"/>
      <c r="X93" s="19"/>
      <c r="Y93" s="19"/>
    </row>
    <row r="94" spans="2:25" ht="32.25" customHeight="1">
      <c r="B94" s="27" t="s">
        <v>77</v>
      </c>
      <c r="C94" s="28" t="s">
        <v>117</v>
      </c>
      <c r="D94" s="29" t="s">
        <v>87</v>
      </c>
      <c r="E94" s="156"/>
      <c r="K94" s="19"/>
      <c r="L94" s="19"/>
      <c r="M94" s="19"/>
      <c r="N94" s="19"/>
      <c r="O94" s="19"/>
      <c r="P94" s="19"/>
      <c r="Q94" s="19"/>
      <c r="R94" s="19"/>
      <c r="S94" s="19"/>
      <c r="T94" s="19"/>
      <c r="U94" s="19"/>
      <c r="V94" s="19"/>
      <c r="W94" s="19"/>
      <c r="X94" s="19"/>
      <c r="Y94" s="19"/>
    </row>
    <row r="95" spans="2:25" ht="12" customHeight="1">
      <c r="B95" s="144" t="str">
        <f>IF( ISBLANK('03.Muestra'!$C8),"",'03.Muestra'!$C8)</f>
        <v>Servicio Canario de Salud</v>
      </c>
      <c r="C95" s="144" t="str">
        <f>IF( ISBLANK('03.Muestra'!$E8),"",'03.Muestra'!$E8)</f>
        <v>https://www3.gobiernodecanarias.org/sanidad/scs/</v>
      </c>
      <c r="D95" s="168" t="s">
        <v>78</v>
      </c>
      <c r="E95" s="137" t="str">
        <f t="shared" ref="E95:E129" si="4">IF(D95&lt;&gt;"",IF(AND(B95&lt;&gt;"",C95&lt;&gt;""),"","ERR"),"")</f>
        <v/>
      </c>
      <c r="F95" s="145" t="str">
        <f t="array" ref="F95:J95">TRANSPOSE('DATA - Oculta'!$U$9:$U$13)</f>
        <v>N/T</v>
      </c>
      <c r="G95" s="146" t="str">
        <v>N/D</v>
      </c>
      <c r="H95" s="147" t="str">
        <v>N/A</v>
      </c>
      <c r="I95" s="148" t="str">
        <v>Falla</v>
      </c>
      <c r="J95" s="149" t="str">
        <v>Pasa</v>
      </c>
      <c r="K95" s="150" t="s">
        <v>85</v>
      </c>
      <c r="L95" s="19"/>
      <c r="M95" s="19"/>
      <c r="N95" s="19"/>
      <c r="O95" s="19"/>
      <c r="P95" s="19"/>
      <c r="Q95" s="19"/>
      <c r="R95" s="19"/>
      <c r="S95" s="19"/>
      <c r="T95" s="19"/>
      <c r="U95" s="19"/>
      <c r="V95" s="19"/>
      <c r="W95" s="19"/>
      <c r="X95" s="19"/>
      <c r="Y95" s="19"/>
    </row>
    <row r="96" spans="2:25" ht="12" customHeight="1">
      <c r="B96" s="144" t="str">
        <f>IF( ISBLANK('03.Muestra'!$C9),"",'03.Muestra'!$C9)</f>
        <v>Profesionales</v>
      </c>
      <c r="C96" s="144" t="str">
        <f>IF( ISBLANK('03.Muestra'!$E9),"",'03.Muestra'!$E9)</f>
        <v>https://www3.gobiernodecanarias.org/sanidad/scs/tematica.jsp?idCarpeta=381a58ec-a15a-11e9-a502-d7333c007c29</v>
      </c>
      <c r="D96" s="168" t="s">
        <v>78</v>
      </c>
      <c r="E96" s="137" t="str">
        <f t="shared" si="4"/>
        <v/>
      </c>
      <c r="F96" s="151">
        <f ca="1">COUNTIF($D95:INDIRECT("$D" &amp;  SUM(ROW()-1,'03.Muestra'!$D$45)-1),F95)</f>
        <v>0</v>
      </c>
      <c r="G96" s="151">
        <f ca="1">COUNTIF($D95:INDIRECT("$D" &amp;  SUM(ROW()-1,'03.Muestra'!$D$45)-1),G95)</f>
        <v>0</v>
      </c>
      <c r="H96" s="151">
        <f ca="1">COUNTIF($D95:INDIRECT("$D" &amp;  SUM(ROW()-1,'03.Muestra'!$D$45)-1),H95)</f>
        <v>4</v>
      </c>
      <c r="I96" s="151">
        <f ca="1">COUNTIF($D95:INDIRECT("$D" &amp;  SUM(ROW()-1,'03.Muestra'!$D$45)-1),I95)</f>
        <v>0</v>
      </c>
      <c r="J96" s="151">
        <f ca="1">COUNTIF($D95:INDIRECT("$D" &amp;  SUM(ROW()-1,'03.Muestra'!$D$45)-1),J95)</f>
        <v>9</v>
      </c>
      <c r="K96" s="151">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4" t="str">
        <f>IF( ISBLANK('03.Muestra'!$C10),"",'03.Muestra'!$C10)</f>
        <v>Vacunación frente Covid-19</v>
      </c>
      <c r="C97" s="144" t="str">
        <f>IF( ISBLANK('03.Muestra'!$E10),"",'03.Muestra'!$E10)</f>
        <v>https://www3.gobiernodecanarias.org/sanidad/scs/contenidoGenerico.jsp?idDocument=c6332147-5728-11eb-8a2c-c902a217e6a5&amp;idCarpeta=e01092c2-7d66-11ea-871d-cb574c2473a4</v>
      </c>
      <c r="D97" s="168" t="s">
        <v>78</v>
      </c>
      <c r="E97" s="137"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4" t="str">
        <f>IF( ISBLANK('03.Muestra'!$C11),"",'03.Muestra'!$C11)</f>
        <v>SCS-Registro de centros</v>
      </c>
      <c r="C98" s="144" t="str">
        <f>IF( ISBLANK('03.Muestra'!$E11),"",'03.Muestra'!$E11)</f>
        <v>https://www3.gobiernodecanarias.org/sanidad/scs/RegistroCentros/DoLoad</v>
      </c>
      <c r="D98" s="168" t="s">
        <v>90</v>
      </c>
      <c r="E98" s="137"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4" t="str">
        <f>IF( ISBLANK('03.Muestra'!$C12),"",'03.Muestra'!$C12)</f>
        <v>MiAutoTestCovid</v>
      </c>
      <c r="C99" s="144" t="str">
        <f>IF( ISBLANK('03.Muestra'!$E12),"",'03.Muestra'!$E12)</f>
        <v>https://www3.gobiernodecanarias.org/sanidad/scs/Miautotestcovid/</v>
      </c>
      <c r="D99" s="168" t="s">
        <v>90</v>
      </c>
      <c r="E99" s="137"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4" t="str">
        <f>IF( ISBLANK('03.Muestra'!$C13),"",'03.Muestra'!$C13)</f>
        <v>Informes epidemiológicos</v>
      </c>
      <c r="C100" s="144" t="str">
        <f>IF( ISBLANK('03.Muestra'!$E13),"",'03.Muestra'!$E13)</f>
        <v>https://www3.gobiernodecanarias.org/sanidad/scs/contenidoGenerico.jsp?idDocument=83670f95-f738-11ea-8b38-0997195c2925&amp;idCarpeta=e01092c2-7d66-11ea-871d-cb574c2473a4</v>
      </c>
      <c r="D100" s="168" t="s">
        <v>78</v>
      </c>
      <c r="E100" s="137"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4" t="str">
        <f>IF( ISBLANK('03.Muestra'!$C14),"",'03.Muestra'!$C14)</f>
        <v>Mapa Sanitario</v>
      </c>
      <c r="C101" s="144" t="str">
        <f>IF( ISBLANK('03.Muestra'!$E14),"",'03.Muestra'!$E14)</f>
        <v>https://www3.gobiernodecanarias.org/sanidad/scs/mapa.jsp?idDocument=f1272534-b1e0-11e0-8086-e35e241032d3&amp;idCarpeta=75cf3520-ab2b-11dd-970d-d73a0633ac17</v>
      </c>
      <c r="D101" s="168" t="s">
        <v>78</v>
      </c>
      <c r="E101" s="137"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4" t="str">
        <f>IF( ISBLANK('03.Muestra'!$C15),"",'03.Muestra'!$C15)</f>
        <v>gaptfformacion</v>
      </c>
      <c r="C102" s="144" t="str">
        <f>IF( ISBLANK('03.Muestra'!$E15),"",'03.Muestra'!$E15)</f>
        <v>https://www3.gobiernodecanarias.org/scs/gaptfformacion/</v>
      </c>
      <c r="D102" s="168" t="s">
        <v>90</v>
      </c>
      <c r="E102" s="137"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4" t="str">
        <f>IF( ISBLANK('03.Muestra'!$C16),"",'03.Muestra'!$C16)</f>
        <v>Tarjeta Sanitaria</v>
      </c>
      <c r="C103" s="144" t="str">
        <f>IF( ISBLANK('03.Muestra'!$E16),"",'03.Muestra'!$E16)</f>
        <v>https://www3.gobiernodecanarias.org/sanidad/scs/contenidoGenerico.jsp?idDocument=9090ca1f-a9bb-11de-ae50-15aa3b9230b7&amp;idCarpeta=ae273cd1-b385-11e9-82f7-8d5cff9227e6</v>
      </c>
      <c r="D103" s="168" t="s">
        <v>78</v>
      </c>
      <c r="E103" s="137"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4" t="str">
        <f>IF( ISBLANK('03.Muestra'!$C17),"",'03.Muestra'!$C17)</f>
        <v>Mapa Playas</v>
      </c>
      <c r="C104" s="144" t="str">
        <f>IF( ISBLANK('03.Muestra'!$E17),"",'03.Muestra'!$E17)</f>
        <v>https://www3.gobiernodecanarias.org/sanidad/scs/mapa.jsp?idDocument=0200b78a-a2fa-11e0-9610-f1717f4d08a3&amp;idCarpeta=75cf3520-ab2b-11dd-970d-d73a0633ac17</v>
      </c>
      <c r="D104" s="168" t="s">
        <v>78</v>
      </c>
      <c r="E104" s="137"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4" t="str">
        <f>IF( ISBLANK('03.Muestra'!$C18),"",'03.Muestra'!$C18)</f>
        <v>Certificado Covid Digital</v>
      </c>
      <c r="C105" s="144" t="str">
        <f>IF( ISBLANK('03.Muestra'!$E18),"",'03.Muestra'!$E18)</f>
        <v>https://www3.gobiernodecanarias.org/sanidad/scs/contenidoGenerico.jsp?idDocument=2a91d475-c785-11eb-b581-0f5e23fc7f70&amp;idCarpeta=e01092c2-7d66-11ea-871d-cb574c2473a4</v>
      </c>
      <c r="D105" s="168" t="s">
        <v>78</v>
      </c>
      <c r="E105" s="137"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4" t="str">
        <f>IF( ISBLANK('03.Muestra'!$C19),"",'03.Muestra'!$C19)</f>
        <v>Ciudadania</v>
      </c>
      <c r="C106" s="144" t="str">
        <f>IF( ISBLANK('03.Muestra'!$E19),"",'03.Muestra'!$E19)</f>
        <v>https://www3.gobiernodecanarias.org/sanidad/scs/tematica.jsp?idCarpeta=ae273cd1-b385-11e9-82f7-8d5cff9227e6</v>
      </c>
      <c r="D106" s="168" t="s">
        <v>78</v>
      </c>
      <c r="E106" s="137"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4" t="str">
        <f>IF( ISBLANK('03.Muestra'!$C20),"",'03.Muestra'!$C20)</f>
        <v>Petición de cita hospital</v>
      </c>
      <c r="C107" s="144" t="str">
        <f>IF( ISBLANK('03.Muestra'!$E20),"",'03.Muestra'!$E20)</f>
        <v>https://www3.gobiernodecanarias.org/sanidad/scs/CitasHUC/</v>
      </c>
      <c r="D107" s="168" t="s">
        <v>90</v>
      </c>
      <c r="E107" s="137" t="str">
        <f t="shared" si="4"/>
        <v/>
      </c>
      <c r="F107" s="19"/>
      <c r="G107" s="19"/>
      <c r="H107" s="19"/>
      <c r="I107" s="19"/>
      <c r="J107" s="19"/>
      <c r="K107" s="19"/>
      <c r="L107" s="19"/>
      <c r="Q107" s="19"/>
      <c r="R107" s="19"/>
      <c r="S107" s="19"/>
      <c r="T107" s="19"/>
      <c r="U107" s="19"/>
      <c r="V107" s="19"/>
      <c r="W107" s="19"/>
      <c r="X107" s="19"/>
      <c r="Y107" s="19"/>
    </row>
    <row r="108" spans="2:25" ht="12" customHeight="1">
      <c r="B108" s="144" t="str">
        <f>IF( ISBLANK('03.Muestra'!$C21),"",'03.Muestra'!$C21)</f>
        <v/>
      </c>
      <c r="C108" s="144" t="str">
        <f>IF( ISBLANK('03.Muestra'!$E21),"",'03.Muestra'!$E21)</f>
        <v/>
      </c>
      <c r="D108" s="168" t="str">
        <f t="shared" ref="D102:D129" si="5">IF(AND(B108&lt;&gt;"",C108&lt;&gt;""),"N/T","")</f>
        <v/>
      </c>
      <c r="E108" s="137" t="str">
        <f t="shared" si="4"/>
        <v/>
      </c>
      <c r="F108" s="19"/>
      <c r="G108" s="19"/>
      <c r="H108" s="19"/>
      <c r="I108" s="19"/>
      <c r="J108" s="19"/>
      <c r="K108" s="19"/>
      <c r="L108" s="19"/>
      <c r="Q108" s="19"/>
      <c r="R108" s="19"/>
      <c r="S108" s="19"/>
      <c r="T108" s="19"/>
      <c r="U108" s="19"/>
      <c r="V108" s="19"/>
      <c r="W108" s="19"/>
      <c r="X108" s="19"/>
      <c r="Y108" s="19"/>
    </row>
    <row r="109" spans="2:25" ht="12" customHeight="1">
      <c r="B109" s="144" t="str">
        <f>IF( ISBLANK('03.Muestra'!$C22),"",'03.Muestra'!$C22)</f>
        <v/>
      </c>
      <c r="C109" s="144" t="str">
        <f>IF( ISBLANK('03.Muestra'!$E22),"",'03.Muestra'!$E22)</f>
        <v/>
      </c>
      <c r="D109" s="168" t="str">
        <f t="shared" si="5"/>
        <v/>
      </c>
      <c r="E109" s="137" t="str">
        <f t="shared" si="4"/>
        <v/>
      </c>
      <c r="F109" s="19"/>
      <c r="G109" s="19"/>
      <c r="H109" s="19"/>
      <c r="I109" s="19"/>
      <c r="J109" s="19"/>
      <c r="K109" s="19"/>
      <c r="L109" s="19"/>
      <c r="Q109" s="19"/>
      <c r="R109" s="19"/>
      <c r="S109" s="19"/>
      <c r="T109" s="19"/>
      <c r="U109" s="19"/>
      <c r="V109" s="19"/>
      <c r="W109" s="19"/>
      <c r="X109" s="19"/>
      <c r="Y109" s="19"/>
    </row>
    <row r="110" spans="2:25" ht="12" customHeight="1">
      <c r="B110" s="144" t="str">
        <f>IF( ISBLANK('03.Muestra'!$C23),"",'03.Muestra'!$C23)</f>
        <v/>
      </c>
      <c r="C110" s="144" t="str">
        <f>IF( ISBLANK('03.Muestra'!$E23),"",'03.Muestra'!$E23)</f>
        <v/>
      </c>
      <c r="D110" s="168" t="str">
        <f t="shared" si="5"/>
        <v/>
      </c>
      <c r="E110" s="137" t="str">
        <f t="shared" si="4"/>
        <v/>
      </c>
      <c r="F110" s="19"/>
      <c r="G110" s="19"/>
      <c r="H110" s="19"/>
      <c r="I110" s="19"/>
      <c r="J110" s="19"/>
      <c r="K110" s="19"/>
      <c r="L110" s="19"/>
      <c r="Q110" s="19"/>
      <c r="R110" s="19"/>
      <c r="S110" s="19"/>
      <c r="T110" s="19"/>
      <c r="U110" s="19"/>
      <c r="V110" s="19"/>
      <c r="W110" s="19"/>
      <c r="X110" s="19"/>
      <c r="Y110" s="19"/>
    </row>
    <row r="111" spans="2:25" ht="12" customHeight="1">
      <c r="B111" s="144" t="str">
        <f>IF( ISBLANK('03.Muestra'!$C24),"",'03.Muestra'!$C24)</f>
        <v/>
      </c>
      <c r="C111" s="144" t="str">
        <f>IF( ISBLANK('03.Muestra'!$E24),"",'03.Muestra'!$E24)</f>
        <v/>
      </c>
      <c r="D111" s="168" t="str">
        <f t="shared" si="5"/>
        <v/>
      </c>
      <c r="E111" s="137" t="str">
        <f t="shared" si="4"/>
        <v/>
      </c>
      <c r="F111" s="19"/>
      <c r="G111" s="19"/>
      <c r="H111" s="19"/>
      <c r="I111" s="19"/>
      <c r="J111" s="19"/>
      <c r="K111" s="19"/>
      <c r="L111" s="19"/>
      <c r="Q111" s="19"/>
      <c r="R111" s="19"/>
      <c r="S111" s="19"/>
      <c r="T111" s="19"/>
      <c r="U111" s="19"/>
      <c r="V111" s="19"/>
      <c r="W111" s="19"/>
      <c r="X111" s="19"/>
      <c r="Y111" s="19"/>
    </row>
    <row r="112" spans="2:25" ht="12" customHeight="1">
      <c r="B112" s="144" t="str">
        <f>IF( ISBLANK('03.Muestra'!$C25),"",'03.Muestra'!$C25)</f>
        <v/>
      </c>
      <c r="C112" s="144" t="str">
        <f>IF( ISBLANK('03.Muestra'!$E25),"",'03.Muestra'!$E25)</f>
        <v/>
      </c>
      <c r="D112" s="168" t="str">
        <f t="shared" si="5"/>
        <v/>
      </c>
      <c r="E112" s="137" t="str">
        <f t="shared" si="4"/>
        <v/>
      </c>
      <c r="F112" s="19"/>
      <c r="G112" s="19"/>
      <c r="H112" s="19"/>
      <c r="I112" s="19"/>
      <c r="J112" s="19"/>
      <c r="K112" s="19"/>
      <c r="L112" s="19"/>
      <c r="Q112" s="19"/>
      <c r="R112" s="19"/>
      <c r="S112" s="19"/>
      <c r="T112" s="19"/>
      <c r="U112" s="19"/>
      <c r="V112" s="19"/>
      <c r="W112" s="19"/>
      <c r="X112" s="19"/>
      <c r="Y112" s="19"/>
    </row>
    <row r="113" spans="2:25" ht="12" customHeight="1">
      <c r="B113" s="144" t="str">
        <f>IF( ISBLANK('03.Muestra'!$C26),"",'03.Muestra'!$C26)</f>
        <v/>
      </c>
      <c r="C113" s="144" t="str">
        <f>IF( ISBLANK('03.Muestra'!$E26),"",'03.Muestra'!$E26)</f>
        <v/>
      </c>
      <c r="D113" s="168" t="str">
        <f t="shared" si="5"/>
        <v/>
      </c>
      <c r="E113" s="137" t="str">
        <f t="shared" si="4"/>
        <v/>
      </c>
      <c r="F113" s="19"/>
      <c r="G113" s="19"/>
      <c r="H113" s="19"/>
      <c r="I113" s="19"/>
      <c r="J113" s="19"/>
      <c r="K113" s="19"/>
      <c r="L113" s="19"/>
      <c r="Q113" s="19"/>
      <c r="R113" s="19"/>
      <c r="S113" s="19"/>
      <c r="T113" s="19"/>
      <c r="U113" s="19"/>
      <c r="V113" s="19"/>
      <c r="W113" s="19"/>
      <c r="X113" s="19"/>
      <c r="Y113" s="19"/>
    </row>
    <row r="114" spans="2:25" ht="12" customHeight="1">
      <c r="B114" s="144" t="str">
        <f>IF( ISBLANK('03.Muestra'!$C27),"",'03.Muestra'!$C27)</f>
        <v/>
      </c>
      <c r="C114" s="144" t="str">
        <f>IF( ISBLANK('03.Muestra'!$E27),"",'03.Muestra'!$E27)</f>
        <v/>
      </c>
      <c r="D114" s="168" t="str">
        <f t="shared" si="5"/>
        <v/>
      </c>
      <c r="E114" s="137" t="str">
        <f t="shared" si="4"/>
        <v/>
      </c>
      <c r="F114" s="19"/>
      <c r="G114" s="19"/>
      <c r="H114" s="19"/>
      <c r="I114" s="19"/>
      <c r="J114" s="19"/>
      <c r="K114" s="19"/>
      <c r="L114" s="19"/>
      <c r="Q114" s="19"/>
      <c r="R114" s="19"/>
      <c r="S114" s="19"/>
      <c r="T114" s="19"/>
      <c r="U114" s="19"/>
      <c r="V114" s="19"/>
      <c r="W114" s="19"/>
      <c r="X114" s="19"/>
      <c r="Y114" s="19"/>
    </row>
    <row r="115" spans="2:25" ht="12" customHeight="1">
      <c r="B115" s="144" t="str">
        <f>IF( ISBLANK('03.Muestra'!$C28),"",'03.Muestra'!$C28)</f>
        <v/>
      </c>
      <c r="C115" s="144" t="str">
        <f>IF( ISBLANK('03.Muestra'!$E28),"",'03.Muestra'!$E28)</f>
        <v/>
      </c>
      <c r="D115" s="168" t="str">
        <f t="shared" si="5"/>
        <v/>
      </c>
      <c r="E115" s="137" t="str">
        <f t="shared" si="4"/>
        <v/>
      </c>
      <c r="F115" s="19"/>
      <c r="G115" s="19"/>
      <c r="H115" s="19"/>
      <c r="I115" s="19"/>
      <c r="J115" s="19"/>
      <c r="K115" s="19"/>
      <c r="L115" s="19"/>
      <c r="Q115" s="19"/>
      <c r="R115" s="19"/>
      <c r="S115" s="19"/>
      <c r="T115" s="19"/>
      <c r="U115" s="19"/>
      <c r="V115" s="19"/>
      <c r="W115" s="19"/>
      <c r="X115" s="19"/>
      <c r="Y115" s="19"/>
    </row>
    <row r="116" spans="2:25" ht="12" customHeight="1">
      <c r="B116" s="144" t="str">
        <f>IF( ISBLANK('03.Muestra'!$C29),"",'03.Muestra'!$C29)</f>
        <v/>
      </c>
      <c r="C116" s="144" t="str">
        <f>IF( ISBLANK('03.Muestra'!$E29),"",'03.Muestra'!$E29)</f>
        <v/>
      </c>
      <c r="D116" s="168" t="str">
        <f t="shared" si="5"/>
        <v/>
      </c>
      <c r="E116" s="137" t="str">
        <f t="shared" si="4"/>
        <v/>
      </c>
      <c r="F116" s="19"/>
      <c r="G116" s="19"/>
      <c r="H116" s="19"/>
      <c r="I116" s="19"/>
      <c r="J116" s="19"/>
      <c r="K116" s="19"/>
      <c r="L116" s="19"/>
      <c r="Q116" s="19"/>
      <c r="R116" s="19"/>
      <c r="S116" s="19"/>
      <c r="T116" s="19"/>
      <c r="U116" s="19"/>
      <c r="V116" s="19"/>
      <c r="W116" s="19"/>
      <c r="X116" s="19"/>
      <c r="Y116" s="19"/>
    </row>
    <row r="117" spans="2:25" ht="12" customHeight="1">
      <c r="B117" s="144" t="str">
        <f>IF( ISBLANK('03.Muestra'!$C30),"",'03.Muestra'!$C30)</f>
        <v/>
      </c>
      <c r="C117" s="144" t="str">
        <f>IF( ISBLANK('03.Muestra'!$E30),"",'03.Muestra'!$E30)</f>
        <v/>
      </c>
      <c r="D117" s="168" t="str">
        <f t="shared" si="5"/>
        <v/>
      </c>
      <c r="E117" s="137" t="str">
        <f t="shared" si="4"/>
        <v/>
      </c>
      <c r="F117" s="19"/>
      <c r="G117" s="19"/>
      <c r="H117" s="19"/>
      <c r="I117" s="19"/>
      <c r="J117" s="19"/>
      <c r="K117" s="19"/>
      <c r="L117" s="19"/>
      <c r="Q117" s="19"/>
      <c r="R117" s="19"/>
      <c r="S117" s="19"/>
      <c r="T117" s="19"/>
      <c r="U117" s="19"/>
      <c r="V117" s="19"/>
      <c r="W117" s="19"/>
      <c r="X117" s="19"/>
      <c r="Y117" s="19"/>
    </row>
    <row r="118" spans="2:25" ht="12" customHeight="1">
      <c r="B118" s="144" t="str">
        <f>IF( ISBLANK('03.Muestra'!$C31),"",'03.Muestra'!$C31)</f>
        <v/>
      </c>
      <c r="C118" s="144" t="str">
        <f>IF( ISBLANK('03.Muestra'!$E31),"",'03.Muestra'!$E31)</f>
        <v/>
      </c>
      <c r="D118" s="168" t="str">
        <f t="shared" si="5"/>
        <v/>
      </c>
      <c r="E118" s="137"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4" t="str">
        <f>IF( ISBLANK('03.Muestra'!$C32),"",'03.Muestra'!$C32)</f>
        <v/>
      </c>
      <c r="C119" s="144" t="str">
        <f>IF( ISBLANK('03.Muestra'!$E32),"",'03.Muestra'!$E32)</f>
        <v/>
      </c>
      <c r="D119" s="168" t="str">
        <f t="shared" si="5"/>
        <v/>
      </c>
      <c r="E119" s="137"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4" t="str">
        <f>IF( ISBLANK('03.Muestra'!$C33),"",'03.Muestra'!$C33)</f>
        <v/>
      </c>
      <c r="C120" s="144" t="str">
        <f>IF( ISBLANK('03.Muestra'!$E33),"",'03.Muestra'!$E33)</f>
        <v/>
      </c>
      <c r="D120" s="168" t="str">
        <f t="shared" si="5"/>
        <v/>
      </c>
      <c r="E120" s="137"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4" t="str">
        <f>IF( ISBLANK('03.Muestra'!$C34),"",'03.Muestra'!$C34)</f>
        <v/>
      </c>
      <c r="C121" s="144" t="str">
        <f>IF( ISBLANK('03.Muestra'!$E34),"",'03.Muestra'!$E34)</f>
        <v/>
      </c>
      <c r="D121" s="168" t="str">
        <f t="shared" si="5"/>
        <v/>
      </c>
      <c r="E121" s="137"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4" t="str">
        <f>IF( ISBLANK('03.Muestra'!$C35),"",'03.Muestra'!$C35)</f>
        <v/>
      </c>
      <c r="C122" s="144" t="str">
        <f>IF( ISBLANK('03.Muestra'!$E35),"",'03.Muestra'!$E35)</f>
        <v/>
      </c>
      <c r="D122" s="168" t="str">
        <f t="shared" si="5"/>
        <v/>
      </c>
      <c r="E122" s="137"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4" t="str">
        <f>IF( ISBLANK('03.Muestra'!$C36),"",'03.Muestra'!$C36)</f>
        <v/>
      </c>
      <c r="C123" s="144" t="str">
        <f>IF( ISBLANK('03.Muestra'!$E36),"",'03.Muestra'!$E36)</f>
        <v/>
      </c>
      <c r="D123" s="168" t="str">
        <f t="shared" si="5"/>
        <v/>
      </c>
      <c r="E123" s="137" t="str">
        <f t="shared" si="4"/>
        <v/>
      </c>
      <c r="F123" s="157"/>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4" t="str">
        <f>IF( ISBLANK('03.Muestra'!$C37),"",'03.Muestra'!$C37)</f>
        <v/>
      </c>
      <c r="C124" s="144" t="str">
        <f>IF( ISBLANK('03.Muestra'!$E37),"",'03.Muestra'!$E37)</f>
        <v/>
      </c>
      <c r="D124" s="168" t="str">
        <f t="shared" si="5"/>
        <v/>
      </c>
      <c r="E124" s="137" t="str">
        <f t="shared" si="4"/>
        <v/>
      </c>
      <c r="F124" s="157"/>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4" t="str">
        <f>IF( ISBLANK('03.Muestra'!$C38),"",'03.Muestra'!$C38)</f>
        <v/>
      </c>
      <c r="C125" s="144" t="str">
        <f>IF( ISBLANK('03.Muestra'!$E38),"",'03.Muestra'!$E38)</f>
        <v/>
      </c>
      <c r="D125" s="168" t="str">
        <f t="shared" si="5"/>
        <v/>
      </c>
      <c r="E125" s="137" t="str">
        <f t="shared" si="4"/>
        <v/>
      </c>
      <c r="F125" s="157"/>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4" t="str">
        <f>IF( ISBLANK('03.Muestra'!$C39),"",'03.Muestra'!$C39)</f>
        <v/>
      </c>
      <c r="C126" s="144" t="str">
        <f>IF( ISBLANK('03.Muestra'!$E39),"",'03.Muestra'!$E39)</f>
        <v/>
      </c>
      <c r="D126" s="168" t="str">
        <f t="shared" si="5"/>
        <v/>
      </c>
      <c r="E126" s="137" t="str">
        <f t="shared" si="4"/>
        <v/>
      </c>
      <c r="F126" s="157"/>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4" t="str">
        <f>IF( ISBLANK('03.Muestra'!$C40),"",'03.Muestra'!$C40)</f>
        <v/>
      </c>
      <c r="C127" s="144" t="str">
        <f>IF( ISBLANK('03.Muestra'!$E40),"",'03.Muestra'!$E40)</f>
        <v/>
      </c>
      <c r="D127" s="168" t="str">
        <f t="shared" si="5"/>
        <v/>
      </c>
      <c r="E127" s="137" t="str">
        <f t="shared" si="4"/>
        <v/>
      </c>
      <c r="F127" s="157"/>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4" t="str">
        <f>IF( ISBLANK('03.Muestra'!$C41),"",'03.Muestra'!$C41)</f>
        <v/>
      </c>
      <c r="C128" s="144" t="str">
        <f>IF( ISBLANK('03.Muestra'!$E41),"",'03.Muestra'!$E41)</f>
        <v/>
      </c>
      <c r="D128" s="168" t="str">
        <f t="shared" si="5"/>
        <v/>
      </c>
      <c r="E128" s="137" t="str">
        <f t="shared" si="4"/>
        <v/>
      </c>
      <c r="F128" s="157"/>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4" t="str">
        <f>IF( ISBLANK('03.Muestra'!$C42),"",'03.Muestra'!$C42)</f>
        <v/>
      </c>
      <c r="C129" s="144" t="str">
        <f>IF( ISBLANK('03.Muestra'!$E42),"",'03.Muestra'!$E42)</f>
        <v/>
      </c>
      <c r="D129" s="168" t="str">
        <f t="shared" si="5"/>
        <v/>
      </c>
      <c r="E129" s="137"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7"/>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1"/>
      <c r="C131" s="19"/>
      <c r="D131" s="137"/>
      <c r="E131" s="142"/>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7" t="s">
        <v>77</v>
      </c>
      <c r="C132" s="28" t="s">
        <v>118</v>
      </c>
      <c r="D132" s="29" t="s">
        <v>87</v>
      </c>
      <c r="E132" s="156"/>
      <c r="K132" s="19"/>
      <c r="L132" s="19"/>
      <c r="M132" s="19"/>
      <c r="N132" s="19"/>
      <c r="O132" s="19"/>
      <c r="P132" s="19"/>
      <c r="Q132" s="19"/>
      <c r="R132" s="19"/>
      <c r="S132" s="19"/>
      <c r="T132" s="19"/>
      <c r="U132" s="19"/>
      <c r="V132" s="19"/>
      <c r="W132" s="19"/>
      <c r="X132" s="19"/>
      <c r="Y132" s="19"/>
    </row>
    <row r="133" spans="2:25" ht="12" customHeight="1">
      <c r="B133" s="144" t="str">
        <f>IF( ISBLANK('03.Muestra'!$C8),"",'03.Muestra'!$C8)</f>
        <v>Servicio Canario de Salud</v>
      </c>
      <c r="C133" s="144" t="str">
        <f>IF( ISBLANK('03.Muestra'!$E8),"",'03.Muestra'!$E8)</f>
        <v>https://www3.gobiernodecanarias.org/sanidad/scs/</v>
      </c>
      <c r="D133" s="168" t="s">
        <v>90</v>
      </c>
      <c r="E133" s="137" t="str">
        <f t="shared" ref="E133:E167" si="6">IF(D133&lt;&gt;"",IF(AND(B133&lt;&gt;"",C133&lt;&gt;""),"","ERR"),"")</f>
        <v/>
      </c>
      <c r="F133" s="145" t="str">
        <f t="array" ref="F133:J133">TRANSPOSE('DATA - Oculta'!$U$9:$U$13)</f>
        <v>N/T</v>
      </c>
      <c r="G133" s="146" t="str">
        <v>N/D</v>
      </c>
      <c r="H133" s="147" t="str">
        <v>N/A</v>
      </c>
      <c r="I133" s="148" t="str">
        <v>Falla</v>
      </c>
      <c r="J133" s="149" t="str">
        <v>Pasa</v>
      </c>
      <c r="K133" s="150" t="s">
        <v>85</v>
      </c>
      <c r="L133" s="19"/>
      <c r="M133" s="19"/>
      <c r="N133" s="19"/>
      <c r="O133" s="19"/>
      <c r="P133" s="19"/>
      <c r="Q133" s="19"/>
      <c r="R133" s="19"/>
      <c r="S133" s="19"/>
      <c r="T133" s="19"/>
      <c r="U133" s="19"/>
      <c r="V133" s="19"/>
      <c r="W133" s="19"/>
      <c r="X133" s="19"/>
      <c r="Y133" s="19"/>
    </row>
    <row r="134" spans="2:25" ht="12" customHeight="1">
      <c r="B134" s="144" t="str">
        <f>IF( ISBLANK('03.Muestra'!$C9),"",'03.Muestra'!$C9)</f>
        <v>Profesionales</v>
      </c>
      <c r="C134" s="144" t="str">
        <f>IF( ISBLANK('03.Muestra'!$E9),"",'03.Muestra'!$E9)</f>
        <v>https://www3.gobiernodecanarias.org/sanidad/scs/tematica.jsp?idCarpeta=381a58ec-a15a-11e9-a502-d7333c007c29</v>
      </c>
      <c r="D134" s="168" t="s">
        <v>90</v>
      </c>
      <c r="E134" s="137" t="str">
        <f t="shared" si="6"/>
        <v/>
      </c>
      <c r="F134" s="151">
        <f ca="1">COUNTIF($D133:INDIRECT("$D" &amp;  SUM(ROW()-1,'03.Muestra'!$D$45)-1),F133)</f>
        <v>0</v>
      </c>
      <c r="G134" s="151">
        <f ca="1">COUNTIF($D133:INDIRECT("$D" &amp;  SUM(ROW()-1,'03.Muestra'!$D$45)-1),G133)</f>
        <v>0</v>
      </c>
      <c r="H134" s="151">
        <f ca="1">COUNTIF($D133:INDIRECT("$D" &amp;  SUM(ROW()-1,'03.Muestra'!$D$45)-1),H133)</f>
        <v>13</v>
      </c>
      <c r="I134" s="151">
        <f ca="1">COUNTIF($D133:INDIRECT("$D" &amp;  SUM(ROW()-1,'03.Muestra'!$D$45)-1),I133)</f>
        <v>0</v>
      </c>
      <c r="J134" s="151">
        <f ca="1">COUNTIF($D133:INDIRECT("$D" &amp;  SUM(ROW()-1,'03.Muestra'!$D$45)-1),J133)</f>
        <v>0</v>
      </c>
      <c r="K134" s="151">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4" t="str">
        <f>IF( ISBLANK('03.Muestra'!$C10),"",'03.Muestra'!$C10)</f>
        <v>Vacunación frente Covid-19</v>
      </c>
      <c r="C135" s="144" t="str">
        <f>IF( ISBLANK('03.Muestra'!$E10),"",'03.Muestra'!$E10)</f>
        <v>https://www3.gobiernodecanarias.org/sanidad/scs/contenidoGenerico.jsp?idDocument=c6332147-5728-11eb-8a2c-c902a217e6a5&amp;idCarpeta=e01092c2-7d66-11ea-871d-cb574c2473a4</v>
      </c>
      <c r="D135" s="168" t="s">
        <v>90</v>
      </c>
      <c r="E135" s="137"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4" t="str">
        <f>IF( ISBLANK('03.Muestra'!$C11),"",'03.Muestra'!$C11)</f>
        <v>SCS-Registro de centros</v>
      </c>
      <c r="C136" s="144" t="str">
        <f>IF( ISBLANK('03.Muestra'!$E11),"",'03.Muestra'!$E11)</f>
        <v>https://www3.gobiernodecanarias.org/sanidad/scs/RegistroCentros/DoLoad</v>
      </c>
      <c r="D136" s="168" t="s">
        <v>90</v>
      </c>
      <c r="E136" s="137"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4" t="str">
        <f>IF( ISBLANK('03.Muestra'!$C12),"",'03.Muestra'!$C12)</f>
        <v>MiAutoTestCovid</v>
      </c>
      <c r="C137" s="144" t="str">
        <f>IF( ISBLANK('03.Muestra'!$E12),"",'03.Muestra'!$E12)</f>
        <v>https://www3.gobiernodecanarias.org/sanidad/scs/Miautotestcovid/</v>
      </c>
      <c r="D137" s="168" t="s">
        <v>90</v>
      </c>
      <c r="E137" s="137"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4" t="str">
        <f>IF( ISBLANK('03.Muestra'!$C13),"",'03.Muestra'!$C13)</f>
        <v>Informes epidemiológicos</v>
      </c>
      <c r="C138" s="144" t="str">
        <f>IF( ISBLANK('03.Muestra'!$E13),"",'03.Muestra'!$E13)</f>
        <v>https://www3.gobiernodecanarias.org/sanidad/scs/contenidoGenerico.jsp?idDocument=83670f95-f738-11ea-8b38-0997195c2925&amp;idCarpeta=e01092c2-7d66-11ea-871d-cb574c2473a4</v>
      </c>
      <c r="D138" s="168" t="s">
        <v>90</v>
      </c>
      <c r="E138" s="137"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4" t="str">
        <f>IF( ISBLANK('03.Muestra'!$C14),"",'03.Muestra'!$C14)</f>
        <v>Mapa Sanitario</v>
      </c>
      <c r="C139" s="144" t="str">
        <f>IF( ISBLANK('03.Muestra'!$E14),"",'03.Muestra'!$E14)</f>
        <v>https://www3.gobiernodecanarias.org/sanidad/scs/mapa.jsp?idDocument=f1272534-b1e0-11e0-8086-e35e241032d3&amp;idCarpeta=75cf3520-ab2b-11dd-970d-d73a0633ac17</v>
      </c>
      <c r="D139" s="168" t="s">
        <v>90</v>
      </c>
      <c r="E139" s="137"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4" t="str">
        <f>IF( ISBLANK('03.Muestra'!$C15),"",'03.Muestra'!$C15)</f>
        <v>gaptfformacion</v>
      </c>
      <c r="C140" s="144" t="str">
        <f>IF( ISBLANK('03.Muestra'!$E15),"",'03.Muestra'!$E15)</f>
        <v>https://www3.gobiernodecanarias.org/scs/gaptfformacion/</v>
      </c>
      <c r="D140" s="168" t="s">
        <v>90</v>
      </c>
      <c r="E140" s="137"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4" t="str">
        <f>IF( ISBLANK('03.Muestra'!$C16),"",'03.Muestra'!$C16)</f>
        <v>Tarjeta Sanitaria</v>
      </c>
      <c r="C141" s="144" t="str">
        <f>IF( ISBLANK('03.Muestra'!$E16),"",'03.Muestra'!$E16)</f>
        <v>https://www3.gobiernodecanarias.org/sanidad/scs/contenidoGenerico.jsp?idDocument=9090ca1f-a9bb-11de-ae50-15aa3b9230b7&amp;idCarpeta=ae273cd1-b385-11e9-82f7-8d5cff9227e6</v>
      </c>
      <c r="D141" s="168" t="s">
        <v>90</v>
      </c>
      <c r="E141" s="137"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4" t="str">
        <f>IF( ISBLANK('03.Muestra'!$C17),"",'03.Muestra'!$C17)</f>
        <v>Mapa Playas</v>
      </c>
      <c r="C142" s="144" t="str">
        <f>IF( ISBLANK('03.Muestra'!$E17),"",'03.Muestra'!$E17)</f>
        <v>https://www3.gobiernodecanarias.org/sanidad/scs/mapa.jsp?idDocument=0200b78a-a2fa-11e0-9610-f1717f4d08a3&amp;idCarpeta=75cf3520-ab2b-11dd-970d-d73a0633ac17</v>
      </c>
      <c r="D142" s="168" t="s">
        <v>90</v>
      </c>
      <c r="E142" s="137"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4" t="str">
        <f>IF( ISBLANK('03.Muestra'!$C18),"",'03.Muestra'!$C18)</f>
        <v>Certificado Covid Digital</v>
      </c>
      <c r="C143" s="144" t="str">
        <f>IF( ISBLANK('03.Muestra'!$E18),"",'03.Muestra'!$E18)</f>
        <v>https://www3.gobiernodecanarias.org/sanidad/scs/contenidoGenerico.jsp?idDocument=2a91d475-c785-11eb-b581-0f5e23fc7f70&amp;idCarpeta=e01092c2-7d66-11ea-871d-cb574c2473a4</v>
      </c>
      <c r="D143" s="168" t="s">
        <v>90</v>
      </c>
      <c r="E143" s="137"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4" t="str">
        <f>IF( ISBLANK('03.Muestra'!$C19),"",'03.Muestra'!$C19)</f>
        <v>Ciudadania</v>
      </c>
      <c r="C144" s="144" t="str">
        <f>IF( ISBLANK('03.Muestra'!$E19),"",'03.Muestra'!$E19)</f>
        <v>https://www3.gobiernodecanarias.org/sanidad/scs/tematica.jsp?idCarpeta=ae273cd1-b385-11e9-82f7-8d5cff9227e6</v>
      </c>
      <c r="D144" s="168" t="s">
        <v>90</v>
      </c>
      <c r="E144" s="137"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4" t="str">
        <f>IF( ISBLANK('03.Muestra'!$C20),"",'03.Muestra'!$C20)</f>
        <v>Petición de cita hospital</v>
      </c>
      <c r="C145" s="144" t="str">
        <f>IF( ISBLANK('03.Muestra'!$E20),"",'03.Muestra'!$E20)</f>
        <v>https://www3.gobiernodecanarias.org/sanidad/scs/CitasHUC/</v>
      </c>
      <c r="D145" s="168" t="s">
        <v>90</v>
      </c>
      <c r="E145" s="137" t="str">
        <f t="shared" si="6"/>
        <v/>
      </c>
      <c r="F145" s="19"/>
      <c r="G145" s="19"/>
      <c r="H145" s="19"/>
      <c r="I145" s="19"/>
      <c r="J145" s="19"/>
      <c r="K145" s="19"/>
      <c r="L145" s="19"/>
      <c r="Q145" s="19"/>
      <c r="R145" s="19"/>
      <c r="S145" s="19"/>
      <c r="T145" s="19"/>
      <c r="U145" s="19"/>
      <c r="V145" s="19"/>
      <c r="W145" s="19"/>
      <c r="X145" s="19"/>
      <c r="Y145" s="19"/>
    </row>
    <row r="146" spans="2:25" ht="12" customHeight="1">
      <c r="B146" s="144" t="str">
        <f>IF( ISBLANK('03.Muestra'!$C21),"",'03.Muestra'!$C21)</f>
        <v/>
      </c>
      <c r="C146" s="144" t="str">
        <f>IF( ISBLANK('03.Muestra'!$E21),"",'03.Muestra'!$E21)</f>
        <v/>
      </c>
      <c r="D146" s="168" t="str">
        <f t="shared" ref="D140:D167" si="7">IF(AND(B146&lt;&gt;"",C146&lt;&gt;""),"N/T","")</f>
        <v/>
      </c>
      <c r="E146" s="137" t="str">
        <f t="shared" si="6"/>
        <v/>
      </c>
      <c r="F146" s="19"/>
      <c r="G146" s="19"/>
      <c r="H146" s="19"/>
      <c r="I146" s="19"/>
      <c r="J146" s="19"/>
      <c r="K146" s="19"/>
      <c r="L146" s="19"/>
      <c r="Q146" s="19"/>
      <c r="R146" s="19"/>
      <c r="S146" s="19"/>
      <c r="T146" s="19"/>
      <c r="U146" s="19"/>
      <c r="V146" s="19"/>
      <c r="W146" s="19"/>
      <c r="X146" s="19"/>
      <c r="Y146" s="19"/>
    </row>
    <row r="147" spans="2:25" ht="12" customHeight="1">
      <c r="B147" s="144" t="str">
        <f>IF( ISBLANK('03.Muestra'!$C22),"",'03.Muestra'!$C22)</f>
        <v/>
      </c>
      <c r="C147" s="144" t="str">
        <f>IF( ISBLANK('03.Muestra'!$E22),"",'03.Muestra'!$E22)</f>
        <v/>
      </c>
      <c r="D147" s="168" t="str">
        <f t="shared" si="7"/>
        <v/>
      </c>
      <c r="E147" s="137" t="str">
        <f t="shared" si="6"/>
        <v/>
      </c>
      <c r="F147" s="19"/>
      <c r="G147" s="19"/>
      <c r="H147" s="19"/>
      <c r="I147" s="19"/>
      <c r="J147" s="19"/>
      <c r="K147" s="19"/>
      <c r="L147" s="19"/>
      <c r="Q147" s="19"/>
      <c r="R147" s="19"/>
      <c r="S147" s="19"/>
      <c r="T147" s="19"/>
      <c r="U147" s="19"/>
      <c r="V147" s="19"/>
      <c r="W147" s="19"/>
      <c r="X147" s="19"/>
      <c r="Y147" s="19"/>
    </row>
    <row r="148" spans="2:25" ht="12" customHeight="1">
      <c r="B148" s="144" t="str">
        <f>IF( ISBLANK('03.Muestra'!$C23),"",'03.Muestra'!$C23)</f>
        <v/>
      </c>
      <c r="C148" s="144" t="str">
        <f>IF( ISBLANK('03.Muestra'!$E23),"",'03.Muestra'!$E23)</f>
        <v/>
      </c>
      <c r="D148" s="168" t="str">
        <f t="shared" si="7"/>
        <v/>
      </c>
      <c r="E148" s="137" t="str">
        <f t="shared" si="6"/>
        <v/>
      </c>
      <c r="F148" s="19"/>
      <c r="G148" s="19"/>
      <c r="H148" s="19"/>
      <c r="I148" s="19"/>
      <c r="J148" s="19"/>
      <c r="K148" s="19"/>
      <c r="L148" s="19"/>
      <c r="Q148" s="19"/>
      <c r="R148" s="19"/>
      <c r="S148" s="19"/>
      <c r="T148" s="19"/>
      <c r="U148" s="19"/>
      <c r="V148" s="19"/>
      <c r="W148" s="19"/>
      <c r="X148" s="19"/>
      <c r="Y148" s="19"/>
    </row>
    <row r="149" spans="2:25" ht="12" customHeight="1">
      <c r="B149" s="144" t="str">
        <f>IF( ISBLANK('03.Muestra'!$C24),"",'03.Muestra'!$C24)</f>
        <v/>
      </c>
      <c r="C149" s="144" t="str">
        <f>IF( ISBLANK('03.Muestra'!$E24),"",'03.Muestra'!$E24)</f>
        <v/>
      </c>
      <c r="D149" s="168" t="str">
        <f t="shared" si="7"/>
        <v/>
      </c>
      <c r="E149" s="137" t="str">
        <f t="shared" si="6"/>
        <v/>
      </c>
      <c r="F149" s="19"/>
      <c r="G149" s="19"/>
      <c r="H149" s="19"/>
      <c r="I149" s="19"/>
      <c r="J149" s="19"/>
      <c r="K149" s="19"/>
      <c r="L149" s="19"/>
      <c r="Q149" s="19"/>
      <c r="R149" s="19"/>
      <c r="S149" s="19"/>
      <c r="T149" s="19"/>
      <c r="U149" s="19"/>
      <c r="V149" s="19"/>
      <c r="W149" s="19"/>
      <c r="X149" s="19"/>
      <c r="Y149" s="19"/>
    </row>
    <row r="150" spans="2:25" ht="12" customHeight="1">
      <c r="B150" s="144" t="str">
        <f>IF( ISBLANK('03.Muestra'!$C25),"",'03.Muestra'!$C25)</f>
        <v/>
      </c>
      <c r="C150" s="144" t="str">
        <f>IF( ISBLANK('03.Muestra'!$E25),"",'03.Muestra'!$E25)</f>
        <v/>
      </c>
      <c r="D150" s="168" t="str">
        <f t="shared" si="7"/>
        <v/>
      </c>
      <c r="E150" s="137" t="str">
        <f t="shared" si="6"/>
        <v/>
      </c>
      <c r="F150" s="19"/>
      <c r="G150" s="19"/>
      <c r="H150" s="19"/>
      <c r="I150" s="19"/>
      <c r="J150" s="19"/>
      <c r="K150" s="19"/>
      <c r="L150" s="19"/>
      <c r="Q150" s="19"/>
      <c r="R150" s="19"/>
      <c r="S150" s="19"/>
      <c r="T150" s="19"/>
      <c r="U150" s="19"/>
      <c r="V150" s="19"/>
      <c r="W150" s="19"/>
      <c r="X150" s="19"/>
      <c r="Y150" s="19"/>
    </row>
    <row r="151" spans="2:25" ht="12" customHeight="1">
      <c r="B151" s="144" t="str">
        <f>IF( ISBLANK('03.Muestra'!$C26),"",'03.Muestra'!$C26)</f>
        <v/>
      </c>
      <c r="C151" s="144" t="str">
        <f>IF( ISBLANK('03.Muestra'!$E26),"",'03.Muestra'!$E26)</f>
        <v/>
      </c>
      <c r="D151" s="168" t="str">
        <f t="shared" si="7"/>
        <v/>
      </c>
      <c r="E151" s="137" t="str">
        <f t="shared" si="6"/>
        <v/>
      </c>
      <c r="F151" s="19"/>
      <c r="G151" s="19"/>
      <c r="H151" s="19"/>
      <c r="I151" s="19"/>
      <c r="J151" s="19"/>
      <c r="K151" s="19"/>
      <c r="L151" s="19"/>
      <c r="Q151" s="19"/>
      <c r="R151" s="19"/>
      <c r="S151" s="19"/>
      <c r="T151" s="19"/>
      <c r="U151" s="19"/>
      <c r="V151" s="19"/>
      <c r="W151" s="19"/>
      <c r="X151" s="19"/>
      <c r="Y151" s="19"/>
    </row>
    <row r="152" spans="2:25" ht="12" customHeight="1">
      <c r="B152" s="144" t="str">
        <f>IF( ISBLANK('03.Muestra'!$C27),"",'03.Muestra'!$C27)</f>
        <v/>
      </c>
      <c r="C152" s="144" t="str">
        <f>IF( ISBLANK('03.Muestra'!$E27),"",'03.Muestra'!$E27)</f>
        <v/>
      </c>
      <c r="D152" s="168" t="str">
        <f t="shared" si="7"/>
        <v/>
      </c>
      <c r="E152" s="137" t="str">
        <f t="shared" si="6"/>
        <v/>
      </c>
      <c r="F152" s="19"/>
      <c r="G152" s="19"/>
      <c r="H152" s="19"/>
      <c r="I152" s="19"/>
      <c r="J152" s="19"/>
      <c r="K152" s="19"/>
      <c r="L152" s="19"/>
      <c r="Q152" s="19"/>
      <c r="R152" s="19"/>
      <c r="S152" s="19"/>
      <c r="T152" s="19"/>
      <c r="U152" s="19"/>
      <c r="V152" s="19"/>
      <c r="W152" s="19"/>
      <c r="X152" s="19"/>
      <c r="Y152" s="19"/>
    </row>
    <row r="153" spans="2:25" ht="12" customHeight="1">
      <c r="B153" s="144" t="str">
        <f>IF( ISBLANK('03.Muestra'!$C28),"",'03.Muestra'!$C28)</f>
        <v/>
      </c>
      <c r="C153" s="144" t="str">
        <f>IF( ISBLANK('03.Muestra'!$E28),"",'03.Muestra'!$E28)</f>
        <v/>
      </c>
      <c r="D153" s="168" t="str">
        <f t="shared" si="7"/>
        <v/>
      </c>
      <c r="E153" s="137" t="str">
        <f t="shared" si="6"/>
        <v/>
      </c>
      <c r="F153" s="19"/>
      <c r="G153" s="19"/>
      <c r="H153" s="19"/>
      <c r="I153" s="19"/>
      <c r="J153" s="19"/>
      <c r="K153" s="19"/>
      <c r="L153" s="19"/>
      <c r="Q153" s="19"/>
      <c r="R153" s="19"/>
      <c r="S153" s="19"/>
      <c r="T153" s="19"/>
      <c r="U153" s="19"/>
      <c r="V153" s="19"/>
      <c r="W153" s="19"/>
      <c r="X153" s="19"/>
      <c r="Y153" s="19"/>
    </row>
    <row r="154" spans="2:25" ht="12" customHeight="1">
      <c r="B154" s="144" t="str">
        <f>IF( ISBLANK('03.Muestra'!$C29),"",'03.Muestra'!$C29)</f>
        <v/>
      </c>
      <c r="C154" s="144" t="str">
        <f>IF( ISBLANK('03.Muestra'!$E29),"",'03.Muestra'!$E29)</f>
        <v/>
      </c>
      <c r="D154" s="168" t="str">
        <f t="shared" si="7"/>
        <v/>
      </c>
      <c r="E154" s="137" t="str">
        <f t="shared" si="6"/>
        <v/>
      </c>
      <c r="F154" s="19"/>
      <c r="G154" s="19"/>
      <c r="H154" s="19"/>
      <c r="I154" s="19"/>
      <c r="J154" s="19"/>
      <c r="K154" s="19"/>
      <c r="L154" s="19"/>
      <c r="Q154" s="19"/>
      <c r="R154" s="19"/>
      <c r="S154" s="19"/>
      <c r="T154" s="19"/>
      <c r="U154" s="19"/>
      <c r="V154" s="19"/>
      <c r="W154" s="19"/>
      <c r="X154" s="19"/>
      <c r="Y154" s="19"/>
    </row>
    <row r="155" spans="2:25" ht="12" customHeight="1">
      <c r="B155" s="144" t="str">
        <f>IF( ISBLANK('03.Muestra'!$C30),"",'03.Muestra'!$C30)</f>
        <v/>
      </c>
      <c r="C155" s="144" t="str">
        <f>IF( ISBLANK('03.Muestra'!$E30),"",'03.Muestra'!$E30)</f>
        <v/>
      </c>
      <c r="D155" s="168" t="str">
        <f t="shared" si="7"/>
        <v/>
      </c>
      <c r="E155" s="137" t="str">
        <f t="shared" si="6"/>
        <v/>
      </c>
      <c r="F155" s="19"/>
      <c r="G155" s="19"/>
      <c r="H155" s="19"/>
      <c r="I155" s="19"/>
      <c r="J155" s="19"/>
      <c r="K155" s="19"/>
      <c r="L155" s="19"/>
      <c r="Q155" s="19"/>
      <c r="R155" s="19"/>
      <c r="S155" s="19"/>
      <c r="T155" s="19"/>
      <c r="U155" s="19"/>
      <c r="V155" s="19"/>
      <c r="W155" s="19"/>
      <c r="X155" s="19"/>
      <c r="Y155" s="19"/>
    </row>
    <row r="156" spans="2:25" ht="12" customHeight="1">
      <c r="B156" s="144" t="str">
        <f>IF( ISBLANK('03.Muestra'!$C31),"",'03.Muestra'!$C31)</f>
        <v/>
      </c>
      <c r="C156" s="144" t="str">
        <f>IF( ISBLANK('03.Muestra'!$E31),"",'03.Muestra'!$E31)</f>
        <v/>
      </c>
      <c r="D156" s="168" t="str">
        <f t="shared" si="7"/>
        <v/>
      </c>
      <c r="E156" s="137"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4" t="str">
        <f>IF( ISBLANK('03.Muestra'!$C32),"",'03.Muestra'!$C32)</f>
        <v/>
      </c>
      <c r="C157" s="144" t="str">
        <f>IF( ISBLANK('03.Muestra'!$E32),"",'03.Muestra'!$E32)</f>
        <v/>
      </c>
      <c r="D157" s="168" t="str">
        <f t="shared" si="7"/>
        <v/>
      </c>
      <c r="E157" s="137"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4" t="str">
        <f>IF( ISBLANK('03.Muestra'!$C33),"",'03.Muestra'!$C33)</f>
        <v/>
      </c>
      <c r="C158" s="144" t="str">
        <f>IF( ISBLANK('03.Muestra'!$E33),"",'03.Muestra'!$E33)</f>
        <v/>
      </c>
      <c r="D158" s="168" t="str">
        <f t="shared" si="7"/>
        <v/>
      </c>
      <c r="E158" s="137"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4" t="str">
        <f>IF( ISBLANK('03.Muestra'!$C34),"",'03.Muestra'!$C34)</f>
        <v/>
      </c>
      <c r="C159" s="144" t="str">
        <f>IF( ISBLANK('03.Muestra'!$E34),"",'03.Muestra'!$E34)</f>
        <v/>
      </c>
      <c r="D159" s="168" t="str">
        <f t="shared" si="7"/>
        <v/>
      </c>
      <c r="E159" s="137"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4" t="str">
        <f>IF( ISBLANK('03.Muestra'!$C35),"",'03.Muestra'!$C35)</f>
        <v/>
      </c>
      <c r="C160" s="144" t="str">
        <f>IF( ISBLANK('03.Muestra'!$E35),"",'03.Muestra'!$E35)</f>
        <v/>
      </c>
      <c r="D160" s="168" t="str">
        <f t="shared" si="7"/>
        <v/>
      </c>
      <c r="E160" s="137"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4" t="str">
        <f>IF( ISBLANK('03.Muestra'!$C36),"",'03.Muestra'!$C36)</f>
        <v/>
      </c>
      <c r="C161" s="144" t="str">
        <f>IF( ISBLANK('03.Muestra'!$E36),"",'03.Muestra'!$E36)</f>
        <v/>
      </c>
      <c r="D161" s="168" t="str">
        <f t="shared" si="7"/>
        <v/>
      </c>
      <c r="E161" s="137" t="str">
        <f t="shared" si="6"/>
        <v/>
      </c>
      <c r="F161" s="157"/>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4" t="str">
        <f>IF( ISBLANK('03.Muestra'!$C37),"",'03.Muestra'!$C37)</f>
        <v/>
      </c>
      <c r="C162" s="144" t="str">
        <f>IF( ISBLANK('03.Muestra'!$E37),"",'03.Muestra'!$E37)</f>
        <v/>
      </c>
      <c r="D162" s="168" t="str">
        <f t="shared" si="7"/>
        <v/>
      </c>
      <c r="E162" s="137" t="str">
        <f t="shared" si="6"/>
        <v/>
      </c>
      <c r="F162" s="157"/>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4" t="str">
        <f>IF( ISBLANK('03.Muestra'!$C38),"",'03.Muestra'!$C38)</f>
        <v/>
      </c>
      <c r="C163" s="144" t="str">
        <f>IF( ISBLANK('03.Muestra'!$E38),"",'03.Muestra'!$E38)</f>
        <v/>
      </c>
      <c r="D163" s="168" t="str">
        <f t="shared" si="7"/>
        <v/>
      </c>
      <c r="E163" s="137" t="str">
        <f t="shared" si="6"/>
        <v/>
      </c>
      <c r="F163" s="157"/>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4" t="str">
        <f>IF( ISBLANK('03.Muestra'!$C39),"",'03.Muestra'!$C39)</f>
        <v/>
      </c>
      <c r="C164" s="144" t="str">
        <f>IF( ISBLANK('03.Muestra'!$E39),"",'03.Muestra'!$E39)</f>
        <v/>
      </c>
      <c r="D164" s="168" t="str">
        <f t="shared" si="7"/>
        <v/>
      </c>
      <c r="E164" s="137" t="str">
        <f t="shared" si="6"/>
        <v/>
      </c>
      <c r="F164" s="157"/>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4" t="str">
        <f>IF( ISBLANK('03.Muestra'!$C40),"",'03.Muestra'!$C40)</f>
        <v/>
      </c>
      <c r="C165" s="144" t="str">
        <f>IF( ISBLANK('03.Muestra'!$E40),"",'03.Muestra'!$E40)</f>
        <v/>
      </c>
      <c r="D165" s="168" t="str">
        <f t="shared" si="7"/>
        <v/>
      </c>
      <c r="E165" s="137" t="str">
        <f t="shared" si="6"/>
        <v/>
      </c>
      <c r="F165" s="157"/>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4" t="str">
        <f>IF( ISBLANK('03.Muestra'!$C41),"",'03.Muestra'!$C41)</f>
        <v/>
      </c>
      <c r="C166" s="144" t="str">
        <f>IF( ISBLANK('03.Muestra'!$E41),"",'03.Muestra'!$E41)</f>
        <v/>
      </c>
      <c r="D166" s="168" t="str">
        <f t="shared" si="7"/>
        <v/>
      </c>
      <c r="E166" s="137" t="str">
        <f t="shared" si="6"/>
        <v/>
      </c>
      <c r="F166" s="157"/>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4" t="str">
        <f>IF( ISBLANK('03.Muestra'!$C42),"",'03.Muestra'!$C42)</f>
        <v/>
      </c>
      <c r="C167" s="144" t="str">
        <f>IF( ISBLANK('03.Muestra'!$E42),"",'03.Muestra'!$E42)</f>
        <v/>
      </c>
      <c r="D167" s="168" t="str">
        <f t="shared" si="7"/>
        <v/>
      </c>
      <c r="E167" s="137"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1"/>
      <c r="C169" s="19"/>
      <c r="D169" s="137"/>
      <c r="E169" s="142"/>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7" t="s">
        <v>77</v>
      </c>
      <c r="C170" s="28" t="s">
        <v>119</v>
      </c>
      <c r="D170" s="29" t="s">
        <v>87</v>
      </c>
      <c r="E170" s="156"/>
      <c r="K170" s="19"/>
      <c r="L170" s="19"/>
      <c r="M170" s="19"/>
      <c r="N170" s="19"/>
      <c r="O170" s="19"/>
      <c r="P170" s="19"/>
      <c r="Q170" s="19"/>
      <c r="R170" s="19"/>
      <c r="S170" s="19"/>
      <c r="T170" s="19"/>
      <c r="U170" s="19"/>
      <c r="V170" s="19"/>
      <c r="W170" s="19"/>
      <c r="X170" s="19"/>
      <c r="Y170" s="19"/>
    </row>
    <row r="171" spans="2:25" ht="12" customHeight="1">
      <c r="B171" s="144" t="str">
        <f>IF( ISBLANK('03.Muestra'!$C8),"",'03.Muestra'!$C8)</f>
        <v>Servicio Canario de Salud</v>
      </c>
      <c r="C171" s="144" t="str">
        <f>IF( ISBLANK('03.Muestra'!$E8),"",'03.Muestra'!$E8)</f>
        <v>https://www3.gobiernodecanarias.org/sanidad/scs/</v>
      </c>
      <c r="D171" s="168" t="s">
        <v>90</v>
      </c>
      <c r="E171" s="137" t="str">
        <f t="shared" ref="E171:E205" si="8">IF(D171&lt;&gt;"",IF(AND(B171&lt;&gt;"",C171&lt;&gt;""),"","ERR"),"")</f>
        <v/>
      </c>
      <c r="F171" s="145" t="str">
        <f t="array" ref="F171:J171">TRANSPOSE('DATA - Oculta'!$U$9:$U$13)</f>
        <v>N/T</v>
      </c>
      <c r="G171" s="146" t="str">
        <v>N/D</v>
      </c>
      <c r="H171" s="147" t="str">
        <v>N/A</v>
      </c>
      <c r="I171" s="148" t="str">
        <v>Falla</v>
      </c>
      <c r="J171" s="149" t="str">
        <v>Pasa</v>
      </c>
      <c r="K171" s="150" t="s">
        <v>85</v>
      </c>
      <c r="L171" s="19"/>
      <c r="M171" s="19"/>
      <c r="N171" s="19"/>
      <c r="O171" s="19"/>
      <c r="P171" s="19"/>
      <c r="Q171" s="19"/>
      <c r="R171" s="19"/>
      <c r="S171" s="19"/>
      <c r="T171" s="19"/>
      <c r="U171" s="19"/>
      <c r="V171" s="19"/>
      <c r="W171" s="19"/>
      <c r="X171" s="19"/>
      <c r="Y171" s="19"/>
    </row>
    <row r="172" spans="2:25" ht="12" customHeight="1">
      <c r="B172" s="144" t="str">
        <f>IF( ISBLANK('03.Muestra'!$C9),"",'03.Muestra'!$C9)</f>
        <v>Profesionales</v>
      </c>
      <c r="C172" s="144" t="str">
        <f>IF( ISBLANK('03.Muestra'!$E9),"",'03.Muestra'!$E9)</f>
        <v>https://www3.gobiernodecanarias.org/sanidad/scs/tematica.jsp?idCarpeta=381a58ec-a15a-11e9-a502-d7333c007c29</v>
      </c>
      <c r="D172" s="168" t="s">
        <v>90</v>
      </c>
      <c r="E172" s="137" t="str">
        <f t="shared" si="8"/>
        <v/>
      </c>
      <c r="F172" s="151">
        <f ca="1">COUNTIF($D171:INDIRECT("$D" &amp;  SUM(ROW()-1,'03.Muestra'!$D$45)-1),F171)</f>
        <v>0</v>
      </c>
      <c r="G172" s="151">
        <f ca="1">COUNTIF($D171:INDIRECT("$D" &amp;  SUM(ROW()-1,'03.Muestra'!$D$45)-1),G171)</f>
        <v>0</v>
      </c>
      <c r="H172" s="151">
        <f ca="1">COUNTIF($D171:INDIRECT("$D" &amp;  SUM(ROW()-1,'03.Muestra'!$D$45)-1),H171)</f>
        <v>13</v>
      </c>
      <c r="I172" s="151">
        <f ca="1">COUNTIF($D171:INDIRECT("$D" &amp;  SUM(ROW()-1,'03.Muestra'!$D$45)-1),I171)</f>
        <v>0</v>
      </c>
      <c r="J172" s="151">
        <f ca="1">COUNTIF($D171:INDIRECT("$D" &amp;  SUM(ROW()-1,'03.Muestra'!$D$45)-1),J171)</f>
        <v>0</v>
      </c>
      <c r="K172" s="151">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4" t="str">
        <f>IF( ISBLANK('03.Muestra'!$C10),"",'03.Muestra'!$C10)</f>
        <v>Vacunación frente Covid-19</v>
      </c>
      <c r="C173" s="144" t="str">
        <f>IF( ISBLANK('03.Muestra'!$E10),"",'03.Muestra'!$E10)</f>
        <v>https://www3.gobiernodecanarias.org/sanidad/scs/contenidoGenerico.jsp?idDocument=c6332147-5728-11eb-8a2c-c902a217e6a5&amp;idCarpeta=e01092c2-7d66-11ea-871d-cb574c2473a4</v>
      </c>
      <c r="D173" s="168" t="s">
        <v>90</v>
      </c>
      <c r="E173" s="137"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4" t="str">
        <f>IF( ISBLANK('03.Muestra'!$C11),"",'03.Muestra'!$C11)</f>
        <v>SCS-Registro de centros</v>
      </c>
      <c r="C174" s="144" t="str">
        <f>IF( ISBLANK('03.Muestra'!$E11),"",'03.Muestra'!$E11)</f>
        <v>https://www3.gobiernodecanarias.org/sanidad/scs/RegistroCentros/DoLoad</v>
      </c>
      <c r="D174" s="168" t="s">
        <v>90</v>
      </c>
      <c r="E174" s="137"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4" t="str">
        <f>IF( ISBLANK('03.Muestra'!$C12),"",'03.Muestra'!$C12)</f>
        <v>MiAutoTestCovid</v>
      </c>
      <c r="C175" s="144" t="str">
        <f>IF( ISBLANK('03.Muestra'!$E12),"",'03.Muestra'!$E12)</f>
        <v>https://www3.gobiernodecanarias.org/sanidad/scs/Miautotestcovid/</v>
      </c>
      <c r="D175" s="168" t="s">
        <v>90</v>
      </c>
      <c r="E175" s="137"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4" t="str">
        <f>IF( ISBLANK('03.Muestra'!$C13),"",'03.Muestra'!$C13)</f>
        <v>Informes epidemiológicos</v>
      </c>
      <c r="C176" s="144" t="str">
        <f>IF( ISBLANK('03.Muestra'!$E13),"",'03.Muestra'!$E13)</f>
        <v>https://www3.gobiernodecanarias.org/sanidad/scs/contenidoGenerico.jsp?idDocument=83670f95-f738-11ea-8b38-0997195c2925&amp;idCarpeta=e01092c2-7d66-11ea-871d-cb574c2473a4</v>
      </c>
      <c r="D176" s="168" t="s">
        <v>90</v>
      </c>
      <c r="E176" s="137"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4" t="str">
        <f>IF( ISBLANK('03.Muestra'!$C14),"",'03.Muestra'!$C14)</f>
        <v>Mapa Sanitario</v>
      </c>
      <c r="C177" s="144" t="str">
        <f>IF( ISBLANK('03.Muestra'!$E14),"",'03.Muestra'!$E14)</f>
        <v>https://www3.gobiernodecanarias.org/sanidad/scs/mapa.jsp?idDocument=f1272534-b1e0-11e0-8086-e35e241032d3&amp;idCarpeta=75cf3520-ab2b-11dd-970d-d73a0633ac17</v>
      </c>
      <c r="D177" s="168" t="s">
        <v>90</v>
      </c>
      <c r="E177" s="137"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4" t="str">
        <f>IF( ISBLANK('03.Muestra'!$C15),"",'03.Muestra'!$C15)</f>
        <v>gaptfformacion</v>
      </c>
      <c r="C178" s="144" t="str">
        <f>IF( ISBLANK('03.Muestra'!$E15),"",'03.Muestra'!$E15)</f>
        <v>https://www3.gobiernodecanarias.org/scs/gaptfformacion/</v>
      </c>
      <c r="D178" s="168" t="s">
        <v>90</v>
      </c>
      <c r="E178" s="137"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4" t="str">
        <f>IF( ISBLANK('03.Muestra'!$C16),"",'03.Muestra'!$C16)</f>
        <v>Tarjeta Sanitaria</v>
      </c>
      <c r="C179" s="144" t="str">
        <f>IF( ISBLANK('03.Muestra'!$E16),"",'03.Muestra'!$E16)</f>
        <v>https://www3.gobiernodecanarias.org/sanidad/scs/contenidoGenerico.jsp?idDocument=9090ca1f-a9bb-11de-ae50-15aa3b9230b7&amp;idCarpeta=ae273cd1-b385-11e9-82f7-8d5cff9227e6</v>
      </c>
      <c r="D179" s="168" t="s">
        <v>90</v>
      </c>
      <c r="E179" s="137"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4" t="str">
        <f>IF( ISBLANK('03.Muestra'!$C17),"",'03.Muestra'!$C17)</f>
        <v>Mapa Playas</v>
      </c>
      <c r="C180" s="144" t="str">
        <f>IF( ISBLANK('03.Muestra'!$E17),"",'03.Muestra'!$E17)</f>
        <v>https://www3.gobiernodecanarias.org/sanidad/scs/mapa.jsp?idDocument=0200b78a-a2fa-11e0-9610-f1717f4d08a3&amp;idCarpeta=75cf3520-ab2b-11dd-970d-d73a0633ac17</v>
      </c>
      <c r="D180" s="168" t="s">
        <v>90</v>
      </c>
      <c r="E180" s="137"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4" t="str">
        <f>IF( ISBLANK('03.Muestra'!$C18),"",'03.Muestra'!$C18)</f>
        <v>Certificado Covid Digital</v>
      </c>
      <c r="C181" s="144" t="str">
        <f>IF( ISBLANK('03.Muestra'!$E18),"",'03.Muestra'!$E18)</f>
        <v>https://www3.gobiernodecanarias.org/sanidad/scs/contenidoGenerico.jsp?idDocument=2a91d475-c785-11eb-b581-0f5e23fc7f70&amp;idCarpeta=e01092c2-7d66-11ea-871d-cb574c2473a4</v>
      </c>
      <c r="D181" s="168" t="s">
        <v>90</v>
      </c>
      <c r="E181" s="137"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4" t="str">
        <f>IF( ISBLANK('03.Muestra'!$C19),"",'03.Muestra'!$C19)</f>
        <v>Ciudadania</v>
      </c>
      <c r="C182" s="144" t="str">
        <f>IF( ISBLANK('03.Muestra'!$E19),"",'03.Muestra'!$E19)</f>
        <v>https://www3.gobiernodecanarias.org/sanidad/scs/tematica.jsp?idCarpeta=ae273cd1-b385-11e9-82f7-8d5cff9227e6</v>
      </c>
      <c r="D182" s="168" t="s">
        <v>90</v>
      </c>
      <c r="E182" s="137"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4" t="str">
        <f>IF( ISBLANK('03.Muestra'!$C20),"",'03.Muestra'!$C20)</f>
        <v>Petición de cita hospital</v>
      </c>
      <c r="C183" s="144" t="str">
        <f>IF( ISBLANK('03.Muestra'!$E20),"",'03.Muestra'!$E20)</f>
        <v>https://www3.gobiernodecanarias.org/sanidad/scs/CitasHUC/</v>
      </c>
      <c r="D183" s="168" t="s">
        <v>90</v>
      </c>
      <c r="E183" s="137" t="str">
        <f t="shared" si="8"/>
        <v/>
      </c>
      <c r="F183" s="19"/>
      <c r="G183" s="19"/>
      <c r="H183" s="19"/>
      <c r="I183" s="19"/>
      <c r="J183" s="19"/>
      <c r="K183" s="19"/>
      <c r="L183" s="19"/>
      <c r="Q183" s="19"/>
      <c r="R183" s="19"/>
      <c r="S183" s="19"/>
      <c r="T183" s="19"/>
      <c r="U183" s="19"/>
      <c r="V183" s="19"/>
      <c r="W183" s="19"/>
      <c r="X183" s="19"/>
      <c r="Y183" s="19"/>
    </row>
    <row r="184" spans="2:25" ht="12" customHeight="1">
      <c r="B184" s="144" t="str">
        <f>IF( ISBLANK('03.Muestra'!$C21),"",'03.Muestra'!$C21)</f>
        <v/>
      </c>
      <c r="C184" s="144" t="str">
        <f>IF( ISBLANK('03.Muestra'!$E21),"",'03.Muestra'!$E21)</f>
        <v/>
      </c>
      <c r="D184" s="168" t="str">
        <f t="shared" ref="D178:D205" si="9">IF(AND(B184&lt;&gt;"",C184&lt;&gt;""),"N/T","")</f>
        <v/>
      </c>
      <c r="E184" s="137" t="str">
        <f t="shared" si="8"/>
        <v/>
      </c>
      <c r="F184" s="19"/>
      <c r="G184" s="19"/>
      <c r="H184" s="19"/>
      <c r="I184" s="19"/>
      <c r="J184" s="19"/>
      <c r="K184" s="19"/>
      <c r="L184" s="19"/>
      <c r="Q184" s="19"/>
      <c r="R184" s="19"/>
      <c r="S184" s="19"/>
      <c r="T184" s="19"/>
      <c r="U184" s="19"/>
      <c r="V184" s="19"/>
      <c r="W184" s="19"/>
      <c r="X184" s="19"/>
      <c r="Y184" s="19"/>
    </row>
    <row r="185" spans="2:25" ht="12" customHeight="1">
      <c r="B185" s="144" t="str">
        <f>IF( ISBLANK('03.Muestra'!$C22),"",'03.Muestra'!$C22)</f>
        <v/>
      </c>
      <c r="C185" s="144" t="str">
        <f>IF( ISBLANK('03.Muestra'!$E22),"",'03.Muestra'!$E22)</f>
        <v/>
      </c>
      <c r="D185" s="168" t="str">
        <f t="shared" si="9"/>
        <v/>
      </c>
      <c r="E185" s="137" t="str">
        <f t="shared" si="8"/>
        <v/>
      </c>
      <c r="F185" s="19"/>
      <c r="G185" s="19"/>
      <c r="H185" s="19"/>
      <c r="I185" s="19"/>
      <c r="J185" s="19"/>
      <c r="K185" s="19"/>
      <c r="L185" s="19"/>
      <c r="Q185" s="19"/>
      <c r="R185" s="19"/>
      <c r="S185" s="19"/>
      <c r="T185" s="19"/>
      <c r="U185" s="19"/>
      <c r="V185" s="19"/>
      <c r="W185" s="19"/>
      <c r="X185" s="19"/>
      <c r="Y185" s="19"/>
    </row>
    <row r="186" spans="2:25" ht="12" customHeight="1">
      <c r="B186" s="144" t="str">
        <f>IF( ISBLANK('03.Muestra'!$C23),"",'03.Muestra'!$C23)</f>
        <v/>
      </c>
      <c r="C186" s="144" t="str">
        <f>IF( ISBLANK('03.Muestra'!$E23),"",'03.Muestra'!$E23)</f>
        <v/>
      </c>
      <c r="D186" s="168" t="str">
        <f t="shared" si="9"/>
        <v/>
      </c>
      <c r="E186" s="137" t="str">
        <f t="shared" si="8"/>
        <v/>
      </c>
      <c r="F186" s="19"/>
      <c r="G186" s="19"/>
      <c r="H186" s="19"/>
      <c r="I186" s="19"/>
      <c r="J186" s="19"/>
      <c r="K186" s="19"/>
      <c r="L186" s="19"/>
      <c r="Q186" s="19"/>
      <c r="R186" s="19"/>
      <c r="S186" s="19"/>
      <c r="T186" s="19"/>
      <c r="U186" s="19"/>
      <c r="V186" s="19"/>
      <c r="W186" s="19"/>
      <c r="X186" s="19"/>
      <c r="Y186" s="19"/>
    </row>
    <row r="187" spans="2:25" ht="12" customHeight="1">
      <c r="B187" s="144" t="str">
        <f>IF( ISBLANK('03.Muestra'!$C24),"",'03.Muestra'!$C24)</f>
        <v/>
      </c>
      <c r="C187" s="144" t="str">
        <f>IF( ISBLANK('03.Muestra'!$E24),"",'03.Muestra'!$E24)</f>
        <v/>
      </c>
      <c r="D187" s="168" t="str">
        <f t="shared" si="9"/>
        <v/>
      </c>
      <c r="E187" s="137" t="str">
        <f t="shared" si="8"/>
        <v/>
      </c>
      <c r="F187" s="19"/>
      <c r="G187" s="19"/>
      <c r="H187" s="19"/>
      <c r="I187" s="19"/>
      <c r="J187" s="19"/>
      <c r="K187" s="19"/>
      <c r="L187" s="19"/>
      <c r="Q187" s="19"/>
      <c r="R187" s="19"/>
      <c r="S187" s="19"/>
      <c r="T187" s="19"/>
      <c r="U187" s="19"/>
      <c r="V187" s="19"/>
      <c r="W187" s="19"/>
      <c r="X187" s="19"/>
      <c r="Y187" s="19"/>
    </row>
    <row r="188" spans="2:25" ht="12" customHeight="1">
      <c r="B188" s="144" t="str">
        <f>IF( ISBLANK('03.Muestra'!$C25),"",'03.Muestra'!$C25)</f>
        <v/>
      </c>
      <c r="C188" s="144" t="str">
        <f>IF( ISBLANK('03.Muestra'!$E25),"",'03.Muestra'!$E25)</f>
        <v/>
      </c>
      <c r="D188" s="168" t="str">
        <f t="shared" si="9"/>
        <v/>
      </c>
      <c r="E188" s="137" t="str">
        <f t="shared" si="8"/>
        <v/>
      </c>
      <c r="F188" s="19"/>
      <c r="G188" s="19"/>
      <c r="H188" s="19"/>
      <c r="I188" s="19"/>
      <c r="J188" s="19"/>
      <c r="K188" s="19"/>
      <c r="L188" s="19"/>
      <c r="Q188" s="19"/>
      <c r="R188" s="19"/>
      <c r="S188" s="19"/>
      <c r="T188" s="19"/>
      <c r="U188" s="19"/>
      <c r="V188" s="19"/>
      <c r="W188" s="19"/>
      <c r="X188" s="19"/>
      <c r="Y188" s="19"/>
    </row>
    <row r="189" spans="2:25" ht="12" customHeight="1">
      <c r="B189" s="144" t="str">
        <f>IF( ISBLANK('03.Muestra'!$C26),"",'03.Muestra'!$C26)</f>
        <v/>
      </c>
      <c r="C189" s="144" t="str">
        <f>IF( ISBLANK('03.Muestra'!$E26),"",'03.Muestra'!$E26)</f>
        <v/>
      </c>
      <c r="D189" s="168" t="str">
        <f t="shared" si="9"/>
        <v/>
      </c>
      <c r="E189" s="137" t="str">
        <f t="shared" si="8"/>
        <v/>
      </c>
      <c r="F189" s="19"/>
      <c r="G189" s="19"/>
      <c r="H189" s="19"/>
      <c r="I189" s="19"/>
      <c r="J189" s="19"/>
      <c r="K189" s="19"/>
      <c r="L189" s="19"/>
      <c r="Q189" s="19"/>
      <c r="R189" s="19"/>
      <c r="S189" s="19"/>
      <c r="T189" s="19"/>
      <c r="U189" s="19"/>
      <c r="V189" s="19"/>
      <c r="W189" s="19"/>
      <c r="X189" s="19"/>
      <c r="Y189" s="19"/>
    </row>
    <row r="190" spans="2:25" ht="12" customHeight="1">
      <c r="B190" s="144" t="str">
        <f>IF( ISBLANK('03.Muestra'!$C27),"",'03.Muestra'!$C27)</f>
        <v/>
      </c>
      <c r="C190" s="144" t="str">
        <f>IF( ISBLANK('03.Muestra'!$E27),"",'03.Muestra'!$E27)</f>
        <v/>
      </c>
      <c r="D190" s="168" t="str">
        <f t="shared" si="9"/>
        <v/>
      </c>
      <c r="E190" s="137" t="str">
        <f t="shared" si="8"/>
        <v/>
      </c>
      <c r="F190" s="19"/>
      <c r="G190" s="19"/>
      <c r="H190" s="19"/>
      <c r="I190" s="19"/>
      <c r="J190" s="19"/>
      <c r="K190" s="19"/>
      <c r="L190" s="19"/>
      <c r="Q190" s="19"/>
      <c r="R190" s="19"/>
      <c r="S190" s="19"/>
      <c r="T190" s="19"/>
      <c r="U190" s="19"/>
      <c r="V190" s="19"/>
      <c r="W190" s="19"/>
      <c r="X190" s="19"/>
      <c r="Y190" s="19"/>
    </row>
    <row r="191" spans="2:25" ht="12" customHeight="1">
      <c r="B191" s="144" t="str">
        <f>IF( ISBLANK('03.Muestra'!$C28),"",'03.Muestra'!$C28)</f>
        <v/>
      </c>
      <c r="C191" s="144" t="str">
        <f>IF( ISBLANK('03.Muestra'!$E28),"",'03.Muestra'!$E28)</f>
        <v/>
      </c>
      <c r="D191" s="168" t="str">
        <f t="shared" si="9"/>
        <v/>
      </c>
      <c r="E191" s="137" t="str">
        <f t="shared" si="8"/>
        <v/>
      </c>
      <c r="F191" s="19"/>
      <c r="G191" s="19"/>
      <c r="H191" s="19"/>
      <c r="I191" s="19"/>
      <c r="J191" s="19"/>
      <c r="K191" s="19"/>
      <c r="L191" s="19"/>
      <c r="Q191" s="19"/>
      <c r="R191" s="19"/>
      <c r="S191" s="19"/>
      <c r="T191" s="19"/>
      <c r="U191" s="19"/>
      <c r="V191" s="19"/>
      <c r="W191" s="19"/>
      <c r="X191" s="19"/>
      <c r="Y191" s="19"/>
    </row>
    <row r="192" spans="2:25" ht="12" customHeight="1">
      <c r="B192" s="144" t="str">
        <f>IF( ISBLANK('03.Muestra'!$C29),"",'03.Muestra'!$C29)</f>
        <v/>
      </c>
      <c r="C192" s="144" t="str">
        <f>IF( ISBLANK('03.Muestra'!$E29),"",'03.Muestra'!$E29)</f>
        <v/>
      </c>
      <c r="D192" s="168" t="str">
        <f t="shared" si="9"/>
        <v/>
      </c>
      <c r="E192" s="137" t="str">
        <f t="shared" si="8"/>
        <v/>
      </c>
      <c r="F192" s="19"/>
      <c r="G192" s="19"/>
      <c r="H192" s="19"/>
      <c r="I192" s="19"/>
      <c r="J192" s="19"/>
      <c r="K192" s="19"/>
      <c r="L192" s="19"/>
      <c r="Q192" s="19"/>
      <c r="R192" s="19"/>
      <c r="S192" s="19"/>
      <c r="T192" s="19"/>
      <c r="U192" s="19"/>
      <c r="V192" s="19"/>
      <c r="W192" s="19"/>
      <c r="X192" s="19"/>
      <c r="Y192" s="19"/>
    </row>
    <row r="193" spans="2:25" ht="12" customHeight="1">
      <c r="B193" s="144" t="str">
        <f>IF( ISBLANK('03.Muestra'!$C30),"",'03.Muestra'!$C30)</f>
        <v/>
      </c>
      <c r="C193" s="144" t="str">
        <f>IF( ISBLANK('03.Muestra'!$E30),"",'03.Muestra'!$E30)</f>
        <v/>
      </c>
      <c r="D193" s="168" t="str">
        <f t="shared" si="9"/>
        <v/>
      </c>
      <c r="E193" s="137" t="str">
        <f t="shared" si="8"/>
        <v/>
      </c>
      <c r="F193" s="19"/>
      <c r="G193" s="19"/>
      <c r="H193" s="19"/>
      <c r="I193" s="19"/>
      <c r="J193" s="19"/>
      <c r="K193" s="19"/>
      <c r="L193" s="19"/>
      <c r="Q193" s="19"/>
      <c r="R193" s="19"/>
      <c r="S193" s="19"/>
      <c r="T193" s="19"/>
      <c r="U193" s="19"/>
      <c r="V193" s="19"/>
      <c r="W193" s="19"/>
      <c r="X193" s="19"/>
      <c r="Y193" s="19"/>
    </row>
    <row r="194" spans="2:25" ht="12" customHeight="1">
      <c r="B194" s="144" t="str">
        <f>IF( ISBLANK('03.Muestra'!$C31),"",'03.Muestra'!$C31)</f>
        <v/>
      </c>
      <c r="C194" s="144" t="str">
        <f>IF( ISBLANK('03.Muestra'!$E31),"",'03.Muestra'!$E31)</f>
        <v/>
      </c>
      <c r="D194" s="168" t="str">
        <f t="shared" si="9"/>
        <v/>
      </c>
      <c r="E194" s="137"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4" t="str">
        <f>IF( ISBLANK('03.Muestra'!$C32),"",'03.Muestra'!$C32)</f>
        <v/>
      </c>
      <c r="C195" s="144" t="str">
        <f>IF( ISBLANK('03.Muestra'!$E32),"",'03.Muestra'!$E32)</f>
        <v/>
      </c>
      <c r="D195" s="168" t="str">
        <f t="shared" si="9"/>
        <v/>
      </c>
      <c r="E195" s="137"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4" t="str">
        <f>IF( ISBLANK('03.Muestra'!$C33),"",'03.Muestra'!$C33)</f>
        <v/>
      </c>
      <c r="C196" s="144" t="str">
        <f>IF( ISBLANK('03.Muestra'!$E33),"",'03.Muestra'!$E33)</f>
        <v/>
      </c>
      <c r="D196" s="168" t="str">
        <f t="shared" si="9"/>
        <v/>
      </c>
      <c r="E196" s="137"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4" t="str">
        <f>IF( ISBLANK('03.Muestra'!$C34),"",'03.Muestra'!$C34)</f>
        <v/>
      </c>
      <c r="C197" s="144" t="str">
        <f>IF( ISBLANK('03.Muestra'!$E34),"",'03.Muestra'!$E34)</f>
        <v/>
      </c>
      <c r="D197" s="168" t="str">
        <f t="shared" si="9"/>
        <v/>
      </c>
      <c r="E197" s="137"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4" t="str">
        <f>IF( ISBLANK('03.Muestra'!$C35),"",'03.Muestra'!$C35)</f>
        <v/>
      </c>
      <c r="C198" s="144" t="str">
        <f>IF( ISBLANK('03.Muestra'!$E35),"",'03.Muestra'!$E35)</f>
        <v/>
      </c>
      <c r="D198" s="168" t="str">
        <f t="shared" si="9"/>
        <v/>
      </c>
      <c r="E198" s="137"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4" t="str">
        <f>IF( ISBLANK('03.Muestra'!$C36),"",'03.Muestra'!$C36)</f>
        <v/>
      </c>
      <c r="C199" s="144" t="str">
        <f>IF( ISBLANK('03.Muestra'!$E36),"",'03.Muestra'!$E36)</f>
        <v/>
      </c>
      <c r="D199" s="168" t="str">
        <f t="shared" si="9"/>
        <v/>
      </c>
      <c r="E199" s="137" t="str">
        <f t="shared" si="8"/>
        <v/>
      </c>
      <c r="F199" s="157"/>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4" t="str">
        <f>IF( ISBLANK('03.Muestra'!$C37),"",'03.Muestra'!$C37)</f>
        <v/>
      </c>
      <c r="C200" s="144" t="str">
        <f>IF( ISBLANK('03.Muestra'!$E37),"",'03.Muestra'!$E37)</f>
        <v/>
      </c>
      <c r="D200" s="168" t="str">
        <f t="shared" si="9"/>
        <v/>
      </c>
      <c r="E200" s="137" t="str">
        <f t="shared" si="8"/>
        <v/>
      </c>
      <c r="F200" s="157"/>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4" t="str">
        <f>IF( ISBLANK('03.Muestra'!$C38),"",'03.Muestra'!$C38)</f>
        <v/>
      </c>
      <c r="C201" s="144" t="str">
        <f>IF( ISBLANK('03.Muestra'!$E38),"",'03.Muestra'!$E38)</f>
        <v/>
      </c>
      <c r="D201" s="168" t="str">
        <f t="shared" si="9"/>
        <v/>
      </c>
      <c r="E201" s="137" t="str">
        <f t="shared" si="8"/>
        <v/>
      </c>
      <c r="F201" s="157"/>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4" t="str">
        <f>IF( ISBLANK('03.Muestra'!$C39),"",'03.Muestra'!$C39)</f>
        <v/>
      </c>
      <c r="C202" s="144" t="str">
        <f>IF( ISBLANK('03.Muestra'!$E39),"",'03.Muestra'!$E39)</f>
        <v/>
      </c>
      <c r="D202" s="168" t="str">
        <f t="shared" si="9"/>
        <v/>
      </c>
      <c r="E202" s="137" t="str">
        <f t="shared" si="8"/>
        <v/>
      </c>
      <c r="F202" s="157"/>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4" t="str">
        <f>IF( ISBLANK('03.Muestra'!$C40),"",'03.Muestra'!$C40)</f>
        <v/>
      </c>
      <c r="C203" s="144" t="str">
        <f>IF( ISBLANK('03.Muestra'!$E40),"",'03.Muestra'!$E40)</f>
        <v/>
      </c>
      <c r="D203" s="168" t="str">
        <f t="shared" si="9"/>
        <v/>
      </c>
      <c r="E203" s="137" t="str">
        <f t="shared" si="8"/>
        <v/>
      </c>
      <c r="F203" s="157"/>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4" t="str">
        <f>IF( ISBLANK('03.Muestra'!$C41),"",'03.Muestra'!$C41)</f>
        <v/>
      </c>
      <c r="C204" s="144" t="str">
        <f>IF( ISBLANK('03.Muestra'!$E41),"",'03.Muestra'!$E41)</f>
        <v/>
      </c>
      <c r="D204" s="168" t="str">
        <f t="shared" si="9"/>
        <v/>
      </c>
      <c r="E204" s="137" t="str">
        <f t="shared" si="8"/>
        <v/>
      </c>
      <c r="F204" s="157"/>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4" t="str">
        <f>IF( ISBLANK('03.Muestra'!$C42),"",'03.Muestra'!$C42)</f>
        <v/>
      </c>
      <c r="C205" s="144" t="str">
        <f>IF( ISBLANK('03.Muestra'!$E42),"",'03.Muestra'!$E42)</f>
        <v/>
      </c>
      <c r="D205" s="168" t="str">
        <f t="shared" si="9"/>
        <v/>
      </c>
      <c r="E205" s="137"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7"/>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1"/>
      <c r="C207" s="19"/>
      <c r="D207" s="137"/>
      <c r="E207" s="142"/>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7" t="s">
        <v>77</v>
      </c>
      <c r="C208" s="28" t="s">
        <v>120</v>
      </c>
      <c r="D208" s="29" t="s">
        <v>87</v>
      </c>
      <c r="E208" s="156"/>
      <c r="K208" s="19"/>
      <c r="L208" s="19"/>
      <c r="M208" s="19"/>
      <c r="N208" s="19"/>
      <c r="O208" s="19"/>
      <c r="P208" s="19"/>
      <c r="Q208" s="19"/>
      <c r="R208" s="19"/>
      <c r="S208" s="19"/>
      <c r="T208" s="19"/>
      <c r="U208" s="19"/>
      <c r="V208" s="19"/>
      <c r="W208" s="19"/>
      <c r="X208" s="19"/>
      <c r="Y208" s="19"/>
    </row>
    <row r="209" spans="2:25" ht="12" customHeight="1">
      <c r="B209" s="144" t="str">
        <f>IF( ISBLANK('03.Muestra'!$C8),"",'03.Muestra'!$C8)</f>
        <v>Servicio Canario de Salud</v>
      </c>
      <c r="C209" s="144" t="str">
        <f>IF( ISBLANK('03.Muestra'!$E8),"",'03.Muestra'!$E8)</f>
        <v>https://www3.gobiernodecanarias.org/sanidad/scs/</v>
      </c>
      <c r="D209" s="168" t="s">
        <v>78</v>
      </c>
      <c r="E209" s="137" t="str">
        <f t="shared" ref="E209:E243" si="10">IF(D209&lt;&gt;"",IF(AND(B209&lt;&gt;"",C209&lt;&gt;""),"","ERR"),"")</f>
        <v/>
      </c>
      <c r="F209" s="145" t="str">
        <f t="array" ref="F209:J209">TRANSPOSE('DATA - Oculta'!$U$9:$U$13)</f>
        <v>N/T</v>
      </c>
      <c r="G209" s="146" t="str">
        <v>N/D</v>
      </c>
      <c r="H209" s="147" t="str">
        <v>N/A</v>
      </c>
      <c r="I209" s="148" t="str">
        <v>Falla</v>
      </c>
      <c r="J209" s="149" t="str">
        <v>Pasa</v>
      </c>
      <c r="K209" s="150" t="s">
        <v>85</v>
      </c>
      <c r="L209" s="19"/>
      <c r="M209" s="19"/>
      <c r="N209" s="19"/>
      <c r="O209" s="19"/>
      <c r="P209" s="19"/>
      <c r="Q209" s="19"/>
      <c r="R209" s="19"/>
      <c r="S209" s="19"/>
      <c r="T209" s="19"/>
      <c r="U209" s="19"/>
      <c r="V209" s="19"/>
      <c r="W209" s="19"/>
      <c r="X209" s="19"/>
      <c r="Y209" s="19"/>
    </row>
    <row r="210" spans="2:25" ht="12" customHeight="1">
      <c r="B210" s="144" t="str">
        <f>IF( ISBLANK('03.Muestra'!$C9),"",'03.Muestra'!$C9)</f>
        <v>Profesionales</v>
      </c>
      <c r="C210" s="144" t="str">
        <f>IF( ISBLANK('03.Muestra'!$E9),"",'03.Muestra'!$E9)</f>
        <v>https://www3.gobiernodecanarias.org/sanidad/scs/tematica.jsp?idCarpeta=381a58ec-a15a-11e9-a502-d7333c007c29</v>
      </c>
      <c r="D210" s="168" t="s">
        <v>78</v>
      </c>
      <c r="E210" s="137" t="str">
        <f t="shared" si="10"/>
        <v/>
      </c>
      <c r="F210" s="151">
        <f ca="1">COUNTIF($D209:INDIRECT("$D" &amp;  SUM(ROW()-1,'03.Muestra'!$D$45)-1),F209)</f>
        <v>0</v>
      </c>
      <c r="G210" s="151">
        <f ca="1">COUNTIF($D209:INDIRECT("$D" &amp;  SUM(ROW()-1,'03.Muestra'!$D$45)-1),G209)</f>
        <v>0</v>
      </c>
      <c r="H210" s="151">
        <f ca="1">COUNTIF($D209:INDIRECT("$D" &amp;  SUM(ROW()-1,'03.Muestra'!$D$45)-1),H209)</f>
        <v>0</v>
      </c>
      <c r="I210" s="151">
        <f ca="1">COUNTIF($D209:INDIRECT("$D" &amp;  SUM(ROW()-1,'03.Muestra'!$D$45)-1),I209)</f>
        <v>0</v>
      </c>
      <c r="J210" s="151">
        <f ca="1">COUNTIF($D209:INDIRECT("$D" &amp;  SUM(ROW()-1,'03.Muestra'!$D$45)-1),J209)</f>
        <v>13</v>
      </c>
      <c r="K210" s="151">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4" t="str">
        <f>IF( ISBLANK('03.Muestra'!$C10),"",'03.Muestra'!$C10)</f>
        <v>Vacunación frente Covid-19</v>
      </c>
      <c r="C211" s="144" t="str">
        <f>IF( ISBLANK('03.Muestra'!$E10),"",'03.Muestra'!$E10)</f>
        <v>https://www3.gobiernodecanarias.org/sanidad/scs/contenidoGenerico.jsp?idDocument=c6332147-5728-11eb-8a2c-c902a217e6a5&amp;idCarpeta=e01092c2-7d66-11ea-871d-cb574c2473a4</v>
      </c>
      <c r="D211" s="168" t="s">
        <v>78</v>
      </c>
      <c r="E211" s="137"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4" t="str">
        <f>IF( ISBLANK('03.Muestra'!$C11),"",'03.Muestra'!$C11)</f>
        <v>SCS-Registro de centros</v>
      </c>
      <c r="C212" s="144" t="str">
        <f>IF( ISBLANK('03.Muestra'!$E11),"",'03.Muestra'!$E11)</f>
        <v>https://www3.gobiernodecanarias.org/sanidad/scs/RegistroCentros/DoLoad</v>
      </c>
      <c r="D212" s="168" t="s">
        <v>78</v>
      </c>
      <c r="E212" s="137"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4" t="str">
        <f>IF( ISBLANK('03.Muestra'!$C12),"",'03.Muestra'!$C12)</f>
        <v>MiAutoTestCovid</v>
      </c>
      <c r="C213" s="144" t="str">
        <f>IF( ISBLANK('03.Muestra'!$E12),"",'03.Muestra'!$E12)</f>
        <v>https://www3.gobiernodecanarias.org/sanidad/scs/Miautotestcovid/</v>
      </c>
      <c r="D213" s="168" t="s">
        <v>78</v>
      </c>
      <c r="E213" s="137"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4" t="str">
        <f>IF( ISBLANK('03.Muestra'!$C13),"",'03.Muestra'!$C13)</f>
        <v>Informes epidemiológicos</v>
      </c>
      <c r="C214" s="144" t="str">
        <f>IF( ISBLANK('03.Muestra'!$E13),"",'03.Muestra'!$E13)</f>
        <v>https://www3.gobiernodecanarias.org/sanidad/scs/contenidoGenerico.jsp?idDocument=83670f95-f738-11ea-8b38-0997195c2925&amp;idCarpeta=e01092c2-7d66-11ea-871d-cb574c2473a4</v>
      </c>
      <c r="D214" s="168" t="s">
        <v>78</v>
      </c>
      <c r="E214" s="137"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4" t="str">
        <f>IF( ISBLANK('03.Muestra'!$C14),"",'03.Muestra'!$C14)</f>
        <v>Mapa Sanitario</v>
      </c>
      <c r="C215" s="144" t="str">
        <f>IF( ISBLANK('03.Muestra'!$E14),"",'03.Muestra'!$E14)</f>
        <v>https://www3.gobiernodecanarias.org/sanidad/scs/mapa.jsp?idDocument=f1272534-b1e0-11e0-8086-e35e241032d3&amp;idCarpeta=75cf3520-ab2b-11dd-970d-d73a0633ac17</v>
      </c>
      <c r="D215" s="168" t="s">
        <v>78</v>
      </c>
      <c r="E215" s="137"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4" t="str">
        <f>IF( ISBLANK('03.Muestra'!$C15),"",'03.Muestra'!$C15)</f>
        <v>gaptfformacion</v>
      </c>
      <c r="C216" s="144" t="str">
        <f>IF( ISBLANK('03.Muestra'!$E15),"",'03.Muestra'!$E15)</f>
        <v>https://www3.gobiernodecanarias.org/scs/gaptfformacion/</v>
      </c>
      <c r="D216" s="168" t="s">
        <v>78</v>
      </c>
      <c r="E216" s="137"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4" t="str">
        <f>IF( ISBLANK('03.Muestra'!$C16),"",'03.Muestra'!$C16)</f>
        <v>Tarjeta Sanitaria</v>
      </c>
      <c r="C217" s="144" t="str">
        <f>IF( ISBLANK('03.Muestra'!$E16),"",'03.Muestra'!$E16)</f>
        <v>https://www3.gobiernodecanarias.org/sanidad/scs/contenidoGenerico.jsp?idDocument=9090ca1f-a9bb-11de-ae50-15aa3b9230b7&amp;idCarpeta=ae273cd1-b385-11e9-82f7-8d5cff9227e6</v>
      </c>
      <c r="D217" s="168" t="s">
        <v>78</v>
      </c>
      <c r="E217" s="137"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4" t="str">
        <f>IF( ISBLANK('03.Muestra'!$C17),"",'03.Muestra'!$C17)</f>
        <v>Mapa Playas</v>
      </c>
      <c r="C218" s="144" t="str">
        <f>IF( ISBLANK('03.Muestra'!$E17),"",'03.Muestra'!$E17)</f>
        <v>https://www3.gobiernodecanarias.org/sanidad/scs/mapa.jsp?idDocument=0200b78a-a2fa-11e0-9610-f1717f4d08a3&amp;idCarpeta=75cf3520-ab2b-11dd-970d-d73a0633ac17</v>
      </c>
      <c r="D218" s="168" t="s">
        <v>78</v>
      </c>
      <c r="E218" s="137"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4" t="str">
        <f>IF( ISBLANK('03.Muestra'!$C18),"",'03.Muestra'!$C18)</f>
        <v>Certificado Covid Digital</v>
      </c>
      <c r="C219" s="144" t="str">
        <f>IF( ISBLANK('03.Muestra'!$E18),"",'03.Muestra'!$E18)</f>
        <v>https://www3.gobiernodecanarias.org/sanidad/scs/contenidoGenerico.jsp?idDocument=2a91d475-c785-11eb-b581-0f5e23fc7f70&amp;idCarpeta=e01092c2-7d66-11ea-871d-cb574c2473a4</v>
      </c>
      <c r="D219" s="168" t="s">
        <v>78</v>
      </c>
      <c r="E219" s="137"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4" t="str">
        <f>IF( ISBLANK('03.Muestra'!$C19),"",'03.Muestra'!$C19)</f>
        <v>Ciudadania</v>
      </c>
      <c r="C220" s="144" t="str">
        <f>IF( ISBLANK('03.Muestra'!$E19),"",'03.Muestra'!$E19)</f>
        <v>https://www3.gobiernodecanarias.org/sanidad/scs/tematica.jsp?idCarpeta=ae273cd1-b385-11e9-82f7-8d5cff9227e6</v>
      </c>
      <c r="D220" s="168" t="s">
        <v>78</v>
      </c>
      <c r="E220" s="137"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4" t="str">
        <f>IF( ISBLANK('03.Muestra'!$C20),"",'03.Muestra'!$C20)</f>
        <v>Petición de cita hospital</v>
      </c>
      <c r="C221" s="144" t="str">
        <f>IF( ISBLANK('03.Muestra'!$E20),"",'03.Muestra'!$E20)</f>
        <v>https://www3.gobiernodecanarias.org/sanidad/scs/CitasHUC/</v>
      </c>
      <c r="D221" s="168" t="s">
        <v>78</v>
      </c>
      <c r="E221" s="137" t="str">
        <f t="shared" si="10"/>
        <v/>
      </c>
      <c r="F221" s="19"/>
      <c r="G221" s="19"/>
      <c r="H221" s="19"/>
      <c r="I221" s="19"/>
      <c r="J221" s="19"/>
      <c r="K221" s="19"/>
      <c r="L221" s="19"/>
      <c r="Q221" s="19"/>
      <c r="R221" s="19"/>
      <c r="S221" s="19"/>
      <c r="T221" s="19"/>
      <c r="U221" s="19"/>
      <c r="V221" s="19"/>
      <c r="W221" s="19"/>
      <c r="X221" s="19"/>
      <c r="Y221" s="19"/>
    </row>
    <row r="222" spans="2:25" ht="12" customHeight="1">
      <c r="B222" s="144" t="str">
        <f>IF( ISBLANK('03.Muestra'!$C21),"",'03.Muestra'!$C21)</f>
        <v/>
      </c>
      <c r="C222" s="144" t="str">
        <f>IF( ISBLANK('03.Muestra'!$E21),"",'03.Muestra'!$E21)</f>
        <v/>
      </c>
      <c r="D222" s="168" t="str">
        <f t="shared" ref="D216:D243" si="11">IF(AND(B222&lt;&gt;"",C222&lt;&gt;""),"N/T","")</f>
        <v/>
      </c>
      <c r="E222" s="137" t="str">
        <f t="shared" si="10"/>
        <v/>
      </c>
      <c r="F222" s="19"/>
      <c r="G222" s="19"/>
      <c r="H222" s="19"/>
      <c r="I222" s="19"/>
      <c r="J222" s="19"/>
      <c r="K222" s="19"/>
      <c r="L222" s="19"/>
      <c r="Q222" s="19"/>
      <c r="R222" s="19"/>
      <c r="S222" s="19"/>
      <c r="T222" s="19"/>
      <c r="U222" s="19"/>
      <c r="V222" s="19"/>
      <c r="W222" s="19"/>
      <c r="X222" s="19"/>
      <c r="Y222" s="19"/>
    </row>
    <row r="223" spans="2:25" ht="12" customHeight="1">
      <c r="B223" s="144" t="str">
        <f>IF( ISBLANK('03.Muestra'!$C22),"",'03.Muestra'!$C22)</f>
        <v/>
      </c>
      <c r="C223" s="144" t="str">
        <f>IF( ISBLANK('03.Muestra'!$E22),"",'03.Muestra'!$E22)</f>
        <v/>
      </c>
      <c r="D223" s="168" t="str">
        <f t="shared" si="11"/>
        <v/>
      </c>
      <c r="E223" s="137" t="str">
        <f t="shared" si="10"/>
        <v/>
      </c>
      <c r="F223" s="19"/>
      <c r="G223" s="19"/>
      <c r="H223" s="19"/>
      <c r="I223" s="19"/>
      <c r="J223" s="19"/>
      <c r="K223" s="19"/>
      <c r="L223" s="19"/>
      <c r="Q223" s="19"/>
      <c r="R223" s="19"/>
      <c r="S223" s="19"/>
      <c r="T223" s="19"/>
      <c r="U223" s="19"/>
      <c r="V223" s="19"/>
      <c r="W223" s="19"/>
      <c r="X223" s="19"/>
      <c r="Y223" s="19"/>
    </row>
    <row r="224" spans="2:25" ht="12" customHeight="1">
      <c r="B224" s="144" t="str">
        <f>IF( ISBLANK('03.Muestra'!$C23),"",'03.Muestra'!$C23)</f>
        <v/>
      </c>
      <c r="C224" s="144" t="str">
        <f>IF( ISBLANK('03.Muestra'!$E23),"",'03.Muestra'!$E23)</f>
        <v/>
      </c>
      <c r="D224" s="168" t="str">
        <f t="shared" si="11"/>
        <v/>
      </c>
      <c r="E224" s="137" t="str">
        <f t="shared" si="10"/>
        <v/>
      </c>
      <c r="F224" s="19"/>
      <c r="G224" s="19"/>
      <c r="H224" s="19"/>
      <c r="I224" s="19"/>
      <c r="J224" s="19"/>
      <c r="K224" s="19"/>
      <c r="L224" s="19"/>
      <c r="Q224" s="19"/>
      <c r="R224" s="19"/>
      <c r="S224" s="19"/>
      <c r="T224" s="19"/>
      <c r="U224" s="19"/>
      <c r="V224" s="19"/>
      <c r="W224" s="19"/>
      <c r="X224" s="19"/>
      <c r="Y224" s="19"/>
    </row>
    <row r="225" spans="2:25" ht="12" customHeight="1">
      <c r="B225" s="144" t="str">
        <f>IF( ISBLANK('03.Muestra'!$C24),"",'03.Muestra'!$C24)</f>
        <v/>
      </c>
      <c r="C225" s="144" t="str">
        <f>IF( ISBLANK('03.Muestra'!$E24),"",'03.Muestra'!$E24)</f>
        <v/>
      </c>
      <c r="D225" s="168" t="str">
        <f t="shared" si="11"/>
        <v/>
      </c>
      <c r="E225" s="137" t="str">
        <f t="shared" si="10"/>
        <v/>
      </c>
      <c r="F225" s="19"/>
      <c r="G225" s="19"/>
      <c r="H225" s="19"/>
      <c r="I225" s="19"/>
      <c r="J225" s="19"/>
      <c r="K225" s="19"/>
      <c r="L225" s="19"/>
      <c r="Q225" s="19"/>
      <c r="R225" s="19"/>
      <c r="S225" s="19"/>
      <c r="T225" s="19"/>
      <c r="U225" s="19"/>
      <c r="V225" s="19"/>
      <c r="W225" s="19"/>
      <c r="X225" s="19"/>
      <c r="Y225" s="19"/>
    </row>
    <row r="226" spans="2:25" ht="12" customHeight="1">
      <c r="B226" s="144" t="str">
        <f>IF( ISBLANK('03.Muestra'!$C25),"",'03.Muestra'!$C25)</f>
        <v/>
      </c>
      <c r="C226" s="144" t="str">
        <f>IF( ISBLANK('03.Muestra'!$E25),"",'03.Muestra'!$E25)</f>
        <v/>
      </c>
      <c r="D226" s="168" t="str">
        <f t="shared" si="11"/>
        <v/>
      </c>
      <c r="E226" s="137" t="str">
        <f t="shared" si="10"/>
        <v/>
      </c>
      <c r="F226" s="19"/>
      <c r="G226" s="19"/>
      <c r="H226" s="19"/>
      <c r="I226" s="19"/>
      <c r="J226" s="19"/>
      <c r="K226" s="19"/>
      <c r="L226" s="19"/>
      <c r="Q226" s="19"/>
      <c r="R226" s="19"/>
      <c r="S226" s="19"/>
      <c r="T226" s="19"/>
      <c r="U226" s="19"/>
      <c r="V226" s="19"/>
      <c r="W226" s="19"/>
      <c r="X226" s="19"/>
      <c r="Y226" s="19"/>
    </row>
    <row r="227" spans="2:25" ht="12" customHeight="1">
      <c r="B227" s="144" t="str">
        <f>IF( ISBLANK('03.Muestra'!$C26),"",'03.Muestra'!$C26)</f>
        <v/>
      </c>
      <c r="C227" s="144" t="str">
        <f>IF( ISBLANK('03.Muestra'!$E26),"",'03.Muestra'!$E26)</f>
        <v/>
      </c>
      <c r="D227" s="168" t="str">
        <f t="shared" si="11"/>
        <v/>
      </c>
      <c r="E227" s="137" t="str">
        <f t="shared" si="10"/>
        <v/>
      </c>
      <c r="F227" s="19"/>
      <c r="G227" s="19"/>
      <c r="H227" s="19"/>
      <c r="I227" s="19"/>
      <c r="J227" s="19"/>
      <c r="K227" s="19"/>
      <c r="L227" s="19"/>
      <c r="Q227" s="19"/>
      <c r="R227" s="19"/>
      <c r="S227" s="19"/>
      <c r="T227" s="19"/>
      <c r="U227" s="19"/>
      <c r="V227" s="19"/>
      <c r="W227" s="19"/>
      <c r="X227" s="19"/>
      <c r="Y227" s="19"/>
    </row>
    <row r="228" spans="2:25" ht="12" customHeight="1">
      <c r="B228" s="144" t="str">
        <f>IF( ISBLANK('03.Muestra'!$C27),"",'03.Muestra'!$C27)</f>
        <v/>
      </c>
      <c r="C228" s="144" t="str">
        <f>IF( ISBLANK('03.Muestra'!$E27),"",'03.Muestra'!$E27)</f>
        <v/>
      </c>
      <c r="D228" s="168" t="str">
        <f t="shared" si="11"/>
        <v/>
      </c>
      <c r="E228" s="137" t="str">
        <f t="shared" si="10"/>
        <v/>
      </c>
      <c r="F228" s="19"/>
      <c r="G228" s="19"/>
      <c r="H228" s="19"/>
      <c r="I228" s="19"/>
      <c r="J228" s="19"/>
      <c r="K228" s="19"/>
      <c r="L228" s="19"/>
      <c r="Q228" s="19"/>
      <c r="R228" s="19"/>
      <c r="S228" s="19"/>
      <c r="T228" s="19"/>
      <c r="U228" s="19"/>
      <c r="V228" s="19"/>
      <c r="W228" s="19"/>
      <c r="X228" s="19"/>
      <c r="Y228" s="19"/>
    </row>
    <row r="229" spans="2:25" ht="12" customHeight="1">
      <c r="B229" s="144" t="str">
        <f>IF( ISBLANK('03.Muestra'!$C28),"",'03.Muestra'!$C28)</f>
        <v/>
      </c>
      <c r="C229" s="144" t="str">
        <f>IF( ISBLANK('03.Muestra'!$E28),"",'03.Muestra'!$E28)</f>
        <v/>
      </c>
      <c r="D229" s="168" t="str">
        <f t="shared" si="11"/>
        <v/>
      </c>
      <c r="E229" s="137" t="str">
        <f t="shared" si="10"/>
        <v/>
      </c>
      <c r="F229" s="19"/>
      <c r="G229" s="19"/>
      <c r="H229" s="19"/>
      <c r="I229" s="19"/>
      <c r="J229" s="19"/>
      <c r="K229" s="19"/>
      <c r="L229" s="19"/>
      <c r="Q229" s="19"/>
      <c r="R229" s="19"/>
      <c r="S229" s="19"/>
      <c r="T229" s="19"/>
      <c r="U229" s="19"/>
      <c r="V229" s="19"/>
      <c r="W229" s="19"/>
      <c r="X229" s="19"/>
      <c r="Y229" s="19"/>
    </row>
    <row r="230" spans="2:25" ht="12" customHeight="1">
      <c r="B230" s="144" t="str">
        <f>IF( ISBLANK('03.Muestra'!$C29),"",'03.Muestra'!$C29)</f>
        <v/>
      </c>
      <c r="C230" s="144" t="str">
        <f>IF( ISBLANK('03.Muestra'!$E29),"",'03.Muestra'!$E29)</f>
        <v/>
      </c>
      <c r="D230" s="168" t="str">
        <f t="shared" si="11"/>
        <v/>
      </c>
      <c r="E230" s="137" t="str">
        <f t="shared" si="10"/>
        <v/>
      </c>
      <c r="F230" s="19"/>
      <c r="G230" s="19"/>
      <c r="H230" s="19"/>
      <c r="I230" s="19"/>
      <c r="J230" s="19"/>
      <c r="K230" s="19"/>
      <c r="L230" s="19"/>
      <c r="Q230" s="19"/>
      <c r="R230" s="19"/>
      <c r="S230" s="19"/>
      <c r="T230" s="19"/>
      <c r="U230" s="19"/>
      <c r="V230" s="19"/>
      <c r="W230" s="19"/>
      <c r="X230" s="19"/>
      <c r="Y230" s="19"/>
    </row>
    <row r="231" spans="2:25" ht="12" customHeight="1">
      <c r="B231" s="144" t="str">
        <f>IF( ISBLANK('03.Muestra'!$C30),"",'03.Muestra'!$C30)</f>
        <v/>
      </c>
      <c r="C231" s="144" t="str">
        <f>IF( ISBLANK('03.Muestra'!$E30),"",'03.Muestra'!$E30)</f>
        <v/>
      </c>
      <c r="D231" s="168" t="str">
        <f t="shared" si="11"/>
        <v/>
      </c>
      <c r="E231" s="137" t="str">
        <f t="shared" si="10"/>
        <v/>
      </c>
      <c r="F231" s="19"/>
      <c r="G231" s="19"/>
      <c r="H231" s="19"/>
      <c r="I231" s="19"/>
      <c r="J231" s="19"/>
      <c r="K231" s="19"/>
      <c r="L231" s="19"/>
      <c r="Q231" s="19"/>
      <c r="R231" s="19"/>
      <c r="S231" s="19"/>
      <c r="T231" s="19"/>
      <c r="U231" s="19"/>
      <c r="V231" s="19"/>
      <c r="W231" s="19"/>
      <c r="X231" s="19"/>
      <c r="Y231" s="19"/>
    </row>
    <row r="232" spans="2:25" ht="12" customHeight="1">
      <c r="B232" s="144" t="str">
        <f>IF( ISBLANK('03.Muestra'!$C31),"",'03.Muestra'!$C31)</f>
        <v/>
      </c>
      <c r="C232" s="144" t="str">
        <f>IF( ISBLANK('03.Muestra'!$E31),"",'03.Muestra'!$E31)</f>
        <v/>
      </c>
      <c r="D232" s="168" t="str">
        <f t="shared" si="11"/>
        <v/>
      </c>
      <c r="E232" s="137"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4" t="str">
        <f>IF( ISBLANK('03.Muestra'!$C32),"",'03.Muestra'!$C32)</f>
        <v/>
      </c>
      <c r="C233" s="144" t="str">
        <f>IF( ISBLANK('03.Muestra'!$E32),"",'03.Muestra'!$E32)</f>
        <v/>
      </c>
      <c r="D233" s="168" t="str">
        <f t="shared" si="11"/>
        <v/>
      </c>
      <c r="E233" s="137"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4" t="str">
        <f>IF( ISBLANK('03.Muestra'!$C33),"",'03.Muestra'!$C33)</f>
        <v/>
      </c>
      <c r="C234" s="144" t="str">
        <f>IF( ISBLANK('03.Muestra'!$E33),"",'03.Muestra'!$E33)</f>
        <v/>
      </c>
      <c r="D234" s="168" t="str">
        <f t="shared" si="11"/>
        <v/>
      </c>
      <c r="E234" s="137"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4" t="str">
        <f>IF( ISBLANK('03.Muestra'!$C34),"",'03.Muestra'!$C34)</f>
        <v/>
      </c>
      <c r="C235" s="144" t="str">
        <f>IF( ISBLANK('03.Muestra'!$E34),"",'03.Muestra'!$E34)</f>
        <v/>
      </c>
      <c r="D235" s="168" t="str">
        <f t="shared" si="11"/>
        <v/>
      </c>
      <c r="E235" s="137"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4" t="str">
        <f>IF( ISBLANK('03.Muestra'!$C35),"",'03.Muestra'!$C35)</f>
        <v/>
      </c>
      <c r="C236" s="144" t="str">
        <f>IF( ISBLANK('03.Muestra'!$E35),"",'03.Muestra'!$E35)</f>
        <v/>
      </c>
      <c r="D236" s="168" t="str">
        <f t="shared" si="11"/>
        <v/>
      </c>
      <c r="E236" s="137"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4" t="str">
        <f>IF( ISBLANK('03.Muestra'!$C36),"",'03.Muestra'!$C36)</f>
        <v/>
      </c>
      <c r="C237" s="144" t="str">
        <f>IF( ISBLANK('03.Muestra'!$E36),"",'03.Muestra'!$E36)</f>
        <v/>
      </c>
      <c r="D237" s="168" t="str">
        <f t="shared" si="11"/>
        <v/>
      </c>
      <c r="E237" s="137" t="str">
        <f t="shared" si="10"/>
        <v/>
      </c>
      <c r="F237" s="157"/>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4" t="str">
        <f>IF( ISBLANK('03.Muestra'!$C37),"",'03.Muestra'!$C37)</f>
        <v/>
      </c>
      <c r="C238" s="144" t="str">
        <f>IF( ISBLANK('03.Muestra'!$E37),"",'03.Muestra'!$E37)</f>
        <v/>
      </c>
      <c r="D238" s="168" t="str">
        <f t="shared" si="11"/>
        <v/>
      </c>
      <c r="E238" s="137" t="str">
        <f t="shared" si="10"/>
        <v/>
      </c>
      <c r="F238" s="157"/>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4" t="str">
        <f>IF( ISBLANK('03.Muestra'!$C38),"",'03.Muestra'!$C38)</f>
        <v/>
      </c>
      <c r="C239" s="144" t="str">
        <f>IF( ISBLANK('03.Muestra'!$E38),"",'03.Muestra'!$E38)</f>
        <v/>
      </c>
      <c r="D239" s="168" t="str">
        <f t="shared" si="11"/>
        <v/>
      </c>
      <c r="E239" s="137" t="str">
        <f t="shared" si="10"/>
        <v/>
      </c>
      <c r="F239" s="157"/>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4" t="str">
        <f>IF( ISBLANK('03.Muestra'!$C39),"",'03.Muestra'!$C39)</f>
        <v/>
      </c>
      <c r="C240" s="144" t="str">
        <f>IF( ISBLANK('03.Muestra'!$E39),"",'03.Muestra'!$E39)</f>
        <v/>
      </c>
      <c r="D240" s="168" t="str">
        <f t="shared" si="11"/>
        <v/>
      </c>
      <c r="E240" s="137" t="str">
        <f t="shared" si="10"/>
        <v/>
      </c>
      <c r="F240" s="157"/>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4" t="str">
        <f>IF( ISBLANK('03.Muestra'!$C40),"",'03.Muestra'!$C40)</f>
        <v/>
      </c>
      <c r="C241" s="144" t="str">
        <f>IF( ISBLANK('03.Muestra'!$E40),"",'03.Muestra'!$E40)</f>
        <v/>
      </c>
      <c r="D241" s="168" t="str">
        <f t="shared" si="11"/>
        <v/>
      </c>
      <c r="E241" s="137" t="str">
        <f t="shared" si="10"/>
        <v/>
      </c>
      <c r="F241" s="157"/>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4" t="str">
        <f>IF( ISBLANK('03.Muestra'!$C41),"",'03.Muestra'!$C41)</f>
        <v/>
      </c>
      <c r="C242" s="144" t="str">
        <f>IF( ISBLANK('03.Muestra'!$E41),"",'03.Muestra'!$E41)</f>
        <v/>
      </c>
      <c r="D242" s="168" t="str">
        <f t="shared" si="11"/>
        <v/>
      </c>
      <c r="E242" s="137" t="str">
        <f t="shared" si="10"/>
        <v/>
      </c>
      <c r="F242" s="157"/>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4" t="str">
        <f>IF( ISBLANK('03.Muestra'!$C42),"",'03.Muestra'!$C42)</f>
        <v/>
      </c>
      <c r="C243" s="144" t="str">
        <f>IF( ISBLANK('03.Muestra'!$E42),"",'03.Muestra'!$E42)</f>
        <v/>
      </c>
      <c r="D243" s="168" t="str">
        <f t="shared" si="11"/>
        <v/>
      </c>
      <c r="E243" s="137"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7"/>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1"/>
      <c r="C245" s="19"/>
      <c r="D245" s="137"/>
      <c r="E245" s="142"/>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7" t="s">
        <v>77</v>
      </c>
      <c r="C246" s="28" t="s">
        <v>121</v>
      </c>
      <c r="D246" s="29" t="s">
        <v>87</v>
      </c>
      <c r="E246" s="156"/>
      <c r="K246" s="19"/>
      <c r="L246" s="19"/>
      <c r="M246" s="19"/>
      <c r="N246" s="19"/>
      <c r="O246" s="19"/>
      <c r="P246" s="19"/>
      <c r="Q246" s="19"/>
      <c r="R246" s="19"/>
      <c r="S246" s="19"/>
      <c r="T246" s="19"/>
      <c r="U246" s="19"/>
      <c r="V246" s="19"/>
      <c r="W246" s="19"/>
      <c r="X246" s="19"/>
      <c r="Y246" s="19"/>
    </row>
    <row r="247" spans="2:25" ht="12" customHeight="1">
      <c r="B247" s="144" t="str">
        <f>IF( ISBLANK('03.Muestra'!$C8),"",'03.Muestra'!$C8)</f>
        <v>Servicio Canario de Salud</v>
      </c>
      <c r="C247" s="144" t="str">
        <f>IF( ISBLANK('03.Muestra'!$E8),"",'03.Muestra'!$E8)</f>
        <v>https://www3.gobiernodecanarias.org/sanidad/scs/</v>
      </c>
      <c r="D247" s="168" t="s">
        <v>78</v>
      </c>
      <c r="E247" s="137" t="str">
        <f t="shared" ref="E247:E281" si="12">IF(D247&lt;&gt;"",IF(AND(B247&lt;&gt;"",C247&lt;&gt;""),"","ERR"),"")</f>
        <v/>
      </c>
      <c r="F247" s="145" t="str">
        <f t="array" ref="F247:J247">TRANSPOSE('DATA - Oculta'!$U$9:$U$13)</f>
        <v>N/T</v>
      </c>
      <c r="G247" s="146" t="str">
        <v>N/D</v>
      </c>
      <c r="H247" s="147" t="str">
        <v>N/A</v>
      </c>
      <c r="I247" s="148" t="str">
        <v>Falla</v>
      </c>
      <c r="J247" s="149" t="str">
        <v>Pasa</v>
      </c>
      <c r="K247" s="150" t="s">
        <v>85</v>
      </c>
      <c r="L247" s="19"/>
      <c r="M247" s="19"/>
      <c r="N247" s="19"/>
      <c r="O247" s="19"/>
      <c r="P247" s="19"/>
      <c r="Q247" s="19"/>
      <c r="R247" s="19"/>
      <c r="S247" s="19"/>
      <c r="T247" s="19"/>
      <c r="U247" s="19"/>
      <c r="V247" s="19"/>
      <c r="W247" s="19"/>
      <c r="X247" s="19"/>
      <c r="Y247" s="19"/>
    </row>
    <row r="248" spans="2:25" ht="12" customHeight="1">
      <c r="B248" s="144" t="str">
        <f>IF( ISBLANK('03.Muestra'!$C9),"",'03.Muestra'!$C9)</f>
        <v>Profesionales</v>
      </c>
      <c r="C248" s="144" t="str">
        <f>IF( ISBLANK('03.Muestra'!$E9),"",'03.Muestra'!$E9)</f>
        <v>https://www3.gobiernodecanarias.org/sanidad/scs/tematica.jsp?idCarpeta=381a58ec-a15a-11e9-a502-d7333c007c29</v>
      </c>
      <c r="D248" s="168" t="s">
        <v>78</v>
      </c>
      <c r="E248" s="137" t="str">
        <f t="shared" si="12"/>
        <v/>
      </c>
      <c r="F248" s="151">
        <f ca="1">COUNTIF($D247:INDIRECT("$D" &amp;  SUM(ROW()-1,'03.Muestra'!$D$45)-1),F247)</f>
        <v>0</v>
      </c>
      <c r="G248" s="151">
        <f ca="1">COUNTIF($D247:INDIRECT("$D" &amp;  SUM(ROW()-1,'03.Muestra'!$D$45)-1),G247)</f>
        <v>0</v>
      </c>
      <c r="H248" s="151">
        <f ca="1">COUNTIF($D247:INDIRECT("$D" &amp;  SUM(ROW()-1,'03.Muestra'!$D$45)-1),H247)</f>
        <v>0</v>
      </c>
      <c r="I248" s="151">
        <f ca="1">COUNTIF($D247:INDIRECT("$D" &amp;  SUM(ROW()-1,'03.Muestra'!$D$45)-1),I247)</f>
        <v>1</v>
      </c>
      <c r="J248" s="151">
        <f ca="1">COUNTIF($D247:INDIRECT("$D" &amp;  SUM(ROW()-1,'03.Muestra'!$D$45)-1),J247)</f>
        <v>12</v>
      </c>
      <c r="K248" s="151">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4" t="str">
        <f>IF( ISBLANK('03.Muestra'!$C10),"",'03.Muestra'!$C10)</f>
        <v>Vacunación frente Covid-19</v>
      </c>
      <c r="C249" s="144" t="str">
        <f>IF( ISBLANK('03.Muestra'!$E10),"",'03.Muestra'!$E10)</f>
        <v>https://www3.gobiernodecanarias.org/sanidad/scs/contenidoGenerico.jsp?idDocument=c6332147-5728-11eb-8a2c-c902a217e6a5&amp;idCarpeta=e01092c2-7d66-11ea-871d-cb574c2473a4</v>
      </c>
      <c r="D249" s="168" t="s">
        <v>78</v>
      </c>
      <c r="E249" s="137" t="str">
        <f t="shared" si="12"/>
        <v/>
      </c>
      <c r="K249" s="19"/>
      <c r="L249" s="19"/>
      <c r="M249" s="19"/>
      <c r="N249" s="19"/>
      <c r="O249" s="19"/>
      <c r="P249" s="19"/>
      <c r="Q249" s="19"/>
      <c r="R249" s="19"/>
      <c r="S249" s="19"/>
      <c r="T249" s="19"/>
      <c r="U249" s="19"/>
      <c r="V249" s="19"/>
      <c r="W249" s="19"/>
      <c r="X249" s="19"/>
      <c r="Y249" s="19"/>
    </row>
    <row r="250" spans="2:25" ht="12" customHeight="1">
      <c r="B250" s="144" t="str">
        <f>IF( ISBLANK('03.Muestra'!$C11),"",'03.Muestra'!$C11)</f>
        <v>SCS-Registro de centros</v>
      </c>
      <c r="C250" s="144" t="str">
        <f>IF( ISBLANK('03.Muestra'!$E11),"",'03.Muestra'!$E11)</f>
        <v>https://www3.gobiernodecanarias.org/sanidad/scs/RegistroCentros/DoLoad</v>
      </c>
      <c r="D250" s="168" t="s">
        <v>78</v>
      </c>
      <c r="E250" s="137"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4" t="str">
        <f>IF( ISBLANK('03.Muestra'!$C12),"",'03.Muestra'!$C12)</f>
        <v>MiAutoTestCovid</v>
      </c>
      <c r="C251" s="144" t="str">
        <f>IF( ISBLANK('03.Muestra'!$E12),"",'03.Muestra'!$E12)</f>
        <v>https://www3.gobiernodecanarias.org/sanidad/scs/Miautotestcovid/</v>
      </c>
      <c r="D251" s="168" t="s">
        <v>78</v>
      </c>
      <c r="E251" s="137"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4" t="str">
        <f>IF( ISBLANK('03.Muestra'!$C13),"",'03.Muestra'!$C13)</f>
        <v>Informes epidemiológicos</v>
      </c>
      <c r="C252" s="144" t="str">
        <f>IF( ISBLANK('03.Muestra'!$E13),"",'03.Muestra'!$E13)</f>
        <v>https://www3.gobiernodecanarias.org/sanidad/scs/contenidoGenerico.jsp?idDocument=83670f95-f738-11ea-8b38-0997195c2925&amp;idCarpeta=e01092c2-7d66-11ea-871d-cb574c2473a4</v>
      </c>
      <c r="D252" s="168" t="s">
        <v>78</v>
      </c>
      <c r="E252" s="137"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4" t="str">
        <f>IF( ISBLANK('03.Muestra'!$C14),"",'03.Muestra'!$C14)</f>
        <v>Mapa Sanitario</v>
      </c>
      <c r="C253" s="144" t="str">
        <f>IF( ISBLANK('03.Muestra'!$E14),"",'03.Muestra'!$E14)</f>
        <v>https://www3.gobiernodecanarias.org/sanidad/scs/mapa.jsp?idDocument=f1272534-b1e0-11e0-8086-e35e241032d3&amp;idCarpeta=75cf3520-ab2b-11dd-970d-d73a0633ac17</v>
      </c>
      <c r="D253" s="168" t="s">
        <v>78</v>
      </c>
      <c r="E253" s="137"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4" t="str">
        <f>IF( ISBLANK('03.Muestra'!$C15),"",'03.Muestra'!$C15)</f>
        <v>gaptfformacion</v>
      </c>
      <c r="C254" s="144" t="str">
        <f>IF( ISBLANK('03.Muestra'!$E15),"",'03.Muestra'!$E15)</f>
        <v>https://www3.gobiernodecanarias.org/scs/gaptfformacion/</v>
      </c>
      <c r="D254" s="168" t="s">
        <v>78</v>
      </c>
      <c r="E254" s="137"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4" t="str">
        <f>IF( ISBLANK('03.Muestra'!$C16),"",'03.Muestra'!$C16)</f>
        <v>Tarjeta Sanitaria</v>
      </c>
      <c r="C255" s="144" t="str">
        <f>IF( ISBLANK('03.Muestra'!$E16),"",'03.Muestra'!$E16)</f>
        <v>https://www3.gobiernodecanarias.org/sanidad/scs/contenidoGenerico.jsp?idDocument=9090ca1f-a9bb-11de-ae50-15aa3b9230b7&amp;idCarpeta=ae273cd1-b385-11e9-82f7-8d5cff9227e6</v>
      </c>
      <c r="D255" s="168" t="s">
        <v>81</v>
      </c>
      <c r="E255" s="137"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4" t="str">
        <f>IF( ISBLANK('03.Muestra'!$C17),"",'03.Muestra'!$C17)</f>
        <v>Mapa Playas</v>
      </c>
      <c r="C256" s="144" t="str">
        <f>IF( ISBLANK('03.Muestra'!$E17),"",'03.Muestra'!$E17)</f>
        <v>https://www3.gobiernodecanarias.org/sanidad/scs/mapa.jsp?idDocument=0200b78a-a2fa-11e0-9610-f1717f4d08a3&amp;idCarpeta=75cf3520-ab2b-11dd-970d-d73a0633ac17</v>
      </c>
      <c r="D256" s="168" t="s">
        <v>78</v>
      </c>
      <c r="E256" s="137"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4" t="str">
        <f>IF( ISBLANK('03.Muestra'!$C18),"",'03.Muestra'!$C18)</f>
        <v>Certificado Covid Digital</v>
      </c>
      <c r="C257" s="144" t="str">
        <f>IF( ISBLANK('03.Muestra'!$E18),"",'03.Muestra'!$E18)</f>
        <v>https://www3.gobiernodecanarias.org/sanidad/scs/contenidoGenerico.jsp?idDocument=2a91d475-c785-11eb-b581-0f5e23fc7f70&amp;idCarpeta=e01092c2-7d66-11ea-871d-cb574c2473a4</v>
      </c>
      <c r="D257" s="168" t="s">
        <v>78</v>
      </c>
      <c r="E257" s="137"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4" t="str">
        <f>IF( ISBLANK('03.Muestra'!$C19),"",'03.Muestra'!$C19)</f>
        <v>Ciudadania</v>
      </c>
      <c r="C258" s="144" t="str">
        <f>IF( ISBLANK('03.Muestra'!$E19),"",'03.Muestra'!$E19)</f>
        <v>https://www3.gobiernodecanarias.org/sanidad/scs/tematica.jsp?idCarpeta=ae273cd1-b385-11e9-82f7-8d5cff9227e6</v>
      </c>
      <c r="D258" s="168" t="s">
        <v>78</v>
      </c>
      <c r="E258" s="137"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4" t="str">
        <f>IF( ISBLANK('03.Muestra'!$C20),"",'03.Muestra'!$C20)</f>
        <v>Petición de cita hospital</v>
      </c>
      <c r="C259" s="144" t="str">
        <f>IF( ISBLANK('03.Muestra'!$E20),"",'03.Muestra'!$E20)</f>
        <v>https://www3.gobiernodecanarias.org/sanidad/scs/CitasHUC/</v>
      </c>
      <c r="D259" s="168" t="s">
        <v>78</v>
      </c>
      <c r="E259" s="137" t="str">
        <f t="shared" si="12"/>
        <v/>
      </c>
      <c r="F259" s="19"/>
      <c r="G259" s="19"/>
      <c r="H259" s="19"/>
      <c r="I259" s="19"/>
      <c r="J259" s="19"/>
      <c r="K259" s="19"/>
      <c r="L259" s="19"/>
      <c r="Q259" s="19"/>
      <c r="R259" s="19"/>
      <c r="S259" s="19"/>
      <c r="T259" s="19"/>
      <c r="U259" s="19"/>
      <c r="V259" s="19"/>
      <c r="W259" s="19"/>
      <c r="X259" s="19"/>
      <c r="Y259" s="19"/>
    </row>
    <row r="260" spans="2:25" ht="12" customHeight="1">
      <c r="B260" s="144" t="str">
        <f>IF( ISBLANK('03.Muestra'!$C21),"",'03.Muestra'!$C21)</f>
        <v/>
      </c>
      <c r="C260" s="144" t="str">
        <f>IF( ISBLANK('03.Muestra'!$E21),"",'03.Muestra'!$E21)</f>
        <v/>
      </c>
      <c r="D260" s="168" t="str">
        <f t="shared" ref="D254:D281" si="13">IF(AND(B260&lt;&gt;"",C260&lt;&gt;""),"N/T","")</f>
        <v/>
      </c>
      <c r="E260" s="137" t="str">
        <f t="shared" si="12"/>
        <v/>
      </c>
      <c r="F260" s="19"/>
      <c r="G260" s="19"/>
      <c r="H260" s="19"/>
      <c r="I260" s="19"/>
      <c r="J260" s="19"/>
      <c r="K260" s="19"/>
      <c r="L260" s="19"/>
      <c r="Q260" s="19"/>
      <c r="R260" s="19"/>
      <c r="S260" s="19"/>
      <c r="T260" s="19"/>
      <c r="U260" s="19"/>
      <c r="V260" s="19"/>
      <c r="W260" s="19"/>
      <c r="X260" s="19"/>
      <c r="Y260" s="19"/>
    </row>
    <row r="261" spans="2:25" ht="12" customHeight="1">
      <c r="B261" s="144" t="str">
        <f>IF( ISBLANK('03.Muestra'!$C22),"",'03.Muestra'!$C22)</f>
        <v/>
      </c>
      <c r="C261" s="144" t="str">
        <f>IF( ISBLANK('03.Muestra'!$E22),"",'03.Muestra'!$E22)</f>
        <v/>
      </c>
      <c r="D261" s="168" t="str">
        <f t="shared" si="13"/>
        <v/>
      </c>
      <c r="E261" s="137" t="str">
        <f t="shared" si="12"/>
        <v/>
      </c>
      <c r="F261" s="19"/>
      <c r="G261" s="19"/>
      <c r="H261" s="19"/>
      <c r="I261" s="19"/>
      <c r="J261" s="19"/>
      <c r="K261" s="19"/>
      <c r="L261" s="19"/>
      <c r="Q261" s="19"/>
      <c r="R261" s="19"/>
      <c r="S261" s="19"/>
      <c r="T261" s="19"/>
      <c r="U261" s="19"/>
      <c r="V261" s="19"/>
      <c r="W261" s="19"/>
      <c r="X261" s="19"/>
      <c r="Y261" s="19"/>
    </row>
    <row r="262" spans="2:25" ht="12" customHeight="1">
      <c r="B262" s="144" t="str">
        <f>IF( ISBLANK('03.Muestra'!$C23),"",'03.Muestra'!$C23)</f>
        <v/>
      </c>
      <c r="C262" s="144" t="str">
        <f>IF( ISBLANK('03.Muestra'!$E23),"",'03.Muestra'!$E23)</f>
        <v/>
      </c>
      <c r="D262" s="168" t="str">
        <f t="shared" si="13"/>
        <v/>
      </c>
      <c r="E262" s="137" t="str">
        <f t="shared" si="12"/>
        <v/>
      </c>
      <c r="F262" s="19"/>
      <c r="G262" s="19"/>
      <c r="H262" s="19"/>
      <c r="I262" s="19"/>
      <c r="J262" s="19"/>
      <c r="K262" s="19"/>
      <c r="L262" s="19"/>
      <c r="Q262" s="19"/>
      <c r="R262" s="19"/>
      <c r="S262" s="19"/>
      <c r="T262" s="19"/>
      <c r="U262" s="19"/>
      <c r="V262" s="19"/>
      <c r="W262" s="19"/>
      <c r="X262" s="19"/>
      <c r="Y262" s="19"/>
    </row>
    <row r="263" spans="2:25" ht="12" customHeight="1">
      <c r="B263" s="144" t="str">
        <f>IF( ISBLANK('03.Muestra'!$C24),"",'03.Muestra'!$C24)</f>
        <v/>
      </c>
      <c r="C263" s="144" t="str">
        <f>IF( ISBLANK('03.Muestra'!$E24),"",'03.Muestra'!$E24)</f>
        <v/>
      </c>
      <c r="D263" s="168" t="str">
        <f t="shared" si="13"/>
        <v/>
      </c>
      <c r="E263" s="137" t="str">
        <f t="shared" si="12"/>
        <v/>
      </c>
      <c r="F263" s="19"/>
      <c r="G263" s="19"/>
      <c r="H263" s="19"/>
      <c r="I263" s="19"/>
      <c r="J263" s="19"/>
      <c r="K263" s="19"/>
      <c r="L263" s="19"/>
      <c r="Q263" s="19"/>
      <c r="R263" s="19"/>
      <c r="S263" s="19"/>
      <c r="T263" s="19"/>
      <c r="U263" s="19"/>
      <c r="V263" s="19"/>
      <c r="W263" s="19"/>
      <c r="X263" s="19"/>
      <c r="Y263" s="19"/>
    </row>
    <row r="264" spans="2:25" ht="12" customHeight="1">
      <c r="B264" s="144" t="str">
        <f>IF( ISBLANK('03.Muestra'!$C25),"",'03.Muestra'!$C25)</f>
        <v/>
      </c>
      <c r="C264" s="144" t="str">
        <f>IF( ISBLANK('03.Muestra'!$E25),"",'03.Muestra'!$E25)</f>
        <v/>
      </c>
      <c r="D264" s="168" t="str">
        <f t="shared" si="13"/>
        <v/>
      </c>
      <c r="E264" s="137" t="str">
        <f t="shared" si="12"/>
        <v/>
      </c>
      <c r="F264" s="19"/>
      <c r="G264" s="19"/>
      <c r="H264" s="19"/>
      <c r="I264" s="19"/>
      <c r="J264" s="19"/>
      <c r="K264" s="19"/>
      <c r="L264" s="19"/>
      <c r="Q264" s="19"/>
      <c r="R264" s="19"/>
      <c r="S264" s="19"/>
      <c r="T264" s="19"/>
      <c r="U264" s="19"/>
      <c r="V264" s="19"/>
      <c r="W264" s="19"/>
      <c r="X264" s="19"/>
      <c r="Y264" s="19"/>
    </row>
    <row r="265" spans="2:25" ht="12" customHeight="1">
      <c r="B265" s="144" t="str">
        <f>IF( ISBLANK('03.Muestra'!$C26),"",'03.Muestra'!$C26)</f>
        <v/>
      </c>
      <c r="C265" s="144" t="str">
        <f>IF( ISBLANK('03.Muestra'!$E26),"",'03.Muestra'!$E26)</f>
        <v/>
      </c>
      <c r="D265" s="168" t="str">
        <f t="shared" si="13"/>
        <v/>
      </c>
      <c r="E265" s="137" t="str">
        <f t="shared" si="12"/>
        <v/>
      </c>
      <c r="F265" s="19"/>
      <c r="G265" s="19"/>
      <c r="H265" s="19"/>
      <c r="I265" s="19"/>
      <c r="J265" s="19"/>
      <c r="K265" s="19"/>
      <c r="L265" s="19"/>
      <c r="Q265" s="19"/>
      <c r="R265" s="19"/>
      <c r="S265" s="19"/>
      <c r="T265" s="19"/>
      <c r="U265" s="19"/>
      <c r="V265" s="19"/>
      <c r="W265" s="19"/>
      <c r="X265" s="19"/>
      <c r="Y265" s="19"/>
    </row>
    <row r="266" spans="2:25" ht="12" customHeight="1">
      <c r="B266" s="144" t="str">
        <f>IF( ISBLANK('03.Muestra'!$C27),"",'03.Muestra'!$C27)</f>
        <v/>
      </c>
      <c r="C266" s="144" t="str">
        <f>IF( ISBLANK('03.Muestra'!$E27),"",'03.Muestra'!$E27)</f>
        <v/>
      </c>
      <c r="D266" s="168" t="str">
        <f t="shared" si="13"/>
        <v/>
      </c>
      <c r="E266" s="137" t="str">
        <f t="shared" si="12"/>
        <v/>
      </c>
      <c r="F266" s="19"/>
      <c r="G266" s="19"/>
      <c r="H266" s="19"/>
      <c r="I266" s="19"/>
      <c r="J266" s="19"/>
      <c r="K266" s="19"/>
      <c r="L266" s="19"/>
      <c r="Q266" s="19"/>
      <c r="R266" s="19"/>
      <c r="S266" s="19"/>
      <c r="T266" s="19"/>
      <c r="U266" s="19"/>
      <c r="V266" s="19"/>
      <c r="W266" s="19"/>
      <c r="X266" s="19"/>
      <c r="Y266" s="19"/>
    </row>
    <row r="267" spans="2:25" ht="12" customHeight="1">
      <c r="B267" s="144" t="str">
        <f>IF( ISBLANK('03.Muestra'!$C28),"",'03.Muestra'!$C28)</f>
        <v/>
      </c>
      <c r="C267" s="144" t="str">
        <f>IF( ISBLANK('03.Muestra'!$E28),"",'03.Muestra'!$E28)</f>
        <v/>
      </c>
      <c r="D267" s="168" t="str">
        <f t="shared" si="13"/>
        <v/>
      </c>
      <c r="E267" s="137" t="str">
        <f t="shared" si="12"/>
        <v/>
      </c>
      <c r="F267" s="19"/>
      <c r="G267" s="19"/>
      <c r="H267" s="19"/>
      <c r="I267" s="19"/>
      <c r="J267" s="19"/>
      <c r="K267" s="19"/>
      <c r="L267" s="19"/>
      <c r="Q267" s="19"/>
      <c r="R267" s="19"/>
      <c r="S267" s="19"/>
      <c r="T267" s="19"/>
      <c r="U267" s="19"/>
      <c r="V267" s="19"/>
      <c r="W267" s="19"/>
      <c r="X267" s="19"/>
      <c r="Y267" s="19"/>
    </row>
    <row r="268" spans="2:25" ht="12" customHeight="1">
      <c r="B268" s="144" t="str">
        <f>IF( ISBLANK('03.Muestra'!$C29),"",'03.Muestra'!$C29)</f>
        <v/>
      </c>
      <c r="C268" s="144" t="str">
        <f>IF( ISBLANK('03.Muestra'!$E29),"",'03.Muestra'!$E29)</f>
        <v/>
      </c>
      <c r="D268" s="168" t="str">
        <f t="shared" si="13"/>
        <v/>
      </c>
      <c r="E268" s="137" t="str">
        <f t="shared" si="12"/>
        <v/>
      </c>
      <c r="F268" s="19"/>
      <c r="G268" s="19"/>
      <c r="H268" s="19"/>
      <c r="I268" s="19"/>
      <c r="J268" s="19"/>
      <c r="K268" s="19"/>
      <c r="L268" s="19"/>
      <c r="Q268" s="19"/>
      <c r="R268" s="19"/>
      <c r="S268" s="19"/>
      <c r="T268" s="19"/>
      <c r="U268" s="19"/>
      <c r="V268" s="19"/>
      <c r="W268" s="19"/>
      <c r="X268" s="19"/>
      <c r="Y268" s="19"/>
    </row>
    <row r="269" spans="2:25" ht="12" customHeight="1">
      <c r="B269" s="144" t="str">
        <f>IF( ISBLANK('03.Muestra'!$C30),"",'03.Muestra'!$C30)</f>
        <v/>
      </c>
      <c r="C269" s="144" t="str">
        <f>IF( ISBLANK('03.Muestra'!$E30),"",'03.Muestra'!$E30)</f>
        <v/>
      </c>
      <c r="D269" s="168" t="str">
        <f t="shared" si="13"/>
        <v/>
      </c>
      <c r="E269" s="137" t="str">
        <f t="shared" si="12"/>
        <v/>
      </c>
      <c r="F269" s="19"/>
      <c r="G269" s="19"/>
      <c r="H269" s="19"/>
      <c r="I269" s="19"/>
      <c r="J269" s="19"/>
      <c r="K269" s="19"/>
      <c r="L269" s="19"/>
      <c r="Q269" s="19"/>
      <c r="R269" s="19"/>
      <c r="S269" s="19"/>
      <c r="T269" s="19"/>
      <c r="U269" s="19"/>
      <c r="V269" s="19"/>
      <c r="W269" s="19"/>
      <c r="X269" s="19"/>
      <c r="Y269" s="19"/>
    </row>
    <row r="270" spans="2:25" ht="12" customHeight="1">
      <c r="B270" s="144" t="str">
        <f>IF( ISBLANK('03.Muestra'!$C31),"",'03.Muestra'!$C31)</f>
        <v/>
      </c>
      <c r="C270" s="144" t="str">
        <f>IF( ISBLANK('03.Muestra'!$E31),"",'03.Muestra'!$E31)</f>
        <v/>
      </c>
      <c r="D270" s="168" t="str">
        <f t="shared" si="13"/>
        <v/>
      </c>
      <c r="E270" s="137"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4" t="str">
        <f>IF( ISBLANK('03.Muestra'!$C32),"",'03.Muestra'!$C32)</f>
        <v/>
      </c>
      <c r="C271" s="144" t="str">
        <f>IF( ISBLANK('03.Muestra'!$E32),"",'03.Muestra'!$E32)</f>
        <v/>
      </c>
      <c r="D271" s="168" t="str">
        <f t="shared" si="13"/>
        <v/>
      </c>
      <c r="E271" s="137"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4" t="str">
        <f>IF( ISBLANK('03.Muestra'!$C33),"",'03.Muestra'!$C33)</f>
        <v/>
      </c>
      <c r="C272" s="144" t="str">
        <f>IF( ISBLANK('03.Muestra'!$E33),"",'03.Muestra'!$E33)</f>
        <v/>
      </c>
      <c r="D272" s="168" t="str">
        <f t="shared" si="13"/>
        <v/>
      </c>
      <c r="E272" s="137"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4" t="str">
        <f>IF( ISBLANK('03.Muestra'!$C34),"",'03.Muestra'!$C34)</f>
        <v/>
      </c>
      <c r="C273" s="144" t="str">
        <f>IF( ISBLANK('03.Muestra'!$E34),"",'03.Muestra'!$E34)</f>
        <v/>
      </c>
      <c r="D273" s="168" t="str">
        <f t="shared" si="13"/>
        <v/>
      </c>
      <c r="E273" s="137"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4" t="str">
        <f>IF( ISBLANK('03.Muestra'!$C35),"",'03.Muestra'!$C35)</f>
        <v/>
      </c>
      <c r="C274" s="144" t="str">
        <f>IF( ISBLANK('03.Muestra'!$E35),"",'03.Muestra'!$E35)</f>
        <v/>
      </c>
      <c r="D274" s="168" t="str">
        <f t="shared" si="13"/>
        <v/>
      </c>
      <c r="E274" s="137"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4" t="str">
        <f>IF( ISBLANK('03.Muestra'!$C36),"",'03.Muestra'!$C36)</f>
        <v/>
      </c>
      <c r="C275" s="144" t="str">
        <f>IF( ISBLANK('03.Muestra'!$E36),"",'03.Muestra'!$E36)</f>
        <v/>
      </c>
      <c r="D275" s="168" t="str">
        <f t="shared" si="13"/>
        <v/>
      </c>
      <c r="E275" s="137" t="str">
        <f t="shared" si="12"/>
        <v/>
      </c>
      <c r="F275" s="157"/>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4" t="str">
        <f>IF( ISBLANK('03.Muestra'!$C37),"",'03.Muestra'!$C37)</f>
        <v/>
      </c>
      <c r="C276" s="144" t="str">
        <f>IF( ISBLANK('03.Muestra'!$E37),"",'03.Muestra'!$E37)</f>
        <v/>
      </c>
      <c r="D276" s="168" t="str">
        <f t="shared" si="13"/>
        <v/>
      </c>
      <c r="E276" s="137" t="str">
        <f t="shared" si="12"/>
        <v/>
      </c>
      <c r="F276" s="157"/>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4" t="str">
        <f>IF( ISBLANK('03.Muestra'!$C38),"",'03.Muestra'!$C38)</f>
        <v/>
      </c>
      <c r="C277" s="144" t="str">
        <f>IF( ISBLANK('03.Muestra'!$E38),"",'03.Muestra'!$E38)</f>
        <v/>
      </c>
      <c r="D277" s="168" t="str">
        <f t="shared" si="13"/>
        <v/>
      </c>
      <c r="E277" s="137" t="str">
        <f t="shared" si="12"/>
        <v/>
      </c>
      <c r="F277" s="157"/>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4" t="str">
        <f>IF( ISBLANK('03.Muestra'!$C39),"",'03.Muestra'!$C39)</f>
        <v/>
      </c>
      <c r="C278" s="144" t="str">
        <f>IF( ISBLANK('03.Muestra'!$E39),"",'03.Muestra'!$E39)</f>
        <v/>
      </c>
      <c r="D278" s="168" t="str">
        <f t="shared" si="13"/>
        <v/>
      </c>
      <c r="E278" s="137" t="str">
        <f t="shared" si="12"/>
        <v/>
      </c>
      <c r="F278" s="157"/>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4" t="str">
        <f>IF( ISBLANK('03.Muestra'!$C40),"",'03.Muestra'!$C40)</f>
        <v/>
      </c>
      <c r="C279" s="144" t="str">
        <f>IF( ISBLANK('03.Muestra'!$E40),"",'03.Muestra'!$E40)</f>
        <v/>
      </c>
      <c r="D279" s="168" t="str">
        <f t="shared" si="13"/>
        <v/>
      </c>
      <c r="E279" s="137" t="str">
        <f t="shared" si="12"/>
        <v/>
      </c>
      <c r="F279" s="157"/>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4" t="str">
        <f>IF( ISBLANK('03.Muestra'!$C41),"",'03.Muestra'!$C41)</f>
        <v/>
      </c>
      <c r="C280" s="144" t="str">
        <f>IF( ISBLANK('03.Muestra'!$E41),"",'03.Muestra'!$E41)</f>
        <v/>
      </c>
      <c r="D280" s="168" t="str">
        <f t="shared" si="13"/>
        <v/>
      </c>
      <c r="E280" s="137" t="str">
        <f t="shared" si="12"/>
        <v/>
      </c>
      <c r="F280" s="157"/>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4" t="str">
        <f>IF( ISBLANK('03.Muestra'!$C42),"",'03.Muestra'!$C42)</f>
        <v/>
      </c>
      <c r="C281" s="144" t="str">
        <f>IF( ISBLANK('03.Muestra'!$E42),"",'03.Muestra'!$E42)</f>
        <v/>
      </c>
      <c r="D281" s="168" t="str">
        <f t="shared" si="13"/>
        <v/>
      </c>
      <c r="E281" s="137"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7"/>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1"/>
      <c r="C283" s="19"/>
      <c r="D283" s="137"/>
      <c r="E283" s="142"/>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7" t="s">
        <v>77</v>
      </c>
      <c r="C284" s="28" t="s">
        <v>122</v>
      </c>
      <c r="D284" s="29" t="s">
        <v>87</v>
      </c>
      <c r="E284" s="156"/>
      <c r="K284" s="19"/>
      <c r="L284" s="19"/>
      <c r="M284" s="19"/>
      <c r="N284" s="19"/>
      <c r="O284" s="19"/>
      <c r="P284" s="19"/>
      <c r="Q284" s="19"/>
      <c r="R284" s="19"/>
      <c r="S284" s="19"/>
      <c r="T284" s="19"/>
      <c r="U284" s="19"/>
      <c r="V284" s="19"/>
      <c r="W284" s="19"/>
      <c r="X284" s="19"/>
      <c r="Y284" s="19"/>
    </row>
    <row r="285" spans="2:25" ht="12" customHeight="1">
      <c r="B285" s="144" t="str">
        <f>IF( ISBLANK('03.Muestra'!$C8),"",'03.Muestra'!$C8)</f>
        <v>Servicio Canario de Salud</v>
      </c>
      <c r="C285" s="144" t="str">
        <f>IF( ISBLANK('03.Muestra'!$E8),"",'03.Muestra'!$E8)</f>
        <v>https://www3.gobiernodecanarias.org/sanidad/scs/</v>
      </c>
      <c r="D285" s="173" t="s">
        <v>78</v>
      </c>
      <c r="E285" s="137" t="str">
        <f t="shared" ref="E285:E320" si="14">IF(D285&lt;&gt;"",IF(AND(B285&lt;&gt;"",C285&lt;&gt;""),"","ERR"),"")</f>
        <v/>
      </c>
      <c r="F285" s="145" t="str">
        <f t="array" ref="F285:J285">TRANSPOSE('DATA - Oculta'!$U$9:$U$13)</f>
        <v>N/T</v>
      </c>
      <c r="G285" s="146" t="str">
        <v>N/D</v>
      </c>
      <c r="H285" s="147" t="str">
        <v>N/A</v>
      </c>
      <c r="I285" s="148" t="str">
        <v>Falla</v>
      </c>
      <c r="J285" s="149" t="str">
        <v>Pasa</v>
      </c>
      <c r="K285" s="150" t="s">
        <v>85</v>
      </c>
      <c r="L285" s="19"/>
      <c r="M285" s="19"/>
      <c r="N285" s="19"/>
      <c r="O285" s="19"/>
      <c r="P285" s="19"/>
      <c r="Q285" s="19"/>
      <c r="R285" s="19"/>
      <c r="S285" s="19"/>
      <c r="T285" s="19"/>
      <c r="U285" s="19"/>
      <c r="V285" s="19"/>
      <c r="W285" s="19"/>
      <c r="X285" s="19"/>
      <c r="Y285" s="19"/>
    </row>
    <row r="286" spans="2:25" ht="12" customHeight="1">
      <c r="B286" s="144" t="str">
        <f>IF( ISBLANK('03.Muestra'!$C9),"",'03.Muestra'!$C9)</f>
        <v>Profesionales</v>
      </c>
      <c r="C286" s="144" t="str">
        <f>IF( ISBLANK('03.Muestra'!$E9),"",'03.Muestra'!$E9)</f>
        <v>https://www3.gobiernodecanarias.org/sanidad/scs/tematica.jsp?idCarpeta=381a58ec-a15a-11e9-a502-d7333c007c29</v>
      </c>
      <c r="D286" s="168" t="s">
        <v>78</v>
      </c>
      <c r="E286" s="137" t="str">
        <f t="shared" si="14"/>
        <v/>
      </c>
      <c r="F286" s="151">
        <f ca="1">COUNTIF($D285:INDIRECT("$D" &amp;  SUM(ROW()-1,'03.Muestra'!$D$45)-1),F285)</f>
        <v>0</v>
      </c>
      <c r="G286" s="151">
        <f ca="1">COUNTIF($D285:INDIRECT("$D" &amp;  SUM(ROW()-1,'03.Muestra'!$D$45)-1),G285)</f>
        <v>0</v>
      </c>
      <c r="H286" s="151">
        <f ca="1">COUNTIF($D285:INDIRECT("$D" &amp;  SUM(ROW()-1,'03.Muestra'!$D$45)-1),H285)</f>
        <v>0</v>
      </c>
      <c r="I286" s="151">
        <f ca="1">COUNTIF($D285:INDIRECT("$D" &amp;  SUM(ROW()-1,'03.Muestra'!$D$45)-1),I285)</f>
        <v>0</v>
      </c>
      <c r="J286" s="151">
        <f ca="1">COUNTIF($D285:INDIRECT("$D" &amp;  SUM(ROW()-1,'03.Muestra'!$D$45)-1),J285)</f>
        <v>13</v>
      </c>
      <c r="K286" s="151">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4" t="str">
        <f>IF( ISBLANK('03.Muestra'!$C10),"",'03.Muestra'!$C10)</f>
        <v>Vacunación frente Covid-19</v>
      </c>
      <c r="C287" s="144" t="str">
        <f>IF( ISBLANK('03.Muestra'!$E10),"",'03.Muestra'!$E10)</f>
        <v>https://www3.gobiernodecanarias.org/sanidad/scs/contenidoGenerico.jsp?idDocument=c6332147-5728-11eb-8a2c-c902a217e6a5&amp;idCarpeta=e01092c2-7d66-11ea-871d-cb574c2473a4</v>
      </c>
      <c r="D287" s="168" t="s">
        <v>78</v>
      </c>
      <c r="E287" s="137"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4" t="str">
        <f>IF( ISBLANK('03.Muestra'!$C11),"",'03.Muestra'!$C11)</f>
        <v>SCS-Registro de centros</v>
      </c>
      <c r="C288" s="144" t="str">
        <f>IF( ISBLANK('03.Muestra'!$E11),"",'03.Muestra'!$E11)</f>
        <v>https://www3.gobiernodecanarias.org/sanidad/scs/RegistroCentros/DoLoad</v>
      </c>
      <c r="D288" s="168" t="s">
        <v>78</v>
      </c>
      <c r="E288" s="137"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4" t="str">
        <f>IF( ISBLANK('03.Muestra'!$C12),"",'03.Muestra'!$C12)</f>
        <v>MiAutoTestCovid</v>
      </c>
      <c r="C289" s="144" t="str">
        <f>IF( ISBLANK('03.Muestra'!$E12),"",'03.Muestra'!$E12)</f>
        <v>https://www3.gobiernodecanarias.org/sanidad/scs/Miautotestcovid/</v>
      </c>
      <c r="D289" s="168" t="s">
        <v>78</v>
      </c>
      <c r="E289" s="137"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4" t="str">
        <f>IF( ISBLANK('03.Muestra'!$C13),"",'03.Muestra'!$C13)</f>
        <v>Informes epidemiológicos</v>
      </c>
      <c r="C290" s="144" t="str">
        <f>IF( ISBLANK('03.Muestra'!$E13),"",'03.Muestra'!$E13)</f>
        <v>https://www3.gobiernodecanarias.org/sanidad/scs/contenidoGenerico.jsp?idDocument=83670f95-f738-11ea-8b38-0997195c2925&amp;idCarpeta=e01092c2-7d66-11ea-871d-cb574c2473a4</v>
      </c>
      <c r="D290" s="168" t="s">
        <v>78</v>
      </c>
      <c r="E290" s="137"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4" t="str">
        <f>IF( ISBLANK('03.Muestra'!$C14),"",'03.Muestra'!$C14)</f>
        <v>Mapa Sanitario</v>
      </c>
      <c r="C291" s="144" t="str">
        <f>IF( ISBLANK('03.Muestra'!$E14),"",'03.Muestra'!$E14)</f>
        <v>https://www3.gobiernodecanarias.org/sanidad/scs/mapa.jsp?idDocument=f1272534-b1e0-11e0-8086-e35e241032d3&amp;idCarpeta=75cf3520-ab2b-11dd-970d-d73a0633ac17</v>
      </c>
      <c r="D291" s="168" t="s">
        <v>78</v>
      </c>
      <c r="E291" s="137"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4" t="str">
        <f>IF( ISBLANK('03.Muestra'!$C15),"",'03.Muestra'!$C15)</f>
        <v>gaptfformacion</v>
      </c>
      <c r="C292" s="144" t="str">
        <f>IF( ISBLANK('03.Muestra'!$E15),"",'03.Muestra'!$E15)</f>
        <v>https://www3.gobiernodecanarias.org/scs/gaptfformacion/</v>
      </c>
      <c r="D292" s="168" t="s">
        <v>78</v>
      </c>
      <c r="E292" s="137"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4" t="str">
        <f>IF( ISBLANK('03.Muestra'!$C16),"",'03.Muestra'!$C16)</f>
        <v>Tarjeta Sanitaria</v>
      </c>
      <c r="C293" s="144" t="str">
        <f>IF( ISBLANK('03.Muestra'!$E16),"",'03.Muestra'!$E16)</f>
        <v>https://www3.gobiernodecanarias.org/sanidad/scs/contenidoGenerico.jsp?idDocument=9090ca1f-a9bb-11de-ae50-15aa3b9230b7&amp;idCarpeta=ae273cd1-b385-11e9-82f7-8d5cff9227e6</v>
      </c>
      <c r="D293" s="168" t="s">
        <v>78</v>
      </c>
      <c r="E293" s="137"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4" t="str">
        <f>IF( ISBLANK('03.Muestra'!$C17),"",'03.Muestra'!$C17)</f>
        <v>Mapa Playas</v>
      </c>
      <c r="C294" s="144" t="str">
        <f>IF( ISBLANK('03.Muestra'!$E17),"",'03.Muestra'!$E17)</f>
        <v>https://www3.gobiernodecanarias.org/sanidad/scs/mapa.jsp?idDocument=0200b78a-a2fa-11e0-9610-f1717f4d08a3&amp;idCarpeta=75cf3520-ab2b-11dd-970d-d73a0633ac17</v>
      </c>
      <c r="D294" s="168" t="s">
        <v>78</v>
      </c>
      <c r="E294" s="137"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4" t="str">
        <f>IF( ISBLANK('03.Muestra'!$C18),"",'03.Muestra'!$C18)</f>
        <v>Certificado Covid Digital</v>
      </c>
      <c r="C295" s="144" t="str">
        <f>IF( ISBLANK('03.Muestra'!$E18),"",'03.Muestra'!$E18)</f>
        <v>https://www3.gobiernodecanarias.org/sanidad/scs/contenidoGenerico.jsp?idDocument=2a91d475-c785-11eb-b581-0f5e23fc7f70&amp;idCarpeta=e01092c2-7d66-11ea-871d-cb574c2473a4</v>
      </c>
      <c r="D295" s="168" t="s">
        <v>78</v>
      </c>
      <c r="E295" s="137"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4" t="str">
        <f>IF( ISBLANK('03.Muestra'!$C19),"",'03.Muestra'!$C19)</f>
        <v>Ciudadania</v>
      </c>
      <c r="C296" s="144" t="str">
        <f>IF( ISBLANK('03.Muestra'!$E19),"",'03.Muestra'!$E19)</f>
        <v>https://www3.gobiernodecanarias.org/sanidad/scs/tematica.jsp?idCarpeta=ae273cd1-b385-11e9-82f7-8d5cff9227e6</v>
      </c>
      <c r="D296" s="168" t="s">
        <v>78</v>
      </c>
      <c r="E296" s="137"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4" t="str">
        <f>IF( ISBLANK('03.Muestra'!$C20),"",'03.Muestra'!$C20)</f>
        <v>Petición de cita hospital</v>
      </c>
      <c r="C297" s="144" t="str">
        <f>IF( ISBLANK('03.Muestra'!$E20),"",'03.Muestra'!$E20)</f>
        <v>https://www3.gobiernodecanarias.org/sanidad/scs/CitasHUC/</v>
      </c>
      <c r="D297" s="168" t="s">
        <v>78</v>
      </c>
      <c r="E297" s="137" t="str">
        <f t="shared" si="14"/>
        <v/>
      </c>
      <c r="F297" s="19"/>
      <c r="G297" s="19"/>
      <c r="H297" s="19"/>
      <c r="I297" s="19"/>
      <c r="J297" s="19"/>
      <c r="K297" s="19"/>
      <c r="L297" s="19"/>
      <c r="Q297" s="19"/>
      <c r="R297" s="19"/>
      <c r="S297" s="19"/>
      <c r="T297" s="19"/>
      <c r="U297" s="19"/>
      <c r="V297" s="19"/>
      <c r="W297" s="19"/>
      <c r="X297" s="19"/>
      <c r="Y297" s="19"/>
    </row>
    <row r="298" spans="2:25" ht="12" customHeight="1">
      <c r="B298" s="144" t="str">
        <f>IF( ISBLANK('03.Muestra'!$C21),"",'03.Muestra'!$C21)</f>
        <v/>
      </c>
      <c r="C298" s="144" t="str">
        <f>IF( ISBLANK('03.Muestra'!$E21),"",'03.Muestra'!$E21)</f>
        <v/>
      </c>
      <c r="D298" s="168" t="str">
        <f t="shared" ref="D292:D319" si="15">IF(AND(B298&lt;&gt;"",C298&lt;&gt;""),"N/T","")</f>
        <v/>
      </c>
      <c r="E298" s="137" t="str">
        <f t="shared" si="14"/>
        <v/>
      </c>
      <c r="F298" s="19"/>
      <c r="G298" s="19"/>
      <c r="H298" s="19"/>
      <c r="I298" s="19"/>
      <c r="J298" s="19"/>
      <c r="K298" s="19"/>
      <c r="L298" s="19"/>
      <c r="Q298" s="19"/>
      <c r="R298" s="19"/>
      <c r="S298" s="19"/>
      <c r="T298" s="19"/>
      <c r="U298" s="19"/>
      <c r="V298" s="19"/>
      <c r="W298" s="19"/>
      <c r="X298" s="19"/>
      <c r="Y298" s="19"/>
    </row>
    <row r="299" spans="2:25" ht="12" customHeight="1">
      <c r="B299" s="144" t="str">
        <f>IF( ISBLANK('03.Muestra'!$C22),"",'03.Muestra'!$C22)</f>
        <v/>
      </c>
      <c r="C299" s="144" t="str">
        <f>IF( ISBLANK('03.Muestra'!$E22),"",'03.Muestra'!$E22)</f>
        <v/>
      </c>
      <c r="D299" s="168" t="str">
        <f t="shared" si="15"/>
        <v/>
      </c>
      <c r="E299" s="137" t="str">
        <f t="shared" si="14"/>
        <v/>
      </c>
      <c r="F299" s="19"/>
      <c r="G299" s="19"/>
      <c r="H299" s="19"/>
      <c r="I299" s="19"/>
      <c r="J299" s="19"/>
      <c r="K299" s="19"/>
      <c r="L299" s="19"/>
      <c r="Q299" s="19"/>
      <c r="R299" s="19"/>
      <c r="S299" s="19"/>
      <c r="T299" s="19"/>
      <c r="U299" s="19"/>
      <c r="V299" s="19"/>
      <c r="W299" s="19"/>
      <c r="X299" s="19"/>
      <c r="Y299" s="19"/>
    </row>
    <row r="300" spans="2:25" ht="12" customHeight="1">
      <c r="B300" s="144" t="str">
        <f>IF( ISBLANK('03.Muestra'!$C23),"",'03.Muestra'!$C23)</f>
        <v/>
      </c>
      <c r="C300" s="144" t="str">
        <f>IF( ISBLANK('03.Muestra'!$E23),"",'03.Muestra'!$E23)</f>
        <v/>
      </c>
      <c r="D300" s="168" t="str">
        <f t="shared" si="15"/>
        <v/>
      </c>
      <c r="E300" s="137" t="str">
        <f t="shared" si="14"/>
        <v/>
      </c>
      <c r="F300" s="19"/>
      <c r="G300" s="19"/>
      <c r="H300" s="19"/>
      <c r="I300" s="19"/>
      <c r="J300" s="19"/>
      <c r="K300" s="19"/>
      <c r="L300" s="19"/>
      <c r="Q300" s="19"/>
      <c r="R300" s="19"/>
      <c r="S300" s="19"/>
      <c r="T300" s="19"/>
      <c r="U300" s="19"/>
      <c r="V300" s="19"/>
      <c r="W300" s="19"/>
      <c r="X300" s="19"/>
      <c r="Y300" s="19"/>
    </row>
    <row r="301" spans="2:25" ht="12" customHeight="1">
      <c r="B301" s="144" t="str">
        <f>IF( ISBLANK('03.Muestra'!$C24),"",'03.Muestra'!$C24)</f>
        <v/>
      </c>
      <c r="C301" s="144" t="str">
        <f>IF( ISBLANK('03.Muestra'!$E24),"",'03.Muestra'!$E24)</f>
        <v/>
      </c>
      <c r="D301" s="168" t="str">
        <f t="shared" si="15"/>
        <v/>
      </c>
      <c r="E301" s="137" t="str">
        <f t="shared" si="14"/>
        <v/>
      </c>
      <c r="F301" s="19"/>
      <c r="G301" s="19"/>
      <c r="H301" s="19"/>
      <c r="I301" s="19"/>
      <c r="J301" s="19"/>
      <c r="K301" s="19"/>
      <c r="L301" s="19"/>
      <c r="Q301" s="19"/>
      <c r="R301" s="19"/>
      <c r="S301" s="19"/>
      <c r="T301" s="19"/>
      <c r="U301" s="19"/>
      <c r="V301" s="19"/>
      <c r="W301" s="19"/>
      <c r="X301" s="19"/>
      <c r="Y301" s="19"/>
    </row>
    <row r="302" spans="2:25" ht="12" customHeight="1">
      <c r="B302" s="144" t="str">
        <f>IF( ISBLANK('03.Muestra'!$C25),"",'03.Muestra'!$C25)</f>
        <v/>
      </c>
      <c r="C302" s="144" t="str">
        <f>IF( ISBLANK('03.Muestra'!$E25),"",'03.Muestra'!$E25)</f>
        <v/>
      </c>
      <c r="D302" s="168" t="str">
        <f t="shared" si="15"/>
        <v/>
      </c>
      <c r="E302" s="137" t="str">
        <f t="shared" si="14"/>
        <v/>
      </c>
      <c r="F302" s="19"/>
      <c r="G302" s="19"/>
      <c r="H302" s="19"/>
      <c r="I302" s="19"/>
      <c r="J302" s="19"/>
      <c r="K302" s="19"/>
      <c r="L302" s="19"/>
      <c r="Q302" s="19"/>
      <c r="R302" s="19"/>
      <c r="S302" s="19"/>
      <c r="T302" s="19"/>
      <c r="U302" s="19"/>
      <c r="V302" s="19"/>
      <c r="W302" s="19"/>
      <c r="X302" s="19"/>
      <c r="Y302" s="19"/>
    </row>
    <row r="303" spans="2:25" ht="12" customHeight="1">
      <c r="B303" s="144" t="str">
        <f>IF( ISBLANK('03.Muestra'!$C26),"",'03.Muestra'!$C26)</f>
        <v/>
      </c>
      <c r="C303" s="144" t="str">
        <f>IF( ISBLANK('03.Muestra'!$E26),"",'03.Muestra'!$E26)</f>
        <v/>
      </c>
      <c r="D303" s="168" t="str">
        <f t="shared" si="15"/>
        <v/>
      </c>
      <c r="E303" s="137" t="str">
        <f t="shared" si="14"/>
        <v/>
      </c>
      <c r="F303" s="19"/>
      <c r="G303" s="19"/>
      <c r="H303" s="19"/>
      <c r="I303" s="19"/>
      <c r="J303" s="19"/>
      <c r="K303" s="19"/>
      <c r="L303" s="19"/>
      <c r="Q303" s="19"/>
      <c r="R303" s="19"/>
      <c r="S303" s="19"/>
      <c r="T303" s="19"/>
      <c r="U303" s="19"/>
      <c r="V303" s="19"/>
      <c r="W303" s="19"/>
      <c r="X303" s="19"/>
      <c r="Y303" s="19"/>
    </row>
    <row r="304" spans="2:25" ht="12" customHeight="1">
      <c r="B304" s="144" t="str">
        <f>IF( ISBLANK('03.Muestra'!$C27),"",'03.Muestra'!$C27)</f>
        <v/>
      </c>
      <c r="C304" s="144" t="str">
        <f>IF( ISBLANK('03.Muestra'!$E27),"",'03.Muestra'!$E27)</f>
        <v/>
      </c>
      <c r="D304" s="168" t="str">
        <f t="shared" si="15"/>
        <v/>
      </c>
      <c r="E304" s="137" t="str">
        <f t="shared" si="14"/>
        <v/>
      </c>
      <c r="F304" s="19"/>
      <c r="G304" s="19"/>
      <c r="H304" s="19"/>
      <c r="I304" s="19"/>
      <c r="J304" s="19"/>
      <c r="K304" s="19"/>
      <c r="L304" s="19"/>
      <c r="Q304" s="19"/>
      <c r="R304" s="19"/>
      <c r="S304" s="19"/>
      <c r="T304" s="19"/>
      <c r="U304" s="19"/>
      <c r="V304" s="19"/>
      <c r="W304" s="19"/>
      <c r="X304" s="19"/>
      <c r="Y304" s="19"/>
    </row>
    <row r="305" spans="2:25" ht="12" customHeight="1">
      <c r="B305" s="144" t="str">
        <f>IF( ISBLANK('03.Muestra'!$C28),"",'03.Muestra'!$C28)</f>
        <v/>
      </c>
      <c r="C305" s="144" t="str">
        <f>IF( ISBLANK('03.Muestra'!$E28),"",'03.Muestra'!$E28)</f>
        <v/>
      </c>
      <c r="D305" s="168" t="str">
        <f t="shared" si="15"/>
        <v/>
      </c>
      <c r="E305" s="137" t="str">
        <f t="shared" si="14"/>
        <v/>
      </c>
      <c r="F305" s="19"/>
      <c r="G305" s="19"/>
      <c r="H305" s="19"/>
      <c r="I305" s="19"/>
      <c r="J305" s="19"/>
      <c r="K305" s="19"/>
      <c r="L305" s="19"/>
      <c r="Q305" s="19"/>
      <c r="R305" s="19"/>
      <c r="S305" s="19"/>
      <c r="T305" s="19"/>
      <c r="U305" s="19"/>
      <c r="V305" s="19"/>
      <c r="W305" s="19"/>
      <c r="X305" s="19"/>
      <c r="Y305" s="19"/>
    </row>
    <row r="306" spans="2:25" ht="12" customHeight="1">
      <c r="B306" s="144" t="str">
        <f>IF( ISBLANK('03.Muestra'!$C29),"",'03.Muestra'!$C29)</f>
        <v/>
      </c>
      <c r="C306" s="144" t="str">
        <f>IF( ISBLANK('03.Muestra'!$E29),"",'03.Muestra'!$E29)</f>
        <v/>
      </c>
      <c r="D306" s="168" t="str">
        <f t="shared" si="15"/>
        <v/>
      </c>
      <c r="E306" s="137" t="str">
        <f t="shared" si="14"/>
        <v/>
      </c>
      <c r="F306" s="19"/>
      <c r="G306" s="19"/>
      <c r="H306" s="19"/>
      <c r="I306" s="19"/>
      <c r="J306" s="19"/>
      <c r="K306" s="19"/>
      <c r="L306" s="19"/>
      <c r="Q306" s="19"/>
      <c r="R306" s="19"/>
      <c r="S306" s="19"/>
      <c r="T306" s="19"/>
      <c r="U306" s="19"/>
      <c r="V306" s="19"/>
      <c r="W306" s="19"/>
      <c r="X306" s="19"/>
      <c r="Y306" s="19"/>
    </row>
    <row r="307" spans="2:25" ht="12" customHeight="1">
      <c r="B307" s="144" t="str">
        <f>IF( ISBLANK('03.Muestra'!$C30),"",'03.Muestra'!$C30)</f>
        <v/>
      </c>
      <c r="C307" s="144" t="str">
        <f>IF( ISBLANK('03.Muestra'!$E30),"",'03.Muestra'!$E30)</f>
        <v/>
      </c>
      <c r="D307" s="168" t="str">
        <f t="shared" si="15"/>
        <v/>
      </c>
      <c r="E307" s="137" t="str">
        <f t="shared" si="14"/>
        <v/>
      </c>
      <c r="F307" s="19"/>
      <c r="G307" s="19"/>
      <c r="H307" s="19"/>
      <c r="I307" s="19"/>
      <c r="J307" s="19"/>
      <c r="K307" s="19"/>
      <c r="L307" s="19"/>
      <c r="Q307" s="19"/>
      <c r="R307" s="19"/>
      <c r="S307" s="19"/>
      <c r="T307" s="19"/>
      <c r="U307" s="19"/>
      <c r="V307" s="19"/>
      <c r="W307" s="19"/>
      <c r="X307" s="19"/>
      <c r="Y307" s="19"/>
    </row>
    <row r="308" spans="2:25" ht="12" customHeight="1">
      <c r="B308" s="144" t="str">
        <f>IF( ISBLANK('03.Muestra'!$C31),"",'03.Muestra'!$C31)</f>
        <v/>
      </c>
      <c r="C308" s="144" t="str">
        <f>IF( ISBLANK('03.Muestra'!$E31),"",'03.Muestra'!$E31)</f>
        <v/>
      </c>
      <c r="D308" s="168" t="str">
        <f t="shared" si="15"/>
        <v/>
      </c>
      <c r="E308" s="137"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4" t="str">
        <f>IF( ISBLANK('03.Muestra'!$C32),"",'03.Muestra'!$C32)</f>
        <v/>
      </c>
      <c r="C309" s="144" t="str">
        <f>IF( ISBLANK('03.Muestra'!$E32),"",'03.Muestra'!$E32)</f>
        <v/>
      </c>
      <c r="D309" s="168" t="str">
        <f t="shared" si="15"/>
        <v/>
      </c>
      <c r="E309" s="137"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4" t="str">
        <f>IF( ISBLANK('03.Muestra'!$C33),"",'03.Muestra'!$C33)</f>
        <v/>
      </c>
      <c r="C310" s="144" t="str">
        <f>IF( ISBLANK('03.Muestra'!$E33),"",'03.Muestra'!$E33)</f>
        <v/>
      </c>
      <c r="D310" s="168" t="str">
        <f t="shared" si="15"/>
        <v/>
      </c>
      <c r="E310" s="137"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4" t="str">
        <f>IF( ISBLANK('03.Muestra'!$C34),"",'03.Muestra'!$C34)</f>
        <v/>
      </c>
      <c r="C311" s="144" t="str">
        <f>IF( ISBLANK('03.Muestra'!$E34),"",'03.Muestra'!$E34)</f>
        <v/>
      </c>
      <c r="D311" s="168" t="str">
        <f t="shared" si="15"/>
        <v/>
      </c>
      <c r="E311" s="137"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4" t="str">
        <f>IF( ISBLANK('03.Muestra'!$C35),"",'03.Muestra'!$C35)</f>
        <v/>
      </c>
      <c r="C312" s="144" t="str">
        <f>IF( ISBLANK('03.Muestra'!$E35),"",'03.Muestra'!$E35)</f>
        <v/>
      </c>
      <c r="D312" s="168" t="str">
        <f t="shared" si="15"/>
        <v/>
      </c>
      <c r="E312" s="137"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4" t="str">
        <f>IF( ISBLANK('03.Muestra'!$C36),"",'03.Muestra'!$C36)</f>
        <v/>
      </c>
      <c r="C313" s="144" t="str">
        <f>IF( ISBLANK('03.Muestra'!$E36),"",'03.Muestra'!$E36)</f>
        <v/>
      </c>
      <c r="D313" s="168" t="str">
        <f t="shared" si="15"/>
        <v/>
      </c>
      <c r="E313" s="137" t="str">
        <f t="shared" si="14"/>
        <v/>
      </c>
      <c r="F313" s="157"/>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4" t="str">
        <f>IF( ISBLANK('03.Muestra'!$C37),"",'03.Muestra'!$C37)</f>
        <v/>
      </c>
      <c r="C314" s="144" t="str">
        <f>IF( ISBLANK('03.Muestra'!$E37),"",'03.Muestra'!$E37)</f>
        <v/>
      </c>
      <c r="D314" s="168" t="str">
        <f t="shared" si="15"/>
        <v/>
      </c>
      <c r="E314" s="137" t="str">
        <f t="shared" si="14"/>
        <v/>
      </c>
      <c r="F314" s="157"/>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4" t="str">
        <f>IF( ISBLANK('03.Muestra'!$C38),"",'03.Muestra'!$C38)</f>
        <v/>
      </c>
      <c r="C315" s="144" t="str">
        <f>IF( ISBLANK('03.Muestra'!$E38),"",'03.Muestra'!$E38)</f>
        <v/>
      </c>
      <c r="D315" s="168" t="str">
        <f t="shared" si="15"/>
        <v/>
      </c>
      <c r="E315" s="137" t="str">
        <f t="shared" si="14"/>
        <v/>
      </c>
      <c r="F315" s="157"/>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4" t="str">
        <f>IF( ISBLANK('03.Muestra'!$C39),"",'03.Muestra'!$C39)</f>
        <v/>
      </c>
      <c r="C316" s="144" t="str">
        <f>IF( ISBLANK('03.Muestra'!$E39),"",'03.Muestra'!$E39)</f>
        <v/>
      </c>
      <c r="D316" s="168" t="str">
        <f t="shared" si="15"/>
        <v/>
      </c>
      <c r="E316" s="137" t="str">
        <f t="shared" si="14"/>
        <v/>
      </c>
      <c r="F316" s="157"/>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4" t="str">
        <f>IF( ISBLANK('03.Muestra'!$C40),"",'03.Muestra'!$C40)</f>
        <v/>
      </c>
      <c r="C317" s="144" t="str">
        <f>IF( ISBLANK('03.Muestra'!$E40),"",'03.Muestra'!$E40)</f>
        <v/>
      </c>
      <c r="D317" s="168" t="str">
        <f t="shared" si="15"/>
        <v/>
      </c>
      <c r="E317" s="137" t="str">
        <f t="shared" si="14"/>
        <v/>
      </c>
      <c r="F317" s="157"/>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4" t="str">
        <f>IF( ISBLANK('03.Muestra'!$C41),"",'03.Muestra'!$C41)</f>
        <v/>
      </c>
      <c r="C318" s="144" t="str">
        <f>IF( ISBLANK('03.Muestra'!$E41),"",'03.Muestra'!$E41)</f>
        <v/>
      </c>
      <c r="D318" s="168" t="str">
        <f t="shared" si="15"/>
        <v/>
      </c>
      <c r="E318" s="137" t="str">
        <f t="shared" si="14"/>
        <v/>
      </c>
      <c r="F318" s="157"/>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4" t="str">
        <f>IF( ISBLANK('03.Muestra'!$C42),"",'03.Muestra'!$C42)</f>
        <v/>
      </c>
      <c r="C319" s="144" t="str">
        <f>IF( ISBLANK('03.Muestra'!$E42),"",'03.Muestra'!$E42)</f>
        <v/>
      </c>
      <c r="D319" s="168" t="str">
        <f t="shared" si="15"/>
        <v/>
      </c>
      <c r="E319" s="137"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7"/>
      <c r="E320" s="137" t="str">
        <f t="shared" si="14"/>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1"/>
      <c r="C321" s="19"/>
      <c r="D321" s="137"/>
      <c r="E321" s="142"/>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7" t="s">
        <v>77</v>
      </c>
      <c r="C322" s="28" t="s">
        <v>123</v>
      </c>
      <c r="D322" s="29" t="s">
        <v>87</v>
      </c>
      <c r="E322" s="156"/>
      <c r="K322" s="19"/>
      <c r="L322" s="19"/>
      <c r="M322" s="19"/>
      <c r="N322" s="19"/>
      <c r="O322" s="19"/>
      <c r="P322" s="19"/>
      <c r="Q322" s="19"/>
      <c r="R322" s="19"/>
      <c r="S322" s="19"/>
      <c r="T322" s="19"/>
      <c r="U322" s="19"/>
      <c r="V322" s="19"/>
      <c r="W322" s="19"/>
      <c r="X322" s="19"/>
      <c r="Y322" s="19"/>
    </row>
    <row r="323" spans="2:25" ht="12" customHeight="1">
      <c r="B323" s="144" t="str">
        <f>IF( ISBLANK('03.Muestra'!$C8),"",'03.Muestra'!$C8)</f>
        <v>Servicio Canario de Salud</v>
      </c>
      <c r="C323" s="144" t="str">
        <f>IF( ISBLANK('03.Muestra'!$E8),"",'03.Muestra'!$E8)</f>
        <v>https://www3.gobiernodecanarias.org/sanidad/scs/</v>
      </c>
      <c r="D323" s="168" t="s">
        <v>78</v>
      </c>
      <c r="E323" s="137" t="str">
        <f t="shared" ref="E323:E357" si="16">IF(D323&lt;&gt;"",IF(AND(B323&lt;&gt;"",C323&lt;&gt;""),"","ERR"),"")</f>
        <v/>
      </c>
      <c r="F323" s="145" t="str">
        <f t="array" ref="F323:J323">TRANSPOSE('DATA - Oculta'!$U$9:$U$13)</f>
        <v>N/T</v>
      </c>
      <c r="G323" s="146" t="str">
        <v>N/D</v>
      </c>
      <c r="H323" s="147" t="str">
        <v>N/A</v>
      </c>
      <c r="I323" s="148" t="str">
        <v>Falla</v>
      </c>
      <c r="J323" s="149" t="str">
        <v>Pasa</v>
      </c>
      <c r="K323" s="150" t="s">
        <v>85</v>
      </c>
      <c r="L323" s="19"/>
      <c r="M323" s="19"/>
      <c r="N323" s="19"/>
      <c r="O323" s="19"/>
      <c r="P323" s="19"/>
      <c r="Q323" s="19"/>
      <c r="R323" s="19"/>
      <c r="S323" s="19"/>
      <c r="T323" s="19"/>
      <c r="U323" s="19"/>
      <c r="V323" s="19"/>
      <c r="W323" s="19"/>
      <c r="X323" s="19"/>
      <c r="Y323" s="19"/>
    </row>
    <row r="324" spans="2:25" ht="12" customHeight="1">
      <c r="B324" s="144" t="str">
        <f>IF( ISBLANK('03.Muestra'!$C9),"",'03.Muestra'!$C9)</f>
        <v>Profesionales</v>
      </c>
      <c r="C324" s="144" t="str">
        <f>IF( ISBLANK('03.Muestra'!$E9),"",'03.Muestra'!$E9)</f>
        <v>https://www3.gobiernodecanarias.org/sanidad/scs/tematica.jsp?idCarpeta=381a58ec-a15a-11e9-a502-d7333c007c29</v>
      </c>
      <c r="D324" s="168" t="s">
        <v>78</v>
      </c>
      <c r="E324" s="137" t="str">
        <f t="shared" si="16"/>
        <v/>
      </c>
      <c r="F324" s="151">
        <f ca="1">COUNTIF($D323:INDIRECT("$D" &amp;  SUM(ROW()-1,'03.Muestra'!$D$45)-1),F323)</f>
        <v>0</v>
      </c>
      <c r="G324" s="151">
        <f ca="1">COUNTIF($D323:INDIRECT("$D" &amp;  SUM(ROW()-1,'03.Muestra'!$D$45)-1),G323)</f>
        <v>0</v>
      </c>
      <c r="H324" s="151">
        <f ca="1">COUNTIF($D323:INDIRECT("$D" &amp;  SUM(ROW()-1,'03.Muestra'!$D$45)-1),H323)</f>
        <v>2</v>
      </c>
      <c r="I324" s="151">
        <f ca="1">COUNTIF($D323:INDIRECT("$D" &amp;  SUM(ROW()-1,'03.Muestra'!$D$45)-1),I323)</f>
        <v>0</v>
      </c>
      <c r="J324" s="151">
        <f ca="1">COUNTIF($D323:INDIRECT("$D" &amp;  SUM(ROW()-1,'03.Muestra'!$D$45)-1),J323)</f>
        <v>11</v>
      </c>
      <c r="K324" s="151">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4" t="str">
        <f>IF( ISBLANK('03.Muestra'!$C10),"",'03.Muestra'!$C10)</f>
        <v>Vacunación frente Covid-19</v>
      </c>
      <c r="C325" s="144" t="str">
        <f>IF( ISBLANK('03.Muestra'!$E10),"",'03.Muestra'!$E10)</f>
        <v>https://www3.gobiernodecanarias.org/sanidad/scs/contenidoGenerico.jsp?idDocument=c6332147-5728-11eb-8a2c-c902a217e6a5&amp;idCarpeta=e01092c2-7d66-11ea-871d-cb574c2473a4</v>
      </c>
      <c r="D325" s="168" t="s">
        <v>78</v>
      </c>
      <c r="E325" s="137"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4" t="str">
        <f>IF( ISBLANK('03.Muestra'!$C11),"",'03.Muestra'!$C11)</f>
        <v>SCS-Registro de centros</v>
      </c>
      <c r="C326" s="144" t="str">
        <f>IF( ISBLANK('03.Muestra'!$E11),"",'03.Muestra'!$E11)</f>
        <v>https://www3.gobiernodecanarias.org/sanidad/scs/RegistroCentros/DoLoad</v>
      </c>
      <c r="D326" s="168" t="s">
        <v>78</v>
      </c>
      <c r="E326" s="137"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4" t="str">
        <f>IF( ISBLANK('03.Muestra'!$C12),"",'03.Muestra'!$C12)</f>
        <v>MiAutoTestCovid</v>
      </c>
      <c r="C327" s="144" t="str">
        <f>IF( ISBLANK('03.Muestra'!$E12),"",'03.Muestra'!$E12)</f>
        <v>https://www3.gobiernodecanarias.org/sanidad/scs/Miautotestcovid/</v>
      </c>
      <c r="D327" s="168" t="s">
        <v>78</v>
      </c>
      <c r="E327" s="137"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4" t="str">
        <f>IF( ISBLANK('03.Muestra'!$C13),"",'03.Muestra'!$C13)</f>
        <v>Informes epidemiológicos</v>
      </c>
      <c r="C328" s="144" t="str">
        <f>IF( ISBLANK('03.Muestra'!$E13),"",'03.Muestra'!$E13)</f>
        <v>https://www3.gobiernodecanarias.org/sanidad/scs/contenidoGenerico.jsp?idDocument=83670f95-f738-11ea-8b38-0997195c2925&amp;idCarpeta=e01092c2-7d66-11ea-871d-cb574c2473a4</v>
      </c>
      <c r="D328" s="168" t="s">
        <v>78</v>
      </c>
      <c r="E328" s="137"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4" t="str">
        <f>IF( ISBLANK('03.Muestra'!$C14),"",'03.Muestra'!$C14)</f>
        <v>Mapa Sanitario</v>
      </c>
      <c r="C329" s="144" t="str">
        <f>IF( ISBLANK('03.Muestra'!$E14),"",'03.Muestra'!$E14)</f>
        <v>https://www3.gobiernodecanarias.org/sanidad/scs/mapa.jsp?idDocument=f1272534-b1e0-11e0-8086-e35e241032d3&amp;idCarpeta=75cf3520-ab2b-11dd-970d-d73a0633ac17</v>
      </c>
      <c r="D329" s="168" t="s">
        <v>78</v>
      </c>
      <c r="E329" s="137"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4" t="str">
        <f>IF( ISBLANK('03.Muestra'!$C15),"",'03.Muestra'!$C15)</f>
        <v>gaptfformacion</v>
      </c>
      <c r="C330" s="144" t="str">
        <f>IF( ISBLANK('03.Muestra'!$E15),"",'03.Muestra'!$E15)</f>
        <v>https://www3.gobiernodecanarias.org/scs/gaptfformacion/</v>
      </c>
      <c r="D330" s="168" t="s">
        <v>90</v>
      </c>
      <c r="E330" s="137"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4" t="str">
        <f>IF( ISBLANK('03.Muestra'!$C16),"",'03.Muestra'!$C16)</f>
        <v>Tarjeta Sanitaria</v>
      </c>
      <c r="C331" s="144" t="str">
        <f>IF( ISBLANK('03.Muestra'!$E16),"",'03.Muestra'!$E16)</f>
        <v>https://www3.gobiernodecanarias.org/sanidad/scs/contenidoGenerico.jsp?idDocument=9090ca1f-a9bb-11de-ae50-15aa3b9230b7&amp;idCarpeta=ae273cd1-b385-11e9-82f7-8d5cff9227e6</v>
      </c>
      <c r="D331" s="168" t="s">
        <v>90</v>
      </c>
      <c r="E331" s="137"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4" t="str">
        <f>IF( ISBLANK('03.Muestra'!$C17),"",'03.Muestra'!$C17)</f>
        <v>Mapa Playas</v>
      </c>
      <c r="C332" s="144" t="str">
        <f>IF( ISBLANK('03.Muestra'!$E17),"",'03.Muestra'!$E17)</f>
        <v>https://www3.gobiernodecanarias.org/sanidad/scs/mapa.jsp?idDocument=0200b78a-a2fa-11e0-9610-f1717f4d08a3&amp;idCarpeta=75cf3520-ab2b-11dd-970d-d73a0633ac17</v>
      </c>
      <c r="D332" s="168" t="s">
        <v>78</v>
      </c>
      <c r="E332" s="137"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4" t="str">
        <f>IF( ISBLANK('03.Muestra'!$C18),"",'03.Muestra'!$C18)</f>
        <v>Certificado Covid Digital</v>
      </c>
      <c r="C333" s="144" t="str">
        <f>IF( ISBLANK('03.Muestra'!$E18),"",'03.Muestra'!$E18)</f>
        <v>https://www3.gobiernodecanarias.org/sanidad/scs/contenidoGenerico.jsp?idDocument=2a91d475-c785-11eb-b581-0f5e23fc7f70&amp;idCarpeta=e01092c2-7d66-11ea-871d-cb574c2473a4</v>
      </c>
      <c r="D333" s="168" t="s">
        <v>78</v>
      </c>
      <c r="E333" s="137"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4" t="str">
        <f>IF( ISBLANK('03.Muestra'!$C19),"",'03.Muestra'!$C19)</f>
        <v>Ciudadania</v>
      </c>
      <c r="C334" s="144" t="str">
        <f>IF( ISBLANK('03.Muestra'!$E19),"",'03.Muestra'!$E19)</f>
        <v>https://www3.gobiernodecanarias.org/sanidad/scs/tematica.jsp?idCarpeta=ae273cd1-b385-11e9-82f7-8d5cff9227e6</v>
      </c>
      <c r="D334" s="168" t="s">
        <v>78</v>
      </c>
      <c r="E334" s="137"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4" t="str">
        <f>IF( ISBLANK('03.Muestra'!$C20),"",'03.Muestra'!$C20)</f>
        <v>Petición de cita hospital</v>
      </c>
      <c r="C335" s="144" t="str">
        <f>IF( ISBLANK('03.Muestra'!$E20),"",'03.Muestra'!$E20)</f>
        <v>https://www3.gobiernodecanarias.org/sanidad/scs/CitasHUC/</v>
      </c>
      <c r="D335" s="168" t="s">
        <v>78</v>
      </c>
      <c r="E335" s="137" t="str">
        <f t="shared" si="16"/>
        <v/>
      </c>
      <c r="F335" s="19"/>
      <c r="G335" s="19"/>
      <c r="H335" s="19"/>
      <c r="I335" s="19"/>
      <c r="J335" s="19"/>
      <c r="K335" s="19"/>
      <c r="L335" s="19"/>
      <c r="Q335" s="19"/>
      <c r="R335" s="19"/>
      <c r="S335" s="19"/>
      <c r="T335" s="19"/>
      <c r="U335" s="19"/>
      <c r="V335" s="19"/>
      <c r="W335" s="19"/>
      <c r="X335" s="19"/>
      <c r="Y335" s="19"/>
    </row>
    <row r="336" spans="2:25" ht="12" customHeight="1">
      <c r="B336" s="144" t="str">
        <f>IF( ISBLANK('03.Muestra'!$C21),"",'03.Muestra'!$C21)</f>
        <v/>
      </c>
      <c r="C336" s="144" t="str">
        <f>IF( ISBLANK('03.Muestra'!$E21),"",'03.Muestra'!$E21)</f>
        <v/>
      </c>
      <c r="D336" s="168" t="str">
        <f t="shared" ref="D330:D357" si="17">IF(AND(B336&lt;&gt;"",C336&lt;&gt;""),"N/T","")</f>
        <v/>
      </c>
      <c r="E336" s="137" t="str">
        <f t="shared" si="16"/>
        <v/>
      </c>
      <c r="F336" s="19"/>
      <c r="G336" s="19"/>
      <c r="H336" s="19"/>
      <c r="I336" s="19"/>
      <c r="J336" s="19"/>
      <c r="K336" s="19"/>
      <c r="L336" s="19"/>
      <c r="Q336" s="19"/>
      <c r="R336" s="19"/>
      <c r="S336" s="19"/>
      <c r="T336" s="19"/>
      <c r="U336" s="19"/>
      <c r="V336" s="19"/>
      <c r="W336" s="19"/>
      <c r="X336" s="19"/>
      <c r="Y336" s="19"/>
    </row>
    <row r="337" spans="2:25" ht="12" customHeight="1">
      <c r="B337" s="144" t="str">
        <f>IF( ISBLANK('03.Muestra'!$C22),"",'03.Muestra'!$C22)</f>
        <v/>
      </c>
      <c r="C337" s="144" t="str">
        <f>IF( ISBLANK('03.Muestra'!$E22),"",'03.Muestra'!$E22)</f>
        <v/>
      </c>
      <c r="D337" s="168" t="str">
        <f t="shared" si="17"/>
        <v/>
      </c>
      <c r="E337" s="137" t="str">
        <f t="shared" si="16"/>
        <v/>
      </c>
      <c r="F337" s="19"/>
      <c r="G337" s="19"/>
      <c r="H337" s="19"/>
      <c r="I337" s="19"/>
      <c r="J337" s="19"/>
      <c r="K337" s="19"/>
      <c r="L337" s="19"/>
      <c r="Q337" s="19"/>
      <c r="R337" s="19"/>
      <c r="S337" s="19"/>
      <c r="T337" s="19"/>
      <c r="U337" s="19"/>
      <c r="V337" s="19"/>
      <c r="W337" s="19"/>
      <c r="X337" s="19"/>
      <c r="Y337" s="19"/>
    </row>
    <row r="338" spans="2:25" ht="12" customHeight="1">
      <c r="B338" s="144" t="str">
        <f>IF( ISBLANK('03.Muestra'!$C23),"",'03.Muestra'!$C23)</f>
        <v/>
      </c>
      <c r="C338" s="144" t="str">
        <f>IF( ISBLANK('03.Muestra'!$E23),"",'03.Muestra'!$E23)</f>
        <v/>
      </c>
      <c r="D338" s="168" t="str">
        <f t="shared" si="17"/>
        <v/>
      </c>
      <c r="E338" s="137" t="str">
        <f t="shared" si="16"/>
        <v/>
      </c>
      <c r="F338" s="19"/>
      <c r="G338" s="19"/>
      <c r="H338" s="19"/>
      <c r="I338" s="19"/>
      <c r="J338" s="19"/>
      <c r="K338" s="19"/>
      <c r="L338" s="19"/>
      <c r="Q338" s="19"/>
      <c r="R338" s="19"/>
      <c r="S338" s="19"/>
      <c r="T338" s="19"/>
      <c r="U338" s="19"/>
      <c r="V338" s="19"/>
      <c r="W338" s="19"/>
      <c r="X338" s="19"/>
      <c r="Y338" s="19"/>
    </row>
    <row r="339" spans="2:25" ht="12" customHeight="1">
      <c r="B339" s="144" t="str">
        <f>IF( ISBLANK('03.Muestra'!$C24),"",'03.Muestra'!$C24)</f>
        <v/>
      </c>
      <c r="C339" s="144" t="str">
        <f>IF( ISBLANK('03.Muestra'!$E24),"",'03.Muestra'!$E24)</f>
        <v/>
      </c>
      <c r="D339" s="168" t="str">
        <f t="shared" si="17"/>
        <v/>
      </c>
      <c r="E339" s="137" t="str">
        <f t="shared" si="16"/>
        <v/>
      </c>
      <c r="F339" s="19"/>
      <c r="G339" s="19"/>
      <c r="H339" s="19"/>
      <c r="I339" s="19"/>
      <c r="J339" s="19"/>
      <c r="K339" s="19"/>
      <c r="L339" s="19"/>
      <c r="Q339" s="19"/>
      <c r="R339" s="19"/>
      <c r="S339" s="19"/>
      <c r="T339" s="19"/>
      <c r="U339" s="19"/>
      <c r="V339" s="19"/>
      <c r="W339" s="19"/>
      <c r="X339" s="19"/>
      <c r="Y339" s="19"/>
    </row>
    <row r="340" spans="2:25" ht="12" customHeight="1">
      <c r="B340" s="144" t="str">
        <f>IF( ISBLANK('03.Muestra'!$C25),"",'03.Muestra'!$C25)</f>
        <v/>
      </c>
      <c r="C340" s="144" t="str">
        <f>IF( ISBLANK('03.Muestra'!$E25),"",'03.Muestra'!$E25)</f>
        <v/>
      </c>
      <c r="D340" s="168" t="str">
        <f t="shared" si="17"/>
        <v/>
      </c>
      <c r="E340" s="137" t="str">
        <f t="shared" si="16"/>
        <v/>
      </c>
      <c r="F340" s="19"/>
      <c r="G340" s="19"/>
      <c r="H340" s="19"/>
      <c r="I340" s="19"/>
      <c r="J340" s="19"/>
      <c r="K340" s="19"/>
      <c r="L340" s="19"/>
      <c r="Q340" s="19"/>
      <c r="R340" s="19"/>
      <c r="S340" s="19"/>
      <c r="T340" s="19"/>
      <c r="U340" s="19"/>
      <c r="V340" s="19"/>
      <c r="W340" s="19"/>
      <c r="X340" s="19"/>
      <c r="Y340" s="19"/>
    </row>
    <row r="341" spans="2:25" ht="12" customHeight="1">
      <c r="B341" s="144" t="str">
        <f>IF( ISBLANK('03.Muestra'!$C26),"",'03.Muestra'!$C26)</f>
        <v/>
      </c>
      <c r="C341" s="144" t="str">
        <f>IF( ISBLANK('03.Muestra'!$E26),"",'03.Muestra'!$E26)</f>
        <v/>
      </c>
      <c r="D341" s="168" t="str">
        <f t="shared" si="17"/>
        <v/>
      </c>
      <c r="E341" s="137" t="str">
        <f t="shared" si="16"/>
        <v/>
      </c>
      <c r="F341" s="19"/>
      <c r="G341" s="19"/>
      <c r="H341" s="19"/>
      <c r="I341" s="19"/>
      <c r="J341" s="19"/>
      <c r="K341" s="19"/>
      <c r="L341" s="19"/>
      <c r="Q341" s="19"/>
      <c r="R341" s="19"/>
      <c r="S341" s="19"/>
      <c r="T341" s="19"/>
      <c r="U341" s="19"/>
      <c r="V341" s="19"/>
      <c r="W341" s="19"/>
      <c r="X341" s="19"/>
      <c r="Y341" s="19"/>
    </row>
    <row r="342" spans="2:25" ht="12" customHeight="1">
      <c r="B342" s="144" t="str">
        <f>IF( ISBLANK('03.Muestra'!$C27),"",'03.Muestra'!$C27)</f>
        <v/>
      </c>
      <c r="C342" s="144" t="str">
        <f>IF( ISBLANK('03.Muestra'!$E27),"",'03.Muestra'!$E27)</f>
        <v/>
      </c>
      <c r="D342" s="168" t="str">
        <f t="shared" si="17"/>
        <v/>
      </c>
      <c r="E342" s="137" t="str">
        <f t="shared" si="16"/>
        <v/>
      </c>
      <c r="F342" s="19"/>
      <c r="G342" s="19"/>
      <c r="H342" s="19"/>
      <c r="I342" s="19"/>
      <c r="J342" s="19"/>
      <c r="K342" s="19"/>
      <c r="L342" s="19"/>
      <c r="Q342" s="19"/>
      <c r="R342" s="19"/>
      <c r="S342" s="19"/>
      <c r="T342" s="19"/>
      <c r="U342" s="19"/>
      <c r="V342" s="19"/>
      <c r="W342" s="19"/>
      <c r="X342" s="19"/>
      <c r="Y342" s="19"/>
    </row>
    <row r="343" spans="2:25" ht="12" customHeight="1">
      <c r="B343" s="144" t="str">
        <f>IF( ISBLANK('03.Muestra'!$C28),"",'03.Muestra'!$C28)</f>
        <v/>
      </c>
      <c r="C343" s="144" t="str">
        <f>IF( ISBLANK('03.Muestra'!$E28),"",'03.Muestra'!$E28)</f>
        <v/>
      </c>
      <c r="D343" s="168" t="str">
        <f t="shared" si="17"/>
        <v/>
      </c>
      <c r="E343" s="137" t="str">
        <f t="shared" si="16"/>
        <v/>
      </c>
      <c r="F343" s="19"/>
      <c r="G343" s="19"/>
      <c r="H343" s="19"/>
      <c r="I343" s="19"/>
      <c r="J343" s="19"/>
      <c r="K343" s="19"/>
      <c r="L343" s="19"/>
      <c r="Q343" s="19"/>
      <c r="R343" s="19"/>
      <c r="S343" s="19"/>
      <c r="T343" s="19"/>
      <c r="U343" s="19"/>
      <c r="V343" s="19"/>
      <c r="W343" s="19"/>
      <c r="X343" s="19"/>
      <c r="Y343" s="19"/>
    </row>
    <row r="344" spans="2:25" ht="12" customHeight="1">
      <c r="B344" s="144" t="str">
        <f>IF( ISBLANK('03.Muestra'!$C29),"",'03.Muestra'!$C29)</f>
        <v/>
      </c>
      <c r="C344" s="144" t="str">
        <f>IF( ISBLANK('03.Muestra'!$E29),"",'03.Muestra'!$E29)</f>
        <v/>
      </c>
      <c r="D344" s="168" t="str">
        <f t="shared" si="17"/>
        <v/>
      </c>
      <c r="E344" s="137" t="str">
        <f t="shared" si="16"/>
        <v/>
      </c>
      <c r="F344" s="19"/>
      <c r="G344" s="19"/>
      <c r="H344" s="19"/>
      <c r="I344" s="19"/>
      <c r="J344" s="19"/>
      <c r="K344" s="19"/>
      <c r="L344" s="19"/>
      <c r="Q344" s="19"/>
      <c r="R344" s="19"/>
      <c r="S344" s="19"/>
      <c r="T344" s="19"/>
      <c r="U344" s="19"/>
      <c r="V344" s="19"/>
      <c r="W344" s="19"/>
      <c r="X344" s="19"/>
      <c r="Y344" s="19"/>
    </row>
    <row r="345" spans="2:25" ht="12" customHeight="1">
      <c r="B345" s="144" t="str">
        <f>IF( ISBLANK('03.Muestra'!$C30),"",'03.Muestra'!$C30)</f>
        <v/>
      </c>
      <c r="C345" s="144" t="str">
        <f>IF( ISBLANK('03.Muestra'!$E30),"",'03.Muestra'!$E30)</f>
        <v/>
      </c>
      <c r="D345" s="168" t="str">
        <f t="shared" si="17"/>
        <v/>
      </c>
      <c r="E345" s="137" t="str">
        <f t="shared" si="16"/>
        <v/>
      </c>
      <c r="F345" s="19"/>
      <c r="G345" s="19"/>
      <c r="H345" s="19"/>
      <c r="I345" s="19"/>
      <c r="J345" s="19"/>
      <c r="K345" s="19"/>
      <c r="L345" s="19"/>
      <c r="Q345" s="19"/>
      <c r="R345" s="19"/>
      <c r="S345" s="19"/>
      <c r="T345" s="19"/>
      <c r="U345" s="19"/>
      <c r="V345" s="19"/>
      <c r="W345" s="19"/>
      <c r="X345" s="19"/>
      <c r="Y345" s="19"/>
    </row>
    <row r="346" spans="2:25" ht="12" customHeight="1">
      <c r="B346" s="144" t="str">
        <f>IF( ISBLANK('03.Muestra'!$C31),"",'03.Muestra'!$C31)</f>
        <v/>
      </c>
      <c r="C346" s="144" t="str">
        <f>IF( ISBLANK('03.Muestra'!$E31),"",'03.Muestra'!$E31)</f>
        <v/>
      </c>
      <c r="D346" s="168" t="str">
        <f t="shared" si="17"/>
        <v/>
      </c>
      <c r="E346" s="137"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4" t="str">
        <f>IF( ISBLANK('03.Muestra'!$C32),"",'03.Muestra'!$C32)</f>
        <v/>
      </c>
      <c r="C347" s="144" t="str">
        <f>IF( ISBLANK('03.Muestra'!$E32),"",'03.Muestra'!$E32)</f>
        <v/>
      </c>
      <c r="D347" s="168" t="str">
        <f t="shared" si="17"/>
        <v/>
      </c>
      <c r="E347" s="137"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4" t="str">
        <f>IF( ISBLANK('03.Muestra'!$C33),"",'03.Muestra'!$C33)</f>
        <v/>
      </c>
      <c r="C348" s="144" t="str">
        <f>IF( ISBLANK('03.Muestra'!$E33),"",'03.Muestra'!$E33)</f>
        <v/>
      </c>
      <c r="D348" s="168" t="str">
        <f t="shared" si="17"/>
        <v/>
      </c>
      <c r="E348" s="137"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4" t="str">
        <f>IF( ISBLANK('03.Muestra'!$C34),"",'03.Muestra'!$C34)</f>
        <v/>
      </c>
      <c r="C349" s="144" t="str">
        <f>IF( ISBLANK('03.Muestra'!$E34),"",'03.Muestra'!$E34)</f>
        <v/>
      </c>
      <c r="D349" s="168" t="str">
        <f t="shared" si="17"/>
        <v/>
      </c>
      <c r="E349" s="137"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4" t="str">
        <f>IF( ISBLANK('03.Muestra'!$C35),"",'03.Muestra'!$C35)</f>
        <v/>
      </c>
      <c r="C350" s="144" t="str">
        <f>IF( ISBLANK('03.Muestra'!$E35),"",'03.Muestra'!$E35)</f>
        <v/>
      </c>
      <c r="D350" s="168" t="str">
        <f t="shared" si="17"/>
        <v/>
      </c>
      <c r="E350" s="137"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4" t="str">
        <f>IF( ISBLANK('03.Muestra'!$C36),"",'03.Muestra'!$C36)</f>
        <v/>
      </c>
      <c r="C351" s="144" t="str">
        <f>IF( ISBLANK('03.Muestra'!$E36),"",'03.Muestra'!$E36)</f>
        <v/>
      </c>
      <c r="D351" s="168" t="str">
        <f t="shared" si="17"/>
        <v/>
      </c>
      <c r="E351" s="137" t="str">
        <f t="shared" si="16"/>
        <v/>
      </c>
      <c r="F351" s="157"/>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4" t="str">
        <f>IF( ISBLANK('03.Muestra'!$C37),"",'03.Muestra'!$C37)</f>
        <v/>
      </c>
      <c r="C352" s="144" t="str">
        <f>IF( ISBLANK('03.Muestra'!$E37),"",'03.Muestra'!$E37)</f>
        <v/>
      </c>
      <c r="D352" s="168" t="str">
        <f t="shared" si="17"/>
        <v/>
      </c>
      <c r="E352" s="137" t="str">
        <f t="shared" si="16"/>
        <v/>
      </c>
      <c r="F352" s="157"/>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4" t="str">
        <f>IF( ISBLANK('03.Muestra'!$C38),"",'03.Muestra'!$C38)</f>
        <v/>
      </c>
      <c r="C353" s="144" t="str">
        <f>IF( ISBLANK('03.Muestra'!$E38),"",'03.Muestra'!$E38)</f>
        <v/>
      </c>
      <c r="D353" s="168" t="str">
        <f t="shared" si="17"/>
        <v/>
      </c>
      <c r="E353" s="137" t="str">
        <f t="shared" si="16"/>
        <v/>
      </c>
      <c r="F353" s="157"/>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4" t="str">
        <f>IF( ISBLANK('03.Muestra'!$C39),"",'03.Muestra'!$C39)</f>
        <v/>
      </c>
      <c r="C354" s="144" t="str">
        <f>IF( ISBLANK('03.Muestra'!$E39),"",'03.Muestra'!$E39)</f>
        <v/>
      </c>
      <c r="D354" s="168" t="str">
        <f t="shared" si="17"/>
        <v/>
      </c>
      <c r="E354" s="137" t="str">
        <f t="shared" si="16"/>
        <v/>
      </c>
      <c r="F354" s="157"/>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4" t="str">
        <f>IF( ISBLANK('03.Muestra'!$C40),"",'03.Muestra'!$C40)</f>
        <v/>
      </c>
      <c r="C355" s="144" t="str">
        <f>IF( ISBLANK('03.Muestra'!$E40),"",'03.Muestra'!$E40)</f>
        <v/>
      </c>
      <c r="D355" s="168" t="str">
        <f t="shared" si="17"/>
        <v/>
      </c>
      <c r="E355" s="137" t="str">
        <f t="shared" si="16"/>
        <v/>
      </c>
      <c r="F355" s="157"/>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4" t="str">
        <f>IF( ISBLANK('03.Muestra'!$C41),"",'03.Muestra'!$C41)</f>
        <v/>
      </c>
      <c r="C356" s="144" t="str">
        <f>IF( ISBLANK('03.Muestra'!$E41),"",'03.Muestra'!$E41)</f>
        <v/>
      </c>
      <c r="D356" s="168" t="str">
        <f t="shared" si="17"/>
        <v/>
      </c>
      <c r="E356" s="137" t="str">
        <f t="shared" si="16"/>
        <v/>
      </c>
      <c r="F356" s="157"/>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4" t="str">
        <f>IF( ISBLANK('03.Muestra'!$C42),"",'03.Muestra'!$C42)</f>
        <v/>
      </c>
      <c r="C357" s="144" t="str">
        <f>IF( ISBLANK('03.Muestra'!$E42),"",'03.Muestra'!$E42)</f>
        <v/>
      </c>
      <c r="D357" s="168" t="str">
        <f t="shared" si="17"/>
        <v/>
      </c>
      <c r="E357" s="137"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7"/>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1"/>
      <c r="C359" s="19"/>
      <c r="D359" s="137"/>
      <c r="E359" s="142"/>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7" t="s">
        <v>77</v>
      </c>
      <c r="C360" s="28" t="s">
        <v>124</v>
      </c>
      <c r="D360" s="29" t="s">
        <v>87</v>
      </c>
      <c r="E360" s="156"/>
      <c r="K360" s="19"/>
      <c r="L360" s="19"/>
      <c r="M360" s="19"/>
      <c r="N360" s="19"/>
      <c r="O360" s="19"/>
      <c r="P360" s="19"/>
      <c r="Q360" s="19"/>
      <c r="R360" s="19"/>
      <c r="S360" s="19"/>
      <c r="T360" s="19"/>
      <c r="U360" s="19"/>
      <c r="V360" s="19"/>
      <c r="W360" s="19"/>
      <c r="X360" s="19"/>
      <c r="Y360" s="19"/>
    </row>
    <row r="361" spans="2:25" ht="12" customHeight="1">
      <c r="B361" s="144" t="str">
        <f>IF( ISBLANK('03.Muestra'!$C8),"",'03.Muestra'!$C8)</f>
        <v>Servicio Canario de Salud</v>
      </c>
      <c r="C361" s="144" t="str">
        <f>IF( ISBLANK('03.Muestra'!$E8),"",'03.Muestra'!$E8)</f>
        <v>https://www3.gobiernodecanarias.org/sanidad/scs/</v>
      </c>
      <c r="D361" s="168" t="s">
        <v>78</v>
      </c>
      <c r="E361" s="137" t="str">
        <f t="shared" ref="E361:E395" si="18">IF(D361&lt;&gt;"",IF(AND(B361&lt;&gt;"",C361&lt;&gt;""),"","ERR"),"")</f>
        <v/>
      </c>
      <c r="F361" s="145" t="str">
        <f t="array" ref="F361:J361">TRANSPOSE('DATA - Oculta'!$U$9:$U$13)</f>
        <v>N/T</v>
      </c>
      <c r="G361" s="146" t="str">
        <v>N/D</v>
      </c>
      <c r="H361" s="147" t="str">
        <v>N/A</v>
      </c>
      <c r="I361" s="148" t="str">
        <v>Falla</v>
      </c>
      <c r="J361" s="149" t="str">
        <v>Pasa</v>
      </c>
      <c r="K361" s="150" t="s">
        <v>85</v>
      </c>
      <c r="L361" s="19"/>
      <c r="M361" s="19"/>
      <c r="N361" s="19"/>
      <c r="O361" s="19"/>
      <c r="P361" s="19"/>
      <c r="Q361" s="19"/>
      <c r="R361" s="19"/>
      <c r="S361" s="19"/>
      <c r="T361" s="19"/>
      <c r="U361" s="19"/>
      <c r="V361" s="19"/>
      <c r="W361" s="19"/>
      <c r="X361" s="19"/>
      <c r="Y361" s="19"/>
    </row>
    <row r="362" spans="2:25" ht="12" customHeight="1">
      <c r="B362" s="144" t="str">
        <f>IF( ISBLANK('03.Muestra'!$C9),"",'03.Muestra'!$C9)</f>
        <v>Profesionales</v>
      </c>
      <c r="C362" s="144" t="str">
        <f>IF( ISBLANK('03.Muestra'!$E9),"",'03.Muestra'!$E9)</f>
        <v>https://www3.gobiernodecanarias.org/sanidad/scs/tematica.jsp?idCarpeta=381a58ec-a15a-11e9-a502-d7333c007c29</v>
      </c>
      <c r="D362" s="168" t="s">
        <v>78</v>
      </c>
      <c r="E362" s="137" t="str">
        <f t="shared" si="18"/>
        <v/>
      </c>
      <c r="F362" s="151">
        <f ca="1">COUNTIF($D361:INDIRECT("$D" &amp;  SUM(ROW()-1,'03.Muestra'!$D$45)-1),F361)</f>
        <v>0</v>
      </c>
      <c r="G362" s="151">
        <f ca="1">COUNTIF($D361:INDIRECT("$D" &amp;  SUM(ROW()-1,'03.Muestra'!$D$45)-1),G361)</f>
        <v>0</v>
      </c>
      <c r="H362" s="151">
        <f ca="1">COUNTIF($D361:INDIRECT("$D" &amp;  SUM(ROW()-1,'03.Muestra'!$D$45)-1),H361)</f>
        <v>2</v>
      </c>
      <c r="I362" s="151">
        <f ca="1">COUNTIF($D361:INDIRECT("$D" &amp;  SUM(ROW()-1,'03.Muestra'!$D$45)-1),I361)</f>
        <v>2</v>
      </c>
      <c r="J362" s="151">
        <f ca="1">COUNTIF($D361:INDIRECT("$D" &amp;  SUM(ROW()-1,'03.Muestra'!$D$45)-1),J361)</f>
        <v>9</v>
      </c>
      <c r="K362" s="151">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4" t="str">
        <f>IF( ISBLANK('03.Muestra'!$C10),"",'03.Muestra'!$C10)</f>
        <v>Vacunación frente Covid-19</v>
      </c>
      <c r="C363" s="144" t="str">
        <f>IF( ISBLANK('03.Muestra'!$E10),"",'03.Muestra'!$E10)</f>
        <v>https://www3.gobiernodecanarias.org/sanidad/scs/contenidoGenerico.jsp?idDocument=c6332147-5728-11eb-8a2c-c902a217e6a5&amp;idCarpeta=e01092c2-7d66-11ea-871d-cb574c2473a4</v>
      </c>
      <c r="D363" s="168" t="s">
        <v>78</v>
      </c>
      <c r="E363" s="137"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4" t="str">
        <f>IF( ISBLANK('03.Muestra'!$C11),"",'03.Muestra'!$C11)</f>
        <v>SCS-Registro de centros</v>
      </c>
      <c r="C364" s="144" t="str">
        <f>IF( ISBLANK('03.Muestra'!$E11),"",'03.Muestra'!$E11)</f>
        <v>https://www3.gobiernodecanarias.org/sanidad/scs/RegistroCentros/DoLoad</v>
      </c>
      <c r="D364" s="168" t="s">
        <v>90</v>
      </c>
      <c r="E364" s="137"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4" t="str">
        <f>IF( ISBLANK('03.Muestra'!$C12),"",'03.Muestra'!$C12)</f>
        <v>MiAutoTestCovid</v>
      </c>
      <c r="C365" s="144" t="str">
        <f>IF( ISBLANK('03.Muestra'!$E12),"",'03.Muestra'!$E12)</f>
        <v>https://www3.gobiernodecanarias.org/sanidad/scs/Miautotestcovid/</v>
      </c>
      <c r="D365" s="168" t="s">
        <v>78</v>
      </c>
      <c r="E365" s="137"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4" t="str">
        <f>IF( ISBLANK('03.Muestra'!$C13),"",'03.Muestra'!$C13)</f>
        <v>Informes epidemiológicos</v>
      </c>
      <c r="C366" s="144" t="str">
        <f>IF( ISBLANK('03.Muestra'!$E13),"",'03.Muestra'!$E13)</f>
        <v>https://www3.gobiernodecanarias.org/sanidad/scs/contenidoGenerico.jsp?idDocument=83670f95-f738-11ea-8b38-0997195c2925&amp;idCarpeta=e01092c2-7d66-11ea-871d-cb574c2473a4</v>
      </c>
      <c r="D366" s="168" t="s">
        <v>78</v>
      </c>
      <c r="E366" s="137"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4" t="str">
        <f>IF( ISBLANK('03.Muestra'!$C14),"",'03.Muestra'!$C14)</f>
        <v>Mapa Sanitario</v>
      </c>
      <c r="C367" s="144" t="str">
        <f>IF( ISBLANK('03.Muestra'!$E14),"",'03.Muestra'!$E14)</f>
        <v>https://www3.gobiernodecanarias.org/sanidad/scs/mapa.jsp?idDocument=f1272534-b1e0-11e0-8086-e35e241032d3&amp;idCarpeta=75cf3520-ab2b-11dd-970d-d73a0633ac17</v>
      </c>
      <c r="D367" s="168" t="s">
        <v>78</v>
      </c>
      <c r="E367" s="137"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4" t="str">
        <f>IF( ISBLANK('03.Muestra'!$C15),"",'03.Muestra'!$C15)</f>
        <v>gaptfformacion</v>
      </c>
      <c r="C368" s="144" t="str">
        <f>IF( ISBLANK('03.Muestra'!$E15),"",'03.Muestra'!$E15)</f>
        <v>https://www3.gobiernodecanarias.org/scs/gaptfformacion/</v>
      </c>
      <c r="D368" s="168" t="s">
        <v>81</v>
      </c>
      <c r="E368" s="137"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4" t="str">
        <f>IF( ISBLANK('03.Muestra'!$C16),"",'03.Muestra'!$C16)</f>
        <v>Tarjeta Sanitaria</v>
      </c>
      <c r="C369" s="144" t="str">
        <f>IF( ISBLANK('03.Muestra'!$E16),"",'03.Muestra'!$E16)</f>
        <v>https://www3.gobiernodecanarias.org/sanidad/scs/contenidoGenerico.jsp?idDocument=9090ca1f-a9bb-11de-ae50-15aa3b9230b7&amp;idCarpeta=ae273cd1-b385-11e9-82f7-8d5cff9227e6</v>
      </c>
      <c r="D369" s="168" t="s">
        <v>81</v>
      </c>
      <c r="E369" s="137"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4" t="str">
        <f>IF( ISBLANK('03.Muestra'!$C17),"",'03.Muestra'!$C17)</f>
        <v>Mapa Playas</v>
      </c>
      <c r="C370" s="144" t="str">
        <f>IF( ISBLANK('03.Muestra'!$E17),"",'03.Muestra'!$E17)</f>
        <v>https://www3.gobiernodecanarias.org/sanidad/scs/mapa.jsp?idDocument=0200b78a-a2fa-11e0-9610-f1717f4d08a3&amp;idCarpeta=75cf3520-ab2b-11dd-970d-d73a0633ac17</v>
      </c>
      <c r="D370" s="168" t="s">
        <v>78</v>
      </c>
      <c r="E370" s="137"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4" t="str">
        <f>IF( ISBLANK('03.Muestra'!$C18),"",'03.Muestra'!$C18)</f>
        <v>Certificado Covid Digital</v>
      </c>
      <c r="C371" s="144" t="str">
        <f>IF( ISBLANK('03.Muestra'!$E18),"",'03.Muestra'!$E18)</f>
        <v>https://www3.gobiernodecanarias.org/sanidad/scs/contenidoGenerico.jsp?idDocument=2a91d475-c785-11eb-b581-0f5e23fc7f70&amp;idCarpeta=e01092c2-7d66-11ea-871d-cb574c2473a4</v>
      </c>
      <c r="D371" s="168" t="s">
        <v>78</v>
      </c>
      <c r="E371" s="137"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4" t="str">
        <f>IF( ISBLANK('03.Muestra'!$C19),"",'03.Muestra'!$C19)</f>
        <v>Ciudadania</v>
      </c>
      <c r="C372" s="144" t="str">
        <f>IF( ISBLANK('03.Muestra'!$E19),"",'03.Muestra'!$E19)</f>
        <v>https://www3.gobiernodecanarias.org/sanidad/scs/tematica.jsp?idCarpeta=ae273cd1-b385-11e9-82f7-8d5cff9227e6</v>
      </c>
      <c r="D372" s="168" t="s">
        <v>78</v>
      </c>
      <c r="E372" s="137"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4" t="str">
        <f>IF( ISBLANK('03.Muestra'!$C20),"",'03.Muestra'!$C20)</f>
        <v>Petición de cita hospital</v>
      </c>
      <c r="C373" s="144" t="str">
        <f>IF( ISBLANK('03.Muestra'!$E20),"",'03.Muestra'!$E20)</f>
        <v>https://www3.gobiernodecanarias.org/sanidad/scs/CitasHUC/</v>
      </c>
      <c r="D373" s="168" t="s">
        <v>90</v>
      </c>
      <c r="E373" s="137" t="str">
        <f t="shared" si="18"/>
        <v/>
      </c>
      <c r="F373" s="19"/>
      <c r="G373" s="19"/>
      <c r="H373" s="19"/>
      <c r="I373" s="19"/>
      <c r="J373" s="19"/>
      <c r="K373" s="19"/>
      <c r="L373" s="19"/>
      <c r="Q373" s="19"/>
      <c r="R373" s="19"/>
      <c r="S373" s="19"/>
      <c r="T373" s="19"/>
      <c r="U373" s="19"/>
      <c r="V373" s="19"/>
      <c r="W373" s="19"/>
      <c r="X373" s="19"/>
      <c r="Y373" s="19"/>
    </row>
    <row r="374" spans="2:25" ht="12" customHeight="1">
      <c r="B374" s="144" t="str">
        <f>IF( ISBLANK('03.Muestra'!$C21),"",'03.Muestra'!$C21)</f>
        <v/>
      </c>
      <c r="C374" s="144" t="str">
        <f>IF( ISBLANK('03.Muestra'!$E21),"",'03.Muestra'!$E21)</f>
        <v/>
      </c>
      <c r="D374" s="168" t="str">
        <f t="shared" ref="D368:D395" si="19">IF(AND(B374&lt;&gt;"",C374&lt;&gt;""),"N/T","")</f>
        <v/>
      </c>
      <c r="E374" s="137" t="str">
        <f t="shared" si="18"/>
        <v/>
      </c>
      <c r="F374" s="19"/>
      <c r="G374" s="19"/>
      <c r="H374" s="19"/>
      <c r="I374" s="19"/>
      <c r="J374" s="19"/>
      <c r="K374" s="19"/>
      <c r="L374" s="19"/>
      <c r="Q374" s="19"/>
      <c r="R374" s="19"/>
      <c r="S374" s="19"/>
      <c r="T374" s="19"/>
      <c r="U374" s="19"/>
      <c r="V374" s="19"/>
      <c r="W374" s="19"/>
      <c r="X374" s="19"/>
      <c r="Y374" s="19"/>
    </row>
    <row r="375" spans="2:25" ht="12" customHeight="1">
      <c r="B375" s="144" t="str">
        <f>IF( ISBLANK('03.Muestra'!$C22),"",'03.Muestra'!$C22)</f>
        <v/>
      </c>
      <c r="C375" s="144" t="str">
        <f>IF( ISBLANK('03.Muestra'!$E22),"",'03.Muestra'!$E22)</f>
        <v/>
      </c>
      <c r="D375" s="168" t="str">
        <f t="shared" si="19"/>
        <v/>
      </c>
      <c r="E375" s="137" t="str">
        <f t="shared" si="18"/>
        <v/>
      </c>
      <c r="F375" s="19"/>
      <c r="G375" s="19"/>
      <c r="H375" s="19"/>
      <c r="I375" s="19"/>
      <c r="J375" s="19"/>
      <c r="K375" s="19"/>
      <c r="L375" s="19"/>
      <c r="Q375" s="19"/>
      <c r="R375" s="19"/>
      <c r="S375" s="19"/>
      <c r="T375" s="19"/>
      <c r="U375" s="19"/>
      <c r="V375" s="19"/>
      <c r="W375" s="19"/>
      <c r="X375" s="19"/>
      <c r="Y375" s="19"/>
    </row>
    <row r="376" spans="2:25" ht="12" customHeight="1">
      <c r="B376" s="144" t="str">
        <f>IF( ISBLANK('03.Muestra'!$C23),"",'03.Muestra'!$C23)</f>
        <v/>
      </c>
      <c r="C376" s="144" t="str">
        <f>IF( ISBLANK('03.Muestra'!$E23),"",'03.Muestra'!$E23)</f>
        <v/>
      </c>
      <c r="D376" s="168" t="str">
        <f t="shared" si="19"/>
        <v/>
      </c>
      <c r="E376" s="137" t="str">
        <f t="shared" si="18"/>
        <v/>
      </c>
      <c r="F376" s="19"/>
      <c r="G376" s="19"/>
      <c r="H376" s="19"/>
      <c r="I376" s="19"/>
      <c r="J376" s="19"/>
      <c r="K376" s="19"/>
      <c r="L376" s="19"/>
      <c r="Q376" s="19"/>
      <c r="R376" s="19"/>
      <c r="S376" s="19"/>
      <c r="T376" s="19"/>
      <c r="U376" s="19"/>
      <c r="V376" s="19"/>
      <c r="W376" s="19"/>
      <c r="X376" s="19"/>
      <c r="Y376" s="19"/>
    </row>
    <row r="377" spans="2:25" ht="12" customHeight="1">
      <c r="B377" s="144" t="str">
        <f>IF( ISBLANK('03.Muestra'!$C24),"",'03.Muestra'!$C24)</f>
        <v/>
      </c>
      <c r="C377" s="144" t="str">
        <f>IF( ISBLANK('03.Muestra'!$E24),"",'03.Muestra'!$E24)</f>
        <v/>
      </c>
      <c r="D377" s="168" t="str">
        <f t="shared" si="19"/>
        <v/>
      </c>
      <c r="E377" s="137" t="str">
        <f t="shared" si="18"/>
        <v/>
      </c>
      <c r="F377" s="19"/>
      <c r="G377" s="19"/>
      <c r="H377" s="19"/>
      <c r="I377" s="19"/>
      <c r="J377" s="19"/>
      <c r="K377" s="19"/>
      <c r="L377" s="19"/>
      <c r="Q377" s="19"/>
      <c r="R377" s="19"/>
      <c r="S377" s="19"/>
      <c r="T377" s="19"/>
      <c r="U377" s="19"/>
      <c r="V377" s="19"/>
      <c r="W377" s="19"/>
      <c r="X377" s="19"/>
      <c r="Y377" s="19"/>
    </row>
    <row r="378" spans="2:25" ht="12" customHeight="1">
      <c r="B378" s="144" t="str">
        <f>IF( ISBLANK('03.Muestra'!$C25),"",'03.Muestra'!$C25)</f>
        <v/>
      </c>
      <c r="C378" s="144" t="str">
        <f>IF( ISBLANK('03.Muestra'!$E25),"",'03.Muestra'!$E25)</f>
        <v/>
      </c>
      <c r="D378" s="168" t="str">
        <f t="shared" si="19"/>
        <v/>
      </c>
      <c r="E378" s="137" t="str">
        <f t="shared" si="18"/>
        <v/>
      </c>
      <c r="F378" s="19"/>
      <c r="G378" s="19"/>
      <c r="H378" s="19"/>
      <c r="I378" s="19"/>
      <c r="J378" s="19"/>
      <c r="K378" s="19"/>
      <c r="L378" s="19"/>
      <c r="Q378" s="19"/>
      <c r="R378" s="19"/>
      <c r="S378" s="19"/>
      <c r="T378" s="19"/>
      <c r="U378" s="19"/>
      <c r="V378" s="19"/>
      <c r="W378" s="19"/>
      <c r="X378" s="19"/>
      <c r="Y378" s="19"/>
    </row>
    <row r="379" spans="2:25" ht="12" customHeight="1">
      <c r="B379" s="144" t="str">
        <f>IF( ISBLANK('03.Muestra'!$C26),"",'03.Muestra'!$C26)</f>
        <v/>
      </c>
      <c r="C379" s="144" t="str">
        <f>IF( ISBLANK('03.Muestra'!$E26),"",'03.Muestra'!$E26)</f>
        <v/>
      </c>
      <c r="D379" s="168" t="str">
        <f t="shared" si="19"/>
        <v/>
      </c>
      <c r="E379" s="137" t="str">
        <f t="shared" si="18"/>
        <v/>
      </c>
      <c r="F379" s="19"/>
      <c r="G379" s="19"/>
      <c r="H379" s="19"/>
      <c r="I379" s="19"/>
      <c r="J379" s="19"/>
      <c r="K379" s="19"/>
      <c r="L379" s="19"/>
      <c r="Q379" s="19"/>
      <c r="R379" s="19"/>
      <c r="S379" s="19"/>
      <c r="T379" s="19"/>
      <c r="U379" s="19"/>
      <c r="V379" s="19"/>
      <c r="W379" s="19"/>
      <c r="X379" s="19"/>
      <c r="Y379" s="19"/>
    </row>
    <row r="380" spans="2:25" ht="12" customHeight="1">
      <c r="B380" s="144" t="str">
        <f>IF( ISBLANK('03.Muestra'!$C27),"",'03.Muestra'!$C27)</f>
        <v/>
      </c>
      <c r="C380" s="144" t="str">
        <f>IF( ISBLANK('03.Muestra'!$E27),"",'03.Muestra'!$E27)</f>
        <v/>
      </c>
      <c r="D380" s="168" t="str">
        <f t="shared" si="19"/>
        <v/>
      </c>
      <c r="E380" s="137" t="str">
        <f t="shared" si="18"/>
        <v/>
      </c>
      <c r="F380" s="19"/>
      <c r="G380" s="19"/>
      <c r="H380" s="19"/>
      <c r="I380" s="19"/>
      <c r="J380" s="19"/>
      <c r="K380" s="19"/>
      <c r="L380" s="19"/>
      <c r="Q380" s="19"/>
      <c r="R380" s="19"/>
      <c r="S380" s="19"/>
      <c r="T380" s="19"/>
      <c r="U380" s="19"/>
      <c r="V380" s="19"/>
      <c r="W380" s="19"/>
      <c r="X380" s="19"/>
      <c r="Y380" s="19"/>
    </row>
    <row r="381" spans="2:25" ht="12" customHeight="1">
      <c r="B381" s="144" t="str">
        <f>IF( ISBLANK('03.Muestra'!$C28),"",'03.Muestra'!$C28)</f>
        <v/>
      </c>
      <c r="C381" s="144" t="str">
        <f>IF( ISBLANK('03.Muestra'!$E28),"",'03.Muestra'!$E28)</f>
        <v/>
      </c>
      <c r="D381" s="168" t="str">
        <f t="shared" si="19"/>
        <v/>
      </c>
      <c r="E381" s="137" t="str">
        <f t="shared" si="18"/>
        <v/>
      </c>
      <c r="F381" s="19"/>
      <c r="G381" s="19"/>
      <c r="H381" s="19"/>
      <c r="I381" s="19"/>
      <c r="J381" s="19"/>
      <c r="K381" s="19"/>
      <c r="L381" s="19"/>
      <c r="Q381" s="19"/>
      <c r="R381" s="19"/>
      <c r="S381" s="19"/>
      <c r="T381" s="19"/>
      <c r="U381" s="19"/>
      <c r="V381" s="19"/>
      <c r="W381" s="19"/>
      <c r="X381" s="19"/>
      <c r="Y381" s="19"/>
    </row>
    <row r="382" spans="2:25" ht="12" customHeight="1">
      <c r="B382" s="144" t="str">
        <f>IF( ISBLANK('03.Muestra'!$C29),"",'03.Muestra'!$C29)</f>
        <v/>
      </c>
      <c r="C382" s="144" t="str">
        <f>IF( ISBLANK('03.Muestra'!$E29),"",'03.Muestra'!$E29)</f>
        <v/>
      </c>
      <c r="D382" s="168" t="str">
        <f t="shared" si="19"/>
        <v/>
      </c>
      <c r="E382" s="137" t="str">
        <f t="shared" si="18"/>
        <v/>
      </c>
      <c r="F382" s="19"/>
      <c r="G382" s="19"/>
      <c r="H382" s="19"/>
      <c r="I382" s="19"/>
      <c r="J382" s="19"/>
      <c r="K382" s="19"/>
      <c r="L382" s="19"/>
      <c r="Q382" s="19"/>
      <c r="R382" s="19"/>
      <c r="S382" s="19"/>
      <c r="T382" s="19"/>
      <c r="U382" s="19"/>
      <c r="V382" s="19"/>
      <c r="W382" s="19"/>
      <c r="X382" s="19"/>
      <c r="Y382" s="19"/>
    </row>
    <row r="383" spans="2:25" ht="12" customHeight="1">
      <c r="B383" s="144" t="str">
        <f>IF( ISBLANK('03.Muestra'!$C30),"",'03.Muestra'!$C30)</f>
        <v/>
      </c>
      <c r="C383" s="144" t="str">
        <f>IF( ISBLANK('03.Muestra'!$E30),"",'03.Muestra'!$E30)</f>
        <v/>
      </c>
      <c r="D383" s="168" t="str">
        <f t="shared" si="19"/>
        <v/>
      </c>
      <c r="E383" s="137" t="str">
        <f t="shared" si="18"/>
        <v/>
      </c>
      <c r="F383" s="19"/>
      <c r="G383" s="19"/>
      <c r="H383" s="19"/>
      <c r="I383" s="19"/>
      <c r="J383" s="19"/>
      <c r="K383" s="19"/>
      <c r="L383" s="19"/>
      <c r="Q383" s="19"/>
      <c r="R383" s="19"/>
      <c r="S383" s="19"/>
      <c r="T383" s="19"/>
      <c r="U383" s="19"/>
      <c r="V383" s="19"/>
      <c r="W383" s="19"/>
      <c r="X383" s="19"/>
      <c r="Y383" s="19"/>
    </row>
    <row r="384" spans="2:25" ht="12" customHeight="1">
      <c r="B384" s="144" t="str">
        <f>IF( ISBLANK('03.Muestra'!$C31),"",'03.Muestra'!$C31)</f>
        <v/>
      </c>
      <c r="C384" s="144" t="str">
        <f>IF( ISBLANK('03.Muestra'!$E31),"",'03.Muestra'!$E31)</f>
        <v/>
      </c>
      <c r="D384" s="168" t="str">
        <f t="shared" si="19"/>
        <v/>
      </c>
      <c r="E384" s="137"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4" t="str">
        <f>IF( ISBLANK('03.Muestra'!$C32),"",'03.Muestra'!$C32)</f>
        <v/>
      </c>
      <c r="C385" s="144" t="str">
        <f>IF( ISBLANK('03.Muestra'!$E32),"",'03.Muestra'!$E32)</f>
        <v/>
      </c>
      <c r="D385" s="168" t="str">
        <f t="shared" si="19"/>
        <v/>
      </c>
      <c r="E385" s="137"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4" t="str">
        <f>IF( ISBLANK('03.Muestra'!$C33),"",'03.Muestra'!$C33)</f>
        <v/>
      </c>
      <c r="C386" s="144" t="str">
        <f>IF( ISBLANK('03.Muestra'!$E33),"",'03.Muestra'!$E33)</f>
        <v/>
      </c>
      <c r="D386" s="168" t="str">
        <f t="shared" si="19"/>
        <v/>
      </c>
      <c r="E386" s="137"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4" t="str">
        <f>IF( ISBLANK('03.Muestra'!$C34),"",'03.Muestra'!$C34)</f>
        <v/>
      </c>
      <c r="C387" s="144" t="str">
        <f>IF( ISBLANK('03.Muestra'!$E34),"",'03.Muestra'!$E34)</f>
        <v/>
      </c>
      <c r="D387" s="168" t="str">
        <f t="shared" si="19"/>
        <v/>
      </c>
      <c r="E387" s="137"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4" t="str">
        <f>IF( ISBLANK('03.Muestra'!$C35),"",'03.Muestra'!$C35)</f>
        <v/>
      </c>
      <c r="C388" s="144" t="str">
        <f>IF( ISBLANK('03.Muestra'!$E35),"",'03.Muestra'!$E35)</f>
        <v/>
      </c>
      <c r="D388" s="168" t="str">
        <f t="shared" si="19"/>
        <v/>
      </c>
      <c r="E388" s="137"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4" t="str">
        <f>IF( ISBLANK('03.Muestra'!$C36),"",'03.Muestra'!$C36)</f>
        <v/>
      </c>
      <c r="C389" s="144" t="str">
        <f>IF( ISBLANK('03.Muestra'!$E36),"",'03.Muestra'!$E36)</f>
        <v/>
      </c>
      <c r="D389" s="168" t="str">
        <f t="shared" si="19"/>
        <v/>
      </c>
      <c r="E389" s="137" t="str">
        <f t="shared" si="18"/>
        <v/>
      </c>
      <c r="F389" s="157"/>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4" t="str">
        <f>IF( ISBLANK('03.Muestra'!$C37),"",'03.Muestra'!$C37)</f>
        <v/>
      </c>
      <c r="C390" s="144" t="str">
        <f>IF( ISBLANK('03.Muestra'!$E37),"",'03.Muestra'!$E37)</f>
        <v/>
      </c>
      <c r="D390" s="168" t="str">
        <f t="shared" si="19"/>
        <v/>
      </c>
      <c r="E390" s="137" t="str">
        <f t="shared" si="18"/>
        <v/>
      </c>
      <c r="F390" s="157"/>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4" t="str">
        <f>IF( ISBLANK('03.Muestra'!$C38),"",'03.Muestra'!$C38)</f>
        <v/>
      </c>
      <c r="C391" s="144" t="str">
        <f>IF( ISBLANK('03.Muestra'!$E38),"",'03.Muestra'!$E38)</f>
        <v/>
      </c>
      <c r="D391" s="168" t="str">
        <f t="shared" si="19"/>
        <v/>
      </c>
      <c r="E391" s="137" t="str">
        <f t="shared" si="18"/>
        <v/>
      </c>
      <c r="F391" s="157"/>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4" t="str">
        <f>IF( ISBLANK('03.Muestra'!$C39),"",'03.Muestra'!$C39)</f>
        <v/>
      </c>
      <c r="C392" s="144" t="str">
        <f>IF( ISBLANK('03.Muestra'!$E39),"",'03.Muestra'!$E39)</f>
        <v/>
      </c>
      <c r="D392" s="168" t="str">
        <f t="shared" si="19"/>
        <v/>
      </c>
      <c r="E392" s="137" t="str">
        <f t="shared" si="18"/>
        <v/>
      </c>
      <c r="F392" s="157"/>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4" t="str">
        <f>IF( ISBLANK('03.Muestra'!$C40),"",'03.Muestra'!$C40)</f>
        <v/>
      </c>
      <c r="C393" s="144" t="str">
        <f>IF( ISBLANK('03.Muestra'!$E40),"",'03.Muestra'!$E40)</f>
        <v/>
      </c>
      <c r="D393" s="168" t="str">
        <f t="shared" si="19"/>
        <v/>
      </c>
      <c r="E393" s="137" t="str">
        <f t="shared" si="18"/>
        <v/>
      </c>
      <c r="F393" s="157"/>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4" t="str">
        <f>IF( ISBLANK('03.Muestra'!$C41),"",'03.Muestra'!$C41)</f>
        <v/>
      </c>
      <c r="C394" s="144" t="str">
        <f>IF( ISBLANK('03.Muestra'!$E41),"",'03.Muestra'!$E41)</f>
        <v/>
      </c>
      <c r="D394" s="168" t="str">
        <f t="shared" si="19"/>
        <v/>
      </c>
      <c r="E394" s="137" t="str">
        <f t="shared" si="18"/>
        <v/>
      </c>
      <c r="F394" s="157"/>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4" t="str">
        <f>IF( ISBLANK('03.Muestra'!$C42),"",'03.Muestra'!$C42)</f>
        <v/>
      </c>
      <c r="C395" s="144" t="str">
        <f>IF( ISBLANK('03.Muestra'!$E42),"",'03.Muestra'!$E42)</f>
        <v/>
      </c>
      <c r="D395" s="168" t="str">
        <f t="shared" si="19"/>
        <v/>
      </c>
      <c r="E395" s="137"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7"/>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1"/>
      <c r="C397" s="19"/>
      <c r="D397" s="137"/>
      <c r="E397" s="142"/>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0" t="s">
        <v>80</v>
      </c>
      <c r="C398" s="28" t="s">
        <v>125</v>
      </c>
      <c r="D398" s="29" t="s">
        <v>87</v>
      </c>
      <c r="E398" s="156"/>
      <c r="K398" s="19"/>
      <c r="L398" s="19"/>
      <c r="M398" s="19"/>
      <c r="N398" s="19"/>
      <c r="O398" s="19"/>
      <c r="P398" s="19"/>
      <c r="Q398" s="19"/>
      <c r="R398" s="19"/>
      <c r="S398" s="19"/>
      <c r="T398" s="19"/>
      <c r="U398" s="19"/>
      <c r="V398" s="19"/>
      <c r="W398" s="19"/>
      <c r="X398" s="19"/>
      <c r="Y398" s="19"/>
    </row>
    <row r="399" spans="2:25" ht="12" customHeight="1">
      <c r="B399" s="144" t="str">
        <f>IF( ISBLANK('03.Muestra'!$C8),"",'03.Muestra'!$C8)</f>
        <v>Servicio Canario de Salud</v>
      </c>
      <c r="C399" s="144" t="str">
        <f>IF( ISBLANK('03.Muestra'!$E8),"",'03.Muestra'!$E8)</f>
        <v>https://www3.gobiernodecanarias.org/sanidad/scs/</v>
      </c>
      <c r="D399" s="168" t="s">
        <v>78</v>
      </c>
      <c r="E399" s="137" t="str">
        <f t="shared" ref="E399:E433" si="20">IF(D399&lt;&gt;"",IF(AND(B399&lt;&gt;"",C399&lt;&gt;""),"","ERR"),"")</f>
        <v/>
      </c>
      <c r="F399" s="145" t="str">
        <f t="array" ref="F399:J399">TRANSPOSE('DATA - Oculta'!$U$9:$U$13)</f>
        <v>N/T</v>
      </c>
      <c r="G399" s="146" t="str">
        <v>N/D</v>
      </c>
      <c r="H399" s="147" t="str">
        <v>N/A</v>
      </c>
      <c r="I399" s="148" t="str">
        <v>Falla</v>
      </c>
      <c r="J399" s="149" t="str">
        <v>Pasa</v>
      </c>
      <c r="K399" s="150" t="s">
        <v>85</v>
      </c>
      <c r="L399" s="19"/>
      <c r="M399" s="19"/>
      <c r="N399" s="19"/>
      <c r="O399" s="19"/>
      <c r="P399" s="19"/>
      <c r="Q399" s="19"/>
      <c r="R399" s="19"/>
      <c r="S399" s="19"/>
      <c r="T399" s="19"/>
      <c r="U399" s="19"/>
      <c r="V399" s="19"/>
      <c r="W399" s="19"/>
      <c r="X399" s="19"/>
      <c r="Y399" s="19"/>
    </row>
    <row r="400" spans="2:25" ht="12" customHeight="1">
      <c r="B400" s="144" t="str">
        <f>IF( ISBLANK('03.Muestra'!$C9),"",'03.Muestra'!$C9)</f>
        <v>Profesionales</v>
      </c>
      <c r="C400" s="144" t="str">
        <f>IF( ISBLANK('03.Muestra'!$E9),"",'03.Muestra'!$E9)</f>
        <v>https://www3.gobiernodecanarias.org/sanidad/scs/tematica.jsp?idCarpeta=381a58ec-a15a-11e9-a502-d7333c007c29</v>
      </c>
      <c r="D400" s="168" t="s">
        <v>78</v>
      </c>
      <c r="E400" s="137" t="str">
        <f t="shared" si="20"/>
        <v/>
      </c>
      <c r="F400" s="151">
        <f ca="1">COUNTIF($D399:INDIRECT("$D" &amp;  SUM(ROW()-1,'03.Muestra'!$D$45)-1),F399)</f>
        <v>0</v>
      </c>
      <c r="G400" s="151">
        <f ca="1">COUNTIF($D399:INDIRECT("$D" &amp;  SUM(ROW()-1,'03.Muestra'!$D$45)-1),G399)</f>
        <v>0</v>
      </c>
      <c r="H400" s="151">
        <f ca="1">COUNTIF($D399:INDIRECT("$D" &amp;  SUM(ROW()-1,'03.Muestra'!$D$45)-1),H399)</f>
        <v>0</v>
      </c>
      <c r="I400" s="151">
        <f ca="1">COUNTIF($D399:INDIRECT("$D" &amp;  SUM(ROW()-1,'03.Muestra'!$D$45)-1),I399)</f>
        <v>1</v>
      </c>
      <c r="J400" s="151">
        <f ca="1">COUNTIF($D399:INDIRECT("$D" &amp;  SUM(ROW()-1,'03.Muestra'!$D$45)-1),J399)</f>
        <v>12</v>
      </c>
      <c r="K400" s="151">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4" t="str">
        <f>IF( ISBLANK('03.Muestra'!$C10),"",'03.Muestra'!$C10)</f>
        <v>Vacunación frente Covid-19</v>
      </c>
      <c r="C401" s="144" t="str">
        <f>IF( ISBLANK('03.Muestra'!$E10),"",'03.Muestra'!$E10)</f>
        <v>https://www3.gobiernodecanarias.org/sanidad/scs/contenidoGenerico.jsp?idDocument=c6332147-5728-11eb-8a2c-c902a217e6a5&amp;idCarpeta=e01092c2-7d66-11ea-871d-cb574c2473a4</v>
      </c>
      <c r="D401" s="168" t="s">
        <v>78</v>
      </c>
      <c r="E401" s="137"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4" t="str">
        <f>IF( ISBLANK('03.Muestra'!$C11),"",'03.Muestra'!$C11)</f>
        <v>SCS-Registro de centros</v>
      </c>
      <c r="C402" s="144" t="str">
        <f>IF( ISBLANK('03.Muestra'!$E11),"",'03.Muestra'!$E11)</f>
        <v>https://www3.gobiernodecanarias.org/sanidad/scs/RegistroCentros/DoLoad</v>
      </c>
      <c r="D402" s="168" t="s">
        <v>78</v>
      </c>
      <c r="E402" s="137"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4" t="str">
        <f>IF( ISBLANK('03.Muestra'!$C12),"",'03.Muestra'!$C12)</f>
        <v>MiAutoTestCovid</v>
      </c>
      <c r="C403" s="144" t="str">
        <f>IF( ISBLANK('03.Muestra'!$E12),"",'03.Muestra'!$E12)</f>
        <v>https://www3.gobiernodecanarias.org/sanidad/scs/Miautotestcovid/</v>
      </c>
      <c r="D403" s="168" t="s">
        <v>81</v>
      </c>
      <c r="E403" s="137"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4" t="str">
        <f>IF( ISBLANK('03.Muestra'!$C13),"",'03.Muestra'!$C13)</f>
        <v>Informes epidemiológicos</v>
      </c>
      <c r="C404" s="144" t="str">
        <f>IF( ISBLANK('03.Muestra'!$E13),"",'03.Muestra'!$E13)</f>
        <v>https://www3.gobiernodecanarias.org/sanidad/scs/contenidoGenerico.jsp?idDocument=83670f95-f738-11ea-8b38-0997195c2925&amp;idCarpeta=e01092c2-7d66-11ea-871d-cb574c2473a4</v>
      </c>
      <c r="D404" s="168" t="s">
        <v>78</v>
      </c>
      <c r="E404" s="137"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4" t="str">
        <f>IF( ISBLANK('03.Muestra'!$C14),"",'03.Muestra'!$C14)</f>
        <v>Mapa Sanitario</v>
      </c>
      <c r="C405" s="144" t="str">
        <f>IF( ISBLANK('03.Muestra'!$E14),"",'03.Muestra'!$E14)</f>
        <v>https://www3.gobiernodecanarias.org/sanidad/scs/mapa.jsp?idDocument=f1272534-b1e0-11e0-8086-e35e241032d3&amp;idCarpeta=75cf3520-ab2b-11dd-970d-d73a0633ac17</v>
      </c>
      <c r="D405" s="168" t="s">
        <v>78</v>
      </c>
      <c r="E405" s="137"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4" t="str">
        <f>IF( ISBLANK('03.Muestra'!$C15),"",'03.Muestra'!$C15)</f>
        <v>gaptfformacion</v>
      </c>
      <c r="C406" s="144" t="str">
        <f>IF( ISBLANK('03.Muestra'!$E15),"",'03.Muestra'!$E15)</f>
        <v>https://www3.gobiernodecanarias.org/scs/gaptfformacion/</v>
      </c>
      <c r="D406" s="168" t="s">
        <v>78</v>
      </c>
      <c r="E406" s="137"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4" t="str">
        <f>IF( ISBLANK('03.Muestra'!$C16),"",'03.Muestra'!$C16)</f>
        <v>Tarjeta Sanitaria</v>
      </c>
      <c r="C407" s="144" t="str">
        <f>IF( ISBLANK('03.Muestra'!$E16),"",'03.Muestra'!$E16)</f>
        <v>https://www3.gobiernodecanarias.org/sanidad/scs/contenidoGenerico.jsp?idDocument=9090ca1f-a9bb-11de-ae50-15aa3b9230b7&amp;idCarpeta=ae273cd1-b385-11e9-82f7-8d5cff9227e6</v>
      </c>
      <c r="D407" s="168" t="s">
        <v>78</v>
      </c>
      <c r="E407" s="137"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4" t="str">
        <f>IF( ISBLANK('03.Muestra'!$C17),"",'03.Muestra'!$C17)</f>
        <v>Mapa Playas</v>
      </c>
      <c r="C408" s="144" t="str">
        <f>IF( ISBLANK('03.Muestra'!$E17),"",'03.Muestra'!$E17)</f>
        <v>https://www3.gobiernodecanarias.org/sanidad/scs/mapa.jsp?idDocument=0200b78a-a2fa-11e0-9610-f1717f4d08a3&amp;idCarpeta=75cf3520-ab2b-11dd-970d-d73a0633ac17</v>
      </c>
      <c r="D408" s="168" t="s">
        <v>78</v>
      </c>
      <c r="E408" s="137"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4" t="str">
        <f>IF( ISBLANK('03.Muestra'!$C18),"",'03.Muestra'!$C18)</f>
        <v>Certificado Covid Digital</v>
      </c>
      <c r="C409" s="144" t="str">
        <f>IF( ISBLANK('03.Muestra'!$E18),"",'03.Muestra'!$E18)</f>
        <v>https://www3.gobiernodecanarias.org/sanidad/scs/contenidoGenerico.jsp?idDocument=2a91d475-c785-11eb-b581-0f5e23fc7f70&amp;idCarpeta=e01092c2-7d66-11ea-871d-cb574c2473a4</v>
      </c>
      <c r="D409" s="168" t="s">
        <v>78</v>
      </c>
      <c r="E409" s="137"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4" t="str">
        <f>IF( ISBLANK('03.Muestra'!$C19),"",'03.Muestra'!$C19)</f>
        <v>Ciudadania</v>
      </c>
      <c r="C410" s="144" t="str">
        <f>IF( ISBLANK('03.Muestra'!$E19),"",'03.Muestra'!$E19)</f>
        <v>https://www3.gobiernodecanarias.org/sanidad/scs/tematica.jsp?idCarpeta=ae273cd1-b385-11e9-82f7-8d5cff9227e6</v>
      </c>
      <c r="D410" s="168" t="s">
        <v>78</v>
      </c>
      <c r="E410" s="137"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4" t="str">
        <f>IF( ISBLANK('03.Muestra'!$C20),"",'03.Muestra'!$C20)</f>
        <v>Petición de cita hospital</v>
      </c>
      <c r="C411" s="144" t="str">
        <f>IF( ISBLANK('03.Muestra'!$E20),"",'03.Muestra'!$E20)</f>
        <v>https://www3.gobiernodecanarias.org/sanidad/scs/CitasHUC/</v>
      </c>
      <c r="D411" s="168" t="s">
        <v>78</v>
      </c>
      <c r="E411" s="137" t="str">
        <f t="shared" si="20"/>
        <v/>
      </c>
      <c r="F411" s="19"/>
      <c r="G411" s="19"/>
      <c r="H411" s="19"/>
      <c r="I411" s="19"/>
      <c r="J411" s="19"/>
      <c r="K411" s="19"/>
      <c r="L411" s="19"/>
      <c r="Q411" s="19"/>
      <c r="R411" s="19"/>
      <c r="S411" s="19"/>
      <c r="T411" s="19"/>
      <c r="U411" s="19"/>
      <c r="V411" s="19"/>
      <c r="W411" s="19"/>
      <c r="X411" s="19"/>
      <c r="Y411" s="19"/>
    </row>
    <row r="412" spans="2:25" ht="12" customHeight="1">
      <c r="B412" s="144" t="str">
        <f>IF( ISBLANK('03.Muestra'!$C21),"",'03.Muestra'!$C21)</f>
        <v/>
      </c>
      <c r="C412" s="144" t="str">
        <f>IF( ISBLANK('03.Muestra'!$E21),"",'03.Muestra'!$E21)</f>
        <v/>
      </c>
      <c r="D412" s="168" t="str">
        <f t="shared" ref="D406:D433" si="21">IF(AND(B412&lt;&gt;"",C412&lt;&gt;""),"N/T","")</f>
        <v/>
      </c>
      <c r="E412" s="137" t="str">
        <f t="shared" si="20"/>
        <v/>
      </c>
      <c r="F412" s="19"/>
      <c r="G412" s="19"/>
      <c r="H412" s="19"/>
      <c r="I412" s="19"/>
      <c r="J412" s="19"/>
      <c r="K412" s="19"/>
      <c r="L412" s="19"/>
      <c r="Q412" s="19"/>
      <c r="R412" s="19"/>
      <c r="S412" s="19"/>
      <c r="T412" s="19"/>
      <c r="U412" s="19"/>
      <c r="V412" s="19"/>
      <c r="W412" s="19"/>
      <c r="X412" s="19"/>
      <c r="Y412" s="19"/>
    </row>
    <row r="413" spans="2:25" ht="12" customHeight="1">
      <c r="B413" s="144" t="str">
        <f>IF( ISBLANK('03.Muestra'!$C22),"",'03.Muestra'!$C22)</f>
        <v/>
      </c>
      <c r="C413" s="144" t="str">
        <f>IF( ISBLANK('03.Muestra'!$E22),"",'03.Muestra'!$E22)</f>
        <v/>
      </c>
      <c r="D413" s="168" t="str">
        <f t="shared" si="21"/>
        <v/>
      </c>
      <c r="E413" s="137" t="str">
        <f t="shared" si="20"/>
        <v/>
      </c>
      <c r="F413" s="19"/>
      <c r="G413" s="19"/>
      <c r="H413" s="19"/>
      <c r="I413" s="19"/>
      <c r="J413" s="19"/>
      <c r="K413" s="19"/>
      <c r="L413" s="19"/>
      <c r="Q413" s="19"/>
      <c r="R413" s="19"/>
      <c r="S413" s="19"/>
      <c r="T413" s="19"/>
      <c r="U413" s="19"/>
      <c r="V413" s="19"/>
      <c r="W413" s="19"/>
      <c r="X413" s="19"/>
      <c r="Y413" s="19"/>
    </row>
    <row r="414" spans="2:25" ht="12" customHeight="1">
      <c r="B414" s="144" t="str">
        <f>IF( ISBLANK('03.Muestra'!$C23),"",'03.Muestra'!$C23)</f>
        <v/>
      </c>
      <c r="C414" s="144" t="str">
        <f>IF( ISBLANK('03.Muestra'!$E23),"",'03.Muestra'!$E23)</f>
        <v/>
      </c>
      <c r="D414" s="168" t="str">
        <f t="shared" si="21"/>
        <v/>
      </c>
      <c r="E414" s="137" t="str">
        <f t="shared" si="20"/>
        <v/>
      </c>
      <c r="F414" s="19"/>
      <c r="G414" s="19"/>
      <c r="H414" s="19"/>
      <c r="I414" s="19"/>
      <c r="J414" s="19"/>
      <c r="K414" s="19"/>
      <c r="L414" s="19"/>
      <c r="Q414" s="19"/>
      <c r="R414" s="19"/>
      <c r="S414" s="19"/>
      <c r="T414" s="19"/>
      <c r="U414" s="19"/>
      <c r="V414" s="19"/>
      <c r="W414" s="19"/>
      <c r="X414" s="19"/>
      <c r="Y414" s="19"/>
    </row>
    <row r="415" spans="2:25" ht="12" customHeight="1">
      <c r="B415" s="144" t="str">
        <f>IF( ISBLANK('03.Muestra'!$C24),"",'03.Muestra'!$C24)</f>
        <v/>
      </c>
      <c r="C415" s="144" t="str">
        <f>IF( ISBLANK('03.Muestra'!$E24),"",'03.Muestra'!$E24)</f>
        <v/>
      </c>
      <c r="D415" s="168" t="str">
        <f t="shared" si="21"/>
        <v/>
      </c>
      <c r="E415" s="137" t="str">
        <f t="shared" si="20"/>
        <v/>
      </c>
      <c r="F415" s="19"/>
      <c r="G415" s="19"/>
      <c r="H415" s="19"/>
      <c r="I415" s="19"/>
      <c r="J415" s="19"/>
      <c r="K415" s="19"/>
      <c r="L415" s="19"/>
      <c r="Q415" s="19"/>
      <c r="R415" s="19"/>
      <c r="S415" s="19"/>
      <c r="T415" s="19"/>
      <c r="U415" s="19"/>
      <c r="V415" s="19"/>
      <c r="W415" s="19"/>
      <c r="X415" s="19"/>
      <c r="Y415" s="19"/>
    </row>
    <row r="416" spans="2:25" ht="12" customHeight="1">
      <c r="B416" s="144" t="str">
        <f>IF( ISBLANK('03.Muestra'!$C25),"",'03.Muestra'!$C25)</f>
        <v/>
      </c>
      <c r="C416" s="144" t="str">
        <f>IF( ISBLANK('03.Muestra'!$E25),"",'03.Muestra'!$E25)</f>
        <v/>
      </c>
      <c r="D416" s="168" t="str">
        <f t="shared" si="21"/>
        <v/>
      </c>
      <c r="E416" s="137" t="str">
        <f t="shared" si="20"/>
        <v/>
      </c>
      <c r="F416" s="19"/>
      <c r="G416" s="19"/>
      <c r="H416" s="19"/>
      <c r="I416" s="19"/>
      <c r="J416" s="19"/>
      <c r="K416" s="19"/>
      <c r="L416" s="19"/>
      <c r="Q416" s="19"/>
      <c r="R416" s="19"/>
      <c r="S416" s="19"/>
      <c r="T416" s="19"/>
      <c r="U416" s="19"/>
      <c r="V416" s="19"/>
      <c r="W416" s="19"/>
      <c r="X416" s="19"/>
      <c r="Y416" s="19"/>
    </row>
    <row r="417" spans="2:25" ht="12" customHeight="1">
      <c r="B417" s="144" t="str">
        <f>IF( ISBLANK('03.Muestra'!$C26),"",'03.Muestra'!$C26)</f>
        <v/>
      </c>
      <c r="C417" s="144" t="str">
        <f>IF( ISBLANK('03.Muestra'!$E26),"",'03.Muestra'!$E26)</f>
        <v/>
      </c>
      <c r="D417" s="168" t="str">
        <f t="shared" si="21"/>
        <v/>
      </c>
      <c r="E417" s="137" t="str">
        <f t="shared" si="20"/>
        <v/>
      </c>
      <c r="F417" s="19"/>
      <c r="G417" s="19"/>
      <c r="H417" s="19"/>
      <c r="I417" s="19"/>
      <c r="J417" s="19"/>
      <c r="K417" s="19"/>
      <c r="L417" s="19"/>
      <c r="Q417" s="19"/>
      <c r="R417" s="19"/>
      <c r="S417" s="19"/>
      <c r="T417" s="19"/>
      <c r="U417" s="19"/>
      <c r="V417" s="19"/>
      <c r="W417" s="19"/>
      <c r="X417" s="19"/>
      <c r="Y417" s="19"/>
    </row>
    <row r="418" spans="2:25" ht="12" customHeight="1">
      <c r="B418" s="144" t="str">
        <f>IF( ISBLANK('03.Muestra'!$C27),"",'03.Muestra'!$C27)</f>
        <v/>
      </c>
      <c r="C418" s="144" t="str">
        <f>IF( ISBLANK('03.Muestra'!$E27),"",'03.Muestra'!$E27)</f>
        <v/>
      </c>
      <c r="D418" s="168" t="str">
        <f t="shared" si="21"/>
        <v/>
      </c>
      <c r="E418" s="137" t="str">
        <f t="shared" si="20"/>
        <v/>
      </c>
      <c r="F418" s="19"/>
      <c r="G418" s="19"/>
      <c r="H418" s="19"/>
      <c r="I418" s="19"/>
      <c r="J418" s="19"/>
      <c r="K418" s="19"/>
      <c r="L418" s="19"/>
      <c r="Q418" s="19"/>
      <c r="R418" s="19"/>
      <c r="S418" s="19"/>
      <c r="T418" s="19"/>
      <c r="U418" s="19"/>
      <c r="V418" s="19"/>
      <c r="W418" s="19"/>
      <c r="X418" s="19"/>
      <c r="Y418" s="19"/>
    </row>
    <row r="419" spans="2:25" ht="12" customHeight="1">
      <c r="B419" s="144" t="str">
        <f>IF( ISBLANK('03.Muestra'!$C28),"",'03.Muestra'!$C28)</f>
        <v/>
      </c>
      <c r="C419" s="144" t="str">
        <f>IF( ISBLANK('03.Muestra'!$E28),"",'03.Muestra'!$E28)</f>
        <v/>
      </c>
      <c r="D419" s="168" t="str">
        <f t="shared" si="21"/>
        <v/>
      </c>
      <c r="E419" s="137" t="str">
        <f t="shared" si="20"/>
        <v/>
      </c>
      <c r="F419" s="19"/>
      <c r="G419" s="19"/>
      <c r="H419" s="19"/>
      <c r="I419" s="19"/>
      <c r="J419" s="19"/>
      <c r="K419" s="19"/>
      <c r="L419" s="19"/>
      <c r="Q419" s="19"/>
      <c r="R419" s="19"/>
      <c r="S419" s="19"/>
      <c r="T419" s="19"/>
      <c r="U419" s="19"/>
      <c r="V419" s="19"/>
      <c r="W419" s="19"/>
      <c r="X419" s="19"/>
      <c r="Y419" s="19"/>
    </row>
    <row r="420" spans="2:25" ht="12" customHeight="1">
      <c r="B420" s="144" t="str">
        <f>IF( ISBLANK('03.Muestra'!$C29),"",'03.Muestra'!$C29)</f>
        <v/>
      </c>
      <c r="C420" s="144" t="str">
        <f>IF( ISBLANK('03.Muestra'!$E29),"",'03.Muestra'!$E29)</f>
        <v/>
      </c>
      <c r="D420" s="168" t="str">
        <f t="shared" si="21"/>
        <v/>
      </c>
      <c r="E420" s="137" t="str">
        <f t="shared" si="20"/>
        <v/>
      </c>
      <c r="F420" s="19"/>
      <c r="G420" s="19"/>
      <c r="H420" s="19"/>
      <c r="I420" s="19"/>
      <c r="J420" s="19"/>
      <c r="K420" s="19"/>
      <c r="L420" s="19"/>
      <c r="Q420" s="19"/>
      <c r="R420" s="19"/>
      <c r="S420" s="19"/>
      <c r="T420" s="19"/>
      <c r="U420" s="19"/>
      <c r="V420" s="19"/>
      <c r="W420" s="19"/>
      <c r="X420" s="19"/>
      <c r="Y420" s="19"/>
    </row>
    <row r="421" spans="2:25" ht="12" customHeight="1">
      <c r="B421" s="144" t="str">
        <f>IF( ISBLANK('03.Muestra'!$C30),"",'03.Muestra'!$C30)</f>
        <v/>
      </c>
      <c r="C421" s="144" t="str">
        <f>IF( ISBLANK('03.Muestra'!$E30),"",'03.Muestra'!$E30)</f>
        <v/>
      </c>
      <c r="D421" s="168" t="str">
        <f t="shared" si="21"/>
        <v/>
      </c>
      <c r="E421" s="137" t="str">
        <f t="shared" si="20"/>
        <v/>
      </c>
      <c r="F421" s="19"/>
      <c r="G421" s="19"/>
      <c r="H421" s="19"/>
      <c r="I421" s="19"/>
      <c r="J421" s="19"/>
      <c r="K421" s="19"/>
      <c r="L421" s="19"/>
      <c r="Q421" s="19"/>
      <c r="R421" s="19"/>
      <c r="S421" s="19"/>
      <c r="T421" s="19"/>
      <c r="U421" s="19"/>
      <c r="V421" s="19"/>
      <c r="W421" s="19"/>
      <c r="X421" s="19"/>
      <c r="Y421" s="19"/>
    </row>
    <row r="422" spans="2:25" ht="12" customHeight="1">
      <c r="B422" s="144" t="str">
        <f>IF( ISBLANK('03.Muestra'!$C31),"",'03.Muestra'!$C31)</f>
        <v/>
      </c>
      <c r="C422" s="144" t="str">
        <f>IF( ISBLANK('03.Muestra'!$E31),"",'03.Muestra'!$E31)</f>
        <v/>
      </c>
      <c r="D422" s="168" t="str">
        <f t="shared" si="21"/>
        <v/>
      </c>
      <c r="E422" s="137"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4" t="str">
        <f>IF( ISBLANK('03.Muestra'!$C32),"",'03.Muestra'!$C32)</f>
        <v/>
      </c>
      <c r="C423" s="144" t="str">
        <f>IF( ISBLANK('03.Muestra'!$E32),"",'03.Muestra'!$E32)</f>
        <v/>
      </c>
      <c r="D423" s="168" t="str">
        <f t="shared" si="21"/>
        <v/>
      </c>
      <c r="E423" s="137"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4" t="str">
        <f>IF( ISBLANK('03.Muestra'!$C33),"",'03.Muestra'!$C33)</f>
        <v/>
      </c>
      <c r="C424" s="144" t="str">
        <f>IF( ISBLANK('03.Muestra'!$E33),"",'03.Muestra'!$E33)</f>
        <v/>
      </c>
      <c r="D424" s="168" t="str">
        <f t="shared" si="21"/>
        <v/>
      </c>
      <c r="E424" s="137"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4" t="str">
        <f>IF( ISBLANK('03.Muestra'!$C34),"",'03.Muestra'!$C34)</f>
        <v/>
      </c>
      <c r="C425" s="144" t="str">
        <f>IF( ISBLANK('03.Muestra'!$E34),"",'03.Muestra'!$E34)</f>
        <v/>
      </c>
      <c r="D425" s="168" t="str">
        <f t="shared" si="21"/>
        <v/>
      </c>
      <c r="E425" s="137"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4" t="str">
        <f>IF( ISBLANK('03.Muestra'!$C35),"",'03.Muestra'!$C35)</f>
        <v/>
      </c>
      <c r="C426" s="144" t="str">
        <f>IF( ISBLANK('03.Muestra'!$E35),"",'03.Muestra'!$E35)</f>
        <v/>
      </c>
      <c r="D426" s="168" t="str">
        <f t="shared" si="21"/>
        <v/>
      </c>
      <c r="E426" s="137"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4" t="str">
        <f>IF( ISBLANK('03.Muestra'!$C36),"",'03.Muestra'!$C36)</f>
        <v/>
      </c>
      <c r="C427" s="144" t="str">
        <f>IF( ISBLANK('03.Muestra'!$E36),"",'03.Muestra'!$E36)</f>
        <v/>
      </c>
      <c r="D427" s="168" t="str">
        <f t="shared" si="21"/>
        <v/>
      </c>
      <c r="E427" s="137" t="str">
        <f t="shared" si="20"/>
        <v/>
      </c>
      <c r="F427" s="157"/>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4" t="str">
        <f>IF( ISBLANK('03.Muestra'!$C37),"",'03.Muestra'!$C37)</f>
        <v/>
      </c>
      <c r="C428" s="144" t="str">
        <f>IF( ISBLANK('03.Muestra'!$E37),"",'03.Muestra'!$E37)</f>
        <v/>
      </c>
      <c r="D428" s="168" t="str">
        <f t="shared" si="21"/>
        <v/>
      </c>
      <c r="E428" s="137" t="str">
        <f t="shared" si="20"/>
        <v/>
      </c>
      <c r="F428" s="157"/>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4" t="str">
        <f>IF( ISBLANK('03.Muestra'!$C38),"",'03.Muestra'!$C38)</f>
        <v/>
      </c>
      <c r="C429" s="144" t="str">
        <f>IF( ISBLANK('03.Muestra'!$E38),"",'03.Muestra'!$E38)</f>
        <v/>
      </c>
      <c r="D429" s="168" t="str">
        <f t="shared" si="21"/>
        <v/>
      </c>
      <c r="E429" s="137" t="str">
        <f t="shared" si="20"/>
        <v/>
      </c>
      <c r="F429" s="157"/>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4" t="str">
        <f>IF( ISBLANK('03.Muestra'!$C39),"",'03.Muestra'!$C39)</f>
        <v/>
      </c>
      <c r="C430" s="144" t="str">
        <f>IF( ISBLANK('03.Muestra'!$E39),"",'03.Muestra'!$E39)</f>
        <v/>
      </c>
      <c r="D430" s="168" t="str">
        <f t="shared" si="21"/>
        <v/>
      </c>
      <c r="E430" s="137" t="str">
        <f t="shared" si="20"/>
        <v/>
      </c>
      <c r="F430" s="157"/>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4" t="str">
        <f>IF( ISBLANK('03.Muestra'!$C40),"",'03.Muestra'!$C40)</f>
        <v/>
      </c>
      <c r="C431" s="144" t="str">
        <f>IF( ISBLANK('03.Muestra'!$E40),"",'03.Muestra'!$E40)</f>
        <v/>
      </c>
      <c r="D431" s="168" t="str">
        <f t="shared" si="21"/>
        <v/>
      </c>
      <c r="E431" s="137" t="str">
        <f t="shared" si="20"/>
        <v/>
      </c>
      <c r="F431" s="157"/>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4" t="str">
        <f>IF( ISBLANK('03.Muestra'!$C41),"",'03.Muestra'!$C41)</f>
        <v/>
      </c>
      <c r="C432" s="144" t="str">
        <f>IF( ISBLANK('03.Muestra'!$E41),"",'03.Muestra'!$E41)</f>
        <v/>
      </c>
      <c r="D432" s="168" t="str">
        <f t="shared" si="21"/>
        <v/>
      </c>
      <c r="E432" s="137" t="str">
        <f t="shared" si="20"/>
        <v/>
      </c>
      <c r="F432" s="157"/>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4" t="str">
        <f>IF( ISBLANK('03.Muestra'!$C42),"",'03.Muestra'!$C42)</f>
        <v/>
      </c>
      <c r="C433" s="144" t="str">
        <f>IF( ISBLANK('03.Muestra'!$E42),"",'03.Muestra'!$E42)</f>
        <v/>
      </c>
      <c r="D433" s="168" t="str">
        <f t="shared" si="21"/>
        <v/>
      </c>
      <c r="E433" s="137"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7"/>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1"/>
      <c r="C435" s="19"/>
      <c r="D435" s="137"/>
      <c r="E435" s="142"/>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0" t="s">
        <v>80</v>
      </c>
      <c r="C436" s="28" t="s">
        <v>126</v>
      </c>
      <c r="D436" s="29" t="s">
        <v>87</v>
      </c>
      <c r="E436" s="156"/>
      <c r="K436" s="19"/>
      <c r="L436" s="19"/>
      <c r="M436" s="19"/>
      <c r="N436" s="19"/>
      <c r="O436" s="19"/>
      <c r="P436" s="19"/>
      <c r="Q436" s="19"/>
      <c r="R436" s="19"/>
      <c r="S436" s="19"/>
      <c r="T436" s="19"/>
      <c r="U436" s="19"/>
      <c r="V436" s="19"/>
      <c r="W436" s="19"/>
      <c r="X436" s="19"/>
      <c r="Y436" s="19"/>
    </row>
    <row r="437" spans="2:25" ht="12" customHeight="1">
      <c r="B437" s="144" t="str">
        <f>IF( ISBLANK('03.Muestra'!$C8),"",'03.Muestra'!$C8)</f>
        <v>Servicio Canario de Salud</v>
      </c>
      <c r="C437" s="144" t="str">
        <f>IF( ISBLANK('03.Muestra'!$E8),"",'03.Muestra'!$E8)</f>
        <v>https://www3.gobiernodecanarias.org/sanidad/scs/</v>
      </c>
      <c r="D437" s="168" t="s">
        <v>81</v>
      </c>
      <c r="E437" s="137" t="str">
        <f t="shared" ref="E437:E471" si="22">IF(D437&lt;&gt;"",IF(AND(B437&lt;&gt;"",C437&lt;&gt;""),"","ERR"),"")</f>
        <v/>
      </c>
      <c r="F437" s="145" t="str">
        <f t="array" ref="F437:J437">TRANSPOSE('DATA - Oculta'!$U$9:$U$13)</f>
        <v>N/T</v>
      </c>
      <c r="G437" s="146" t="str">
        <v>N/D</v>
      </c>
      <c r="H437" s="147" t="str">
        <v>N/A</v>
      </c>
      <c r="I437" s="148" t="str">
        <v>Falla</v>
      </c>
      <c r="J437" s="149" t="str">
        <v>Pasa</v>
      </c>
      <c r="K437" s="150" t="s">
        <v>85</v>
      </c>
      <c r="L437" s="19"/>
      <c r="M437" s="19"/>
      <c r="N437" s="19"/>
      <c r="O437" s="19"/>
      <c r="P437" s="19"/>
      <c r="Q437" s="19"/>
      <c r="R437" s="19"/>
      <c r="S437" s="19"/>
      <c r="T437" s="19"/>
      <c r="U437" s="19"/>
      <c r="V437" s="19"/>
      <c r="W437" s="19"/>
      <c r="X437" s="19"/>
      <c r="Y437" s="19"/>
    </row>
    <row r="438" spans="2:25" ht="12" customHeight="1">
      <c r="B438" s="144" t="str">
        <f>IF( ISBLANK('03.Muestra'!$C9),"",'03.Muestra'!$C9)</f>
        <v>Profesionales</v>
      </c>
      <c r="C438" s="144" t="str">
        <f>IF( ISBLANK('03.Muestra'!$E9),"",'03.Muestra'!$E9)</f>
        <v>https://www3.gobiernodecanarias.org/sanidad/scs/tematica.jsp?idCarpeta=381a58ec-a15a-11e9-a502-d7333c007c29</v>
      </c>
      <c r="D438" s="168" t="s">
        <v>78</v>
      </c>
      <c r="E438" s="137" t="str">
        <f t="shared" si="22"/>
        <v/>
      </c>
      <c r="F438" s="151">
        <f ca="1">COUNTIF($D437:INDIRECT("$D" &amp;  SUM(ROW()-1,'03.Muestra'!$D$45)-1),F437)</f>
        <v>0</v>
      </c>
      <c r="G438" s="151">
        <f ca="1">COUNTIF($D437:INDIRECT("$D" &amp;  SUM(ROW()-1,'03.Muestra'!$D$45)-1),G437)</f>
        <v>0</v>
      </c>
      <c r="H438" s="151">
        <f ca="1">COUNTIF($D437:INDIRECT("$D" &amp;  SUM(ROW()-1,'03.Muestra'!$D$45)-1),H437)</f>
        <v>0</v>
      </c>
      <c r="I438" s="151">
        <f ca="1">COUNTIF($D437:INDIRECT("$D" &amp;  SUM(ROW()-1,'03.Muestra'!$D$45)-1),I437)</f>
        <v>2</v>
      </c>
      <c r="J438" s="151">
        <f ca="1">COUNTIF($D437:INDIRECT("$D" &amp;  SUM(ROW()-1,'03.Muestra'!$D$45)-1),J437)</f>
        <v>11</v>
      </c>
      <c r="K438" s="151">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4" t="str">
        <f>IF( ISBLANK('03.Muestra'!$C10),"",'03.Muestra'!$C10)</f>
        <v>Vacunación frente Covid-19</v>
      </c>
      <c r="C439" s="144" t="str">
        <f>IF( ISBLANK('03.Muestra'!$E10),"",'03.Muestra'!$E10)</f>
        <v>https://www3.gobiernodecanarias.org/sanidad/scs/contenidoGenerico.jsp?idDocument=c6332147-5728-11eb-8a2c-c902a217e6a5&amp;idCarpeta=e01092c2-7d66-11ea-871d-cb574c2473a4</v>
      </c>
      <c r="D439" s="168" t="s">
        <v>78</v>
      </c>
      <c r="E439" s="137"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4" t="str">
        <f>IF( ISBLANK('03.Muestra'!$C11),"",'03.Muestra'!$C11)</f>
        <v>SCS-Registro de centros</v>
      </c>
      <c r="C440" s="144" t="str">
        <f>IF( ISBLANK('03.Muestra'!$E11),"",'03.Muestra'!$E11)</f>
        <v>https://www3.gobiernodecanarias.org/sanidad/scs/RegistroCentros/DoLoad</v>
      </c>
      <c r="D440" s="168" t="s">
        <v>78</v>
      </c>
      <c r="E440" s="137"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4" t="str">
        <f>IF( ISBLANK('03.Muestra'!$C12),"",'03.Muestra'!$C12)</f>
        <v>MiAutoTestCovid</v>
      </c>
      <c r="C441" s="144" t="str">
        <f>IF( ISBLANK('03.Muestra'!$E12),"",'03.Muestra'!$E12)</f>
        <v>https://www3.gobiernodecanarias.org/sanidad/scs/Miautotestcovid/</v>
      </c>
      <c r="D441" s="168" t="s">
        <v>78</v>
      </c>
      <c r="E441" s="137"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4" t="str">
        <f>IF( ISBLANK('03.Muestra'!$C13),"",'03.Muestra'!$C13)</f>
        <v>Informes epidemiológicos</v>
      </c>
      <c r="C442" s="144" t="str">
        <f>IF( ISBLANK('03.Muestra'!$E13),"",'03.Muestra'!$E13)</f>
        <v>https://www3.gobiernodecanarias.org/sanidad/scs/contenidoGenerico.jsp?idDocument=83670f95-f738-11ea-8b38-0997195c2925&amp;idCarpeta=e01092c2-7d66-11ea-871d-cb574c2473a4</v>
      </c>
      <c r="D442" s="168" t="s">
        <v>78</v>
      </c>
      <c r="E442" s="137"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4" t="str">
        <f>IF( ISBLANK('03.Muestra'!$C14),"",'03.Muestra'!$C14)</f>
        <v>Mapa Sanitario</v>
      </c>
      <c r="C443" s="144" t="str">
        <f>IF( ISBLANK('03.Muestra'!$E14),"",'03.Muestra'!$E14)</f>
        <v>https://www3.gobiernodecanarias.org/sanidad/scs/mapa.jsp?idDocument=f1272534-b1e0-11e0-8086-e35e241032d3&amp;idCarpeta=75cf3520-ab2b-11dd-970d-d73a0633ac17</v>
      </c>
      <c r="D443" s="168" t="s">
        <v>78</v>
      </c>
      <c r="E443" s="137"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4" t="str">
        <f>IF( ISBLANK('03.Muestra'!$C15),"",'03.Muestra'!$C15)</f>
        <v>gaptfformacion</v>
      </c>
      <c r="C444" s="144" t="str">
        <f>IF( ISBLANK('03.Muestra'!$E15),"",'03.Muestra'!$E15)</f>
        <v>https://www3.gobiernodecanarias.org/scs/gaptfformacion/</v>
      </c>
      <c r="D444" s="168" t="s">
        <v>81</v>
      </c>
      <c r="E444" s="137"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4" t="str">
        <f>IF( ISBLANK('03.Muestra'!$C16),"",'03.Muestra'!$C16)</f>
        <v>Tarjeta Sanitaria</v>
      </c>
      <c r="C445" s="144" t="str">
        <f>IF( ISBLANK('03.Muestra'!$E16),"",'03.Muestra'!$E16)</f>
        <v>https://www3.gobiernodecanarias.org/sanidad/scs/contenidoGenerico.jsp?idDocument=9090ca1f-a9bb-11de-ae50-15aa3b9230b7&amp;idCarpeta=ae273cd1-b385-11e9-82f7-8d5cff9227e6</v>
      </c>
      <c r="D445" s="168" t="s">
        <v>78</v>
      </c>
      <c r="E445" s="137"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4" t="str">
        <f>IF( ISBLANK('03.Muestra'!$C17),"",'03.Muestra'!$C17)</f>
        <v>Mapa Playas</v>
      </c>
      <c r="C446" s="144" t="str">
        <f>IF( ISBLANK('03.Muestra'!$E17),"",'03.Muestra'!$E17)</f>
        <v>https://www3.gobiernodecanarias.org/sanidad/scs/mapa.jsp?idDocument=0200b78a-a2fa-11e0-9610-f1717f4d08a3&amp;idCarpeta=75cf3520-ab2b-11dd-970d-d73a0633ac17</v>
      </c>
      <c r="D446" s="168" t="s">
        <v>78</v>
      </c>
      <c r="E446" s="137"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4" t="str">
        <f>IF( ISBLANK('03.Muestra'!$C18),"",'03.Muestra'!$C18)</f>
        <v>Certificado Covid Digital</v>
      </c>
      <c r="C447" s="144" t="str">
        <f>IF( ISBLANK('03.Muestra'!$E18),"",'03.Muestra'!$E18)</f>
        <v>https://www3.gobiernodecanarias.org/sanidad/scs/contenidoGenerico.jsp?idDocument=2a91d475-c785-11eb-b581-0f5e23fc7f70&amp;idCarpeta=e01092c2-7d66-11ea-871d-cb574c2473a4</v>
      </c>
      <c r="D447" s="168" t="s">
        <v>78</v>
      </c>
      <c r="E447" s="137"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4" t="str">
        <f>IF( ISBLANK('03.Muestra'!$C19),"",'03.Muestra'!$C19)</f>
        <v>Ciudadania</v>
      </c>
      <c r="C448" s="144" t="str">
        <f>IF( ISBLANK('03.Muestra'!$E19),"",'03.Muestra'!$E19)</f>
        <v>https://www3.gobiernodecanarias.org/sanidad/scs/tematica.jsp?idCarpeta=ae273cd1-b385-11e9-82f7-8d5cff9227e6</v>
      </c>
      <c r="D448" s="168" t="s">
        <v>78</v>
      </c>
      <c r="E448" s="137"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4" t="str">
        <f>IF( ISBLANK('03.Muestra'!$C20),"",'03.Muestra'!$C20)</f>
        <v>Petición de cita hospital</v>
      </c>
      <c r="C449" s="144" t="str">
        <f>IF( ISBLANK('03.Muestra'!$E20),"",'03.Muestra'!$E20)</f>
        <v>https://www3.gobiernodecanarias.org/sanidad/scs/CitasHUC/</v>
      </c>
      <c r="D449" s="168" t="s">
        <v>78</v>
      </c>
      <c r="E449" s="137" t="str">
        <f t="shared" si="22"/>
        <v/>
      </c>
      <c r="F449" s="19"/>
      <c r="G449" s="19"/>
      <c r="H449" s="19"/>
      <c r="I449" s="19"/>
      <c r="J449" s="19"/>
      <c r="K449" s="19"/>
      <c r="L449" s="19"/>
      <c r="Q449" s="19"/>
      <c r="R449" s="19"/>
      <c r="S449" s="19"/>
      <c r="T449" s="19"/>
      <c r="U449" s="19"/>
      <c r="V449" s="19"/>
      <c r="W449" s="19"/>
      <c r="X449" s="19"/>
      <c r="Y449" s="19"/>
    </row>
    <row r="450" spans="2:25" ht="12" customHeight="1">
      <c r="B450" s="144" t="str">
        <f>IF( ISBLANK('03.Muestra'!$C21),"",'03.Muestra'!$C21)</f>
        <v/>
      </c>
      <c r="C450" s="144" t="str">
        <f>IF( ISBLANK('03.Muestra'!$E21),"",'03.Muestra'!$E21)</f>
        <v/>
      </c>
      <c r="D450" s="168" t="str">
        <f t="shared" ref="D444:D471" si="23">IF(AND(B450&lt;&gt;"",C450&lt;&gt;""),"N/T","")</f>
        <v/>
      </c>
      <c r="E450" s="137" t="str">
        <f t="shared" si="22"/>
        <v/>
      </c>
      <c r="F450" s="19"/>
      <c r="G450" s="19"/>
      <c r="H450" s="19"/>
      <c r="I450" s="19"/>
      <c r="J450" s="19"/>
      <c r="K450" s="19"/>
      <c r="L450" s="19"/>
      <c r="Q450" s="19"/>
      <c r="R450" s="19"/>
      <c r="S450" s="19"/>
      <c r="T450" s="19"/>
      <c r="U450" s="19"/>
      <c r="V450" s="19"/>
      <c r="W450" s="19"/>
      <c r="X450" s="19"/>
      <c r="Y450" s="19"/>
    </row>
    <row r="451" spans="2:25" ht="12" customHeight="1">
      <c r="B451" s="144" t="str">
        <f>IF( ISBLANK('03.Muestra'!$C22),"",'03.Muestra'!$C22)</f>
        <v/>
      </c>
      <c r="C451" s="144" t="str">
        <f>IF( ISBLANK('03.Muestra'!$E22),"",'03.Muestra'!$E22)</f>
        <v/>
      </c>
      <c r="D451" s="168" t="str">
        <f t="shared" si="23"/>
        <v/>
      </c>
      <c r="E451" s="137" t="str">
        <f t="shared" si="22"/>
        <v/>
      </c>
      <c r="F451" s="19"/>
      <c r="G451" s="19"/>
      <c r="H451" s="19"/>
      <c r="I451" s="19"/>
      <c r="J451" s="19"/>
      <c r="K451" s="19"/>
      <c r="L451" s="19"/>
      <c r="Q451" s="19"/>
      <c r="R451" s="19"/>
      <c r="S451" s="19"/>
      <c r="T451" s="19"/>
      <c r="U451" s="19"/>
      <c r="V451" s="19"/>
      <c r="W451" s="19"/>
      <c r="X451" s="19"/>
      <c r="Y451" s="19"/>
    </row>
    <row r="452" spans="2:25" ht="12" customHeight="1">
      <c r="B452" s="144" t="str">
        <f>IF( ISBLANK('03.Muestra'!$C23),"",'03.Muestra'!$C23)</f>
        <v/>
      </c>
      <c r="C452" s="144" t="str">
        <f>IF( ISBLANK('03.Muestra'!$E23),"",'03.Muestra'!$E23)</f>
        <v/>
      </c>
      <c r="D452" s="168" t="str">
        <f t="shared" si="23"/>
        <v/>
      </c>
      <c r="E452" s="137" t="str">
        <f t="shared" si="22"/>
        <v/>
      </c>
      <c r="F452" s="19"/>
      <c r="G452" s="19"/>
      <c r="H452" s="19"/>
      <c r="I452" s="19"/>
      <c r="J452" s="19"/>
      <c r="K452" s="19"/>
      <c r="L452" s="19"/>
      <c r="Q452" s="19"/>
      <c r="R452" s="19"/>
      <c r="S452" s="19"/>
      <c r="T452" s="19"/>
      <c r="U452" s="19"/>
      <c r="V452" s="19"/>
      <c r="W452" s="19"/>
      <c r="X452" s="19"/>
      <c r="Y452" s="19"/>
    </row>
    <row r="453" spans="2:25" ht="12" customHeight="1">
      <c r="B453" s="144" t="str">
        <f>IF( ISBLANK('03.Muestra'!$C24),"",'03.Muestra'!$C24)</f>
        <v/>
      </c>
      <c r="C453" s="144" t="str">
        <f>IF( ISBLANK('03.Muestra'!$E24),"",'03.Muestra'!$E24)</f>
        <v/>
      </c>
      <c r="D453" s="168" t="str">
        <f t="shared" si="23"/>
        <v/>
      </c>
      <c r="E453" s="137" t="str">
        <f t="shared" si="22"/>
        <v/>
      </c>
      <c r="F453" s="19"/>
      <c r="G453" s="19"/>
      <c r="H453" s="19"/>
      <c r="I453" s="19"/>
      <c r="J453" s="19"/>
      <c r="K453" s="19"/>
      <c r="L453" s="19"/>
      <c r="Q453" s="19"/>
      <c r="R453" s="19"/>
      <c r="S453" s="19"/>
      <c r="T453" s="19"/>
      <c r="U453" s="19"/>
      <c r="V453" s="19"/>
      <c r="W453" s="19"/>
      <c r="X453" s="19"/>
      <c r="Y453" s="19"/>
    </row>
    <row r="454" spans="2:25" ht="12" customHeight="1">
      <c r="B454" s="144" t="str">
        <f>IF( ISBLANK('03.Muestra'!$C25),"",'03.Muestra'!$C25)</f>
        <v/>
      </c>
      <c r="C454" s="144" t="str">
        <f>IF( ISBLANK('03.Muestra'!$E25),"",'03.Muestra'!$E25)</f>
        <v/>
      </c>
      <c r="D454" s="168" t="str">
        <f t="shared" si="23"/>
        <v/>
      </c>
      <c r="E454" s="137" t="str">
        <f t="shared" si="22"/>
        <v/>
      </c>
      <c r="F454" s="19"/>
      <c r="G454" s="19"/>
      <c r="H454" s="19"/>
      <c r="I454" s="19"/>
      <c r="J454" s="19"/>
      <c r="K454" s="19"/>
      <c r="L454" s="19"/>
      <c r="Q454" s="19"/>
      <c r="R454" s="19"/>
      <c r="S454" s="19"/>
      <c r="T454" s="19"/>
      <c r="U454" s="19"/>
      <c r="V454" s="19"/>
      <c r="W454" s="19"/>
      <c r="X454" s="19"/>
      <c r="Y454" s="19"/>
    </row>
    <row r="455" spans="2:25" ht="12" customHeight="1">
      <c r="B455" s="144" t="str">
        <f>IF( ISBLANK('03.Muestra'!$C26),"",'03.Muestra'!$C26)</f>
        <v/>
      </c>
      <c r="C455" s="144" t="str">
        <f>IF( ISBLANK('03.Muestra'!$E26),"",'03.Muestra'!$E26)</f>
        <v/>
      </c>
      <c r="D455" s="168" t="str">
        <f t="shared" si="23"/>
        <v/>
      </c>
      <c r="E455" s="137" t="str">
        <f t="shared" si="22"/>
        <v/>
      </c>
      <c r="F455" s="19"/>
      <c r="G455" s="19"/>
      <c r="H455" s="19"/>
      <c r="I455" s="19"/>
      <c r="J455" s="19"/>
      <c r="K455" s="19"/>
      <c r="L455" s="19"/>
      <c r="Q455" s="19"/>
      <c r="R455" s="19"/>
      <c r="S455" s="19"/>
      <c r="T455" s="19"/>
      <c r="U455" s="19"/>
      <c r="V455" s="19"/>
      <c r="W455" s="19"/>
      <c r="X455" s="19"/>
      <c r="Y455" s="19"/>
    </row>
    <row r="456" spans="2:25" ht="12" customHeight="1">
      <c r="B456" s="144" t="str">
        <f>IF( ISBLANK('03.Muestra'!$C27),"",'03.Muestra'!$C27)</f>
        <v/>
      </c>
      <c r="C456" s="144" t="str">
        <f>IF( ISBLANK('03.Muestra'!$E27),"",'03.Muestra'!$E27)</f>
        <v/>
      </c>
      <c r="D456" s="168" t="str">
        <f t="shared" si="23"/>
        <v/>
      </c>
      <c r="E456" s="137" t="str">
        <f t="shared" si="22"/>
        <v/>
      </c>
      <c r="F456" s="19"/>
      <c r="G456" s="19"/>
      <c r="H456" s="19"/>
      <c r="I456" s="19"/>
      <c r="J456" s="19"/>
      <c r="K456" s="19"/>
      <c r="L456" s="19"/>
      <c r="Q456" s="19"/>
      <c r="R456" s="19"/>
      <c r="S456" s="19"/>
      <c r="T456" s="19"/>
      <c r="U456" s="19"/>
      <c r="V456" s="19"/>
      <c r="W456" s="19"/>
      <c r="X456" s="19"/>
      <c r="Y456" s="19"/>
    </row>
    <row r="457" spans="2:25" ht="12" customHeight="1">
      <c r="B457" s="144" t="str">
        <f>IF( ISBLANK('03.Muestra'!$C28),"",'03.Muestra'!$C28)</f>
        <v/>
      </c>
      <c r="C457" s="144" t="str">
        <f>IF( ISBLANK('03.Muestra'!$E28),"",'03.Muestra'!$E28)</f>
        <v/>
      </c>
      <c r="D457" s="168" t="str">
        <f t="shared" si="23"/>
        <v/>
      </c>
      <c r="E457" s="137" t="str">
        <f t="shared" si="22"/>
        <v/>
      </c>
      <c r="F457" s="19"/>
      <c r="G457" s="19"/>
      <c r="H457" s="19"/>
      <c r="I457" s="19"/>
      <c r="J457" s="19"/>
      <c r="K457" s="19"/>
      <c r="L457" s="19"/>
      <c r="Q457" s="19"/>
      <c r="R457" s="19"/>
      <c r="S457" s="19"/>
      <c r="T457" s="19"/>
      <c r="U457" s="19"/>
      <c r="V457" s="19"/>
      <c r="W457" s="19"/>
      <c r="X457" s="19"/>
      <c r="Y457" s="19"/>
    </row>
    <row r="458" spans="2:25" ht="12" customHeight="1">
      <c r="B458" s="144" t="str">
        <f>IF( ISBLANK('03.Muestra'!$C29),"",'03.Muestra'!$C29)</f>
        <v/>
      </c>
      <c r="C458" s="144" t="str">
        <f>IF( ISBLANK('03.Muestra'!$E29),"",'03.Muestra'!$E29)</f>
        <v/>
      </c>
      <c r="D458" s="168" t="str">
        <f t="shared" si="23"/>
        <v/>
      </c>
      <c r="E458" s="137" t="str">
        <f t="shared" si="22"/>
        <v/>
      </c>
      <c r="F458" s="19"/>
      <c r="G458" s="19"/>
      <c r="H458" s="19"/>
      <c r="I458" s="19"/>
      <c r="J458" s="19"/>
      <c r="K458" s="19"/>
      <c r="L458" s="19"/>
      <c r="Q458" s="19"/>
      <c r="R458" s="19"/>
      <c r="S458" s="19"/>
      <c r="T458" s="19"/>
      <c r="U458" s="19"/>
      <c r="V458" s="19"/>
      <c r="W458" s="19"/>
      <c r="X458" s="19"/>
      <c r="Y458" s="19"/>
    </row>
    <row r="459" spans="2:25" ht="12" customHeight="1">
      <c r="B459" s="144" t="str">
        <f>IF( ISBLANK('03.Muestra'!$C30),"",'03.Muestra'!$C30)</f>
        <v/>
      </c>
      <c r="C459" s="144" t="str">
        <f>IF( ISBLANK('03.Muestra'!$E30),"",'03.Muestra'!$E30)</f>
        <v/>
      </c>
      <c r="D459" s="168" t="str">
        <f t="shared" si="23"/>
        <v/>
      </c>
      <c r="E459" s="137" t="str">
        <f t="shared" si="22"/>
        <v/>
      </c>
      <c r="F459" s="19"/>
      <c r="G459" s="19"/>
      <c r="H459" s="19"/>
      <c r="I459" s="19"/>
      <c r="J459" s="19"/>
      <c r="K459" s="19"/>
      <c r="L459" s="19"/>
      <c r="Q459" s="19"/>
      <c r="R459" s="19"/>
      <c r="S459" s="19"/>
      <c r="T459" s="19"/>
      <c r="U459" s="19"/>
      <c r="V459" s="19"/>
      <c r="W459" s="19"/>
      <c r="X459" s="19"/>
      <c r="Y459" s="19"/>
    </row>
    <row r="460" spans="2:25" ht="12" customHeight="1">
      <c r="B460" s="144" t="str">
        <f>IF( ISBLANK('03.Muestra'!$C31),"",'03.Muestra'!$C31)</f>
        <v/>
      </c>
      <c r="C460" s="144" t="str">
        <f>IF( ISBLANK('03.Muestra'!$E31),"",'03.Muestra'!$E31)</f>
        <v/>
      </c>
      <c r="D460" s="168" t="str">
        <f t="shared" si="23"/>
        <v/>
      </c>
      <c r="E460" s="137"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4" t="str">
        <f>IF( ISBLANK('03.Muestra'!$C32),"",'03.Muestra'!$C32)</f>
        <v/>
      </c>
      <c r="C461" s="144" t="str">
        <f>IF( ISBLANK('03.Muestra'!$E32),"",'03.Muestra'!$E32)</f>
        <v/>
      </c>
      <c r="D461" s="168" t="str">
        <f t="shared" si="23"/>
        <v/>
      </c>
      <c r="E461" s="137"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4" t="str">
        <f>IF( ISBLANK('03.Muestra'!$C33),"",'03.Muestra'!$C33)</f>
        <v/>
      </c>
      <c r="C462" s="144" t="str">
        <f>IF( ISBLANK('03.Muestra'!$E33),"",'03.Muestra'!$E33)</f>
        <v/>
      </c>
      <c r="D462" s="168" t="str">
        <f t="shared" si="23"/>
        <v/>
      </c>
      <c r="E462" s="137"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4" t="str">
        <f>IF( ISBLANK('03.Muestra'!$C34),"",'03.Muestra'!$C34)</f>
        <v/>
      </c>
      <c r="C463" s="144" t="str">
        <f>IF( ISBLANK('03.Muestra'!$E34),"",'03.Muestra'!$E34)</f>
        <v/>
      </c>
      <c r="D463" s="168" t="str">
        <f t="shared" si="23"/>
        <v/>
      </c>
      <c r="E463" s="137"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4" t="str">
        <f>IF( ISBLANK('03.Muestra'!$C35),"",'03.Muestra'!$C35)</f>
        <v/>
      </c>
      <c r="C464" s="144" t="str">
        <f>IF( ISBLANK('03.Muestra'!$E35),"",'03.Muestra'!$E35)</f>
        <v/>
      </c>
      <c r="D464" s="168" t="str">
        <f t="shared" si="23"/>
        <v/>
      </c>
      <c r="E464" s="137"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4" t="str">
        <f>IF( ISBLANK('03.Muestra'!$C36),"",'03.Muestra'!$C36)</f>
        <v/>
      </c>
      <c r="C465" s="144" t="str">
        <f>IF( ISBLANK('03.Muestra'!$E36),"",'03.Muestra'!$E36)</f>
        <v/>
      </c>
      <c r="D465" s="168" t="str">
        <f t="shared" si="23"/>
        <v/>
      </c>
      <c r="E465" s="137" t="str">
        <f t="shared" si="22"/>
        <v/>
      </c>
      <c r="F465" s="157"/>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4" t="str">
        <f>IF( ISBLANK('03.Muestra'!$C37),"",'03.Muestra'!$C37)</f>
        <v/>
      </c>
      <c r="C466" s="144" t="str">
        <f>IF( ISBLANK('03.Muestra'!$E37),"",'03.Muestra'!$E37)</f>
        <v/>
      </c>
      <c r="D466" s="168" t="str">
        <f t="shared" si="23"/>
        <v/>
      </c>
      <c r="E466" s="137" t="str">
        <f t="shared" si="22"/>
        <v/>
      </c>
      <c r="F466" s="157"/>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4" t="str">
        <f>IF( ISBLANK('03.Muestra'!$C38),"",'03.Muestra'!$C38)</f>
        <v/>
      </c>
      <c r="C467" s="144" t="str">
        <f>IF( ISBLANK('03.Muestra'!$E38),"",'03.Muestra'!$E38)</f>
        <v/>
      </c>
      <c r="D467" s="168" t="str">
        <f t="shared" si="23"/>
        <v/>
      </c>
      <c r="E467" s="137" t="str">
        <f t="shared" si="22"/>
        <v/>
      </c>
      <c r="F467" s="157"/>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4" t="str">
        <f>IF( ISBLANK('03.Muestra'!$C39),"",'03.Muestra'!$C39)</f>
        <v/>
      </c>
      <c r="C468" s="144" t="str">
        <f>IF( ISBLANK('03.Muestra'!$E39),"",'03.Muestra'!$E39)</f>
        <v/>
      </c>
      <c r="D468" s="168" t="str">
        <f t="shared" si="23"/>
        <v/>
      </c>
      <c r="E468" s="137" t="str">
        <f t="shared" si="22"/>
        <v/>
      </c>
      <c r="F468" s="157"/>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4" t="str">
        <f>IF( ISBLANK('03.Muestra'!$C40),"",'03.Muestra'!$C40)</f>
        <v/>
      </c>
      <c r="C469" s="144" t="str">
        <f>IF( ISBLANK('03.Muestra'!$E40),"",'03.Muestra'!$E40)</f>
        <v/>
      </c>
      <c r="D469" s="168" t="str">
        <f t="shared" si="23"/>
        <v/>
      </c>
      <c r="E469" s="137" t="str">
        <f t="shared" si="22"/>
        <v/>
      </c>
      <c r="F469" s="157"/>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4" t="str">
        <f>IF( ISBLANK('03.Muestra'!$C41),"",'03.Muestra'!$C41)</f>
        <v/>
      </c>
      <c r="C470" s="144" t="str">
        <f>IF( ISBLANK('03.Muestra'!$E41),"",'03.Muestra'!$E41)</f>
        <v/>
      </c>
      <c r="D470" s="168" t="str">
        <f t="shared" si="23"/>
        <v/>
      </c>
      <c r="E470" s="137" t="str">
        <f t="shared" si="22"/>
        <v/>
      </c>
      <c r="F470" s="157"/>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4" t="str">
        <f>IF( ISBLANK('03.Muestra'!$C42),"",'03.Muestra'!$C42)</f>
        <v/>
      </c>
      <c r="C471" s="144" t="str">
        <f>IF( ISBLANK('03.Muestra'!$E42),"",'03.Muestra'!$E42)</f>
        <v/>
      </c>
      <c r="D471" s="168" t="str">
        <f t="shared" si="23"/>
        <v/>
      </c>
      <c r="E471" s="137"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7"/>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1"/>
      <c r="C473" s="19"/>
      <c r="D473" s="137"/>
      <c r="E473" s="142"/>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0" t="s">
        <v>80</v>
      </c>
      <c r="C474" s="28" t="s">
        <v>127</v>
      </c>
      <c r="D474" s="29" t="s">
        <v>87</v>
      </c>
      <c r="E474" s="156"/>
      <c r="K474" s="19"/>
      <c r="L474" s="19"/>
      <c r="M474" s="19"/>
      <c r="N474" s="19"/>
      <c r="O474" s="19"/>
      <c r="P474" s="19"/>
      <c r="Q474" s="19"/>
      <c r="R474" s="19"/>
      <c r="S474" s="19"/>
      <c r="T474" s="19"/>
      <c r="U474" s="19"/>
      <c r="V474" s="19"/>
      <c r="W474" s="19"/>
      <c r="X474" s="19"/>
      <c r="Y474" s="19"/>
    </row>
    <row r="475" spans="2:25" ht="12" customHeight="1">
      <c r="B475" s="144" t="str">
        <f>IF( ISBLANK('03.Muestra'!$C8),"",'03.Muestra'!$C8)</f>
        <v>Servicio Canario de Salud</v>
      </c>
      <c r="C475" s="144" t="str">
        <f>IF( ISBLANK('03.Muestra'!$E8),"",'03.Muestra'!$E8)</f>
        <v>https://www3.gobiernodecanarias.org/sanidad/scs/</v>
      </c>
      <c r="D475" s="168" t="s">
        <v>78</v>
      </c>
      <c r="E475" s="137" t="str">
        <f t="shared" ref="E475:E509" si="24">IF(D475&lt;&gt;"",IF(AND(B475&lt;&gt;"",C475&lt;&gt;""),"","ERR"),"")</f>
        <v/>
      </c>
      <c r="F475" s="145" t="str">
        <f t="array" ref="F475:J475">TRANSPOSE('DATA - Oculta'!$U$9:$U$13)</f>
        <v>N/T</v>
      </c>
      <c r="G475" s="146" t="str">
        <v>N/D</v>
      </c>
      <c r="H475" s="147" t="str">
        <v>N/A</v>
      </c>
      <c r="I475" s="148" t="str">
        <v>Falla</v>
      </c>
      <c r="J475" s="149" t="str">
        <v>Pasa</v>
      </c>
      <c r="K475" s="150" t="s">
        <v>85</v>
      </c>
      <c r="L475" s="19"/>
      <c r="M475" s="19"/>
      <c r="N475" s="19"/>
      <c r="O475" s="19"/>
      <c r="P475" s="19"/>
      <c r="Q475" s="19"/>
      <c r="R475" s="19"/>
      <c r="S475" s="19"/>
      <c r="T475" s="19"/>
      <c r="U475" s="19"/>
      <c r="V475" s="19"/>
      <c r="W475" s="19"/>
      <c r="X475" s="19"/>
      <c r="Y475" s="19"/>
    </row>
    <row r="476" spans="2:25" ht="12" customHeight="1">
      <c r="B476" s="144" t="str">
        <f>IF( ISBLANK('03.Muestra'!$C9),"",'03.Muestra'!$C9)</f>
        <v>Profesionales</v>
      </c>
      <c r="C476" s="144" t="str">
        <f>IF( ISBLANK('03.Muestra'!$E9),"",'03.Muestra'!$E9)</f>
        <v>https://www3.gobiernodecanarias.org/sanidad/scs/tematica.jsp?idCarpeta=381a58ec-a15a-11e9-a502-d7333c007c29</v>
      </c>
      <c r="D476" s="168" t="s">
        <v>78</v>
      </c>
      <c r="E476" s="137" t="str">
        <f t="shared" si="24"/>
        <v/>
      </c>
      <c r="F476" s="151">
        <f ca="1">COUNTIF($D475:INDIRECT("$D" &amp;  SUM(ROW()-1,'03.Muestra'!$D$45)-1),F475)</f>
        <v>0</v>
      </c>
      <c r="G476" s="151">
        <f ca="1">COUNTIF($D475:INDIRECT("$D" &amp;  SUM(ROW()-1,'03.Muestra'!$D$45)-1),G475)</f>
        <v>0</v>
      </c>
      <c r="H476" s="151">
        <f ca="1">COUNTIF($D475:INDIRECT("$D" &amp;  SUM(ROW()-1,'03.Muestra'!$D$45)-1),H475)</f>
        <v>0</v>
      </c>
      <c r="I476" s="151">
        <f ca="1">COUNTIF($D475:INDIRECT("$D" &amp;  SUM(ROW()-1,'03.Muestra'!$D$45)-1),I475)</f>
        <v>0</v>
      </c>
      <c r="J476" s="151">
        <f ca="1">COUNTIF($D475:INDIRECT("$D" &amp;  SUM(ROW()-1,'03.Muestra'!$D$45)-1),J475)</f>
        <v>13</v>
      </c>
      <c r="K476" s="151">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4" t="str">
        <f>IF( ISBLANK('03.Muestra'!$C10),"",'03.Muestra'!$C10)</f>
        <v>Vacunación frente Covid-19</v>
      </c>
      <c r="C477" s="144" t="str">
        <f>IF( ISBLANK('03.Muestra'!$E10),"",'03.Muestra'!$E10)</f>
        <v>https://www3.gobiernodecanarias.org/sanidad/scs/contenidoGenerico.jsp?idDocument=c6332147-5728-11eb-8a2c-c902a217e6a5&amp;idCarpeta=e01092c2-7d66-11ea-871d-cb574c2473a4</v>
      </c>
      <c r="D477" s="168" t="s">
        <v>78</v>
      </c>
      <c r="E477" s="137"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4" t="str">
        <f>IF( ISBLANK('03.Muestra'!$C11),"",'03.Muestra'!$C11)</f>
        <v>SCS-Registro de centros</v>
      </c>
      <c r="C478" s="144" t="str">
        <f>IF( ISBLANK('03.Muestra'!$E11),"",'03.Muestra'!$E11)</f>
        <v>https://www3.gobiernodecanarias.org/sanidad/scs/RegistroCentros/DoLoad</v>
      </c>
      <c r="D478" s="168" t="s">
        <v>78</v>
      </c>
      <c r="E478" s="137"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4" t="str">
        <f>IF( ISBLANK('03.Muestra'!$C12),"",'03.Muestra'!$C12)</f>
        <v>MiAutoTestCovid</v>
      </c>
      <c r="C479" s="144" t="str">
        <f>IF( ISBLANK('03.Muestra'!$E12),"",'03.Muestra'!$E12)</f>
        <v>https://www3.gobiernodecanarias.org/sanidad/scs/Miautotestcovid/</v>
      </c>
      <c r="D479" s="168" t="s">
        <v>78</v>
      </c>
      <c r="E479" s="137"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4" t="str">
        <f>IF( ISBLANK('03.Muestra'!$C13),"",'03.Muestra'!$C13)</f>
        <v>Informes epidemiológicos</v>
      </c>
      <c r="C480" s="144" t="str">
        <f>IF( ISBLANK('03.Muestra'!$E13),"",'03.Muestra'!$E13)</f>
        <v>https://www3.gobiernodecanarias.org/sanidad/scs/contenidoGenerico.jsp?idDocument=83670f95-f738-11ea-8b38-0997195c2925&amp;idCarpeta=e01092c2-7d66-11ea-871d-cb574c2473a4</v>
      </c>
      <c r="D480" s="168" t="s">
        <v>78</v>
      </c>
      <c r="E480" s="137"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4" t="str">
        <f>IF( ISBLANK('03.Muestra'!$C14),"",'03.Muestra'!$C14)</f>
        <v>Mapa Sanitario</v>
      </c>
      <c r="C481" s="144" t="str">
        <f>IF( ISBLANK('03.Muestra'!$E14),"",'03.Muestra'!$E14)</f>
        <v>https://www3.gobiernodecanarias.org/sanidad/scs/mapa.jsp?idDocument=f1272534-b1e0-11e0-8086-e35e241032d3&amp;idCarpeta=75cf3520-ab2b-11dd-970d-d73a0633ac17</v>
      </c>
      <c r="D481" s="168" t="s">
        <v>78</v>
      </c>
      <c r="E481" s="137"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4" t="str">
        <f>IF( ISBLANK('03.Muestra'!$C15),"",'03.Muestra'!$C15)</f>
        <v>gaptfformacion</v>
      </c>
      <c r="C482" s="144" t="str">
        <f>IF( ISBLANK('03.Muestra'!$E15),"",'03.Muestra'!$E15)</f>
        <v>https://www3.gobiernodecanarias.org/scs/gaptfformacion/</v>
      </c>
      <c r="D482" s="168" t="s">
        <v>78</v>
      </c>
      <c r="E482" s="137"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4" t="str">
        <f>IF( ISBLANK('03.Muestra'!$C16),"",'03.Muestra'!$C16)</f>
        <v>Tarjeta Sanitaria</v>
      </c>
      <c r="C483" s="144" t="str">
        <f>IF( ISBLANK('03.Muestra'!$E16),"",'03.Muestra'!$E16)</f>
        <v>https://www3.gobiernodecanarias.org/sanidad/scs/contenidoGenerico.jsp?idDocument=9090ca1f-a9bb-11de-ae50-15aa3b9230b7&amp;idCarpeta=ae273cd1-b385-11e9-82f7-8d5cff9227e6</v>
      </c>
      <c r="D483" s="168" t="s">
        <v>78</v>
      </c>
      <c r="E483" s="137"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4" t="str">
        <f>IF( ISBLANK('03.Muestra'!$C17),"",'03.Muestra'!$C17)</f>
        <v>Mapa Playas</v>
      </c>
      <c r="C484" s="144" t="str">
        <f>IF( ISBLANK('03.Muestra'!$E17),"",'03.Muestra'!$E17)</f>
        <v>https://www3.gobiernodecanarias.org/sanidad/scs/mapa.jsp?idDocument=0200b78a-a2fa-11e0-9610-f1717f4d08a3&amp;idCarpeta=75cf3520-ab2b-11dd-970d-d73a0633ac17</v>
      </c>
      <c r="D484" s="168" t="s">
        <v>78</v>
      </c>
      <c r="E484" s="137"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4" t="str">
        <f>IF( ISBLANK('03.Muestra'!$C18),"",'03.Muestra'!$C18)</f>
        <v>Certificado Covid Digital</v>
      </c>
      <c r="C485" s="144" t="str">
        <f>IF( ISBLANK('03.Muestra'!$E18),"",'03.Muestra'!$E18)</f>
        <v>https://www3.gobiernodecanarias.org/sanidad/scs/contenidoGenerico.jsp?idDocument=2a91d475-c785-11eb-b581-0f5e23fc7f70&amp;idCarpeta=e01092c2-7d66-11ea-871d-cb574c2473a4</v>
      </c>
      <c r="D485" s="168" t="s">
        <v>78</v>
      </c>
      <c r="E485" s="137"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4" t="str">
        <f>IF( ISBLANK('03.Muestra'!$C19),"",'03.Muestra'!$C19)</f>
        <v>Ciudadania</v>
      </c>
      <c r="C486" s="144" t="str">
        <f>IF( ISBLANK('03.Muestra'!$E19),"",'03.Muestra'!$E19)</f>
        <v>https://www3.gobiernodecanarias.org/sanidad/scs/tematica.jsp?idCarpeta=ae273cd1-b385-11e9-82f7-8d5cff9227e6</v>
      </c>
      <c r="D486" s="168" t="s">
        <v>78</v>
      </c>
      <c r="E486" s="137"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4" t="str">
        <f>IF( ISBLANK('03.Muestra'!$C20),"",'03.Muestra'!$C20)</f>
        <v>Petición de cita hospital</v>
      </c>
      <c r="C487" s="144" t="str">
        <f>IF( ISBLANK('03.Muestra'!$E20),"",'03.Muestra'!$E20)</f>
        <v>https://www3.gobiernodecanarias.org/sanidad/scs/CitasHUC/</v>
      </c>
      <c r="D487" s="168" t="s">
        <v>78</v>
      </c>
      <c r="E487" s="137" t="str">
        <f t="shared" si="24"/>
        <v/>
      </c>
      <c r="F487" s="19"/>
      <c r="G487" s="19"/>
      <c r="H487" s="19"/>
      <c r="I487" s="19"/>
      <c r="J487" s="19"/>
      <c r="K487" s="19"/>
      <c r="L487" s="19"/>
      <c r="Q487" s="19"/>
      <c r="R487" s="19"/>
      <c r="S487" s="19"/>
      <c r="T487" s="19"/>
      <c r="U487" s="19"/>
      <c r="V487" s="19"/>
      <c r="W487" s="19"/>
      <c r="X487" s="19"/>
      <c r="Y487" s="19"/>
    </row>
    <row r="488" spans="2:25" ht="12" customHeight="1">
      <c r="B488" s="144" t="str">
        <f>IF( ISBLANK('03.Muestra'!$C21),"",'03.Muestra'!$C21)</f>
        <v/>
      </c>
      <c r="C488" s="144" t="str">
        <f>IF( ISBLANK('03.Muestra'!$E21),"",'03.Muestra'!$E21)</f>
        <v/>
      </c>
      <c r="D488" s="168" t="str">
        <f t="shared" ref="D482:D509" si="25">IF(AND(B488&lt;&gt;"",C488&lt;&gt;""),"N/T","")</f>
        <v/>
      </c>
      <c r="E488" s="137" t="str">
        <f t="shared" si="24"/>
        <v/>
      </c>
      <c r="F488" s="19"/>
      <c r="G488" s="19"/>
      <c r="H488" s="19"/>
      <c r="I488" s="19"/>
      <c r="J488" s="19"/>
      <c r="K488" s="19"/>
      <c r="L488" s="19"/>
      <c r="Q488" s="19"/>
      <c r="R488" s="19"/>
      <c r="S488" s="19"/>
      <c r="T488" s="19"/>
      <c r="U488" s="19"/>
      <c r="V488" s="19"/>
      <c r="W488" s="19"/>
      <c r="X488" s="19"/>
      <c r="Y488" s="19"/>
    </row>
    <row r="489" spans="2:25" ht="12" customHeight="1">
      <c r="B489" s="144" t="str">
        <f>IF( ISBLANK('03.Muestra'!$C22),"",'03.Muestra'!$C22)</f>
        <v/>
      </c>
      <c r="C489" s="144" t="str">
        <f>IF( ISBLANK('03.Muestra'!$E22),"",'03.Muestra'!$E22)</f>
        <v/>
      </c>
      <c r="D489" s="168" t="str">
        <f t="shared" si="25"/>
        <v/>
      </c>
      <c r="E489" s="137" t="str">
        <f t="shared" si="24"/>
        <v/>
      </c>
      <c r="F489" s="19"/>
      <c r="G489" s="19"/>
      <c r="H489" s="19"/>
      <c r="I489" s="19"/>
      <c r="J489" s="19"/>
      <c r="K489" s="19"/>
      <c r="L489" s="19"/>
      <c r="Q489" s="19"/>
      <c r="R489" s="19"/>
      <c r="S489" s="19"/>
      <c r="T489" s="19"/>
      <c r="U489" s="19"/>
      <c r="V489" s="19"/>
      <c r="W489" s="19"/>
      <c r="X489" s="19"/>
      <c r="Y489" s="19"/>
    </row>
    <row r="490" spans="2:25" ht="12" customHeight="1">
      <c r="B490" s="144" t="str">
        <f>IF( ISBLANK('03.Muestra'!$C23),"",'03.Muestra'!$C23)</f>
        <v/>
      </c>
      <c r="C490" s="144" t="str">
        <f>IF( ISBLANK('03.Muestra'!$E23),"",'03.Muestra'!$E23)</f>
        <v/>
      </c>
      <c r="D490" s="168" t="str">
        <f t="shared" si="25"/>
        <v/>
      </c>
      <c r="E490" s="137" t="str">
        <f t="shared" si="24"/>
        <v/>
      </c>
      <c r="F490" s="19"/>
      <c r="G490" s="19"/>
      <c r="H490" s="19"/>
      <c r="I490" s="19"/>
      <c r="J490" s="19"/>
      <c r="K490" s="19"/>
      <c r="L490" s="19"/>
      <c r="Q490" s="19"/>
      <c r="R490" s="19"/>
      <c r="S490" s="19"/>
      <c r="T490" s="19"/>
      <c r="U490" s="19"/>
      <c r="V490" s="19"/>
      <c r="W490" s="19"/>
      <c r="X490" s="19"/>
      <c r="Y490" s="19"/>
    </row>
    <row r="491" spans="2:25" ht="12" customHeight="1">
      <c r="B491" s="144" t="str">
        <f>IF( ISBLANK('03.Muestra'!$C24),"",'03.Muestra'!$C24)</f>
        <v/>
      </c>
      <c r="C491" s="144" t="str">
        <f>IF( ISBLANK('03.Muestra'!$E24),"",'03.Muestra'!$E24)</f>
        <v/>
      </c>
      <c r="D491" s="168" t="str">
        <f t="shared" si="25"/>
        <v/>
      </c>
      <c r="E491" s="137" t="str">
        <f t="shared" si="24"/>
        <v/>
      </c>
      <c r="F491" s="19"/>
      <c r="G491" s="19"/>
      <c r="H491" s="19"/>
      <c r="I491" s="19"/>
      <c r="J491" s="19"/>
      <c r="K491" s="19"/>
      <c r="L491" s="19"/>
      <c r="Q491" s="19"/>
      <c r="R491" s="19"/>
      <c r="S491" s="19"/>
      <c r="T491" s="19"/>
      <c r="U491" s="19"/>
      <c r="V491" s="19"/>
      <c r="W491" s="19"/>
      <c r="X491" s="19"/>
      <c r="Y491" s="19"/>
    </row>
    <row r="492" spans="2:25" ht="12" customHeight="1">
      <c r="B492" s="144" t="str">
        <f>IF( ISBLANK('03.Muestra'!$C25),"",'03.Muestra'!$C25)</f>
        <v/>
      </c>
      <c r="C492" s="144" t="str">
        <f>IF( ISBLANK('03.Muestra'!$E25),"",'03.Muestra'!$E25)</f>
        <v/>
      </c>
      <c r="D492" s="168" t="str">
        <f t="shared" si="25"/>
        <v/>
      </c>
      <c r="E492" s="137" t="str">
        <f t="shared" si="24"/>
        <v/>
      </c>
      <c r="F492" s="19"/>
      <c r="G492" s="19"/>
      <c r="H492" s="19"/>
      <c r="I492" s="19"/>
      <c r="J492" s="19"/>
      <c r="K492" s="19"/>
      <c r="L492" s="19"/>
      <c r="Q492" s="19"/>
      <c r="R492" s="19"/>
      <c r="S492" s="19"/>
      <c r="T492" s="19"/>
      <c r="U492" s="19"/>
      <c r="V492" s="19"/>
      <c r="W492" s="19"/>
      <c r="X492" s="19"/>
      <c r="Y492" s="19"/>
    </row>
    <row r="493" spans="2:25" ht="12" customHeight="1">
      <c r="B493" s="144" t="str">
        <f>IF( ISBLANK('03.Muestra'!$C26),"",'03.Muestra'!$C26)</f>
        <v/>
      </c>
      <c r="C493" s="144" t="str">
        <f>IF( ISBLANK('03.Muestra'!$E26),"",'03.Muestra'!$E26)</f>
        <v/>
      </c>
      <c r="D493" s="168" t="str">
        <f t="shared" si="25"/>
        <v/>
      </c>
      <c r="E493" s="137" t="str">
        <f t="shared" si="24"/>
        <v/>
      </c>
      <c r="F493" s="19"/>
      <c r="G493" s="19"/>
      <c r="H493" s="19"/>
      <c r="I493" s="19"/>
      <c r="J493" s="19"/>
      <c r="K493" s="19"/>
      <c r="L493" s="19"/>
      <c r="Q493" s="19"/>
      <c r="R493" s="19"/>
      <c r="S493" s="19"/>
      <c r="T493" s="19"/>
      <c r="U493" s="19"/>
      <c r="V493" s="19"/>
      <c r="W493" s="19"/>
      <c r="X493" s="19"/>
      <c r="Y493" s="19"/>
    </row>
    <row r="494" spans="2:25" ht="12" customHeight="1">
      <c r="B494" s="144" t="str">
        <f>IF( ISBLANK('03.Muestra'!$C27),"",'03.Muestra'!$C27)</f>
        <v/>
      </c>
      <c r="C494" s="144" t="str">
        <f>IF( ISBLANK('03.Muestra'!$E27),"",'03.Muestra'!$E27)</f>
        <v/>
      </c>
      <c r="D494" s="168" t="str">
        <f t="shared" si="25"/>
        <v/>
      </c>
      <c r="E494" s="137" t="str">
        <f t="shared" si="24"/>
        <v/>
      </c>
      <c r="F494" s="19"/>
      <c r="G494" s="19"/>
      <c r="H494" s="19"/>
      <c r="I494" s="19"/>
      <c r="J494" s="19"/>
      <c r="K494" s="19"/>
      <c r="L494" s="19"/>
      <c r="Q494" s="19"/>
      <c r="R494" s="19"/>
      <c r="S494" s="19"/>
      <c r="T494" s="19"/>
      <c r="U494" s="19"/>
      <c r="V494" s="19"/>
      <c r="W494" s="19"/>
      <c r="X494" s="19"/>
      <c r="Y494" s="19"/>
    </row>
    <row r="495" spans="2:25" ht="12" customHeight="1">
      <c r="B495" s="144" t="str">
        <f>IF( ISBLANK('03.Muestra'!$C28),"",'03.Muestra'!$C28)</f>
        <v/>
      </c>
      <c r="C495" s="144" t="str">
        <f>IF( ISBLANK('03.Muestra'!$E28),"",'03.Muestra'!$E28)</f>
        <v/>
      </c>
      <c r="D495" s="168" t="str">
        <f t="shared" si="25"/>
        <v/>
      </c>
      <c r="E495" s="137" t="str">
        <f t="shared" si="24"/>
        <v/>
      </c>
      <c r="F495" s="19"/>
      <c r="G495" s="19"/>
      <c r="H495" s="19"/>
      <c r="I495" s="19"/>
      <c r="J495" s="19"/>
      <c r="K495" s="19"/>
      <c r="L495" s="19"/>
      <c r="Q495" s="19"/>
      <c r="R495" s="19"/>
      <c r="S495" s="19"/>
      <c r="T495" s="19"/>
      <c r="U495" s="19"/>
      <c r="V495" s="19"/>
      <c r="W495" s="19"/>
      <c r="X495" s="19"/>
      <c r="Y495" s="19"/>
    </row>
    <row r="496" spans="2:25" ht="12" customHeight="1">
      <c r="B496" s="144" t="str">
        <f>IF( ISBLANK('03.Muestra'!$C29),"",'03.Muestra'!$C29)</f>
        <v/>
      </c>
      <c r="C496" s="144" t="str">
        <f>IF( ISBLANK('03.Muestra'!$E29),"",'03.Muestra'!$E29)</f>
        <v/>
      </c>
      <c r="D496" s="168" t="str">
        <f t="shared" si="25"/>
        <v/>
      </c>
      <c r="E496" s="137" t="str">
        <f t="shared" si="24"/>
        <v/>
      </c>
      <c r="F496" s="19"/>
      <c r="G496" s="19"/>
      <c r="H496" s="19"/>
      <c r="I496" s="19"/>
      <c r="J496" s="19"/>
      <c r="K496" s="19"/>
      <c r="L496" s="19"/>
      <c r="Q496" s="19"/>
      <c r="R496" s="19"/>
      <c r="S496" s="19"/>
      <c r="T496" s="19"/>
      <c r="U496" s="19"/>
      <c r="V496" s="19"/>
      <c r="W496" s="19"/>
      <c r="X496" s="19"/>
      <c r="Y496" s="19"/>
    </row>
    <row r="497" spans="2:25" ht="12" customHeight="1">
      <c r="B497" s="144" t="str">
        <f>IF( ISBLANK('03.Muestra'!$C30),"",'03.Muestra'!$C30)</f>
        <v/>
      </c>
      <c r="C497" s="144" t="str">
        <f>IF( ISBLANK('03.Muestra'!$E30),"",'03.Muestra'!$E30)</f>
        <v/>
      </c>
      <c r="D497" s="168" t="str">
        <f t="shared" si="25"/>
        <v/>
      </c>
      <c r="E497" s="137" t="str">
        <f t="shared" si="24"/>
        <v/>
      </c>
      <c r="F497" s="19"/>
      <c r="G497" s="19"/>
      <c r="H497" s="19"/>
      <c r="I497" s="19"/>
      <c r="J497" s="19"/>
      <c r="K497" s="19"/>
      <c r="L497" s="19"/>
      <c r="Q497" s="19"/>
      <c r="R497" s="19"/>
      <c r="S497" s="19"/>
      <c r="T497" s="19"/>
      <c r="U497" s="19"/>
      <c r="V497" s="19"/>
      <c r="W497" s="19"/>
      <c r="X497" s="19"/>
      <c r="Y497" s="19"/>
    </row>
    <row r="498" spans="2:25" ht="12" customHeight="1">
      <c r="B498" s="144" t="str">
        <f>IF( ISBLANK('03.Muestra'!$C31),"",'03.Muestra'!$C31)</f>
        <v/>
      </c>
      <c r="C498" s="144" t="str">
        <f>IF( ISBLANK('03.Muestra'!$E31),"",'03.Muestra'!$E31)</f>
        <v/>
      </c>
      <c r="D498" s="168" t="str">
        <f t="shared" si="25"/>
        <v/>
      </c>
      <c r="E498" s="137"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4" t="str">
        <f>IF( ISBLANK('03.Muestra'!$C32),"",'03.Muestra'!$C32)</f>
        <v/>
      </c>
      <c r="C499" s="144" t="str">
        <f>IF( ISBLANK('03.Muestra'!$E32),"",'03.Muestra'!$E32)</f>
        <v/>
      </c>
      <c r="D499" s="168" t="str">
        <f t="shared" si="25"/>
        <v/>
      </c>
      <c r="E499" s="137"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4" t="str">
        <f>IF( ISBLANK('03.Muestra'!$C33),"",'03.Muestra'!$C33)</f>
        <v/>
      </c>
      <c r="C500" s="144" t="str">
        <f>IF( ISBLANK('03.Muestra'!$E33),"",'03.Muestra'!$E33)</f>
        <v/>
      </c>
      <c r="D500" s="168" t="str">
        <f t="shared" si="25"/>
        <v/>
      </c>
      <c r="E500" s="137"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4" t="str">
        <f>IF( ISBLANK('03.Muestra'!$C34),"",'03.Muestra'!$C34)</f>
        <v/>
      </c>
      <c r="C501" s="144" t="str">
        <f>IF( ISBLANK('03.Muestra'!$E34),"",'03.Muestra'!$E34)</f>
        <v/>
      </c>
      <c r="D501" s="168" t="str">
        <f t="shared" si="25"/>
        <v/>
      </c>
      <c r="E501" s="137"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4" t="str">
        <f>IF( ISBLANK('03.Muestra'!$C35),"",'03.Muestra'!$C35)</f>
        <v/>
      </c>
      <c r="C502" s="144" t="str">
        <f>IF( ISBLANK('03.Muestra'!$E35),"",'03.Muestra'!$E35)</f>
        <v/>
      </c>
      <c r="D502" s="168" t="str">
        <f t="shared" si="25"/>
        <v/>
      </c>
      <c r="E502" s="137"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4" t="str">
        <f>IF( ISBLANK('03.Muestra'!$C36),"",'03.Muestra'!$C36)</f>
        <v/>
      </c>
      <c r="C503" s="144" t="str">
        <f>IF( ISBLANK('03.Muestra'!$E36),"",'03.Muestra'!$E36)</f>
        <v/>
      </c>
      <c r="D503" s="168" t="str">
        <f t="shared" si="25"/>
        <v/>
      </c>
      <c r="E503" s="137" t="str">
        <f t="shared" si="24"/>
        <v/>
      </c>
      <c r="F503" s="157"/>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4" t="str">
        <f>IF( ISBLANK('03.Muestra'!$C37),"",'03.Muestra'!$C37)</f>
        <v/>
      </c>
      <c r="C504" s="144" t="str">
        <f>IF( ISBLANK('03.Muestra'!$E37),"",'03.Muestra'!$E37)</f>
        <v/>
      </c>
      <c r="D504" s="168" t="str">
        <f t="shared" si="25"/>
        <v/>
      </c>
      <c r="E504" s="137" t="str">
        <f t="shared" si="24"/>
        <v/>
      </c>
      <c r="F504" s="157"/>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4" t="str">
        <f>IF( ISBLANK('03.Muestra'!$C38),"",'03.Muestra'!$C38)</f>
        <v/>
      </c>
      <c r="C505" s="144" t="str">
        <f>IF( ISBLANK('03.Muestra'!$E38),"",'03.Muestra'!$E38)</f>
        <v/>
      </c>
      <c r="D505" s="168" t="str">
        <f t="shared" si="25"/>
        <v/>
      </c>
      <c r="E505" s="137" t="str">
        <f t="shared" si="24"/>
        <v/>
      </c>
      <c r="F505" s="157"/>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4" t="str">
        <f>IF( ISBLANK('03.Muestra'!$C39),"",'03.Muestra'!$C39)</f>
        <v/>
      </c>
      <c r="C506" s="144" t="str">
        <f>IF( ISBLANK('03.Muestra'!$E39),"",'03.Muestra'!$E39)</f>
        <v/>
      </c>
      <c r="D506" s="168" t="str">
        <f t="shared" si="25"/>
        <v/>
      </c>
      <c r="E506" s="137" t="str">
        <f t="shared" si="24"/>
        <v/>
      </c>
      <c r="F506" s="157"/>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4" t="str">
        <f>IF( ISBLANK('03.Muestra'!$C40),"",'03.Muestra'!$C40)</f>
        <v/>
      </c>
      <c r="C507" s="144" t="str">
        <f>IF( ISBLANK('03.Muestra'!$E40),"",'03.Muestra'!$E40)</f>
        <v/>
      </c>
      <c r="D507" s="168" t="str">
        <f t="shared" si="25"/>
        <v/>
      </c>
      <c r="E507" s="137" t="str">
        <f t="shared" si="24"/>
        <v/>
      </c>
      <c r="F507" s="157"/>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4" t="str">
        <f>IF( ISBLANK('03.Muestra'!$C41),"",'03.Muestra'!$C41)</f>
        <v/>
      </c>
      <c r="C508" s="144" t="str">
        <f>IF( ISBLANK('03.Muestra'!$E41),"",'03.Muestra'!$E41)</f>
        <v/>
      </c>
      <c r="D508" s="168" t="str">
        <f t="shared" si="25"/>
        <v/>
      </c>
      <c r="E508" s="137" t="str">
        <f t="shared" si="24"/>
        <v/>
      </c>
      <c r="F508" s="157"/>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4" t="str">
        <f>IF( ISBLANK('03.Muestra'!$C42),"",'03.Muestra'!$C42)</f>
        <v/>
      </c>
      <c r="C509" s="144" t="str">
        <f>IF( ISBLANK('03.Muestra'!$E42),"",'03.Muestra'!$E42)</f>
        <v/>
      </c>
      <c r="D509" s="168" t="str">
        <f t="shared" si="25"/>
        <v/>
      </c>
      <c r="E509" s="137"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7"/>
      <c r="E510" s="142"/>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1"/>
      <c r="C511" s="19"/>
      <c r="D511" s="137"/>
      <c r="E511" s="142"/>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7" t="s">
        <v>77</v>
      </c>
      <c r="C512" s="28" t="s">
        <v>128</v>
      </c>
      <c r="D512" s="29" t="s">
        <v>87</v>
      </c>
      <c r="E512" s="156"/>
      <c r="K512" s="19"/>
      <c r="L512" s="19"/>
      <c r="M512" s="19"/>
      <c r="N512" s="19"/>
      <c r="O512" s="19"/>
      <c r="P512" s="19"/>
      <c r="Q512" s="19"/>
      <c r="R512" s="19"/>
      <c r="S512" s="19"/>
      <c r="T512" s="19"/>
      <c r="U512" s="19"/>
      <c r="V512" s="19"/>
      <c r="W512" s="19"/>
      <c r="X512" s="19"/>
      <c r="Y512" s="19"/>
    </row>
    <row r="513" spans="2:25" ht="12" customHeight="1">
      <c r="B513" s="144" t="str">
        <f>IF( ISBLANK('03.Muestra'!$C8),"",'03.Muestra'!$C8)</f>
        <v>Servicio Canario de Salud</v>
      </c>
      <c r="C513" s="144" t="str">
        <f>IF( ISBLANK('03.Muestra'!$E8),"",'03.Muestra'!$E8)</f>
        <v>https://www3.gobiernodecanarias.org/sanidad/scs/</v>
      </c>
      <c r="D513" s="168" t="s">
        <v>90</v>
      </c>
      <c r="E513" s="137" t="str">
        <f t="shared" ref="E513:E547" si="26">IF(D513&lt;&gt;"",IF(AND(B513&lt;&gt;"",C513&lt;&gt;""),"","ERR"),"")</f>
        <v/>
      </c>
      <c r="F513" s="145" t="str">
        <f t="array" ref="F513:J513">TRANSPOSE('DATA - Oculta'!$U$9:$U$13)</f>
        <v>N/T</v>
      </c>
      <c r="G513" s="146" t="str">
        <v>N/D</v>
      </c>
      <c r="H513" s="147" t="str">
        <v>N/A</v>
      </c>
      <c r="I513" s="148" t="str">
        <v>Falla</v>
      </c>
      <c r="J513" s="149" t="str">
        <v>Pasa</v>
      </c>
      <c r="K513" s="150" t="s">
        <v>85</v>
      </c>
      <c r="L513" s="19"/>
      <c r="M513" s="19"/>
      <c r="N513" s="19"/>
      <c r="O513" s="19"/>
      <c r="P513" s="19"/>
      <c r="Q513" s="19"/>
      <c r="R513" s="19"/>
      <c r="S513" s="19"/>
      <c r="T513" s="19"/>
      <c r="U513" s="19"/>
      <c r="V513" s="19"/>
      <c r="W513" s="19"/>
      <c r="X513" s="19"/>
      <c r="Y513" s="19"/>
    </row>
    <row r="514" spans="2:25" ht="12" customHeight="1">
      <c r="B514" s="144" t="str">
        <f>IF( ISBLANK('03.Muestra'!$C9),"",'03.Muestra'!$C9)</f>
        <v>Profesionales</v>
      </c>
      <c r="C514" s="144" t="str">
        <f>IF( ISBLANK('03.Muestra'!$E9),"",'03.Muestra'!$E9)</f>
        <v>https://www3.gobiernodecanarias.org/sanidad/scs/tematica.jsp?idCarpeta=381a58ec-a15a-11e9-a502-d7333c007c29</v>
      </c>
      <c r="D514" s="168" t="s">
        <v>90</v>
      </c>
      <c r="E514" s="137" t="str">
        <f t="shared" si="26"/>
        <v/>
      </c>
      <c r="F514" s="151">
        <f ca="1">COUNTIF($D513:INDIRECT("$D" &amp;  SUM(ROW()-1,'03.Muestra'!$D$45)-1),F513)</f>
        <v>0</v>
      </c>
      <c r="G514" s="151">
        <f ca="1">COUNTIF($D513:INDIRECT("$D" &amp;  SUM(ROW()-1,'03.Muestra'!$D$45)-1),G513)</f>
        <v>0</v>
      </c>
      <c r="H514" s="151">
        <f ca="1">COUNTIF($D513:INDIRECT("$D" &amp;  SUM(ROW()-1,'03.Muestra'!$D$45)-1),H513)</f>
        <v>13</v>
      </c>
      <c r="I514" s="151">
        <f ca="1">COUNTIF($D513:INDIRECT("$D" &amp;  SUM(ROW()-1,'03.Muestra'!$D$45)-1),I513)</f>
        <v>0</v>
      </c>
      <c r="J514" s="151">
        <f ca="1">COUNTIF($D513:INDIRECT("$D" &amp;  SUM(ROW()-1,'03.Muestra'!$D$45)-1),J513)</f>
        <v>0</v>
      </c>
      <c r="K514" s="151">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4" t="str">
        <f>IF( ISBLANK('03.Muestra'!$C10),"",'03.Muestra'!$C10)</f>
        <v>Vacunación frente Covid-19</v>
      </c>
      <c r="C515" s="144" t="str">
        <f>IF( ISBLANK('03.Muestra'!$E10),"",'03.Muestra'!$E10)</f>
        <v>https://www3.gobiernodecanarias.org/sanidad/scs/contenidoGenerico.jsp?idDocument=c6332147-5728-11eb-8a2c-c902a217e6a5&amp;idCarpeta=e01092c2-7d66-11ea-871d-cb574c2473a4</v>
      </c>
      <c r="D515" s="168" t="s">
        <v>90</v>
      </c>
      <c r="E515" s="137"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4" t="str">
        <f>IF( ISBLANK('03.Muestra'!$C11),"",'03.Muestra'!$C11)</f>
        <v>SCS-Registro de centros</v>
      </c>
      <c r="C516" s="144" t="str">
        <f>IF( ISBLANK('03.Muestra'!$E11),"",'03.Muestra'!$E11)</f>
        <v>https://www3.gobiernodecanarias.org/sanidad/scs/RegistroCentros/DoLoad</v>
      </c>
      <c r="D516" s="168" t="s">
        <v>90</v>
      </c>
      <c r="E516" s="137"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4" t="str">
        <f>IF( ISBLANK('03.Muestra'!$C12),"",'03.Muestra'!$C12)</f>
        <v>MiAutoTestCovid</v>
      </c>
      <c r="C517" s="144" t="str">
        <f>IF( ISBLANK('03.Muestra'!$E12),"",'03.Muestra'!$E12)</f>
        <v>https://www3.gobiernodecanarias.org/sanidad/scs/Miautotestcovid/</v>
      </c>
      <c r="D517" s="168" t="s">
        <v>90</v>
      </c>
      <c r="E517" s="137"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4" t="str">
        <f>IF( ISBLANK('03.Muestra'!$C13),"",'03.Muestra'!$C13)</f>
        <v>Informes epidemiológicos</v>
      </c>
      <c r="C518" s="144" t="str">
        <f>IF( ISBLANK('03.Muestra'!$E13),"",'03.Muestra'!$E13)</f>
        <v>https://www3.gobiernodecanarias.org/sanidad/scs/contenidoGenerico.jsp?idDocument=83670f95-f738-11ea-8b38-0997195c2925&amp;idCarpeta=e01092c2-7d66-11ea-871d-cb574c2473a4</v>
      </c>
      <c r="D518" s="168" t="s">
        <v>90</v>
      </c>
      <c r="E518" s="137"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4" t="str">
        <f>IF( ISBLANK('03.Muestra'!$C14),"",'03.Muestra'!$C14)</f>
        <v>Mapa Sanitario</v>
      </c>
      <c r="C519" s="144" t="str">
        <f>IF( ISBLANK('03.Muestra'!$E14),"",'03.Muestra'!$E14)</f>
        <v>https://www3.gobiernodecanarias.org/sanidad/scs/mapa.jsp?idDocument=f1272534-b1e0-11e0-8086-e35e241032d3&amp;idCarpeta=75cf3520-ab2b-11dd-970d-d73a0633ac17</v>
      </c>
      <c r="D519" s="168" t="s">
        <v>90</v>
      </c>
      <c r="E519" s="137"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4" t="str">
        <f>IF( ISBLANK('03.Muestra'!$C15),"",'03.Muestra'!$C15)</f>
        <v>gaptfformacion</v>
      </c>
      <c r="C520" s="144" t="str">
        <f>IF( ISBLANK('03.Muestra'!$E15),"",'03.Muestra'!$E15)</f>
        <v>https://www3.gobiernodecanarias.org/scs/gaptfformacion/</v>
      </c>
      <c r="D520" s="168" t="s">
        <v>90</v>
      </c>
      <c r="E520" s="137"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4" t="str">
        <f>IF( ISBLANK('03.Muestra'!$C16),"",'03.Muestra'!$C16)</f>
        <v>Tarjeta Sanitaria</v>
      </c>
      <c r="C521" s="144" t="str">
        <f>IF( ISBLANK('03.Muestra'!$E16),"",'03.Muestra'!$E16)</f>
        <v>https://www3.gobiernodecanarias.org/sanidad/scs/contenidoGenerico.jsp?idDocument=9090ca1f-a9bb-11de-ae50-15aa3b9230b7&amp;idCarpeta=ae273cd1-b385-11e9-82f7-8d5cff9227e6</v>
      </c>
      <c r="D521" s="168" t="s">
        <v>90</v>
      </c>
      <c r="E521" s="137"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4" t="str">
        <f>IF( ISBLANK('03.Muestra'!$C17),"",'03.Muestra'!$C17)</f>
        <v>Mapa Playas</v>
      </c>
      <c r="C522" s="144" t="str">
        <f>IF( ISBLANK('03.Muestra'!$E17),"",'03.Muestra'!$E17)</f>
        <v>https://www3.gobiernodecanarias.org/sanidad/scs/mapa.jsp?idDocument=0200b78a-a2fa-11e0-9610-f1717f4d08a3&amp;idCarpeta=75cf3520-ab2b-11dd-970d-d73a0633ac17</v>
      </c>
      <c r="D522" s="168" t="s">
        <v>90</v>
      </c>
      <c r="E522" s="137"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4" t="str">
        <f>IF( ISBLANK('03.Muestra'!$C18),"",'03.Muestra'!$C18)</f>
        <v>Certificado Covid Digital</v>
      </c>
      <c r="C523" s="144" t="str">
        <f>IF( ISBLANK('03.Muestra'!$E18),"",'03.Muestra'!$E18)</f>
        <v>https://www3.gobiernodecanarias.org/sanidad/scs/contenidoGenerico.jsp?idDocument=2a91d475-c785-11eb-b581-0f5e23fc7f70&amp;idCarpeta=e01092c2-7d66-11ea-871d-cb574c2473a4</v>
      </c>
      <c r="D523" s="168" t="s">
        <v>90</v>
      </c>
      <c r="E523" s="137"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4" t="str">
        <f>IF( ISBLANK('03.Muestra'!$C19),"",'03.Muestra'!$C19)</f>
        <v>Ciudadania</v>
      </c>
      <c r="C524" s="144" t="str">
        <f>IF( ISBLANK('03.Muestra'!$E19),"",'03.Muestra'!$E19)</f>
        <v>https://www3.gobiernodecanarias.org/sanidad/scs/tematica.jsp?idCarpeta=ae273cd1-b385-11e9-82f7-8d5cff9227e6</v>
      </c>
      <c r="D524" s="168" t="s">
        <v>90</v>
      </c>
      <c r="E524" s="137"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4" t="str">
        <f>IF( ISBLANK('03.Muestra'!$C20),"",'03.Muestra'!$C20)</f>
        <v>Petición de cita hospital</v>
      </c>
      <c r="C525" s="144" t="str">
        <f>IF( ISBLANK('03.Muestra'!$E20),"",'03.Muestra'!$E20)</f>
        <v>https://www3.gobiernodecanarias.org/sanidad/scs/CitasHUC/</v>
      </c>
      <c r="D525" s="168" t="s">
        <v>90</v>
      </c>
      <c r="E525" s="137" t="str">
        <f t="shared" si="26"/>
        <v/>
      </c>
      <c r="F525" s="19"/>
      <c r="G525" s="19"/>
      <c r="H525" s="19"/>
      <c r="I525" s="19"/>
      <c r="J525" s="19"/>
      <c r="K525" s="19"/>
      <c r="L525" s="19"/>
      <c r="Q525" s="19"/>
      <c r="R525" s="19"/>
      <c r="S525" s="19"/>
      <c r="T525" s="19"/>
      <c r="U525" s="19"/>
      <c r="V525" s="19"/>
      <c r="W525" s="19"/>
      <c r="X525" s="19"/>
      <c r="Y525" s="19"/>
    </row>
    <row r="526" spans="2:25" ht="12" customHeight="1">
      <c r="B526" s="144" t="str">
        <f>IF( ISBLANK('03.Muestra'!$C21),"",'03.Muestra'!$C21)</f>
        <v/>
      </c>
      <c r="C526" s="144" t="str">
        <f>IF( ISBLANK('03.Muestra'!$E21),"",'03.Muestra'!$E21)</f>
        <v/>
      </c>
      <c r="D526" s="168" t="str">
        <f t="shared" ref="D520:D547" si="27">IF(AND(B526&lt;&gt;"",C526&lt;&gt;""),"N/T","")</f>
        <v/>
      </c>
      <c r="E526" s="137" t="str">
        <f t="shared" si="26"/>
        <v/>
      </c>
      <c r="F526" s="19"/>
      <c r="G526" s="19"/>
      <c r="H526" s="19"/>
      <c r="I526" s="19"/>
      <c r="J526" s="19"/>
      <c r="K526" s="19"/>
      <c r="L526" s="19"/>
      <c r="Q526" s="19"/>
      <c r="R526" s="19"/>
      <c r="S526" s="19"/>
      <c r="T526" s="19"/>
      <c r="U526" s="19"/>
      <c r="V526" s="19"/>
      <c r="W526" s="19"/>
      <c r="X526" s="19"/>
      <c r="Y526" s="19"/>
    </row>
    <row r="527" spans="2:25" ht="12" customHeight="1">
      <c r="B527" s="144" t="str">
        <f>IF( ISBLANK('03.Muestra'!$C22),"",'03.Muestra'!$C22)</f>
        <v/>
      </c>
      <c r="C527" s="144" t="str">
        <f>IF( ISBLANK('03.Muestra'!$E22),"",'03.Muestra'!$E22)</f>
        <v/>
      </c>
      <c r="D527" s="168" t="str">
        <f t="shared" si="27"/>
        <v/>
      </c>
      <c r="E527" s="137" t="str">
        <f t="shared" si="26"/>
        <v/>
      </c>
      <c r="F527" s="19"/>
      <c r="G527" s="19"/>
      <c r="H527" s="19"/>
      <c r="I527" s="19"/>
      <c r="J527" s="19"/>
      <c r="K527" s="19"/>
      <c r="L527" s="19"/>
      <c r="Q527" s="19"/>
      <c r="R527" s="19"/>
      <c r="S527" s="19"/>
      <c r="T527" s="19"/>
      <c r="U527" s="19"/>
      <c r="V527" s="19"/>
      <c r="W527" s="19"/>
      <c r="X527" s="19"/>
      <c r="Y527" s="19"/>
    </row>
    <row r="528" spans="2:25" ht="12" customHeight="1">
      <c r="B528" s="144" t="str">
        <f>IF( ISBLANK('03.Muestra'!$C23),"",'03.Muestra'!$C23)</f>
        <v/>
      </c>
      <c r="C528" s="144" t="str">
        <f>IF( ISBLANK('03.Muestra'!$E23),"",'03.Muestra'!$E23)</f>
        <v/>
      </c>
      <c r="D528" s="168" t="str">
        <f t="shared" si="27"/>
        <v/>
      </c>
      <c r="E528" s="137" t="str">
        <f t="shared" si="26"/>
        <v/>
      </c>
      <c r="F528" s="19"/>
      <c r="G528" s="19"/>
      <c r="H528" s="19"/>
      <c r="I528" s="19"/>
      <c r="J528" s="19"/>
      <c r="K528" s="19"/>
      <c r="L528" s="19"/>
      <c r="Q528" s="19"/>
      <c r="R528" s="19"/>
      <c r="S528" s="19"/>
      <c r="T528" s="19"/>
      <c r="U528" s="19"/>
      <c r="V528" s="19"/>
      <c r="W528" s="19"/>
      <c r="X528" s="19"/>
      <c r="Y528" s="19"/>
    </row>
    <row r="529" spans="2:25" ht="12" customHeight="1">
      <c r="B529" s="144" t="str">
        <f>IF( ISBLANK('03.Muestra'!$C24),"",'03.Muestra'!$C24)</f>
        <v/>
      </c>
      <c r="C529" s="144" t="str">
        <f>IF( ISBLANK('03.Muestra'!$E24),"",'03.Muestra'!$E24)</f>
        <v/>
      </c>
      <c r="D529" s="168" t="str">
        <f t="shared" si="27"/>
        <v/>
      </c>
      <c r="E529" s="137" t="str">
        <f t="shared" si="26"/>
        <v/>
      </c>
      <c r="F529" s="19"/>
      <c r="G529" s="19"/>
      <c r="H529" s="19"/>
      <c r="I529" s="19"/>
      <c r="J529" s="19"/>
      <c r="K529" s="19"/>
      <c r="L529" s="19"/>
      <c r="Q529" s="19"/>
      <c r="R529" s="19"/>
      <c r="S529" s="19"/>
      <c r="T529" s="19"/>
      <c r="U529" s="19"/>
      <c r="V529" s="19"/>
      <c r="W529" s="19"/>
      <c r="X529" s="19"/>
      <c r="Y529" s="19"/>
    </row>
    <row r="530" spans="2:25" ht="12" customHeight="1">
      <c r="B530" s="144" t="str">
        <f>IF( ISBLANK('03.Muestra'!$C25),"",'03.Muestra'!$C25)</f>
        <v/>
      </c>
      <c r="C530" s="144" t="str">
        <f>IF( ISBLANK('03.Muestra'!$E25),"",'03.Muestra'!$E25)</f>
        <v/>
      </c>
      <c r="D530" s="168" t="str">
        <f t="shared" si="27"/>
        <v/>
      </c>
      <c r="E530" s="137" t="str">
        <f t="shared" si="26"/>
        <v/>
      </c>
      <c r="F530" s="19"/>
      <c r="G530" s="19"/>
      <c r="H530" s="19"/>
      <c r="I530" s="19"/>
      <c r="J530" s="19"/>
      <c r="K530" s="19"/>
      <c r="L530" s="19"/>
      <c r="Q530" s="19"/>
      <c r="R530" s="19"/>
      <c r="S530" s="19"/>
      <c r="T530" s="19"/>
      <c r="U530" s="19"/>
      <c r="V530" s="19"/>
      <c r="W530" s="19"/>
      <c r="X530" s="19"/>
      <c r="Y530" s="19"/>
    </row>
    <row r="531" spans="2:25" ht="12" customHeight="1">
      <c r="B531" s="144" t="str">
        <f>IF( ISBLANK('03.Muestra'!$C26),"",'03.Muestra'!$C26)</f>
        <v/>
      </c>
      <c r="C531" s="144" t="str">
        <f>IF( ISBLANK('03.Muestra'!$E26),"",'03.Muestra'!$E26)</f>
        <v/>
      </c>
      <c r="D531" s="168" t="str">
        <f t="shared" si="27"/>
        <v/>
      </c>
      <c r="E531" s="137" t="str">
        <f t="shared" si="26"/>
        <v/>
      </c>
      <c r="F531" s="19"/>
      <c r="G531" s="19"/>
      <c r="H531" s="19"/>
      <c r="I531" s="19"/>
      <c r="J531" s="19"/>
      <c r="K531" s="19"/>
      <c r="L531" s="19"/>
      <c r="Q531" s="19"/>
      <c r="R531" s="19"/>
      <c r="S531" s="19"/>
      <c r="T531" s="19"/>
      <c r="U531" s="19"/>
      <c r="V531" s="19"/>
      <c r="W531" s="19"/>
      <c r="X531" s="19"/>
      <c r="Y531" s="19"/>
    </row>
    <row r="532" spans="2:25" ht="12" customHeight="1">
      <c r="B532" s="144" t="str">
        <f>IF( ISBLANK('03.Muestra'!$C27),"",'03.Muestra'!$C27)</f>
        <v/>
      </c>
      <c r="C532" s="144" t="str">
        <f>IF( ISBLANK('03.Muestra'!$E27),"",'03.Muestra'!$E27)</f>
        <v/>
      </c>
      <c r="D532" s="168" t="str">
        <f t="shared" si="27"/>
        <v/>
      </c>
      <c r="E532" s="137" t="str">
        <f t="shared" si="26"/>
        <v/>
      </c>
      <c r="F532" s="19"/>
      <c r="G532" s="19"/>
      <c r="H532" s="19"/>
      <c r="I532" s="19"/>
      <c r="J532" s="19"/>
      <c r="K532" s="19"/>
      <c r="L532" s="19"/>
      <c r="Q532" s="19"/>
      <c r="R532" s="19"/>
      <c r="S532" s="19"/>
      <c r="T532" s="19"/>
      <c r="U532" s="19"/>
      <c r="V532" s="19"/>
      <c r="W532" s="19"/>
      <c r="X532" s="19"/>
      <c r="Y532" s="19"/>
    </row>
    <row r="533" spans="2:25" ht="12" customHeight="1">
      <c r="B533" s="144" t="str">
        <f>IF( ISBLANK('03.Muestra'!$C28),"",'03.Muestra'!$C28)</f>
        <v/>
      </c>
      <c r="C533" s="144" t="str">
        <f>IF( ISBLANK('03.Muestra'!$E28),"",'03.Muestra'!$E28)</f>
        <v/>
      </c>
      <c r="D533" s="168" t="str">
        <f t="shared" si="27"/>
        <v/>
      </c>
      <c r="E533" s="137" t="str">
        <f t="shared" si="26"/>
        <v/>
      </c>
      <c r="F533" s="19"/>
      <c r="G533" s="19"/>
      <c r="H533" s="19"/>
      <c r="I533" s="19"/>
      <c r="J533" s="19"/>
      <c r="K533" s="19"/>
      <c r="L533" s="19"/>
      <c r="Q533" s="19"/>
      <c r="R533" s="19"/>
      <c r="S533" s="19"/>
      <c r="T533" s="19"/>
      <c r="U533" s="19"/>
      <c r="V533" s="19"/>
      <c r="W533" s="19"/>
      <c r="X533" s="19"/>
      <c r="Y533" s="19"/>
    </row>
    <row r="534" spans="2:25" ht="12" customHeight="1">
      <c r="B534" s="144" t="str">
        <f>IF( ISBLANK('03.Muestra'!$C29),"",'03.Muestra'!$C29)</f>
        <v/>
      </c>
      <c r="C534" s="144" t="str">
        <f>IF( ISBLANK('03.Muestra'!$E29),"",'03.Muestra'!$E29)</f>
        <v/>
      </c>
      <c r="D534" s="168" t="str">
        <f t="shared" si="27"/>
        <v/>
      </c>
      <c r="E534" s="137" t="str">
        <f t="shared" si="26"/>
        <v/>
      </c>
      <c r="F534" s="19"/>
      <c r="G534" s="19"/>
      <c r="H534" s="19"/>
      <c r="I534" s="19"/>
      <c r="J534" s="19"/>
      <c r="K534" s="19"/>
      <c r="L534" s="19"/>
      <c r="Q534" s="19"/>
      <c r="R534" s="19"/>
      <c r="S534" s="19"/>
      <c r="T534" s="19"/>
      <c r="U534" s="19"/>
      <c r="V534" s="19"/>
      <c r="W534" s="19"/>
      <c r="X534" s="19"/>
      <c r="Y534" s="19"/>
    </row>
    <row r="535" spans="2:25" ht="12" customHeight="1">
      <c r="B535" s="144" t="str">
        <f>IF( ISBLANK('03.Muestra'!$C30),"",'03.Muestra'!$C30)</f>
        <v/>
      </c>
      <c r="C535" s="144" t="str">
        <f>IF( ISBLANK('03.Muestra'!$E30),"",'03.Muestra'!$E30)</f>
        <v/>
      </c>
      <c r="D535" s="168" t="str">
        <f t="shared" si="27"/>
        <v/>
      </c>
      <c r="E535" s="137" t="str">
        <f t="shared" si="26"/>
        <v/>
      </c>
      <c r="F535" s="19"/>
      <c r="G535" s="19"/>
      <c r="H535" s="19"/>
      <c r="I535" s="19"/>
      <c r="J535" s="19"/>
      <c r="K535" s="19"/>
      <c r="L535" s="19"/>
      <c r="Q535" s="19"/>
      <c r="R535" s="19"/>
      <c r="S535" s="19"/>
      <c r="T535" s="19"/>
      <c r="U535" s="19"/>
      <c r="V535" s="19"/>
      <c r="W535" s="19"/>
      <c r="X535" s="19"/>
      <c r="Y535" s="19"/>
    </row>
    <row r="536" spans="2:25" ht="12" customHeight="1">
      <c r="B536" s="144" t="str">
        <f>IF( ISBLANK('03.Muestra'!$C31),"",'03.Muestra'!$C31)</f>
        <v/>
      </c>
      <c r="C536" s="144" t="str">
        <f>IF( ISBLANK('03.Muestra'!$E31),"",'03.Muestra'!$E31)</f>
        <v/>
      </c>
      <c r="D536" s="168" t="str">
        <f t="shared" si="27"/>
        <v/>
      </c>
      <c r="E536" s="137"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4" t="str">
        <f>IF( ISBLANK('03.Muestra'!$C32),"",'03.Muestra'!$C32)</f>
        <v/>
      </c>
      <c r="C537" s="144" t="str">
        <f>IF( ISBLANK('03.Muestra'!$E32),"",'03.Muestra'!$E32)</f>
        <v/>
      </c>
      <c r="D537" s="168" t="str">
        <f t="shared" si="27"/>
        <v/>
      </c>
      <c r="E537" s="137"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4" t="str">
        <f>IF( ISBLANK('03.Muestra'!$C33),"",'03.Muestra'!$C33)</f>
        <v/>
      </c>
      <c r="C538" s="144" t="str">
        <f>IF( ISBLANK('03.Muestra'!$E33),"",'03.Muestra'!$E33)</f>
        <v/>
      </c>
      <c r="D538" s="168" t="str">
        <f t="shared" si="27"/>
        <v/>
      </c>
      <c r="E538" s="137"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4" t="str">
        <f>IF( ISBLANK('03.Muestra'!$C34),"",'03.Muestra'!$C34)</f>
        <v/>
      </c>
      <c r="C539" s="144" t="str">
        <f>IF( ISBLANK('03.Muestra'!$E34),"",'03.Muestra'!$E34)</f>
        <v/>
      </c>
      <c r="D539" s="168" t="str">
        <f t="shared" si="27"/>
        <v/>
      </c>
      <c r="E539" s="137"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4" t="str">
        <f>IF( ISBLANK('03.Muestra'!$C35),"",'03.Muestra'!$C35)</f>
        <v/>
      </c>
      <c r="C540" s="144" t="str">
        <f>IF( ISBLANK('03.Muestra'!$E35),"",'03.Muestra'!$E35)</f>
        <v/>
      </c>
      <c r="D540" s="168" t="str">
        <f t="shared" si="27"/>
        <v/>
      </c>
      <c r="E540" s="137"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4" t="str">
        <f>IF( ISBLANK('03.Muestra'!$C36),"",'03.Muestra'!$C36)</f>
        <v/>
      </c>
      <c r="C541" s="144" t="str">
        <f>IF( ISBLANK('03.Muestra'!$E36),"",'03.Muestra'!$E36)</f>
        <v/>
      </c>
      <c r="D541" s="168" t="str">
        <f t="shared" si="27"/>
        <v/>
      </c>
      <c r="E541" s="137" t="str">
        <f t="shared" si="26"/>
        <v/>
      </c>
      <c r="F541" s="157"/>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4" t="str">
        <f>IF( ISBLANK('03.Muestra'!$C37),"",'03.Muestra'!$C37)</f>
        <v/>
      </c>
      <c r="C542" s="144" t="str">
        <f>IF( ISBLANK('03.Muestra'!$E37),"",'03.Muestra'!$E37)</f>
        <v/>
      </c>
      <c r="D542" s="168" t="str">
        <f t="shared" si="27"/>
        <v/>
      </c>
      <c r="E542" s="137" t="str">
        <f t="shared" si="26"/>
        <v/>
      </c>
      <c r="F542" s="157"/>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4" t="str">
        <f>IF( ISBLANK('03.Muestra'!$C38),"",'03.Muestra'!$C38)</f>
        <v/>
      </c>
      <c r="C543" s="144" t="str">
        <f>IF( ISBLANK('03.Muestra'!$E38),"",'03.Muestra'!$E38)</f>
        <v/>
      </c>
      <c r="D543" s="168" t="str">
        <f t="shared" si="27"/>
        <v/>
      </c>
      <c r="E543" s="137" t="str">
        <f t="shared" si="26"/>
        <v/>
      </c>
      <c r="F543" s="157"/>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4" t="str">
        <f>IF( ISBLANK('03.Muestra'!$C39),"",'03.Muestra'!$C39)</f>
        <v/>
      </c>
      <c r="C544" s="144" t="str">
        <f>IF( ISBLANK('03.Muestra'!$E39),"",'03.Muestra'!$E39)</f>
        <v/>
      </c>
      <c r="D544" s="168" t="str">
        <f t="shared" si="27"/>
        <v/>
      </c>
      <c r="E544" s="137" t="str">
        <f t="shared" si="26"/>
        <v/>
      </c>
      <c r="F544" s="157"/>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4" t="str">
        <f>IF( ISBLANK('03.Muestra'!$C40),"",'03.Muestra'!$C40)</f>
        <v/>
      </c>
      <c r="C545" s="144" t="str">
        <f>IF( ISBLANK('03.Muestra'!$E40),"",'03.Muestra'!$E40)</f>
        <v/>
      </c>
      <c r="D545" s="168" t="str">
        <f t="shared" si="27"/>
        <v/>
      </c>
      <c r="E545" s="137" t="str">
        <f t="shared" si="26"/>
        <v/>
      </c>
      <c r="F545" s="157"/>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4" t="str">
        <f>IF( ISBLANK('03.Muestra'!$C41),"",'03.Muestra'!$C41)</f>
        <v/>
      </c>
      <c r="C546" s="144" t="str">
        <f>IF( ISBLANK('03.Muestra'!$E41),"",'03.Muestra'!$E41)</f>
        <v/>
      </c>
      <c r="D546" s="168" t="str">
        <f t="shared" si="27"/>
        <v/>
      </c>
      <c r="E546" s="137" t="str">
        <f t="shared" si="26"/>
        <v/>
      </c>
      <c r="F546" s="157"/>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4" t="str">
        <f>IF( ISBLANK('03.Muestra'!$C42),"",'03.Muestra'!$C42)</f>
        <v/>
      </c>
      <c r="C547" s="144" t="str">
        <f>IF( ISBLANK('03.Muestra'!$E42),"",'03.Muestra'!$E42)</f>
        <v/>
      </c>
      <c r="D547" s="168" t="str">
        <f t="shared" si="27"/>
        <v/>
      </c>
      <c r="E547" s="137"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7"/>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1"/>
      <c r="C549" s="19"/>
      <c r="D549" s="137"/>
      <c r="E549" s="142"/>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7" t="s">
        <v>77</v>
      </c>
      <c r="C550" s="28" t="s">
        <v>129</v>
      </c>
      <c r="D550" s="29" t="s">
        <v>87</v>
      </c>
      <c r="E550" s="156"/>
      <c r="K550" s="19"/>
      <c r="L550" s="19"/>
      <c r="M550" s="19"/>
      <c r="N550" s="19"/>
      <c r="O550" s="19"/>
      <c r="P550" s="19"/>
      <c r="Q550" s="19"/>
      <c r="R550" s="19"/>
      <c r="S550" s="19"/>
      <c r="T550" s="19"/>
      <c r="U550" s="19"/>
      <c r="V550" s="19"/>
      <c r="W550" s="19"/>
      <c r="X550" s="19"/>
      <c r="Y550" s="19"/>
    </row>
    <row r="551" spans="2:25" ht="12" customHeight="1">
      <c r="B551" s="144" t="str">
        <f>IF( ISBLANK('03.Muestra'!$C8),"",'03.Muestra'!$C8)</f>
        <v>Servicio Canario de Salud</v>
      </c>
      <c r="C551" s="144" t="str">
        <f>IF( ISBLANK('03.Muestra'!$E8),"",'03.Muestra'!$E8)</f>
        <v>https://www3.gobiernodecanarias.org/sanidad/scs/</v>
      </c>
      <c r="D551" s="168" t="s">
        <v>78</v>
      </c>
      <c r="E551" s="137" t="str">
        <f t="shared" ref="E551:E585" si="28">IF(D551&lt;&gt;"",IF(AND(B551&lt;&gt;"",C551&lt;&gt;""),"","ERR"),"")</f>
        <v/>
      </c>
      <c r="F551" s="145" t="str">
        <f t="array" ref="F551:J551">TRANSPOSE('DATA - Oculta'!$U$9:$U$13)</f>
        <v>N/T</v>
      </c>
      <c r="G551" s="146" t="str">
        <v>N/D</v>
      </c>
      <c r="H551" s="147" t="str">
        <v>N/A</v>
      </c>
      <c r="I551" s="148" t="str">
        <v>Falla</v>
      </c>
      <c r="J551" s="149" t="str">
        <v>Pasa</v>
      </c>
      <c r="K551" s="150" t="s">
        <v>85</v>
      </c>
      <c r="L551" s="19"/>
      <c r="M551" s="19"/>
      <c r="N551" s="19"/>
      <c r="O551" s="19"/>
      <c r="P551" s="19"/>
      <c r="Q551" s="19"/>
      <c r="R551" s="19"/>
      <c r="S551" s="19"/>
      <c r="T551" s="19"/>
      <c r="U551" s="19"/>
      <c r="V551" s="19"/>
      <c r="W551" s="19"/>
      <c r="X551" s="19"/>
      <c r="Y551" s="19"/>
    </row>
    <row r="552" spans="2:25" ht="12" customHeight="1">
      <c r="B552" s="144" t="str">
        <f>IF( ISBLANK('03.Muestra'!$C9),"",'03.Muestra'!$C9)</f>
        <v>Profesionales</v>
      </c>
      <c r="C552" s="144" t="str">
        <f>IF( ISBLANK('03.Muestra'!$E9),"",'03.Muestra'!$E9)</f>
        <v>https://www3.gobiernodecanarias.org/sanidad/scs/tematica.jsp?idCarpeta=381a58ec-a15a-11e9-a502-d7333c007c29</v>
      </c>
      <c r="D552" s="168" t="s">
        <v>78</v>
      </c>
      <c r="E552" s="137" t="str">
        <f t="shared" si="28"/>
        <v/>
      </c>
      <c r="F552" s="151">
        <f ca="1">COUNTIF($D551:INDIRECT("$D" &amp;  SUM(ROW()-1,'03.Muestra'!$D$45)-1),F551)</f>
        <v>0</v>
      </c>
      <c r="G552" s="151">
        <f ca="1">COUNTIF($D551:INDIRECT("$D" &amp;  SUM(ROW()-1,'03.Muestra'!$D$45)-1),G551)</f>
        <v>0</v>
      </c>
      <c r="H552" s="151">
        <f ca="1">COUNTIF($D551:INDIRECT("$D" &amp;  SUM(ROW()-1,'03.Muestra'!$D$45)-1),H551)</f>
        <v>0</v>
      </c>
      <c r="I552" s="151">
        <f ca="1">COUNTIF($D551:INDIRECT("$D" &amp;  SUM(ROW()-1,'03.Muestra'!$D$45)-1),I551)</f>
        <v>0</v>
      </c>
      <c r="J552" s="151">
        <f ca="1">COUNTIF($D551:INDIRECT("$D" &amp;  SUM(ROW()-1,'03.Muestra'!$D$45)-1),J551)</f>
        <v>13</v>
      </c>
      <c r="K552" s="151">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4" t="str">
        <f>IF( ISBLANK('03.Muestra'!$C10),"",'03.Muestra'!$C10)</f>
        <v>Vacunación frente Covid-19</v>
      </c>
      <c r="C553" s="144" t="str">
        <f>IF( ISBLANK('03.Muestra'!$E10),"",'03.Muestra'!$E10)</f>
        <v>https://www3.gobiernodecanarias.org/sanidad/scs/contenidoGenerico.jsp?idDocument=c6332147-5728-11eb-8a2c-c902a217e6a5&amp;idCarpeta=e01092c2-7d66-11ea-871d-cb574c2473a4</v>
      </c>
      <c r="D553" s="168" t="s">
        <v>78</v>
      </c>
      <c r="E553" s="137"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4" t="str">
        <f>IF( ISBLANK('03.Muestra'!$C11),"",'03.Muestra'!$C11)</f>
        <v>SCS-Registro de centros</v>
      </c>
      <c r="C554" s="144" t="str">
        <f>IF( ISBLANK('03.Muestra'!$E11),"",'03.Muestra'!$E11)</f>
        <v>https://www3.gobiernodecanarias.org/sanidad/scs/RegistroCentros/DoLoad</v>
      </c>
      <c r="D554" s="168" t="s">
        <v>78</v>
      </c>
      <c r="E554" s="137"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4" t="str">
        <f>IF( ISBLANK('03.Muestra'!$C12),"",'03.Muestra'!$C12)</f>
        <v>MiAutoTestCovid</v>
      </c>
      <c r="C555" s="144" t="str">
        <f>IF( ISBLANK('03.Muestra'!$E12),"",'03.Muestra'!$E12)</f>
        <v>https://www3.gobiernodecanarias.org/sanidad/scs/Miautotestcovid/</v>
      </c>
      <c r="D555" s="168" t="s">
        <v>78</v>
      </c>
      <c r="E555" s="137"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4" t="str">
        <f>IF( ISBLANK('03.Muestra'!$C13),"",'03.Muestra'!$C13)</f>
        <v>Informes epidemiológicos</v>
      </c>
      <c r="C556" s="144" t="str">
        <f>IF( ISBLANK('03.Muestra'!$E13),"",'03.Muestra'!$E13)</f>
        <v>https://www3.gobiernodecanarias.org/sanidad/scs/contenidoGenerico.jsp?idDocument=83670f95-f738-11ea-8b38-0997195c2925&amp;idCarpeta=e01092c2-7d66-11ea-871d-cb574c2473a4</v>
      </c>
      <c r="D556" s="168" t="s">
        <v>78</v>
      </c>
      <c r="E556" s="137"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4" t="str">
        <f>IF( ISBLANK('03.Muestra'!$C14),"",'03.Muestra'!$C14)</f>
        <v>Mapa Sanitario</v>
      </c>
      <c r="C557" s="144" t="str">
        <f>IF( ISBLANK('03.Muestra'!$E14),"",'03.Muestra'!$E14)</f>
        <v>https://www3.gobiernodecanarias.org/sanidad/scs/mapa.jsp?idDocument=f1272534-b1e0-11e0-8086-e35e241032d3&amp;idCarpeta=75cf3520-ab2b-11dd-970d-d73a0633ac17</v>
      </c>
      <c r="D557" s="168" t="s">
        <v>78</v>
      </c>
      <c r="E557" s="137"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4" t="str">
        <f>IF( ISBLANK('03.Muestra'!$C15),"",'03.Muestra'!$C15)</f>
        <v>gaptfformacion</v>
      </c>
      <c r="C558" s="144" t="str">
        <f>IF( ISBLANK('03.Muestra'!$E15),"",'03.Muestra'!$E15)</f>
        <v>https://www3.gobiernodecanarias.org/scs/gaptfformacion/</v>
      </c>
      <c r="D558" s="168" t="s">
        <v>78</v>
      </c>
      <c r="E558" s="137"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4" t="str">
        <f>IF( ISBLANK('03.Muestra'!$C16),"",'03.Muestra'!$C16)</f>
        <v>Tarjeta Sanitaria</v>
      </c>
      <c r="C559" s="144" t="str">
        <f>IF( ISBLANK('03.Muestra'!$E16),"",'03.Muestra'!$E16)</f>
        <v>https://www3.gobiernodecanarias.org/sanidad/scs/contenidoGenerico.jsp?idDocument=9090ca1f-a9bb-11de-ae50-15aa3b9230b7&amp;idCarpeta=ae273cd1-b385-11e9-82f7-8d5cff9227e6</v>
      </c>
      <c r="D559" s="168" t="s">
        <v>78</v>
      </c>
      <c r="E559" s="137"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4" t="str">
        <f>IF( ISBLANK('03.Muestra'!$C17),"",'03.Muestra'!$C17)</f>
        <v>Mapa Playas</v>
      </c>
      <c r="C560" s="144" t="str">
        <f>IF( ISBLANK('03.Muestra'!$E17),"",'03.Muestra'!$E17)</f>
        <v>https://www3.gobiernodecanarias.org/sanidad/scs/mapa.jsp?idDocument=0200b78a-a2fa-11e0-9610-f1717f4d08a3&amp;idCarpeta=75cf3520-ab2b-11dd-970d-d73a0633ac17</v>
      </c>
      <c r="D560" s="168" t="s">
        <v>78</v>
      </c>
      <c r="E560" s="137"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4" t="str">
        <f>IF( ISBLANK('03.Muestra'!$C18),"",'03.Muestra'!$C18)</f>
        <v>Certificado Covid Digital</v>
      </c>
      <c r="C561" s="144" t="str">
        <f>IF( ISBLANK('03.Muestra'!$E18),"",'03.Muestra'!$E18)</f>
        <v>https://www3.gobiernodecanarias.org/sanidad/scs/contenidoGenerico.jsp?idDocument=2a91d475-c785-11eb-b581-0f5e23fc7f70&amp;idCarpeta=e01092c2-7d66-11ea-871d-cb574c2473a4</v>
      </c>
      <c r="D561" s="168" t="s">
        <v>78</v>
      </c>
      <c r="E561" s="137"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4" t="str">
        <f>IF( ISBLANK('03.Muestra'!$C19),"",'03.Muestra'!$C19)</f>
        <v>Ciudadania</v>
      </c>
      <c r="C562" s="144" t="str">
        <f>IF( ISBLANK('03.Muestra'!$E19),"",'03.Muestra'!$E19)</f>
        <v>https://www3.gobiernodecanarias.org/sanidad/scs/tematica.jsp?idCarpeta=ae273cd1-b385-11e9-82f7-8d5cff9227e6</v>
      </c>
      <c r="D562" s="168" t="s">
        <v>78</v>
      </c>
      <c r="E562" s="137"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4" t="str">
        <f>IF( ISBLANK('03.Muestra'!$C20),"",'03.Muestra'!$C20)</f>
        <v>Petición de cita hospital</v>
      </c>
      <c r="C563" s="144" t="str">
        <f>IF( ISBLANK('03.Muestra'!$E20),"",'03.Muestra'!$E20)</f>
        <v>https://www3.gobiernodecanarias.org/sanidad/scs/CitasHUC/</v>
      </c>
      <c r="D563" s="168" t="s">
        <v>78</v>
      </c>
      <c r="E563" s="137" t="str">
        <f t="shared" si="28"/>
        <v/>
      </c>
      <c r="F563" s="19"/>
      <c r="G563" s="19"/>
      <c r="H563" s="19"/>
      <c r="I563" s="19"/>
      <c r="J563" s="19"/>
      <c r="K563" s="19"/>
      <c r="L563" s="19"/>
      <c r="Q563" s="19"/>
      <c r="R563" s="19"/>
      <c r="S563" s="19"/>
      <c r="T563" s="19"/>
      <c r="U563" s="19"/>
      <c r="V563" s="19"/>
      <c r="W563" s="19"/>
      <c r="X563" s="19"/>
      <c r="Y563" s="19"/>
    </row>
    <row r="564" spans="2:25" ht="12" customHeight="1">
      <c r="B564" s="144" t="str">
        <f>IF( ISBLANK('03.Muestra'!$C21),"",'03.Muestra'!$C21)</f>
        <v/>
      </c>
      <c r="C564" s="144" t="str">
        <f>IF( ISBLANK('03.Muestra'!$E21),"",'03.Muestra'!$E21)</f>
        <v/>
      </c>
      <c r="D564" s="168" t="str">
        <f t="shared" ref="D558:D585" si="29">IF(AND(B564&lt;&gt;"",C564&lt;&gt;""),"N/T","")</f>
        <v/>
      </c>
      <c r="E564" s="137" t="str">
        <f t="shared" si="28"/>
        <v/>
      </c>
      <c r="F564" s="19"/>
      <c r="G564" s="19"/>
      <c r="H564" s="19"/>
      <c r="I564" s="19"/>
      <c r="J564" s="19"/>
      <c r="K564" s="19"/>
      <c r="L564" s="19"/>
      <c r="Q564" s="19"/>
      <c r="R564" s="19"/>
      <c r="S564" s="19"/>
      <c r="T564" s="19"/>
      <c r="U564" s="19"/>
      <c r="V564" s="19"/>
      <c r="W564" s="19"/>
      <c r="X564" s="19"/>
      <c r="Y564" s="19"/>
    </row>
    <row r="565" spans="2:25" ht="12" customHeight="1">
      <c r="B565" s="144" t="str">
        <f>IF( ISBLANK('03.Muestra'!$C22),"",'03.Muestra'!$C22)</f>
        <v/>
      </c>
      <c r="C565" s="144" t="str">
        <f>IF( ISBLANK('03.Muestra'!$E22),"",'03.Muestra'!$E22)</f>
        <v/>
      </c>
      <c r="D565" s="168" t="str">
        <f t="shared" si="29"/>
        <v/>
      </c>
      <c r="E565" s="137" t="str">
        <f t="shared" si="28"/>
        <v/>
      </c>
      <c r="F565" s="19"/>
      <c r="G565" s="19"/>
      <c r="H565" s="19"/>
      <c r="I565" s="19"/>
      <c r="J565" s="19"/>
      <c r="K565" s="19"/>
      <c r="L565" s="19"/>
      <c r="Q565" s="19"/>
      <c r="R565" s="19"/>
      <c r="S565" s="19"/>
      <c r="T565" s="19"/>
      <c r="U565" s="19"/>
      <c r="V565" s="19"/>
      <c r="W565" s="19"/>
      <c r="X565" s="19"/>
      <c r="Y565" s="19"/>
    </row>
    <row r="566" spans="2:25" ht="12" customHeight="1">
      <c r="B566" s="144" t="str">
        <f>IF( ISBLANK('03.Muestra'!$C23),"",'03.Muestra'!$C23)</f>
        <v/>
      </c>
      <c r="C566" s="144" t="str">
        <f>IF( ISBLANK('03.Muestra'!$E23),"",'03.Muestra'!$E23)</f>
        <v/>
      </c>
      <c r="D566" s="168" t="str">
        <f t="shared" si="29"/>
        <v/>
      </c>
      <c r="E566" s="137" t="str">
        <f t="shared" si="28"/>
        <v/>
      </c>
      <c r="F566" s="19"/>
      <c r="G566" s="19"/>
      <c r="H566" s="19"/>
      <c r="I566" s="19"/>
      <c r="J566" s="19"/>
      <c r="K566" s="19"/>
      <c r="L566" s="19"/>
      <c r="Q566" s="19"/>
      <c r="R566" s="19"/>
      <c r="S566" s="19"/>
      <c r="T566" s="19"/>
      <c r="U566" s="19"/>
      <c r="V566" s="19"/>
      <c r="W566" s="19"/>
      <c r="X566" s="19"/>
      <c r="Y566" s="19"/>
    </row>
    <row r="567" spans="2:25" ht="12" customHeight="1">
      <c r="B567" s="144" t="str">
        <f>IF( ISBLANK('03.Muestra'!$C24),"",'03.Muestra'!$C24)</f>
        <v/>
      </c>
      <c r="C567" s="144" t="str">
        <f>IF( ISBLANK('03.Muestra'!$E24),"",'03.Muestra'!$E24)</f>
        <v/>
      </c>
      <c r="D567" s="168" t="str">
        <f t="shared" si="29"/>
        <v/>
      </c>
      <c r="E567" s="137" t="str">
        <f t="shared" si="28"/>
        <v/>
      </c>
      <c r="F567" s="19"/>
      <c r="G567" s="19"/>
      <c r="H567" s="19"/>
      <c r="I567" s="19"/>
      <c r="J567" s="19"/>
      <c r="K567" s="19"/>
      <c r="L567" s="19"/>
      <c r="Q567" s="19"/>
      <c r="R567" s="19"/>
      <c r="S567" s="19"/>
      <c r="T567" s="19"/>
      <c r="U567" s="19"/>
      <c r="V567" s="19"/>
      <c r="W567" s="19"/>
      <c r="X567" s="19"/>
      <c r="Y567" s="19"/>
    </row>
    <row r="568" spans="2:25" ht="12" customHeight="1">
      <c r="B568" s="144" t="str">
        <f>IF( ISBLANK('03.Muestra'!$C25),"",'03.Muestra'!$C25)</f>
        <v/>
      </c>
      <c r="C568" s="144" t="str">
        <f>IF( ISBLANK('03.Muestra'!$E25),"",'03.Muestra'!$E25)</f>
        <v/>
      </c>
      <c r="D568" s="168" t="str">
        <f t="shared" si="29"/>
        <v/>
      </c>
      <c r="E568" s="137" t="str">
        <f t="shared" si="28"/>
        <v/>
      </c>
      <c r="F568" s="19"/>
      <c r="G568" s="19"/>
      <c r="H568" s="19"/>
      <c r="I568" s="19"/>
      <c r="J568" s="19"/>
      <c r="K568" s="19"/>
      <c r="L568" s="19"/>
      <c r="Q568" s="19"/>
      <c r="R568" s="19"/>
      <c r="S568" s="19"/>
      <c r="T568" s="19"/>
      <c r="U568" s="19"/>
      <c r="V568" s="19"/>
      <c r="W568" s="19"/>
      <c r="X568" s="19"/>
      <c r="Y568" s="19"/>
    </row>
    <row r="569" spans="2:25" ht="12" customHeight="1">
      <c r="B569" s="144" t="str">
        <f>IF( ISBLANK('03.Muestra'!$C26),"",'03.Muestra'!$C26)</f>
        <v/>
      </c>
      <c r="C569" s="144" t="str">
        <f>IF( ISBLANK('03.Muestra'!$E26),"",'03.Muestra'!$E26)</f>
        <v/>
      </c>
      <c r="D569" s="168" t="str">
        <f t="shared" si="29"/>
        <v/>
      </c>
      <c r="E569" s="137" t="str">
        <f t="shared" si="28"/>
        <v/>
      </c>
      <c r="F569" s="19"/>
      <c r="G569" s="19"/>
      <c r="H569" s="19"/>
      <c r="I569" s="19"/>
      <c r="J569" s="19"/>
      <c r="K569" s="19"/>
      <c r="L569" s="19"/>
      <c r="Q569" s="19"/>
      <c r="R569" s="19"/>
      <c r="S569" s="19"/>
      <c r="T569" s="19"/>
      <c r="U569" s="19"/>
      <c r="V569" s="19"/>
      <c r="W569" s="19"/>
      <c r="X569" s="19"/>
      <c r="Y569" s="19"/>
    </row>
    <row r="570" spans="2:25" ht="12" customHeight="1">
      <c r="B570" s="144" t="str">
        <f>IF( ISBLANK('03.Muestra'!$C27),"",'03.Muestra'!$C27)</f>
        <v/>
      </c>
      <c r="C570" s="144" t="str">
        <f>IF( ISBLANK('03.Muestra'!$E27),"",'03.Muestra'!$E27)</f>
        <v/>
      </c>
      <c r="D570" s="168" t="str">
        <f t="shared" si="29"/>
        <v/>
      </c>
      <c r="E570" s="137" t="str">
        <f t="shared" si="28"/>
        <v/>
      </c>
      <c r="F570" s="19"/>
      <c r="G570" s="19"/>
      <c r="H570" s="19"/>
      <c r="I570" s="19"/>
      <c r="J570" s="19"/>
      <c r="K570" s="19"/>
      <c r="L570" s="19"/>
      <c r="Q570" s="19"/>
      <c r="R570" s="19"/>
      <c r="S570" s="19"/>
      <c r="T570" s="19"/>
      <c r="U570" s="19"/>
      <c r="V570" s="19"/>
      <c r="W570" s="19"/>
      <c r="X570" s="19"/>
      <c r="Y570" s="19"/>
    </row>
    <row r="571" spans="2:25" ht="12" customHeight="1">
      <c r="B571" s="144" t="str">
        <f>IF( ISBLANK('03.Muestra'!$C28),"",'03.Muestra'!$C28)</f>
        <v/>
      </c>
      <c r="C571" s="144" t="str">
        <f>IF( ISBLANK('03.Muestra'!$E28),"",'03.Muestra'!$E28)</f>
        <v/>
      </c>
      <c r="D571" s="168" t="str">
        <f t="shared" si="29"/>
        <v/>
      </c>
      <c r="E571" s="137" t="str">
        <f t="shared" si="28"/>
        <v/>
      </c>
      <c r="F571" s="19"/>
      <c r="G571" s="19"/>
      <c r="H571" s="19"/>
      <c r="I571" s="19"/>
      <c r="J571" s="19"/>
      <c r="K571" s="19"/>
      <c r="L571" s="19"/>
      <c r="Q571" s="19"/>
      <c r="R571" s="19"/>
      <c r="S571" s="19"/>
      <c r="T571" s="19"/>
      <c r="U571" s="19"/>
      <c r="V571" s="19"/>
      <c r="W571" s="19"/>
      <c r="X571" s="19"/>
      <c r="Y571" s="19"/>
    </row>
    <row r="572" spans="2:25" ht="12" customHeight="1">
      <c r="B572" s="144" t="str">
        <f>IF( ISBLANK('03.Muestra'!$C29),"",'03.Muestra'!$C29)</f>
        <v/>
      </c>
      <c r="C572" s="144" t="str">
        <f>IF( ISBLANK('03.Muestra'!$E29),"",'03.Muestra'!$E29)</f>
        <v/>
      </c>
      <c r="D572" s="168" t="str">
        <f t="shared" si="29"/>
        <v/>
      </c>
      <c r="E572" s="137" t="str">
        <f t="shared" si="28"/>
        <v/>
      </c>
      <c r="F572" s="19"/>
      <c r="G572" s="19"/>
      <c r="H572" s="19"/>
      <c r="I572" s="19"/>
      <c r="J572" s="19"/>
      <c r="K572" s="19"/>
      <c r="L572" s="19"/>
      <c r="Q572" s="19"/>
      <c r="R572" s="19"/>
      <c r="S572" s="19"/>
      <c r="T572" s="19"/>
      <c r="U572" s="19"/>
      <c r="V572" s="19"/>
      <c r="W572" s="19"/>
      <c r="X572" s="19"/>
      <c r="Y572" s="19"/>
    </row>
    <row r="573" spans="2:25" ht="12" customHeight="1">
      <c r="B573" s="144" t="str">
        <f>IF( ISBLANK('03.Muestra'!$C30),"",'03.Muestra'!$C30)</f>
        <v/>
      </c>
      <c r="C573" s="144" t="str">
        <f>IF( ISBLANK('03.Muestra'!$E30),"",'03.Muestra'!$E30)</f>
        <v/>
      </c>
      <c r="D573" s="168" t="str">
        <f t="shared" si="29"/>
        <v/>
      </c>
      <c r="E573" s="137" t="str">
        <f t="shared" si="28"/>
        <v/>
      </c>
      <c r="F573" s="19"/>
      <c r="G573" s="19"/>
      <c r="H573" s="19"/>
      <c r="I573" s="19"/>
      <c r="J573" s="19"/>
      <c r="K573" s="19"/>
      <c r="L573" s="19"/>
      <c r="Q573" s="19"/>
      <c r="R573" s="19"/>
      <c r="S573" s="19"/>
      <c r="T573" s="19"/>
      <c r="U573" s="19"/>
      <c r="V573" s="19"/>
      <c r="W573" s="19"/>
      <c r="X573" s="19"/>
      <c r="Y573" s="19"/>
    </row>
    <row r="574" spans="2:25" ht="12" customHeight="1">
      <c r="B574" s="144" t="str">
        <f>IF( ISBLANK('03.Muestra'!$C31),"",'03.Muestra'!$C31)</f>
        <v/>
      </c>
      <c r="C574" s="144" t="str">
        <f>IF( ISBLANK('03.Muestra'!$E31),"",'03.Muestra'!$E31)</f>
        <v/>
      </c>
      <c r="D574" s="168" t="str">
        <f t="shared" si="29"/>
        <v/>
      </c>
      <c r="E574" s="137"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4" t="str">
        <f>IF( ISBLANK('03.Muestra'!$C32),"",'03.Muestra'!$C32)</f>
        <v/>
      </c>
      <c r="C575" s="144" t="str">
        <f>IF( ISBLANK('03.Muestra'!$E32),"",'03.Muestra'!$E32)</f>
        <v/>
      </c>
      <c r="D575" s="168" t="str">
        <f t="shared" si="29"/>
        <v/>
      </c>
      <c r="E575" s="137"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4" t="str">
        <f>IF( ISBLANK('03.Muestra'!$C33),"",'03.Muestra'!$C33)</f>
        <v/>
      </c>
      <c r="C576" s="144" t="str">
        <f>IF( ISBLANK('03.Muestra'!$E33),"",'03.Muestra'!$E33)</f>
        <v/>
      </c>
      <c r="D576" s="168" t="str">
        <f t="shared" si="29"/>
        <v/>
      </c>
      <c r="E576" s="137"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4" t="str">
        <f>IF( ISBLANK('03.Muestra'!$C34),"",'03.Muestra'!$C34)</f>
        <v/>
      </c>
      <c r="C577" s="144" t="str">
        <f>IF( ISBLANK('03.Muestra'!$E34),"",'03.Muestra'!$E34)</f>
        <v/>
      </c>
      <c r="D577" s="168" t="str">
        <f t="shared" si="29"/>
        <v/>
      </c>
      <c r="E577" s="137"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4" t="str">
        <f>IF( ISBLANK('03.Muestra'!$C35),"",'03.Muestra'!$C35)</f>
        <v/>
      </c>
      <c r="C578" s="144" t="str">
        <f>IF( ISBLANK('03.Muestra'!$E35),"",'03.Muestra'!$E35)</f>
        <v/>
      </c>
      <c r="D578" s="168" t="str">
        <f t="shared" si="29"/>
        <v/>
      </c>
      <c r="E578" s="137"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4" t="str">
        <f>IF( ISBLANK('03.Muestra'!$C36),"",'03.Muestra'!$C36)</f>
        <v/>
      </c>
      <c r="C579" s="144" t="str">
        <f>IF( ISBLANK('03.Muestra'!$E36),"",'03.Muestra'!$E36)</f>
        <v/>
      </c>
      <c r="D579" s="168" t="str">
        <f t="shared" si="29"/>
        <v/>
      </c>
      <c r="E579" s="137" t="str">
        <f t="shared" si="28"/>
        <v/>
      </c>
      <c r="F579" s="157"/>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4" t="str">
        <f>IF( ISBLANK('03.Muestra'!$C37),"",'03.Muestra'!$C37)</f>
        <v/>
      </c>
      <c r="C580" s="144" t="str">
        <f>IF( ISBLANK('03.Muestra'!$E37),"",'03.Muestra'!$E37)</f>
        <v/>
      </c>
      <c r="D580" s="168" t="str">
        <f t="shared" si="29"/>
        <v/>
      </c>
      <c r="E580" s="137" t="str">
        <f t="shared" si="28"/>
        <v/>
      </c>
      <c r="F580" s="157"/>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4" t="str">
        <f>IF( ISBLANK('03.Muestra'!$C38),"",'03.Muestra'!$C38)</f>
        <v/>
      </c>
      <c r="C581" s="144" t="str">
        <f>IF( ISBLANK('03.Muestra'!$E38),"",'03.Muestra'!$E38)</f>
        <v/>
      </c>
      <c r="D581" s="168" t="str">
        <f t="shared" si="29"/>
        <v/>
      </c>
      <c r="E581" s="137" t="str">
        <f t="shared" si="28"/>
        <v/>
      </c>
      <c r="F581" s="157"/>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4" t="str">
        <f>IF( ISBLANK('03.Muestra'!$C39),"",'03.Muestra'!$C39)</f>
        <v/>
      </c>
      <c r="C582" s="144" t="str">
        <f>IF( ISBLANK('03.Muestra'!$E39),"",'03.Muestra'!$E39)</f>
        <v/>
      </c>
      <c r="D582" s="168" t="str">
        <f t="shared" si="29"/>
        <v/>
      </c>
      <c r="E582" s="137" t="str">
        <f t="shared" si="28"/>
        <v/>
      </c>
      <c r="F582" s="157"/>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4" t="str">
        <f>IF( ISBLANK('03.Muestra'!$C40),"",'03.Muestra'!$C40)</f>
        <v/>
      </c>
      <c r="C583" s="144" t="str">
        <f>IF( ISBLANK('03.Muestra'!$E40),"",'03.Muestra'!$E40)</f>
        <v/>
      </c>
      <c r="D583" s="168" t="str">
        <f t="shared" si="29"/>
        <v/>
      </c>
      <c r="E583" s="137" t="str">
        <f t="shared" si="28"/>
        <v/>
      </c>
      <c r="F583" s="157"/>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4" t="str">
        <f>IF( ISBLANK('03.Muestra'!$C41),"",'03.Muestra'!$C41)</f>
        <v/>
      </c>
      <c r="C584" s="144" t="str">
        <f>IF( ISBLANK('03.Muestra'!$E41),"",'03.Muestra'!$E41)</f>
        <v/>
      </c>
      <c r="D584" s="168" t="str">
        <f t="shared" si="29"/>
        <v/>
      </c>
      <c r="E584" s="137" t="str">
        <f t="shared" si="28"/>
        <v/>
      </c>
      <c r="F584" s="157"/>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4" t="str">
        <f>IF( ISBLANK('03.Muestra'!$C42),"",'03.Muestra'!$C42)</f>
        <v/>
      </c>
      <c r="C585" s="144" t="str">
        <f>IF( ISBLANK('03.Muestra'!$E42),"",'03.Muestra'!$E42)</f>
        <v/>
      </c>
      <c r="D585" s="168" t="str">
        <f t="shared" si="29"/>
        <v/>
      </c>
      <c r="E585" s="137"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7"/>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1"/>
      <c r="C587" s="19"/>
      <c r="D587" s="137"/>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7" t="s">
        <v>77</v>
      </c>
      <c r="C588" s="28" t="s">
        <v>130</v>
      </c>
      <c r="D588" s="29" t="s">
        <v>87</v>
      </c>
      <c r="E588" s="156"/>
      <c r="K588" s="19"/>
      <c r="L588" s="19"/>
      <c r="M588" s="19"/>
      <c r="N588" s="19"/>
      <c r="O588" s="19"/>
      <c r="P588" s="19"/>
      <c r="Q588" s="19"/>
      <c r="R588" s="19"/>
      <c r="S588" s="19"/>
      <c r="T588" s="19"/>
      <c r="U588" s="19"/>
      <c r="V588" s="19"/>
      <c r="W588" s="19"/>
      <c r="X588" s="19"/>
      <c r="Y588" s="19"/>
    </row>
    <row r="589" spans="2:25" ht="12" customHeight="1">
      <c r="B589" s="144" t="str">
        <f>IF( ISBLANK('03.Muestra'!$C8),"",'03.Muestra'!$C8)</f>
        <v>Servicio Canario de Salud</v>
      </c>
      <c r="C589" s="144" t="str">
        <f>IF( ISBLANK('03.Muestra'!$C8),"",'03.Muestra'!$E8)</f>
        <v>https://www3.gobiernodecanarias.org/sanidad/scs/</v>
      </c>
      <c r="D589" s="168" t="s">
        <v>81</v>
      </c>
      <c r="E589" s="137" t="str">
        <f t="shared" ref="E589:E623" si="30">IF(D589&lt;&gt;"",IF(AND(B589&lt;&gt;"",C589&lt;&gt;""),"","ERR"),"")</f>
        <v/>
      </c>
      <c r="F589" s="145" t="str">
        <f t="array" ref="F589:J589">TRANSPOSE('DATA - Oculta'!$U$9:$U$13)</f>
        <v>N/T</v>
      </c>
      <c r="G589" s="146" t="str">
        <v>N/D</v>
      </c>
      <c r="H589" s="147" t="str">
        <v>N/A</v>
      </c>
      <c r="I589" s="148" t="str">
        <v>Falla</v>
      </c>
      <c r="J589" s="149" t="str">
        <v>Pasa</v>
      </c>
      <c r="K589" s="150" t="s">
        <v>85</v>
      </c>
      <c r="L589" s="19"/>
      <c r="M589" s="19"/>
      <c r="N589" s="19"/>
      <c r="O589" s="19"/>
      <c r="P589" s="19"/>
      <c r="Q589" s="19"/>
      <c r="R589" s="19"/>
      <c r="S589" s="19"/>
      <c r="T589" s="19"/>
      <c r="U589" s="19"/>
      <c r="V589" s="19"/>
      <c r="W589" s="19"/>
      <c r="X589" s="19"/>
      <c r="Y589" s="19"/>
    </row>
    <row r="590" spans="2:25" ht="12" customHeight="1">
      <c r="B590" s="144" t="str">
        <f>IF( ISBLANK('03.Muestra'!$C9),"",'03.Muestra'!$C9)</f>
        <v>Profesionales</v>
      </c>
      <c r="C590" s="144" t="str">
        <f>IF( ISBLANK('03.Muestra'!$C9),"",'03.Muestra'!$E9)</f>
        <v>https://www3.gobiernodecanarias.org/sanidad/scs/tematica.jsp?idCarpeta=381a58ec-a15a-11e9-a502-d7333c007c29</v>
      </c>
      <c r="D590" s="168" t="s">
        <v>90</v>
      </c>
      <c r="E590" s="137" t="str">
        <f t="shared" si="30"/>
        <v/>
      </c>
      <c r="F590" s="151">
        <f ca="1">COUNTIF($D589:INDIRECT("$D" &amp;  SUM(ROW()-1,'03.Muestra'!$D$45)-1),F589)</f>
        <v>0</v>
      </c>
      <c r="G590" s="151">
        <f ca="1">COUNTIF($D589:INDIRECT("$D" &amp;  SUM(ROW()-1,'03.Muestra'!$D$45)-1),G589)</f>
        <v>0</v>
      </c>
      <c r="H590" s="151">
        <f ca="1">COUNTIF($D589:INDIRECT("$D" &amp;  SUM(ROW()-1,'03.Muestra'!$D$45)-1),H589)</f>
        <v>6</v>
      </c>
      <c r="I590" s="151">
        <f ca="1">COUNTIF($D589:INDIRECT("$D" &amp;  SUM(ROW()-1,'03.Muestra'!$D$45)-1),I589)</f>
        <v>3</v>
      </c>
      <c r="J590" s="151">
        <f ca="1">COUNTIF($D589:INDIRECT("$D" &amp;  SUM(ROW()-1,'03.Muestra'!$D$45)-1),J589)</f>
        <v>4</v>
      </c>
      <c r="K590" s="151">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4" t="str">
        <f>IF( ISBLANK('03.Muestra'!$C10),"",'03.Muestra'!$C10)</f>
        <v>Vacunación frente Covid-19</v>
      </c>
      <c r="C591" s="144" t="str">
        <f>IF( ISBLANK('03.Muestra'!$C10),"",'03.Muestra'!$E10)</f>
        <v>https://www3.gobiernodecanarias.org/sanidad/scs/contenidoGenerico.jsp?idDocument=c6332147-5728-11eb-8a2c-c902a217e6a5&amp;idCarpeta=e01092c2-7d66-11ea-871d-cb574c2473a4</v>
      </c>
      <c r="D591" s="168" t="s">
        <v>90</v>
      </c>
      <c r="E591" s="137"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4" t="str">
        <f>IF( ISBLANK('03.Muestra'!$C11),"",'03.Muestra'!$C11)</f>
        <v>SCS-Registro de centros</v>
      </c>
      <c r="C592" s="144" t="str">
        <f>IF( ISBLANK('03.Muestra'!$C11),"",'03.Muestra'!$E11)</f>
        <v>https://www3.gobiernodecanarias.org/sanidad/scs/RegistroCentros/DoLoad</v>
      </c>
      <c r="D592" s="168" t="s">
        <v>78</v>
      </c>
      <c r="E592" s="137"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4" t="str">
        <f>IF( ISBLANK('03.Muestra'!$C12),"",'03.Muestra'!$C12)</f>
        <v>MiAutoTestCovid</v>
      </c>
      <c r="C593" s="144" t="str">
        <f>IF( ISBLANK('03.Muestra'!$C12),"",'03.Muestra'!$E12)</f>
        <v>https://www3.gobiernodecanarias.org/sanidad/scs/Miautotestcovid/</v>
      </c>
      <c r="D593" s="168" t="s">
        <v>90</v>
      </c>
      <c r="E593" s="137"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4" t="str">
        <f>IF( ISBLANK('03.Muestra'!$C13),"",'03.Muestra'!$C13)</f>
        <v>Informes epidemiológicos</v>
      </c>
      <c r="C594" s="144" t="str">
        <f>IF( ISBLANK('03.Muestra'!$C13),"",'03.Muestra'!$E13)</f>
        <v>https://www3.gobiernodecanarias.org/sanidad/scs/contenidoGenerico.jsp?idDocument=83670f95-f738-11ea-8b38-0997195c2925&amp;idCarpeta=e01092c2-7d66-11ea-871d-cb574c2473a4</v>
      </c>
      <c r="D594" s="168" t="s">
        <v>81</v>
      </c>
      <c r="E594" s="137"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4" t="str">
        <f>IF( ISBLANK('03.Muestra'!$C14),"",'03.Muestra'!$C14)</f>
        <v>Mapa Sanitario</v>
      </c>
      <c r="C595" s="144" t="str">
        <f>IF( ISBLANK('03.Muestra'!$C14),"",'03.Muestra'!$E14)</f>
        <v>https://www3.gobiernodecanarias.org/sanidad/scs/mapa.jsp?idDocument=f1272534-b1e0-11e0-8086-e35e241032d3&amp;idCarpeta=75cf3520-ab2b-11dd-970d-d73a0633ac17</v>
      </c>
      <c r="D595" s="168" t="s">
        <v>78</v>
      </c>
      <c r="E595" s="137"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4" t="str">
        <f>IF( ISBLANK('03.Muestra'!$C15),"",'03.Muestra'!$C15)</f>
        <v>gaptfformacion</v>
      </c>
      <c r="C596" s="144" t="str">
        <f>IF( ISBLANK('03.Muestra'!$C15),"",'03.Muestra'!$E15)</f>
        <v>https://www3.gobiernodecanarias.org/scs/gaptfformacion/</v>
      </c>
      <c r="D596" s="168" t="s">
        <v>81</v>
      </c>
      <c r="E596" s="137"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4" t="str">
        <f>IF( ISBLANK('03.Muestra'!$C16),"",'03.Muestra'!$C16)</f>
        <v>Tarjeta Sanitaria</v>
      </c>
      <c r="C597" s="144" t="str">
        <f>IF( ISBLANK('03.Muestra'!$C16),"",'03.Muestra'!$E16)</f>
        <v>https://www3.gobiernodecanarias.org/sanidad/scs/contenidoGenerico.jsp?idDocument=9090ca1f-a9bb-11de-ae50-15aa3b9230b7&amp;idCarpeta=ae273cd1-b385-11e9-82f7-8d5cff9227e6</v>
      </c>
      <c r="D597" s="168" t="s">
        <v>90</v>
      </c>
      <c r="E597" s="137"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4" t="str">
        <f>IF( ISBLANK('03.Muestra'!$C17),"",'03.Muestra'!$C17)</f>
        <v>Mapa Playas</v>
      </c>
      <c r="C598" s="144" t="str">
        <f>IF( ISBLANK('03.Muestra'!$C17),"",'03.Muestra'!$E17)</f>
        <v>https://www3.gobiernodecanarias.org/sanidad/scs/mapa.jsp?idDocument=0200b78a-a2fa-11e0-9610-f1717f4d08a3&amp;idCarpeta=75cf3520-ab2b-11dd-970d-d73a0633ac17</v>
      </c>
      <c r="D598" s="168" t="s">
        <v>78</v>
      </c>
      <c r="E598" s="137"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4" t="str">
        <f>IF( ISBLANK('03.Muestra'!$C18),"",'03.Muestra'!$C18)</f>
        <v>Certificado Covid Digital</v>
      </c>
      <c r="C599" s="144" t="str">
        <f>IF( ISBLANK('03.Muestra'!$C18),"",'03.Muestra'!$E18)</f>
        <v>https://www3.gobiernodecanarias.org/sanidad/scs/contenidoGenerico.jsp?idDocument=2a91d475-c785-11eb-b581-0f5e23fc7f70&amp;idCarpeta=e01092c2-7d66-11ea-871d-cb574c2473a4</v>
      </c>
      <c r="D599" s="168" t="s">
        <v>90</v>
      </c>
      <c r="E599" s="137"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4" t="str">
        <f>IF( ISBLANK('03.Muestra'!$C19),"",'03.Muestra'!$C19)</f>
        <v>Ciudadania</v>
      </c>
      <c r="C600" s="144" t="str">
        <f>IF( ISBLANK('03.Muestra'!$C19),"",'03.Muestra'!$E19)</f>
        <v>https://www3.gobiernodecanarias.org/sanidad/scs/tematica.jsp?idCarpeta=ae273cd1-b385-11e9-82f7-8d5cff9227e6</v>
      </c>
      <c r="D600" s="168" t="s">
        <v>90</v>
      </c>
      <c r="E600" s="137"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4" t="str">
        <f>IF( ISBLANK('03.Muestra'!$C20),"",'03.Muestra'!$C20)</f>
        <v>Petición de cita hospital</v>
      </c>
      <c r="C601" s="144" t="str">
        <f>IF( ISBLANK('03.Muestra'!$C20),"",'03.Muestra'!$E20)</f>
        <v>https://www3.gobiernodecanarias.org/sanidad/scs/CitasHUC/</v>
      </c>
      <c r="D601" s="168" t="s">
        <v>78</v>
      </c>
      <c r="E601" s="137" t="str">
        <f t="shared" si="30"/>
        <v/>
      </c>
      <c r="F601" s="19"/>
      <c r="G601" s="19"/>
      <c r="H601" s="19"/>
      <c r="I601" s="19"/>
      <c r="J601" s="19"/>
      <c r="K601" s="19"/>
      <c r="L601" s="19"/>
      <c r="Q601" s="19"/>
      <c r="R601" s="19"/>
      <c r="S601" s="19"/>
      <c r="T601" s="19"/>
      <c r="U601" s="19"/>
      <c r="V601" s="19"/>
      <c r="W601" s="19"/>
      <c r="X601" s="19"/>
      <c r="Y601" s="19"/>
    </row>
    <row r="602" spans="2:25" ht="12" customHeight="1">
      <c r="B602" s="144" t="str">
        <f>IF( ISBLANK('03.Muestra'!$C21),"",'03.Muestra'!$C21)</f>
        <v/>
      </c>
      <c r="C602" s="144" t="str">
        <f>IF( ISBLANK('03.Muestra'!$C21),"",'03.Muestra'!$E21)</f>
        <v/>
      </c>
      <c r="D602" s="168"/>
      <c r="E602" s="137" t="str">
        <f t="shared" si="30"/>
        <v/>
      </c>
      <c r="F602" s="19"/>
      <c r="G602" s="19"/>
      <c r="H602" s="19"/>
      <c r="I602" s="19"/>
      <c r="J602" s="19"/>
      <c r="K602" s="19"/>
      <c r="L602" s="19"/>
      <c r="Q602" s="19"/>
      <c r="R602" s="19"/>
      <c r="S602" s="19"/>
      <c r="T602" s="19"/>
      <c r="U602" s="19"/>
      <c r="V602" s="19"/>
      <c r="W602" s="19"/>
      <c r="X602" s="19"/>
      <c r="Y602" s="19"/>
    </row>
    <row r="603" spans="2:25" ht="12" customHeight="1">
      <c r="B603" s="144" t="str">
        <f>IF( ISBLANK('03.Muestra'!$C22),"",'03.Muestra'!$C22)</f>
        <v/>
      </c>
      <c r="C603" s="144" t="str">
        <f>IF( ISBLANK('03.Muestra'!$C22),"",'03.Muestra'!$E22)</f>
        <v/>
      </c>
      <c r="D603" s="168" t="str">
        <f t="shared" ref="D596:D623" si="31">IF(AND(B603&lt;&gt;"",C603&lt;&gt;""),"N/T","")</f>
        <v/>
      </c>
      <c r="E603" s="137" t="str">
        <f t="shared" si="30"/>
        <v/>
      </c>
      <c r="F603" s="19"/>
      <c r="G603" s="19"/>
      <c r="H603" s="19"/>
      <c r="I603" s="19"/>
      <c r="J603" s="19"/>
      <c r="K603" s="19"/>
      <c r="L603" s="19"/>
      <c r="Q603" s="19"/>
      <c r="R603" s="19"/>
      <c r="S603" s="19"/>
      <c r="T603" s="19"/>
      <c r="U603" s="19"/>
      <c r="V603" s="19"/>
      <c r="W603" s="19"/>
      <c r="X603" s="19"/>
      <c r="Y603" s="19"/>
    </row>
    <row r="604" spans="2:25" ht="12" customHeight="1">
      <c r="B604" s="144" t="str">
        <f>IF( ISBLANK('03.Muestra'!$C23),"",'03.Muestra'!$C23)</f>
        <v/>
      </c>
      <c r="C604" s="144" t="str">
        <f>IF( ISBLANK('03.Muestra'!$C23),"",'03.Muestra'!$E23)</f>
        <v/>
      </c>
      <c r="D604" s="168" t="str">
        <f t="shared" si="31"/>
        <v/>
      </c>
      <c r="E604" s="137" t="str">
        <f t="shared" si="30"/>
        <v/>
      </c>
      <c r="F604" s="19"/>
      <c r="G604" s="19"/>
      <c r="H604" s="19"/>
      <c r="I604" s="19"/>
      <c r="J604" s="19"/>
      <c r="K604" s="19"/>
      <c r="L604" s="19"/>
      <c r="Q604" s="19"/>
      <c r="R604" s="19"/>
      <c r="S604" s="19"/>
      <c r="T604" s="19"/>
      <c r="U604" s="19"/>
      <c r="V604" s="19"/>
      <c r="W604" s="19"/>
      <c r="X604" s="19"/>
      <c r="Y604" s="19"/>
    </row>
    <row r="605" spans="2:25" ht="12" customHeight="1">
      <c r="B605" s="144" t="str">
        <f>IF( ISBLANK('03.Muestra'!$C24),"",'03.Muestra'!$C24)</f>
        <v/>
      </c>
      <c r="C605" s="144" t="str">
        <f>IF( ISBLANK('03.Muestra'!$C24),"",'03.Muestra'!$E24)</f>
        <v/>
      </c>
      <c r="D605" s="168" t="str">
        <f t="shared" si="31"/>
        <v/>
      </c>
      <c r="E605" s="137" t="str">
        <f t="shared" si="30"/>
        <v/>
      </c>
      <c r="F605" s="19"/>
      <c r="G605" s="19"/>
      <c r="H605" s="19"/>
      <c r="I605" s="19"/>
      <c r="J605" s="19"/>
      <c r="K605" s="19"/>
      <c r="L605" s="19"/>
      <c r="Q605" s="19"/>
      <c r="R605" s="19"/>
      <c r="S605" s="19"/>
      <c r="T605" s="19"/>
      <c r="U605" s="19"/>
      <c r="V605" s="19"/>
      <c r="W605" s="19"/>
      <c r="X605" s="19"/>
      <c r="Y605" s="19"/>
    </row>
    <row r="606" spans="2:25" ht="12" customHeight="1">
      <c r="B606" s="144" t="str">
        <f>IF( ISBLANK('03.Muestra'!$C25),"",'03.Muestra'!$C25)</f>
        <v/>
      </c>
      <c r="C606" s="144" t="str">
        <f>IF( ISBLANK('03.Muestra'!$C25),"",'03.Muestra'!$E25)</f>
        <v/>
      </c>
      <c r="D606" s="168" t="str">
        <f t="shared" si="31"/>
        <v/>
      </c>
      <c r="E606" s="137" t="str">
        <f t="shared" si="30"/>
        <v/>
      </c>
      <c r="F606" s="19"/>
      <c r="G606" s="19"/>
      <c r="H606" s="19"/>
      <c r="I606" s="19"/>
      <c r="J606" s="19"/>
      <c r="K606" s="19"/>
      <c r="L606" s="19"/>
      <c r="Q606" s="19"/>
      <c r="R606" s="19"/>
      <c r="S606" s="19"/>
      <c r="T606" s="19"/>
      <c r="U606" s="19"/>
      <c r="V606" s="19"/>
      <c r="W606" s="19"/>
      <c r="X606" s="19"/>
      <c r="Y606" s="19"/>
    </row>
    <row r="607" spans="2:25" ht="12" customHeight="1">
      <c r="B607" s="144" t="str">
        <f>IF( ISBLANK('03.Muestra'!$C26),"",'03.Muestra'!$C26)</f>
        <v/>
      </c>
      <c r="C607" s="144" t="str">
        <f>IF( ISBLANK('03.Muestra'!$C26),"",'03.Muestra'!$E26)</f>
        <v/>
      </c>
      <c r="D607" s="168" t="str">
        <f t="shared" si="31"/>
        <v/>
      </c>
      <c r="E607" s="137" t="str">
        <f t="shared" si="30"/>
        <v/>
      </c>
      <c r="F607" s="19"/>
      <c r="G607" s="19"/>
      <c r="H607" s="19"/>
      <c r="I607" s="19"/>
      <c r="J607" s="19"/>
      <c r="K607" s="19"/>
      <c r="L607" s="19"/>
      <c r="Q607" s="19"/>
      <c r="R607" s="19"/>
      <c r="S607" s="19"/>
      <c r="T607" s="19"/>
      <c r="U607" s="19"/>
      <c r="V607" s="19"/>
      <c r="W607" s="19"/>
      <c r="X607" s="19"/>
      <c r="Y607" s="19"/>
    </row>
    <row r="608" spans="2:25" ht="12" customHeight="1">
      <c r="B608" s="144" t="str">
        <f>IF( ISBLANK('03.Muestra'!$C27),"",'03.Muestra'!$C27)</f>
        <v/>
      </c>
      <c r="C608" s="144" t="str">
        <f>IF( ISBLANK('03.Muestra'!$C27),"",'03.Muestra'!$E27)</f>
        <v/>
      </c>
      <c r="D608" s="168" t="str">
        <f t="shared" si="31"/>
        <v/>
      </c>
      <c r="E608" s="137" t="str">
        <f t="shared" si="30"/>
        <v/>
      </c>
      <c r="F608" s="19"/>
      <c r="G608" s="19"/>
      <c r="H608" s="19"/>
      <c r="I608" s="19"/>
      <c r="J608" s="19"/>
      <c r="K608" s="19"/>
      <c r="L608" s="19"/>
      <c r="Q608" s="19"/>
      <c r="R608" s="19"/>
      <c r="S608" s="19"/>
      <c r="T608" s="19"/>
      <c r="U608" s="19"/>
      <c r="V608" s="19"/>
      <c r="W608" s="19"/>
      <c r="X608" s="19"/>
      <c r="Y608" s="19"/>
    </row>
    <row r="609" spans="2:25" ht="12" customHeight="1">
      <c r="B609" s="144" t="str">
        <f>IF( ISBLANK('03.Muestra'!$C28),"",'03.Muestra'!$C28)</f>
        <v/>
      </c>
      <c r="C609" s="144" t="str">
        <f>IF( ISBLANK('03.Muestra'!$C28),"",'03.Muestra'!$E28)</f>
        <v/>
      </c>
      <c r="D609" s="168" t="str">
        <f t="shared" si="31"/>
        <v/>
      </c>
      <c r="E609" s="137" t="str">
        <f t="shared" si="30"/>
        <v/>
      </c>
      <c r="F609" s="19"/>
      <c r="G609" s="19"/>
      <c r="H609" s="19"/>
      <c r="I609" s="19"/>
      <c r="J609" s="19"/>
      <c r="K609" s="19"/>
      <c r="L609" s="19"/>
      <c r="Q609" s="19"/>
      <c r="R609" s="19"/>
      <c r="S609" s="19"/>
      <c r="T609" s="19"/>
      <c r="U609" s="19"/>
      <c r="V609" s="19"/>
      <c r="W609" s="19"/>
      <c r="X609" s="19"/>
      <c r="Y609" s="19"/>
    </row>
    <row r="610" spans="2:25" ht="12" customHeight="1">
      <c r="B610" s="144" t="str">
        <f>IF( ISBLANK('03.Muestra'!$C29),"",'03.Muestra'!$C29)</f>
        <v/>
      </c>
      <c r="C610" s="144" t="str">
        <f>IF( ISBLANK('03.Muestra'!$C29),"",'03.Muestra'!$E29)</f>
        <v/>
      </c>
      <c r="D610" s="168" t="str">
        <f t="shared" si="31"/>
        <v/>
      </c>
      <c r="E610" s="137" t="str">
        <f t="shared" si="30"/>
        <v/>
      </c>
      <c r="F610" s="19"/>
      <c r="G610" s="19"/>
      <c r="H610" s="19"/>
      <c r="I610" s="19"/>
      <c r="J610" s="19"/>
      <c r="K610" s="19"/>
      <c r="L610" s="19"/>
      <c r="Q610" s="19"/>
      <c r="R610" s="19"/>
      <c r="S610" s="19"/>
      <c r="T610" s="19"/>
      <c r="U610" s="19"/>
      <c r="V610" s="19"/>
      <c r="W610" s="19"/>
      <c r="X610" s="19"/>
      <c r="Y610" s="19"/>
    </row>
    <row r="611" spans="2:25" ht="12" customHeight="1">
      <c r="B611" s="144" t="str">
        <f>IF( ISBLANK('03.Muestra'!$C30),"",'03.Muestra'!$C30)</f>
        <v/>
      </c>
      <c r="C611" s="144" t="str">
        <f>IF( ISBLANK('03.Muestra'!$C30),"",'03.Muestra'!$E30)</f>
        <v/>
      </c>
      <c r="D611" s="168" t="str">
        <f t="shared" si="31"/>
        <v/>
      </c>
      <c r="E611" s="137" t="str">
        <f t="shared" si="30"/>
        <v/>
      </c>
      <c r="F611" s="19"/>
      <c r="G611" s="19"/>
      <c r="H611" s="19"/>
      <c r="I611" s="19"/>
      <c r="J611" s="19"/>
      <c r="K611" s="19"/>
      <c r="L611" s="19"/>
      <c r="Q611" s="19"/>
      <c r="R611" s="19"/>
      <c r="S611" s="19"/>
      <c r="T611" s="19"/>
      <c r="U611" s="19"/>
      <c r="V611" s="19"/>
      <c r="W611" s="19"/>
      <c r="X611" s="19"/>
      <c r="Y611" s="19"/>
    </row>
    <row r="612" spans="2:25" ht="12" customHeight="1">
      <c r="B612" s="144" t="str">
        <f>IF( ISBLANK('03.Muestra'!$C31),"",'03.Muestra'!$C31)</f>
        <v/>
      </c>
      <c r="C612" s="144" t="str">
        <f>IF( ISBLANK('03.Muestra'!$C31),"",'03.Muestra'!$E31)</f>
        <v/>
      </c>
      <c r="D612" s="168" t="str">
        <f t="shared" si="31"/>
        <v/>
      </c>
      <c r="E612" s="137"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4" t="str">
        <f>IF( ISBLANK('03.Muestra'!$C32),"",'03.Muestra'!$C32)</f>
        <v/>
      </c>
      <c r="C613" s="144" t="str">
        <f>IF( ISBLANK('03.Muestra'!$C32),"",'03.Muestra'!$E32)</f>
        <v/>
      </c>
      <c r="D613" s="168" t="str">
        <f t="shared" si="31"/>
        <v/>
      </c>
      <c r="E613" s="137"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4" t="str">
        <f>IF( ISBLANK('03.Muestra'!$C33),"",'03.Muestra'!$C33)</f>
        <v/>
      </c>
      <c r="C614" s="144" t="str">
        <f>IF( ISBLANK('03.Muestra'!$C33),"",'03.Muestra'!$E33)</f>
        <v/>
      </c>
      <c r="D614" s="168" t="str">
        <f t="shared" si="31"/>
        <v/>
      </c>
      <c r="E614" s="137"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4" t="str">
        <f>IF( ISBLANK('03.Muestra'!$C34),"",'03.Muestra'!$C34)</f>
        <v/>
      </c>
      <c r="C615" s="144" t="str">
        <f>IF( ISBLANK('03.Muestra'!$C34),"",'03.Muestra'!$E34)</f>
        <v/>
      </c>
      <c r="D615" s="168" t="str">
        <f t="shared" si="31"/>
        <v/>
      </c>
      <c r="E615" s="137"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4" t="str">
        <f>IF( ISBLANK('03.Muestra'!$C35),"",'03.Muestra'!$C35)</f>
        <v/>
      </c>
      <c r="C616" s="144" t="str">
        <f>IF( ISBLANK('03.Muestra'!$C35),"",'03.Muestra'!$E35)</f>
        <v/>
      </c>
      <c r="D616" s="168" t="str">
        <f t="shared" si="31"/>
        <v/>
      </c>
      <c r="E616" s="137"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4" t="str">
        <f>IF( ISBLANK('03.Muestra'!$C36),"",'03.Muestra'!$C36)</f>
        <v/>
      </c>
      <c r="C617" s="144" t="str">
        <f>IF( ISBLANK('03.Muestra'!$C36),"",'03.Muestra'!$E36)</f>
        <v/>
      </c>
      <c r="D617" s="168" t="str">
        <f t="shared" si="31"/>
        <v/>
      </c>
      <c r="E617" s="137" t="str">
        <f t="shared" si="30"/>
        <v/>
      </c>
      <c r="F617" s="157"/>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4" t="str">
        <f>IF( ISBLANK('03.Muestra'!$C37),"",'03.Muestra'!$C37)</f>
        <v/>
      </c>
      <c r="C618" s="144" t="str">
        <f>IF( ISBLANK('03.Muestra'!$C37),"",'03.Muestra'!$E37)</f>
        <v/>
      </c>
      <c r="D618" s="168" t="str">
        <f t="shared" si="31"/>
        <v/>
      </c>
      <c r="E618" s="137" t="str">
        <f t="shared" si="30"/>
        <v/>
      </c>
      <c r="F618" s="157"/>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4" t="str">
        <f>IF( ISBLANK('03.Muestra'!$C38),"",'03.Muestra'!$C38)</f>
        <v/>
      </c>
      <c r="C619" s="144" t="str">
        <f>IF( ISBLANK('03.Muestra'!$C38),"",'03.Muestra'!$E38)</f>
        <v/>
      </c>
      <c r="D619" s="168" t="str">
        <f t="shared" si="31"/>
        <v/>
      </c>
      <c r="E619" s="137" t="str">
        <f t="shared" si="30"/>
        <v/>
      </c>
      <c r="F619" s="157"/>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4" t="str">
        <f>IF( ISBLANK('03.Muestra'!$C39),"",'03.Muestra'!$C39)</f>
        <v/>
      </c>
      <c r="C620" s="144" t="str">
        <f>IF( ISBLANK('03.Muestra'!$C39),"",'03.Muestra'!$E39)</f>
        <v/>
      </c>
      <c r="D620" s="168" t="str">
        <f t="shared" si="31"/>
        <v/>
      </c>
      <c r="E620" s="137" t="str">
        <f t="shared" si="30"/>
        <v/>
      </c>
      <c r="F620" s="157"/>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4" t="str">
        <f>IF( ISBLANK('03.Muestra'!$C40),"",'03.Muestra'!$C40)</f>
        <v/>
      </c>
      <c r="C621" s="144" t="str">
        <f>IF( ISBLANK('03.Muestra'!$C40),"",'03.Muestra'!$E40)</f>
        <v/>
      </c>
      <c r="D621" s="168" t="str">
        <f t="shared" si="31"/>
        <v/>
      </c>
      <c r="E621" s="137" t="str">
        <f t="shared" si="30"/>
        <v/>
      </c>
      <c r="F621" s="157"/>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4" t="str">
        <f>IF( ISBLANK('03.Muestra'!$C41),"",'03.Muestra'!$C41)</f>
        <v/>
      </c>
      <c r="C622" s="144" t="str">
        <f>IF( ISBLANK('03.Muestra'!$C41),"",'03.Muestra'!$E41)</f>
        <v/>
      </c>
      <c r="D622" s="168" t="str">
        <f t="shared" si="31"/>
        <v/>
      </c>
      <c r="E622" s="137" t="str">
        <f t="shared" si="30"/>
        <v/>
      </c>
      <c r="F622" s="157"/>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4" t="str">
        <f>IF( ISBLANK('03.Muestra'!$C42),"",'03.Muestra'!$C42)</f>
        <v/>
      </c>
      <c r="C623" s="144" t="str">
        <f>IF( ISBLANK('03.Muestra'!$C42),"",'03.Muestra'!$E42)</f>
        <v/>
      </c>
      <c r="D623" s="168" t="str">
        <f t="shared" si="31"/>
        <v/>
      </c>
      <c r="E623" s="137"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7"/>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1"/>
      <c r="C625" s="19"/>
      <c r="D625" s="137"/>
      <c r="E625" s="142"/>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7" t="s">
        <v>77</v>
      </c>
      <c r="C626" s="28" t="s">
        <v>131</v>
      </c>
      <c r="D626" s="29" t="s">
        <v>87</v>
      </c>
      <c r="E626" s="156"/>
      <c r="K626" s="19"/>
      <c r="L626" s="19"/>
      <c r="M626" s="19"/>
      <c r="N626" s="19"/>
      <c r="O626" s="19"/>
      <c r="P626" s="19"/>
      <c r="Q626" s="19"/>
      <c r="R626" s="19"/>
      <c r="S626" s="19"/>
      <c r="T626" s="19"/>
      <c r="U626" s="19"/>
      <c r="V626" s="19"/>
      <c r="W626" s="19"/>
      <c r="X626" s="19"/>
      <c r="Y626" s="19"/>
    </row>
    <row r="627" spans="2:25" ht="12" customHeight="1">
      <c r="B627" s="144" t="str">
        <f>IF( ISBLANK('03.Muestra'!$C8),"",'03.Muestra'!$C8)</f>
        <v>Servicio Canario de Salud</v>
      </c>
      <c r="C627" s="144" t="str">
        <f>IF( ISBLANK('03.Muestra'!$E8),"",'03.Muestra'!$E8)</f>
        <v>https://www3.gobiernodecanarias.org/sanidad/scs/</v>
      </c>
      <c r="D627" s="168" t="s">
        <v>78</v>
      </c>
      <c r="E627" s="137" t="str">
        <f t="shared" ref="E627:E661" si="32">IF(D627&lt;&gt;"",IF(AND(B627&lt;&gt;"",C627&lt;&gt;""),"","ERR"),"")</f>
        <v/>
      </c>
      <c r="F627" s="145" t="str">
        <f t="array" ref="F627:J627">TRANSPOSE('DATA - Oculta'!$U$9:$U$13)</f>
        <v>N/T</v>
      </c>
      <c r="G627" s="146" t="str">
        <v>N/D</v>
      </c>
      <c r="H627" s="147" t="str">
        <v>N/A</v>
      </c>
      <c r="I627" s="148" t="str">
        <v>Falla</v>
      </c>
      <c r="J627" s="149" t="str">
        <v>Pasa</v>
      </c>
      <c r="K627" s="150" t="s">
        <v>85</v>
      </c>
      <c r="L627" s="19"/>
      <c r="M627" s="19"/>
      <c r="N627" s="19"/>
      <c r="O627" s="19"/>
      <c r="P627" s="19"/>
      <c r="Q627" s="19"/>
      <c r="R627" s="19"/>
      <c r="S627" s="19"/>
      <c r="T627" s="19"/>
      <c r="U627" s="19"/>
      <c r="V627" s="19"/>
      <c r="W627" s="19"/>
      <c r="X627" s="19"/>
      <c r="Y627" s="19"/>
    </row>
    <row r="628" spans="2:25" ht="12" customHeight="1">
      <c r="B628" s="144" t="str">
        <f>IF( ISBLANK('03.Muestra'!$C9),"",'03.Muestra'!$C9)</f>
        <v>Profesionales</v>
      </c>
      <c r="C628" s="144" t="str">
        <f>IF( ISBLANK('03.Muestra'!$E9),"",'03.Muestra'!$E9)</f>
        <v>https://www3.gobiernodecanarias.org/sanidad/scs/tematica.jsp?idCarpeta=381a58ec-a15a-11e9-a502-d7333c007c29</v>
      </c>
      <c r="D628" s="168" t="s">
        <v>78</v>
      </c>
      <c r="E628" s="137" t="str">
        <f t="shared" si="32"/>
        <v/>
      </c>
      <c r="F628" s="151">
        <f ca="1">COUNTIF($D627:INDIRECT("$D" &amp;  SUM(ROW()-1,'03.Muestra'!$D$45)-1),F627)</f>
        <v>0</v>
      </c>
      <c r="G628" s="151">
        <f ca="1">COUNTIF($D627:INDIRECT("$D" &amp;  SUM(ROW()-1,'03.Muestra'!$D$45)-1),G627)</f>
        <v>0</v>
      </c>
      <c r="H628" s="151">
        <f ca="1">COUNTIF($D627:INDIRECT("$D" &amp;  SUM(ROW()-1,'03.Muestra'!$D$45)-1),H627)</f>
        <v>2</v>
      </c>
      <c r="I628" s="151">
        <f ca="1">COUNTIF($D627:INDIRECT("$D" &amp;  SUM(ROW()-1,'03.Muestra'!$D$45)-1),I627)</f>
        <v>0</v>
      </c>
      <c r="J628" s="151">
        <f ca="1">COUNTIF($D627:INDIRECT("$D" &amp;  SUM(ROW()-1,'03.Muestra'!$D$45)-1),J627)</f>
        <v>11</v>
      </c>
      <c r="K628" s="151">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4" t="str">
        <f>IF( ISBLANK('03.Muestra'!$C10),"",'03.Muestra'!$C10)</f>
        <v>Vacunación frente Covid-19</v>
      </c>
      <c r="C629" s="144" t="str">
        <f>IF( ISBLANK('03.Muestra'!$E10),"",'03.Muestra'!$E10)</f>
        <v>https://www3.gobiernodecanarias.org/sanidad/scs/contenidoGenerico.jsp?idDocument=c6332147-5728-11eb-8a2c-c902a217e6a5&amp;idCarpeta=e01092c2-7d66-11ea-871d-cb574c2473a4</v>
      </c>
      <c r="D629" s="168" t="s">
        <v>78</v>
      </c>
      <c r="E629" s="137"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4" t="str">
        <f>IF( ISBLANK('03.Muestra'!$C11),"",'03.Muestra'!$C11)</f>
        <v>SCS-Registro de centros</v>
      </c>
      <c r="C630" s="144" t="str">
        <f>IF( ISBLANK('03.Muestra'!$E11),"",'03.Muestra'!$E11)</f>
        <v>https://www3.gobiernodecanarias.org/sanidad/scs/RegistroCentros/DoLoad</v>
      </c>
      <c r="D630" s="168" t="s">
        <v>78</v>
      </c>
      <c r="E630" s="137"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4" t="str">
        <f>IF( ISBLANK('03.Muestra'!$C12),"",'03.Muestra'!$C12)</f>
        <v>MiAutoTestCovid</v>
      </c>
      <c r="C631" s="144" t="str">
        <f>IF( ISBLANK('03.Muestra'!$E12),"",'03.Muestra'!$E12)</f>
        <v>https://www3.gobiernodecanarias.org/sanidad/scs/Miautotestcovid/</v>
      </c>
      <c r="D631" s="168" t="s">
        <v>78</v>
      </c>
      <c r="E631" s="137"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4" t="str">
        <f>IF( ISBLANK('03.Muestra'!$C13),"",'03.Muestra'!$C13)</f>
        <v>Informes epidemiológicos</v>
      </c>
      <c r="C632" s="144" t="str">
        <f>IF( ISBLANK('03.Muestra'!$E13),"",'03.Muestra'!$E13)</f>
        <v>https://www3.gobiernodecanarias.org/sanidad/scs/contenidoGenerico.jsp?idDocument=83670f95-f738-11ea-8b38-0997195c2925&amp;idCarpeta=e01092c2-7d66-11ea-871d-cb574c2473a4</v>
      </c>
      <c r="D632" s="168" t="s">
        <v>78</v>
      </c>
      <c r="E632" s="137"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4" t="str">
        <f>IF( ISBLANK('03.Muestra'!$C14),"",'03.Muestra'!$C14)</f>
        <v>Mapa Sanitario</v>
      </c>
      <c r="C633" s="144" t="str">
        <f>IF( ISBLANK('03.Muestra'!$E14),"",'03.Muestra'!$E14)</f>
        <v>https://www3.gobiernodecanarias.org/sanidad/scs/mapa.jsp?idDocument=f1272534-b1e0-11e0-8086-e35e241032d3&amp;idCarpeta=75cf3520-ab2b-11dd-970d-d73a0633ac17</v>
      </c>
      <c r="D633" s="168" t="s">
        <v>78</v>
      </c>
      <c r="E633" s="137"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4" t="str">
        <f>IF( ISBLANK('03.Muestra'!$C15),"",'03.Muestra'!$C15)</f>
        <v>gaptfformacion</v>
      </c>
      <c r="C634" s="144" t="str">
        <f>IF( ISBLANK('03.Muestra'!$E15),"",'03.Muestra'!$E15)</f>
        <v>https://www3.gobiernodecanarias.org/scs/gaptfformacion/</v>
      </c>
      <c r="D634" s="168" t="s">
        <v>90</v>
      </c>
      <c r="E634" s="137"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4" t="str">
        <f>IF( ISBLANK('03.Muestra'!$C16),"",'03.Muestra'!$C16)</f>
        <v>Tarjeta Sanitaria</v>
      </c>
      <c r="C635" s="144" t="str">
        <f>IF( ISBLANK('03.Muestra'!$E16),"",'03.Muestra'!$E16)</f>
        <v>https://www3.gobiernodecanarias.org/sanidad/scs/contenidoGenerico.jsp?idDocument=9090ca1f-a9bb-11de-ae50-15aa3b9230b7&amp;idCarpeta=ae273cd1-b385-11e9-82f7-8d5cff9227e6</v>
      </c>
      <c r="D635" s="168" t="s">
        <v>90</v>
      </c>
      <c r="E635" s="137"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4" t="str">
        <f>IF( ISBLANK('03.Muestra'!$C17),"",'03.Muestra'!$C17)</f>
        <v>Mapa Playas</v>
      </c>
      <c r="C636" s="144" t="str">
        <f>IF( ISBLANK('03.Muestra'!$E17),"",'03.Muestra'!$E17)</f>
        <v>https://www3.gobiernodecanarias.org/sanidad/scs/mapa.jsp?idDocument=0200b78a-a2fa-11e0-9610-f1717f4d08a3&amp;idCarpeta=75cf3520-ab2b-11dd-970d-d73a0633ac17</v>
      </c>
      <c r="D636" s="168" t="s">
        <v>78</v>
      </c>
      <c r="E636" s="137"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4" t="str">
        <f>IF( ISBLANK('03.Muestra'!$C18),"",'03.Muestra'!$C18)</f>
        <v>Certificado Covid Digital</v>
      </c>
      <c r="C637" s="144" t="str">
        <f>IF( ISBLANK('03.Muestra'!$E18),"",'03.Muestra'!$E18)</f>
        <v>https://www3.gobiernodecanarias.org/sanidad/scs/contenidoGenerico.jsp?idDocument=2a91d475-c785-11eb-b581-0f5e23fc7f70&amp;idCarpeta=e01092c2-7d66-11ea-871d-cb574c2473a4</v>
      </c>
      <c r="D637" s="168" t="s">
        <v>78</v>
      </c>
      <c r="E637" s="137"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4" t="str">
        <f>IF( ISBLANK('03.Muestra'!$C19),"",'03.Muestra'!$C19)</f>
        <v>Ciudadania</v>
      </c>
      <c r="C638" s="144" t="str">
        <f>IF( ISBLANK('03.Muestra'!$E19),"",'03.Muestra'!$E19)</f>
        <v>https://www3.gobiernodecanarias.org/sanidad/scs/tematica.jsp?idCarpeta=ae273cd1-b385-11e9-82f7-8d5cff9227e6</v>
      </c>
      <c r="D638" s="168" t="s">
        <v>78</v>
      </c>
      <c r="E638" s="137"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4" t="str">
        <f>IF( ISBLANK('03.Muestra'!$C20),"",'03.Muestra'!$C20)</f>
        <v>Petición de cita hospital</v>
      </c>
      <c r="C639" s="144" t="str">
        <f>IF( ISBLANK('03.Muestra'!$E20),"",'03.Muestra'!$E20)</f>
        <v>https://www3.gobiernodecanarias.org/sanidad/scs/CitasHUC/</v>
      </c>
      <c r="D639" s="168" t="s">
        <v>78</v>
      </c>
      <c r="E639" s="137" t="str">
        <f t="shared" si="32"/>
        <v/>
      </c>
      <c r="F639" s="19"/>
      <c r="G639" s="19"/>
      <c r="H639" s="19"/>
      <c r="I639" s="19"/>
      <c r="J639" s="19"/>
      <c r="K639" s="19"/>
      <c r="L639" s="19"/>
      <c r="Q639" s="19"/>
      <c r="R639" s="19"/>
      <c r="S639" s="19"/>
      <c r="T639" s="19"/>
      <c r="U639" s="19"/>
      <c r="V639" s="19"/>
      <c r="W639" s="19"/>
      <c r="X639" s="19"/>
      <c r="Y639" s="19"/>
    </row>
    <row r="640" spans="2:25" ht="12" customHeight="1">
      <c r="B640" s="144" t="str">
        <f>IF( ISBLANK('03.Muestra'!$C21),"",'03.Muestra'!$C21)</f>
        <v/>
      </c>
      <c r="C640" s="144" t="str">
        <f>IF( ISBLANK('03.Muestra'!$E21),"",'03.Muestra'!$E21)</f>
        <v/>
      </c>
      <c r="D640" s="168" t="str">
        <f t="shared" ref="D634:D661" si="33">IF(AND(B640&lt;&gt;"",C640&lt;&gt;""),"N/T","")</f>
        <v/>
      </c>
      <c r="E640" s="137" t="str">
        <f t="shared" si="32"/>
        <v/>
      </c>
      <c r="F640" s="19"/>
      <c r="G640" s="19"/>
      <c r="H640" s="19"/>
      <c r="I640" s="19"/>
      <c r="J640" s="19"/>
      <c r="K640" s="19"/>
      <c r="L640" s="19"/>
      <c r="Q640" s="19"/>
      <c r="R640" s="19"/>
      <c r="S640" s="19"/>
      <c r="T640" s="19"/>
      <c r="U640" s="19"/>
      <c r="V640" s="19"/>
      <c r="W640" s="19"/>
      <c r="X640" s="19"/>
      <c r="Y640" s="19"/>
    </row>
    <row r="641" spans="2:25" ht="12" customHeight="1">
      <c r="B641" s="144" t="str">
        <f>IF( ISBLANK('03.Muestra'!$C22),"",'03.Muestra'!$C22)</f>
        <v/>
      </c>
      <c r="C641" s="144" t="str">
        <f>IF( ISBLANK('03.Muestra'!$E22),"",'03.Muestra'!$E22)</f>
        <v/>
      </c>
      <c r="D641" s="168" t="str">
        <f t="shared" si="33"/>
        <v/>
      </c>
      <c r="E641" s="137" t="str">
        <f t="shared" si="32"/>
        <v/>
      </c>
      <c r="F641" s="19"/>
      <c r="G641" s="19"/>
      <c r="H641" s="19"/>
      <c r="I641" s="19"/>
      <c r="J641" s="19"/>
      <c r="K641" s="19"/>
      <c r="L641" s="19"/>
      <c r="Q641" s="19"/>
      <c r="R641" s="19"/>
      <c r="S641" s="19"/>
      <c r="T641" s="19"/>
      <c r="U641" s="19"/>
      <c r="V641" s="19"/>
      <c r="W641" s="19"/>
      <c r="X641" s="19"/>
      <c r="Y641" s="19"/>
    </row>
    <row r="642" spans="2:25" ht="12" customHeight="1">
      <c r="B642" s="144" t="str">
        <f>IF( ISBLANK('03.Muestra'!$C23),"",'03.Muestra'!$C23)</f>
        <v/>
      </c>
      <c r="C642" s="144" t="str">
        <f>IF( ISBLANK('03.Muestra'!$E23),"",'03.Muestra'!$E23)</f>
        <v/>
      </c>
      <c r="D642" s="168" t="str">
        <f t="shared" si="33"/>
        <v/>
      </c>
      <c r="E642" s="137" t="str">
        <f t="shared" si="32"/>
        <v/>
      </c>
      <c r="F642" s="19"/>
      <c r="G642" s="19"/>
      <c r="H642" s="19"/>
      <c r="I642" s="19"/>
      <c r="J642" s="19"/>
      <c r="K642" s="19"/>
      <c r="L642" s="19"/>
      <c r="Q642" s="19"/>
      <c r="R642" s="19"/>
      <c r="S642" s="19"/>
      <c r="T642" s="19"/>
      <c r="U642" s="19"/>
      <c r="V642" s="19"/>
      <c r="W642" s="19"/>
      <c r="X642" s="19"/>
      <c r="Y642" s="19"/>
    </row>
    <row r="643" spans="2:25" ht="12" customHeight="1">
      <c r="B643" s="144" t="str">
        <f>IF( ISBLANK('03.Muestra'!$C24),"",'03.Muestra'!$C24)</f>
        <v/>
      </c>
      <c r="C643" s="144" t="str">
        <f>IF( ISBLANK('03.Muestra'!$E24),"",'03.Muestra'!$E24)</f>
        <v/>
      </c>
      <c r="D643" s="168" t="str">
        <f t="shared" si="33"/>
        <v/>
      </c>
      <c r="E643" s="137" t="str">
        <f t="shared" si="32"/>
        <v/>
      </c>
      <c r="F643" s="19"/>
      <c r="G643" s="19"/>
      <c r="H643" s="19"/>
      <c r="I643" s="19"/>
      <c r="J643" s="19"/>
      <c r="K643" s="19"/>
      <c r="L643" s="19"/>
      <c r="Q643" s="19"/>
      <c r="R643" s="19"/>
      <c r="S643" s="19"/>
      <c r="T643" s="19"/>
      <c r="U643" s="19"/>
      <c r="V643" s="19"/>
      <c r="W643" s="19"/>
      <c r="X643" s="19"/>
      <c r="Y643" s="19"/>
    </row>
    <row r="644" spans="2:25" ht="12" customHeight="1">
      <c r="B644" s="144" t="str">
        <f>IF( ISBLANK('03.Muestra'!$C25),"",'03.Muestra'!$C25)</f>
        <v/>
      </c>
      <c r="C644" s="144" t="str">
        <f>IF( ISBLANK('03.Muestra'!$E25),"",'03.Muestra'!$E25)</f>
        <v/>
      </c>
      <c r="D644" s="168" t="str">
        <f t="shared" si="33"/>
        <v/>
      </c>
      <c r="E644" s="137" t="str">
        <f t="shared" si="32"/>
        <v/>
      </c>
      <c r="F644" s="19"/>
      <c r="G644" s="19"/>
      <c r="H644" s="19"/>
      <c r="I644" s="19"/>
      <c r="J644" s="19"/>
      <c r="K644" s="19"/>
      <c r="L644" s="19"/>
      <c r="Q644" s="19"/>
      <c r="R644" s="19"/>
      <c r="S644" s="19"/>
      <c r="T644" s="19"/>
      <c r="U644" s="19"/>
      <c r="V644" s="19"/>
      <c r="W644" s="19"/>
      <c r="X644" s="19"/>
      <c r="Y644" s="19"/>
    </row>
    <row r="645" spans="2:25" ht="12" customHeight="1">
      <c r="B645" s="144" t="str">
        <f>IF( ISBLANK('03.Muestra'!$C26),"",'03.Muestra'!$C26)</f>
        <v/>
      </c>
      <c r="C645" s="144" t="str">
        <f>IF( ISBLANK('03.Muestra'!$E26),"",'03.Muestra'!$E26)</f>
        <v/>
      </c>
      <c r="D645" s="168" t="str">
        <f t="shared" si="33"/>
        <v/>
      </c>
      <c r="E645" s="137" t="str">
        <f t="shared" si="32"/>
        <v/>
      </c>
      <c r="F645" s="19"/>
      <c r="G645" s="19"/>
      <c r="H645" s="19"/>
      <c r="I645" s="19"/>
      <c r="J645" s="19"/>
      <c r="K645" s="19"/>
      <c r="L645" s="19"/>
      <c r="Q645" s="19"/>
      <c r="R645" s="19"/>
      <c r="S645" s="19"/>
      <c r="T645" s="19"/>
      <c r="U645" s="19"/>
      <c r="V645" s="19"/>
      <c r="W645" s="19"/>
      <c r="X645" s="19"/>
      <c r="Y645" s="19"/>
    </row>
    <row r="646" spans="2:25" ht="12" customHeight="1">
      <c r="B646" s="144" t="str">
        <f>IF( ISBLANK('03.Muestra'!$C27),"",'03.Muestra'!$C27)</f>
        <v/>
      </c>
      <c r="C646" s="144" t="str">
        <f>IF( ISBLANK('03.Muestra'!$E27),"",'03.Muestra'!$E27)</f>
        <v/>
      </c>
      <c r="D646" s="168" t="str">
        <f t="shared" si="33"/>
        <v/>
      </c>
      <c r="E646" s="137" t="str">
        <f t="shared" si="32"/>
        <v/>
      </c>
      <c r="F646" s="19"/>
      <c r="G646" s="19"/>
      <c r="H646" s="19"/>
      <c r="I646" s="19"/>
      <c r="J646" s="19"/>
      <c r="K646" s="19"/>
      <c r="L646" s="19"/>
      <c r="Q646" s="19"/>
      <c r="R646" s="19"/>
      <c r="S646" s="19"/>
      <c r="T646" s="19"/>
      <c r="U646" s="19"/>
      <c r="V646" s="19"/>
      <c r="W646" s="19"/>
      <c r="X646" s="19"/>
      <c r="Y646" s="19"/>
    </row>
    <row r="647" spans="2:25" ht="12" customHeight="1">
      <c r="B647" s="144" t="str">
        <f>IF( ISBLANK('03.Muestra'!$C28),"",'03.Muestra'!$C28)</f>
        <v/>
      </c>
      <c r="C647" s="144" t="str">
        <f>IF( ISBLANK('03.Muestra'!$E28),"",'03.Muestra'!$E28)</f>
        <v/>
      </c>
      <c r="D647" s="168" t="str">
        <f t="shared" si="33"/>
        <v/>
      </c>
      <c r="E647" s="137" t="str">
        <f t="shared" si="32"/>
        <v/>
      </c>
      <c r="F647" s="19"/>
      <c r="G647" s="19"/>
      <c r="H647" s="19"/>
      <c r="I647" s="19"/>
      <c r="J647" s="19"/>
      <c r="K647" s="19"/>
      <c r="L647" s="19"/>
      <c r="Q647" s="19"/>
      <c r="R647" s="19"/>
      <c r="S647" s="19"/>
      <c r="T647" s="19"/>
      <c r="U647" s="19"/>
      <c r="V647" s="19"/>
      <c r="W647" s="19"/>
      <c r="X647" s="19"/>
      <c r="Y647" s="19"/>
    </row>
    <row r="648" spans="2:25" ht="12" customHeight="1">
      <c r="B648" s="144" t="str">
        <f>IF( ISBLANK('03.Muestra'!$C29),"",'03.Muestra'!$C29)</f>
        <v/>
      </c>
      <c r="C648" s="144" t="str">
        <f>IF( ISBLANK('03.Muestra'!$E29),"",'03.Muestra'!$E29)</f>
        <v/>
      </c>
      <c r="D648" s="168" t="str">
        <f t="shared" si="33"/>
        <v/>
      </c>
      <c r="E648" s="137" t="str">
        <f t="shared" si="32"/>
        <v/>
      </c>
      <c r="F648" s="19"/>
      <c r="G648" s="19"/>
      <c r="H648" s="19"/>
      <c r="I648" s="19"/>
      <c r="J648" s="19"/>
      <c r="K648" s="19"/>
      <c r="L648" s="19"/>
      <c r="Q648" s="19"/>
      <c r="R648" s="19"/>
      <c r="S648" s="19"/>
      <c r="T648" s="19"/>
      <c r="U648" s="19"/>
      <c r="V648" s="19"/>
      <c r="W648" s="19"/>
      <c r="X648" s="19"/>
      <c r="Y648" s="19"/>
    </row>
    <row r="649" spans="2:25" ht="12" customHeight="1">
      <c r="B649" s="144" t="str">
        <f>IF( ISBLANK('03.Muestra'!$C30),"",'03.Muestra'!$C30)</f>
        <v/>
      </c>
      <c r="C649" s="144" t="str">
        <f>IF( ISBLANK('03.Muestra'!$E30),"",'03.Muestra'!$E30)</f>
        <v/>
      </c>
      <c r="D649" s="168" t="str">
        <f t="shared" si="33"/>
        <v/>
      </c>
      <c r="E649" s="137" t="str">
        <f t="shared" si="32"/>
        <v/>
      </c>
      <c r="F649" s="19"/>
      <c r="G649" s="19"/>
      <c r="H649" s="19"/>
      <c r="I649" s="19"/>
      <c r="J649" s="19"/>
      <c r="K649" s="19"/>
      <c r="L649" s="19"/>
      <c r="Q649" s="19"/>
      <c r="R649" s="19"/>
      <c r="S649" s="19"/>
      <c r="T649" s="19"/>
      <c r="U649" s="19"/>
      <c r="V649" s="19"/>
      <c r="W649" s="19"/>
      <c r="X649" s="19"/>
      <c r="Y649" s="19"/>
    </row>
    <row r="650" spans="2:25" ht="12" customHeight="1">
      <c r="B650" s="144" t="str">
        <f>IF( ISBLANK('03.Muestra'!$C31),"",'03.Muestra'!$C31)</f>
        <v/>
      </c>
      <c r="C650" s="144" t="str">
        <f>IF( ISBLANK('03.Muestra'!$E31),"",'03.Muestra'!$E31)</f>
        <v/>
      </c>
      <c r="D650" s="168" t="str">
        <f t="shared" si="33"/>
        <v/>
      </c>
      <c r="E650" s="137"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4" t="str">
        <f>IF( ISBLANK('03.Muestra'!$C32),"",'03.Muestra'!$C32)</f>
        <v/>
      </c>
      <c r="C651" s="144" t="str">
        <f>IF( ISBLANK('03.Muestra'!$E32),"",'03.Muestra'!$E32)</f>
        <v/>
      </c>
      <c r="D651" s="168" t="str">
        <f t="shared" si="33"/>
        <v/>
      </c>
      <c r="E651" s="137"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4" t="str">
        <f>IF( ISBLANK('03.Muestra'!$C33),"",'03.Muestra'!$C33)</f>
        <v/>
      </c>
      <c r="C652" s="144" t="str">
        <f>IF( ISBLANK('03.Muestra'!$E33),"",'03.Muestra'!$E33)</f>
        <v/>
      </c>
      <c r="D652" s="168" t="str">
        <f t="shared" si="33"/>
        <v/>
      </c>
      <c r="E652" s="137"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4" t="str">
        <f>IF( ISBLANK('03.Muestra'!$C34),"",'03.Muestra'!$C34)</f>
        <v/>
      </c>
      <c r="C653" s="144" t="str">
        <f>IF( ISBLANK('03.Muestra'!$E34),"",'03.Muestra'!$E34)</f>
        <v/>
      </c>
      <c r="D653" s="168" t="str">
        <f t="shared" si="33"/>
        <v/>
      </c>
      <c r="E653" s="137"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4" t="str">
        <f>IF( ISBLANK('03.Muestra'!$C35),"",'03.Muestra'!$C35)</f>
        <v/>
      </c>
      <c r="C654" s="144" t="str">
        <f>IF( ISBLANK('03.Muestra'!$E35),"",'03.Muestra'!$E35)</f>
        <v/>
      </c>
      <c r="D654" s="168" t="str">
        <f t="shared" si="33"/>
        <v/>
      </c>
      <c r="E654" s="137"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4" t="str">
        <f>IF( ISBLANK('03.Muestra'!$C36),"",'03.Muestra'!$C36)</f>
        <v/>
      </c>
      <c r="C655" s="144" t="str">
        <f>IF( ISBLANK('03.Muestra'!$E36),"",'03.Muestra'!$E36)</f>
        <v/>
      </c>
      <c r="D655" s="168" t="str">
        <f t="shared" si="33"/>
        <v/>
      </c>
      <c r="E655" s="137" t="str">
        <f t="shared" si="32"/>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4" t="str">
        <f>IF( ISBLANK('03.Muestra'!$C37),"",'03.Muestra'!$C37)</f>
        <v/>
      </c>
      <c r="C656" s="144" t="str">
        <f>IF( ISBLANK('03.Muestra'!$E37),"",'03.Muestra'!$E37)</f>
        <v/>
      </c>
      <c r="D656" s="168" t="str">
        <f t="shared" si="33"/>
        <v/>
      </c>
      <c r="E656" s="137" t="str">
        <f t="shared" si="32"/>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4" t="str">
        <f>IF( ISBLANK('03.Muestra'!$C38),"",'03.Muestra'!$C38)</f>
        <v/>
      </c>
      <c r="C657" s="144" t="str">
        <f>IF( ISBLANK('03.Muestra'!$E38),"",'03.Muestra'!$E38)</f>
        <v/>
      </c>
      <c r="D657" s="168" t="str">
        <f t="shared" si="33"/>
        <v/>
      </c>
      <c r="E657" s="137" t="str">
        <f t="shared" si="32"/>
        <v/>
      </c>
      <c r="F657" s="157"/>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4" t="str">
        <f>IF( ISBLANK('03.Muestra'!$C39),"",'03.Muestra'!$C39)</f>
        <v/>
      </c>
      <c r="C658" s="144" t="str">
        <f>IF( ISBLANK('03.Muestra'!$E39),"",'03.Muestra'!$E39)</f>
        <v/>
      </c>
      <c r="D658" s="168" t="str">
        <f t="shared" si="33"/>
        <v/>
      </c>
      <c r="E658" s="137" t="str">
        <f t="shared" si="32"/>
        <v/>
      </c>
      <c r="F658" s="157"/>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4" t="str">
        <f>IF( ISBLANK('03.Muestra'!$C40),"",'03.Muestra'!$C40)</f>
        <v/>
      </c>
      <c r="C659" s="144" t="str">
        <f>IF( ISBLANK('03.Muestra'!$E40),"",'03.Muestra'!$E40)</f>
        <v/>
      </c>
      <c r="D659" s="168" t="str">
        <f t="shared" si="33"/>
        <v/>
      </c>
      <c r="E659" s="137" t="str">
        <f t="shared" si="32"/>
        <v/>
      </c>
      <c r="F659" s="157"/>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4" t="str">
        <f>IF( ISBLANK('03.Muestra'!$C41),"",'03.Muestra'!$C41)</f>
        <v/>
      </c>
      <c r="C660" s="144" t="str">
        <f>IF( ISBLANK('03.Muestra'!$E41),"",'03.Muestra'!$E41)</f>
        <v/>
      </c>
      <c r="D660" s="168" t="str">
        <f t="shared" si="33"/>
        <v/>
      </c>
      <c r="E660" s="137" t="str">
        <f t="shared" si="32"/>
        <v/>
      </c>
      <c r="F660" s="157"/>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4" t="str">
        <f>IF( ISBLANK('03.Muestra'!$C42),"",'03.Muestra'!$C42)</f>
        <v/>
      </c>
      <c r="C661" s="144" t="str">
        <f>IF( ISBLANK('03.Muestra'!$E42),"",'03.Muestra'!$E42)</f>
        <v/>
      </c>
      <c r="D661" s="168" t="str">
        <f t="shared" si="33"/>
        <v/>
      </c>
      <c r="E661" s="137"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1"/>
      <c r="C662" s="19"/>
      <c r="D662" s="137"/>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7"/>
      <c r="E663" s="142"/>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7"/>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7"/>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7"/>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7"/>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7"/>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7"/>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7"/>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7"/>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7"/>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7"/>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7"/>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7"/>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7"/>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7"/>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7"/>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7"/>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7"/>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7"/>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7"/>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7"/>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7"/>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7"/>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7"/>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7"/>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7"/>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7"/>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7"/>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7"/>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7"/>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7"/>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7"/>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7"/>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7"/>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7"/>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7"/>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7"/>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7"/>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7"/>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7"/>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7"/>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7"/>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7"/>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7"/>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7"/>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7"/>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7"/>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7"/>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7"/>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7"/>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7"/>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7"/>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7"/>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7"/>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7"/>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7"/>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7"/>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7"/>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7"/>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7"/>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7"/>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7"/>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7"/>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7"/>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7"/>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7"/>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7"/>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7"/>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7"/>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7"/>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7"/>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7"/>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7"/>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7"/>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7"/>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7"/>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7"/>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7"/>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7"/>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7"/>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7"/>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7"/>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7"/>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7"/>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7"/>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7"/>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7"/>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7"/>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7"/>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7"/>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7"/>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7"/>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7"/>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7"/>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7"/>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7"/>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7"/>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7"/>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7"/>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7"/>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7"/>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7"/>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7"/>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7"/>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7"/>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7"/>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7"/>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7"/>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7"/>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7"/>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7"/>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7"/>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7"/>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7"/>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7"/>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7"/>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7"/>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7"/>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7"/>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7"/>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7"/>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7"/>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7"/>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7"/>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7"/>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7"/>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7"/>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7"/>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7"/>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7"/>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7"/>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7"/>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7"/>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7"/>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7"/>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7"/>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7"/>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7"/>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7"/>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7"/>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7"/>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7"/>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7"/>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7"/>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7"/>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7"/>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7"/>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7"/>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7"/>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7"/>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7"/>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7"/>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7"/>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7"/>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7"/>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7"/>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7"/>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7"/>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7"/>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7"/>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7"/>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7"/>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7"/>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7"/>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7"/>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7"/>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7"/>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7"/>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7"/>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7"/>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7"/>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7"/>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7"/>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7"/>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7"/>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7"/>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7"/>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7"/>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7"/>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7"/>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7"/>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7"/>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7"/>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7"/>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7"/>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7"/>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7"/>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7"/>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7"/>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7"/>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7"/>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7"/>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7"/>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7"/>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7"/>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7"/>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7"/>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7"/>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7"/>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7"/>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7"/>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7"/>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7"/>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7"/>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7"/>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7"/>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7"/>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7"/>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7"/>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7"/>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7"/>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7"/>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7"/>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7"/>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7"/>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7"/>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7"/>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7"/>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7"/>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7"/>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7"/>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7"/>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7"/>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7"/>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7"/>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7"/>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7"/>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7"/>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7"/>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7"/>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7"/>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7"/>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7"/>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7"/>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7"/>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7"/>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7"/>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7"/>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7"/>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7"/>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7"/>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7"/>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7"/>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7"/>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7"/>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7"/>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7"/>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7"/>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7"/>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7"/>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7"/>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7"/>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7"/>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7"/>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7"/>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7"/>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7"/>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7"/>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7"/>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7"/>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7"/>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7"/>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7"/>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7"/>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7"/>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7"/>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7"/>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7"/>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7"/>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7"/>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7"/>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7"/>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7"/>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7"/>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7"/>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7"/>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7"/>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7"/>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7"/>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7"/>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7"/>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7"/>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7"/>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7"/>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7"/>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7"/>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7"/>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7"/>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7"/>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7"/>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7"/>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7"/>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7"/>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7"/>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7"/>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7"/>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7"/>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7"/>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7"/>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7"/>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7"/>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7"/>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7"/>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7"/>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7"/>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7"/>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7"/>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7"/>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7"/>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7"/>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7"/>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7"/>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7"/>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7"/>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7"/>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7"/>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7"/>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7"/>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7"/>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7"/>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7"/>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7"/>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7"/>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7"/>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7"/>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7"/>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7"/>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7"/>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7"/>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7"/>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7"/>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7"/>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7"/>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7"/>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7"/>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7"/>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7"/>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7"/>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7"/>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7"/>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7"/>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7"/>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7"/>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7"/>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7"/>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7"/>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7"/>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7"/>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7"/>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7"/>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7"/>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7"/>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7"/>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7"/>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7"/>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7"/>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7"/>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7"/>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7"/>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7"/>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7"/>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7"/>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7"/>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7"/>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7"/>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7"/>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7"/>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7"/>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7"/>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7"/>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7"/>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7"/>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7"/>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7"/>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7"/>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7"/>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7"/>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7"/>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7"/>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7"/>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7"/>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7"/>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7"/>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7"/>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7"/>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7"/>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7"/>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7"/>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7"/>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7"/>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7"/>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7"/>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7"/>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7"/>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7"/>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7"/>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7"/>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7"/>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7"/>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7"/>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7"/>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7"/>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7"/>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7"/>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7"/>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7"/>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7"/>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7"/>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7"/>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7"/>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7"/>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7"/>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7"/>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7"/>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7"/>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7"/>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7"/>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7"/>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7"/>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7"/>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7"/>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7"/>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7"/>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7"/>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7"/>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7"/>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7"/>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7"/>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7"/>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7"/>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7"/>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7"/>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7"/>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7"/>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7"/>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7"/>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7"/>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7"/>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7"/>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7"/>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7"/>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7" priority="13" stopIfTrue="1" operator="equal">
      <formula>"ERR"</formula>
    </cfRule>
  </conditionalFormatting>
  <conditionalFormatting sqref="F19:J19 F57:J57 F95:J95 F133:J133 F171:J171 F209:J209 F247:J247 F285:J285 F323:J323 F361:J361 F399:J399 F437:J437 F475:J475 F513:J513 F551:J551 F589:J589 F627:J627 D19:D53 D57:D91 D95:D129 D133:D167 D171:D205 D209:D243 D247:D281 D285:D319 D323:D357 D361:D395 D399:D433 D437:D471 D475:D509 D513:D547 D551:D585 D589:D623 D627:D661">
    <cfRule type="expression" dxfId="36" priority="2" stopIfTrue="1">
      <formula>ISBLANK(D19)</formula>
    </cfRule>
    <cfRule type="cellIs" dxfId="35" priority="3" stopIfTrue="1" operator="equal">
      <formula>"Pasa"</formula>
    </cfRule>
    <cfRule type="cellIs" dxfId="34" priority="4" stopIfTrue="1" operator="equal">
      <formula>"Falla"</formula>
    </cfRule>
    <cfRule type="cellIs" dxfId="33" priority="5" stopIfTrue="1" operator="equal">
      <formula>"N/A"</formula>
    </cfRule>
    <cfRule type="cellIs" dxfId="32" priority="6" stopIfTrue="1" operator="equal">
      <formula>"N/T"</formula>
    </cfRule>
    <cfRule type="cellIs" dxfId="3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topLeftCell="A354" zoomScale="150" zoomScaleNormal="90" workbookViewId="0">
      <selection activeCell="D373" sqref="D373"/>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3" customWidth="1"/>
    <col min="5" max="5" width="5.5" style="14" customWidth="1"/>
    <col min="6" max="6" width="13.5" style="14" customWidth="1"/>
    <col min="7" max="7" width="13.6640625" style="14" customWidth="1"/>
    <col min="8" max="9" width="11.83203125" style="14" customWidth="1"/>
    <col min="10" max="10" width="14.33203125" style="14" customWidth="1"/>
    <col min="11" max="11" width="13.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5" style="14" customWidth="1"/>
    <col min="65" max="16384" width="11.5" style="14"/>
  </cols>
  <sheetData>
    <row r="1" spans="1:26" ht="13.5" customHeight="1">
      <c r="B1" s="32"/>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2" t="s">
        <v>0</v>
      </c>
      <c r="D2" s="19"/>
      <c r="E2" s="19"/>
      <c r="P2" s="19"/>
      <c r="Q2" s="19"/>
      <c r="R2" s="19"/>
      <c r="S2" s="19"/>
      <c r="T2" s="19"/>
      <c r="U2" s="19"/>
      <c r="V2" s="19"/>
      <c r="W2" s="19"/>
      <c r="X2" s="19"/>
      <c r="Y2" s="19"/>
      <c r="Z2" s="19"/>
    </row>
    <row r="3" spans="1:26" ht="25.5" customHeight="1">
      <c r="B3" s="83" t="s">
        <v>261</v>
      </c>
      <c r="D3" s="19"/>
      <c r="E3" s="19"/>
      <c r="Z3" s="19"/>
    </row>
    <row r="4" spans="1:26" ht="26" customHeight="1">
      <c r="B4" s="112"/>
      <c r="D4" s="19"/>
      <c r="E4" s="19"/>
      <c r="Z4" s="19"/>
    </row>
    <row r="5" spans="1:26" ht="28" customHeight="1">
      <c r="B5" s="133" t="s">
        <v>69</v>
      </c>
      <c r="C5" s="133"/>
      <c r="D5" s="100"/>
      <c r="E5" s="100"/>
      <c r="F5" s="100"/>
      <c r="G5" s="100"/>
      <c r="H5" s="100"/>
      <c r="I5" s="100"/>
      <c r="J5" s="100"/>
      <c r="K5" s="100"/>
      <c r="L5" s="100"/>
      <c r="M5" s="100"/>
      <c r="N5" s="19"/>
      <c r="O5" s="19"/>
    </row>
    <row r="6" spans="1:26" ht="12" customHeight="1">
      <c r="B6" s="159"/>
      <c r="C6" s="159"/>
      <c r="D6" s="159"/>
      <c r="E6" s="159"/>
      <c r="F6" s="159"/>
      <c r="G6" s="159"/>
      <c r="H6" s="159"/>
      <c r="I6" s="159"/>
      <c r="J6" s="159"/>
      <c r="K6" s="159"/>
      <c r="L6" s="159"/>
      <c r="M6" s="159"/>
      <c r="N6" s="19"/>
      <c r="O6" s="19"/>
    </row>
    <row r="7" spans="1:26" ht="12.5" customHeight="1">
      <c r="A7" s="19"/>
      <c r="B7" s="19"/>
      <c r="C7" s="19"/>
      <c r="D7" s="19"/>
      <c r="E7" s="19"/>
      <c r="F7" s="19"/>
      <c r="G7" s="19"/>
      <c r="H7" s="19"/>
      <c r="I7" s="19"/>
      <c r="J7" s="19"/>
      <c r="K7" s="19"/>
      <c r="L7" s="19"/>
      <c r="M7" s="19"/>
      <c r="N7" s="19"/>
      <c r="O7" s="19"/>
    </row>
    <row r="8" spans="1:26" ht="19" customHeight="1">
      <c r="B8" s="141" t="s">
        <v>132</v>
      </c>
      <c r="C8" s="19"/>
      <c r="D8" s="137"/>
      <c r="E8" s="19"/>
      <c r="F8" s="19"/>
      <c r="G8" s="19"/>
      <c r="H8" s="19"/>
      <c r="I8" s="19"/>
      <c r="J8" s="19"/>
      <c r="K8" s="19"/>
      <c r="L8" s="19"/>
      <c r="M8" s="19"/>
      <c r="N8" s="19"/>
      <c r="O8" s="19"/>
    </row>
    <row r="9" spans="1:26" ht="21.5" customHeight="1">
      <c r="B9" s="141" t="s">
        <v>133</v>
      </c>
      <c r="C9" s="19"/>
      <c r="D9" s="137"/>
      <c r="E9" s="19"/>
      <c r="F9" s="19"/>
      <c r="G9" s="19"/>
      <c r="H9" s="19"/>
      <c r="I9" s="19"/>
      <c r="J9" s="19"/>
      <c r="K9" s="19"/>
      <c r="L9" s="19"/>
      <c r="M9" s="19"/>
      <c r="N9" s="19"/>
      <c r="O9" s="19"/>
    </row>
    <row r="10" spans="1:26" ht="17" customHeight="1" thickBot="1">
      <c r="B10" s="19"/>
      <c r="C10" s="19"/>
      <c r="D10" s="137"/>
      <c r="E10" s="19"/>
      <c r="K10" s="19"/>
      <c r="L10" s="19"/>
      <c r="M10" s="19"/>
      <c r="N10" s="19"/>
      <c r="O10" s="19"/>
    </row>
    <row r="11" spans="1:26" ht="25.25" customHeight="1">
      <c r="B11" s="182" t="s">
        <v>72</v>
      </c>
      <c r="C11" s="183"/>
      <c r="D11" s="33"/>
      <c r="F11" s="134" t="s">
        <v>73</v>
      </c>
      <c r="G11" s="76" t="s">
        <v>74</v>
      </c>
      <c r="H11" s="135" t="s">
        <v>75</v>
      </c>
      <c r="I11" s="26"/>
      <c r="J11" s="134" t="s">
        <v>76</v>
      </c>
      <c r="K11" s="76" t="s">
        <v>74</v>
      </c>
      <c r="L11" s="135" t="s">
        <v>75</v>
      </c>
      <c r="M11" s="19"/>
      <c r="N11" s="19"/>
      <c r="O11" s="19"/>
    </row>
    <row r="12" spans="1:26" ht="12" customHeight="1">
      <c r="B12" s="72" t="s">
        <v>77</v>
      </c>
      <c r="C12" s="73">
        <v>5</v>
      </c>
      <c r="D12" s="33"/>
      <c r="F12" s="77" t="s">
        <v>78</v>
      </c>
      <c r="G12" s="78">
        <f ca="1">J20+J58+J96+J134+J172+J210+J248+J286+J324+J362</f>
        <v>86</v>
      </c>
      <c r="H12" s="68">
        <f ca="1">IF(($G$15+$K$15)=0,0,G12/($G$15+$K$15))</f>
        <v>0.66153846153846152</v>
      </c>
      <c r="I12" s="33"/>
      <c r="J12" s="77" t="s">
        <v>79</v>
      </c>
      <c r="K12" s="78">
        <f ca="1">G20+G58+G96+G134+G172+G210+G248+G286+G324+G362</f>
        <v>0</v>
      </c>
      <c r="L12" s="68">
        <f ca="1">IF(($G$15+$K$15)=0,0,K12/($G$15+$K$15))</f>
        <v>0</v>
      </c>
      <c r="M12" s="19"/>
      <c r="N12" s="19"/>
      <c r="O12" s="19"/>
    </row>
    <row r="13" spans="1:26" ht="12" customHeight="1">
      <c r="B13" s="72" t="s">
        <v>80</v>
      </c>
      <c r="C13" s="73">
        <v>5</v>
      </c>
      <c r="D13" s="33"/>
      <c r="F13" s="77" t="s">
        <v>81</v>
      </c>
      <c r="G13" s="78">
        <f ca="1">I20+I58+I96+I134+I172+I210+I248+I286+I324+I362</f>
        <v>12</v>
      </c>
      <c r="H13" s="68">
        <f ca="1">IF(($G$15+$K$15)=0,0,G13/($G$15+$K$15))</f>
        <v>9.2307692307692313E-2</v>
      </c>
      <c r="I13" s="33"/>
      <c r="J13" s="77" t="s">
        <v>82</v>
      </c>
      <c r="K13" s="78">
        <f ca="1">F20+F58+F96+F134+F172+F210+F248+F286+F324+F362</f>
        <v>0</v>
      </c>
      <c r="L13" s="68">
        <f ca="1">IF(($G$15+$K$15)=0,0,K13/($G$15+$K$15))</f>
        <v>0</v>
      </c>
      <c r="M13" s="19"/>
      <c r="N13" s="19"/>
      <c r="O13" s="19"/>
    </row>
    <row r="14" spans="1:26" ht="12" customHeight="1" thickBot="1">
      <c r="B14" s="74" t="s">
        <v>83</v>
      </c>
      <c r="C14" s="75">
        <f>SUM(C12:C13)</f>
        <v>10</v>
      </c>
      <c r="D14" s="33"/>
      <c r="F14" s="77" t="s">
        <v>84</v>
      </c>
      <c r="G14" s="78">
        <f ca="1">H20+H58+H96+H134+H172+H210+H248+H286+H324+H362</f>
        <v>32</v>
      </c>
      <c r="H14" s="68">
        <f ca="1">IF(($G$15+$K$15)=0,0,G14/($G$15+$K$15))</f>
        <v>0.24615384615384617</v>
      </c>
      <c r="I14" s="33"/>
      <c r="J14" s="77" t="s">
        <v>85</v>
      </c>
      <c r="K14" s="78">
        <f ca="1">K20+K58+K96+K134+K172+K210+K248+K286+K324+K362</f>
        <v>0</v>
      </c>
      <c r="L14" s="68">
        <f ca="1">IF(($G$15+$K$15)=0,0,K14/($G$15+$K$15))</f>
        <v>0</v>
      </c>
      <c r="M14" s="19"/>
      <c r="N14" s="19"/>
      <c r="O14" s="19"/>
    </row>
    <row r="15" spans="1:26" ht="12" customHeight="1" thickBot="1">
      <c r="B15" s="33"/>
      <c r="C15" s="33"/>
      <c r="D15" s="33"/>
      <c r="F15" s="79" t="s">
        <v>83</v>
      </c>
      <c r="G15" s="62">
        <f ca="1">SUM(G12:G14)</f>
        <v>130</v>
      </c>
      <c r="H15" s="70">
        <f ca="1">SUM(H12:H14)</f>
        <v>1</v>
      </c>
      <c r="I15" s="33"/>
      <c r="J15" s="79" t="s">
        <v>83</v>
      </c>
      <c r="K15" s="62">
        <f ca="1">SUM(K12:K14)</f>
        <v>0</v>
      </c>
      <c r="L15" s="70">
        <f ca="1">SUM(L12:L14)</f>
        <v>0</v>
      </c>
      <c r="M15" s="19"/>
      <c r="N15" s="19"/>
      <c r="O15" s="19"/>
    </row>
    <row r="16" spans="1:26" ht="12" customHeight="1">
      <c r="B16" s="33"/>
      <c r="C16" s="33"/>
      <c r="D16" s="33"/>
      <c r="E16" s="33"/>
      <c r="F16" s="33"/>
      <c r="G16" s="33"/>
      <c r="H16" s="33"/>
      <c r="I16" s="33"/>
      <c r="J16" s="33"/>
      <c r="K16" s="33"/>
      <c r="L16" s="19"/>
      <c r="M16" s="19"/>
      <c r="N16" s="19"/>
      <c r="O16" s="19"/>
    </row>
    <row r="17" spans="2:25" ht="12" customHeight="1">
      <c r="B17" s="19"/>
      <c r="C17" s="19"/>
      <c r="D17" s="137"/>
      <c r="E17" s="142"/>
      <c r="K17" s="19"/>
      <c r="L17" s="19"/>
      <c r="M17" s="19"/>
      <c r="N17" s="19"/>
      <c r="O17" s="19"/>
    </row>
    <row r="18" spans="2:25" ht="29.75" customHeight="1">
      <c r="B18" s="27" t="s">
        <v>77</v>
      </c>
      <c r="C18" s="28" t="s">
        <v>134</v>
      </c>
      <c r="D18" s="29" t="s">
        <v>87</v>
      </c>
      <c r="E18" s="156"/>
      <c r="K18" s="19"/>
      <c r="L18" s="19"/>
      <c r="O18" s="19"/>
      <c r="P18" s="19"/>
      <c r="Q18" s="19"/>
      <c r="R18" s="19"/>
      <c r="S18" s="19"/>
      <c r="T18" s="19"/>
      <c r="U18" s="19"/>
      <c r="V18" s="19"/>
      <c r="W18" s="19"/>
      <c r="X18" s="19"/>
      <c r="Y18" s="19"/>
    </row>
    <row r="19" spans="2:25" ht="12" customHeight="1">
      <c r="B19" s="144" t="str">
        <f>IF( ISBLANK('03.Muestra'!$C8),"",'03.Muestra'!$C8)</f>
        <v>Servicio Canario de Salud</v>
      </c>
      <c r="C19" s="144" t="str">
        <f>IF( ISBLANK('03.Muestra'!$E8),"",'03.Muestra'!$E8)</f>
        <v>https://www3.gobiernodecanarias.org/sanidad/scs/</v>
      </c>
      <c r="D19" s="168" t="s">
        <v>78</v>
      </c>
      <c r="E19" s="137" t="str">
        <f t="shared" ref="E19:E53" si="0">IF(D19&lt;&gt;"",IF(AND(B19&lt;&gt;"",C19&lt;&gt;""),"","ERR"),"")</f>
        <v/>
      </c>
      <c r="F19" s="145" t="str">
        <f t="array" ref="F19:J19">TRANSPOSE('DATA - Oculta'!$U$9:$U$13)</f>
        <v>N/T</v>
      </c>
      <c r="G19" s="146" t="str">
        <v>N/D</v>
      </c>
      <c r="H19" s="147" t="str">
        <v>N/A</v>
      </c>
      <c r="I19" s="148" t="str">
        <v>Falla</v>
      </c>
      <c r="J19" s="149" t="str">
        <v>Pasa</v>
      </c>
      <c r="K19" s="150" t="s">
        <v>85</v>
      </c>
      <c r="W19" s="19"/>
      <c r="X19" s="19"/>
      <c r="Y19" s="19"/>
    </row>
    <row r="20" spans="2:25" ht="12" customHeight="1">
      <c r="B20" s="144" t="str">
        <f>IF( ISBLANK('03.Muestra'!$C9),"",'03.Muestra'!$C9)</f>
        <v>Profesionales</v>
      </c>
      <c r="C20" s="144" t="str">
        <f>IF( ISBLANK('03.Muestra'!$E9),"",'03.Muestra'!$E9)</f>
        <v>https://www3.gobiernodecanarias.org/sanidad/scs/tematica.jsp?idCarpeta=381a58ec-a15a-11e9-a502-d7333c007c29</v>
      </c>
      <c r="D20" s="168" t="s">
        <v>78</v>
      </c>
      <c r="E20" s="137" t="str">
        <f t="shared" si="0"/>
        <v/>
      </c>
      <c r="F20" s="151">
        <f ca="1">COUNTIF($D19:INDIRECT("$D" &amp;  SUM(ROW()-1,'03.Muestra'!$D$45)-1),F19)</f>
        <v>0</v>
      </c>
      <c r="G20" s="151">
        <f ca="1">COUNTIF($D19:INDIRECT("$D" &amp;  SUM(ROW()-1,'03.Muestra'!$D$45)-1),G19)</f>
        <v>0</v>
      </c>
      <c r="H20" s="151">
        <f ca="1">COUNTIF($D19:INDIRECT("$D" &amp;  SUM(ROW()-1,'03.Muestra'!$D$45)-1),H19)</f>
        <v>0</v>
      </c>
      <c r="I20" s="151">
        <f ca="1">COUNTIF($D19:INDIRECT("$D" &amp;  SUM(ROW()-1,'03.Muestra'!$D$45)-1),I19)</f>
        <v>2</v>
      </c>
      <c r="J20" s="151">
        <f ca="1">COUNTIF($D19:INDIRECT("$D" &amp;  SUM(ROW()-1,'03.Muestra'!$D$45)-1),J19)</f>
        <v>11</v>
      </c>
      <c r="K20" s="151">
        <f ca="1">IF('03.Muestra'!$D$45=0,0,COUNTBLANK($D19:INDIRECT("$D" &amp;  SUM(ROW()-1,'03.Muestra'!$D$45)-1)))</f>
        <v>0</v>
      </c>
      <c r="W20" s="19"/>
      <c r="X20" s="19"/>
      <c r="Y20" s="19"/>
    </row>
    <row r="21" spans="2:25" ht="12" customHeight="1">
      <c r="B21" s="144" t="str">
        <f>IF( ISBLANK('03.Muestra'!$C10),"",'03.Muestra'!$C10)</f>
        <v>Vacunación frente Covid-19</v>
      </c>
      <c r="C21" s="144" t="str">
        <f>IF( ISBLANK('03.Muestra'!$E10),"",'03.Muestra'!$E10)</f>
        <v>https://www3.gobiernodecanarias.org/sanidad/scs/contenidoGenerico.jsp?idDocument=c6332147-5728-11eb-8a2c-c902a217e6a5&amp;idCarpeta=e01092c2-7d66-11ea-871d-cb574c2473a4</v>
      </c>
      <c r="D21" s="168" t="s">
        <v>78</v>
      </c>
      <c r="E21" s="137" t="str">
        <f t="shared" si="0"/>
        <v/>
      </c>
      <c r="F21" s="19"/>
      <c r="G21" s="19"/>
      <c r="H21" s="19"/>
      <c r="I21" s="19"/>
      <c r="J21" s="19"/>
      <c r="K21" s="19"/>
      <c r="W21" s="19"/>
      <c r="X21" s="19"/>
      <c r="Y21" s="19"/>
    </row>
    <row r="22" spans="2:25" ht="12" customHeight="1">
      <c r="B22" s="144" t="str">
        <f>IF( ISBLANK('03.Muestra'!$C11),"",'03.Muestra'!$C11)</f>
        <v>SCS-Registro de centros</v>
      </c>
      <c r="C22" s="144" t="str">
        <f>IF( ISBLANK('03.Muestra'!$E11),"",'03.Muestra'!$E11)</f>
        <v>https://www3.gobiernodecanarias.org/sanidad/scs/RegistroCentros/DoLoad</v>
      </c>
      <c r="D22" s="168" t="s">
        <v>81</v>
      </c>
      <c r="E22" s="137" t="str">
        <f t="shared" si="0"/>
        <v/>
      </c>
      <c r="F22" s="19"/>
      <c r="G22" s="19"/>
      <c r="H22" s="19"/>
      <c r="I22" s="19"/>
      <c r="J22" s="19"/>
      <c r="K22" s="152" t="s">
        <v>88</v>
      </c>
      <c r="L22" s="153" t="s">
        <v>89</v>
      </c>
      <c r="W22" s="19"/>
      <c r="X22" s="19"/>
    </row>
    <row r="23" spans="2:25" ht="12" customHeight="1">
      <c r="B23" s="144" t="str">
        <f>IF( ISBLANK('03.Muestra'!$C12),"",'03.Muestra'!$C12)</f>
        <v>MiAutoTestCovid</v>
      </c>
      <c r="C23" s="144" t="str">
        <f>IF( ISBLANK('03.Muestra'!$E12),"",'03.Muestra'!$E12)</f>
        <v>https://www3.gobiernodecanarias.org/sanidad/scs/Miautotestcovid/</v>
      </c>
      <c r="D23" s="168" t="s">
        <v>78</v>
      </c>
      <c r="E23" s="137" t="str">
        <f t="shared" si="0"/>
        <v/>
      </c>
      <c r="F23" s="154"/>
      <c r="G23" s="19"/>
      <c r="H23" s="19"/>
      <c r="I23" s="19"/>
      <c r="J23" s="19"/>
      <c r="K23" s="152" t="s">
        <v>90</v>
      </c>
      <c r="L23" s="153" t="s">
        <v>91</v>
      </c>
      <c r="W23" s="19"/>
      <c r="X23" s="19"/>
    </row>
    <row r="24" spans="2:25" ht="12" customHeight="1">
      <c r="B24" s="144" t="str">
        <f>IF( ISBLANK('03.Muestra'!$C13),"",'03.Muestra'!$C13)</f>
        <v>Informes epidemiológicos</v>
      </c>
      <c r="C24" s="144" t="str">
        <f>IF( ISBLANK('03.Muestra'!$E13),"",'03.Muestra'!$E13)</f>
        <v>https://www3.gobiernodecanarias.org/sanidad/scs/contenidoGenerico.jsp?idDocument=83670f95-f738-11ea-8b38-0997195c2925&amp;idCarpeta=e01092c2-7d66-11ea-871d-cb574c2473a4</v>
      </c>
      <c r="D24" s="168" t="s">
        <v>78</v>
      </c>
      <c r="E24" s="137" t="str">
        <f t="shared" si="0"/>
        <v/>
      </c>
      <c r="F24" s="19"/>
      <c r="G24" s="19"/>
      <c r="H24" s="19"/>
      <c r="I24" s="19"/>
      <c r="J24" s="19"/>
      <c r="K24" s="152" t="s">
        <v>92</v>
      </c>
      <c r="L24" s="153" t="s">
        <v>93</v>
      </c>
      <c r="M24" s="19"/>
      <c r="N24" s="19"/>
      <c r="O24" s="19"/>
      <c r="P24" s="19"/>
      <c r="Q24" s="19"/>
      <c r="R24" s="19"/>
      <c r="S24" s="19"/>
      <c r="T24" s="19"/>
      <c r="U24" s="19"/>
      <c r="V24" s="19"/>
      <c r="W24" s="19"/>
      <c r="X24" s="19"/>
    </row>
    <row r="25" spans="2:25" ht="12" customHeight="1">
      <c r="B25" s="144" t="str">
        <f>IF( ISBLANK('03.Muestra'!$C14),"",'03.Muestra'!$C14)</f>
        <v>Mapa Sanitario</v>
      </c>
      <c r="C25" s="144" t="str">
        <f>IF( ISBLANK('03.Muestra'!$E14),"",'03.Muestra'!$E14)</f>
        <v>https://www3.gobiernodecanarias.org/sanidad/scs/mapa.jsp?idDocument=f1272534-b1e0-11e0-8086-e35e241032d3&amp;idCarpeta=75cf3520-ab2b-11dd-970d-d73a0633ac17</v>
      </c>
      <c r="D25" s="168" t="s">
        <v>78</v>
      </c>
      <c r="E25" s="137" t="str">
        <f t="shared" si="0"/>
        <v/>
      </c>
      <c r="F25" s="19"/>
      <c r="G25" s="19"/>
      <c r="H25" s="19"/>
      <c r="I25" s="19"/>
      <c r="J25" s="19"/>
      <c r="K25" s="19"/>
      <c r="L25" s="19"/>
      <c r="M25" s="19"/>
      <c r="N25" s="19"/>
      <c r="O25" s="19"/>
      <c r="P25" s="19"/>
      <c r="Q25" s="19"/>
      <c r="R25" s="19"/>
      <c r="S25" s="153"/>
      <c r="T25" s="19"/>
      <c r="U25" s="19"/>
      <c r="V25" s="19"/>
      <c r="W25" s="19"/>
      <c r="X25" s="19"/>
    </row>
    <row r="26" spans="2:25" ht="12" customHeight="1">
      <c r="B26" s="144" t="str">
        <f>IF( ISBLANK('03.Muestra'!$C15),"",'03.Muestra'!$C15)</f>
        <v>gaptfformacion</v>
      </c>
      <c r="C26" s="144" t="str">
        <f>IF( ISBLANK('03.Muestra'!$E15),"",'03.Muestra'!$E15)</f>
        <v>https://www3.gobiernodecanarias.org/scs/gaptfformacion/</v>
      </c>
      <c r="D26" s="168" t="s">
        <v>78</v>
      </c>
      <c r="E26" s="137" t="str">
        <f t="shared" si="0"/>
        <v/>
      </c>
      <c r="F26" s="19"/>
      <c r="G26" s="19"/>
      <c r="H26" s="19"/>
      <c r="I26" s="19"/>
      <c r="J26" s="19"/>
      <c r="K26" s="19"/>
      <c r="L26" s="19"/>
      <c r="M26" s="19"/>
      <c r="N26" s="19"/>
      <c r="O26" s="19"/>
      <c r="P26" s="19"/>
      <c r="Q26" s="19"/>
      <c r="R26" s="19"/>
      <c r="S26" s="153"/>
      <c r="T26" s="19"/>
      <c r="U26" s="19"/>
      <c r="V26" s="19"/>
      <c r="W26" s="19"/>
      <c r="X26" s="19"/>
    </row>
    <row r="27" spans="2:25" ht="12" customHeight="1">
      <c r="B27" s="144" t="str">
        <f>IF( ISBLANK('03.Muestra'!$C16),"",'03.Muestra'!$C16)</f>
        <v>Tarjeta Sanitaria</v>
      </c>
      <c r="C27" s="144" t="str">
        <f>IF( ISBLANK('03.Muestra'!$E16),"",'03.Muestra'!$E16)</f>
        <v>https://www3.gobiernodecanarias.org/sanidad/scs/contenidoGenerico.jsp?idDocument=9090ca1f-a9bb-11de-ae50-15aa3b9230b7&amp;idCarpeta=ae273cd1-b385-11e9-82f7-8d5cff9227e6</v>
      </c>
      <c r="D27" s="168" t="s">
        <v>78</v>
      </c>
      <c r="E27" s="137" t="str">
        <f t="shared" si="0"/>
        <v/>
      </c>
      <c r="F27" s="19"/>
      <c r="G27" s="19"/>
      <c r="H27" s="19"/>
      <c r="I27" s="19"/>
      <c r="J27" s="19"/>
      <c r="K27" s="19"/>
      <c r="L27" s="19"/>
      <c r="M27" s="19"/>
      <c r="N27" s="19"/>
      <c r="O27" s="19"/>
      <c r="P27" s="19"/>
      <c r="Q27" s="19"/>
      <c r="R27" s="19"/>
      <c r="S27" s="153"/>
      <c r="T27" s="19"/>
      <c r="U27" s="19"/>
      <c r="V27" s="19"/>
      <c r="W27" s="19"/>
      <c r="X27" s="19"/>
      <c r="Y27" s="19"/>
    </row>
    <row r="28" spans="2:25" ht="12" customHeight="1">
      <c r="B28" s="144" t="str">
        <f>IF( ISBLANK('03.Muestra'!$C17),"",'03.Muestra'!$C17)</f>
        <v>Mapa Playas</v>
      </c>
      <c r="C28" s="144" t="str">
        <f>IF( ISBLANK('03.Muestra'!$E17),"",'03.Muestra'!$E17)</f>
        <v>https://www3.gobiernodecanarias.org/sanidad/scs/mapa.jsp?idDocument=0200b78a-a2fa-11e0-9610-f1717f4d08a3&amp;idCarpeta=75cf3520-ab2b-11dd-970d-d73a0633ac17</v>
      </c>
      <c r="D28" s="168" t="s">
        <v>78</v>
      </c>
      <c r="E28" s="137" t="str">
        <f t="shared" si="0"/>
        <v/>
      </c>
      <c r="F28" s="19"/>
      <c r="G28" s="19"/>
      <c r="H28" s="19"/>
      <c r="I28" s="19"/>
      <c r="J28" s="19"/>
      <c r="K28" s="19"/>
      <c r="L28" s="19"/>
      <c r="M28" s="19"/>
      <c r="N28" s="19"/>
      <c r="O28" s="19"/>
      <c r="P28" s="19"/>
      <c r="Q28" s="19"/>
      <c r="R28" s="19"/>
      <c r="S28" s="19"/>
      <c r="T28" s="19"/>
      <c r="U28" s="19"/>
      <c r="V28" s="19"/>
      <c r="W28" s="19"/>
      <c r="X28" s="19"/>
      <c r="Y28" s="19"/>
    </row>
    <row r="29" spans="2:25" ht="12" customHeight="1">
      <c r="B29" s="144" t="str">
        <f>IF( ISBLANK('03.Muestra'!$C18),"",'03.Muestra'!$C18)</f>
        <v>Certificado Covid Digital</v>
      </c>
      <c r="C29" s="144" t="str">
        <f>IF( ISBLANK('03.Muestra'!$E18),"",'03.Muestra'!$E18)</f>
        <v>https://www3.gobiernodecanarias.org/sanidad/scs/contenidoGenerico.jsp?idDocument=2a91d475-c785-11eb-b581-0f5e23fc7f70&amp;idCarpeta=e01092c2-7d66-11ea-871d-cb574c2473a4</v>
      </c>
      <c r="D29" s="168" t="s">
        <v>78</v>
      </c>
      <c r="E29" s="137" t="str">
        <f t="shared" si="0"/>
        <v/>
      </c>
      <c r="F29" s="19"/>
      <c r="G29" s="19"/>
      <c r="H29" s="19"/>
      <c r="I29" s="19"/>
      <c r="J29" s="19"/>
      <c r="K29" s="19"/>
      <c r="L29" s="19"/>
      <c r="M29" s="19"/>
      <c r="N29" s="19"/>
      <c r="O29" s="19"/>
      <c r="P29" s="19"/>
      <c r="Q29" s="19"/>
      <c r="R29" s="19"/>
      <c r="S29" s="19"/>
      <c r="T29" s="19"/>
      <c r="U29" s="19"/>
      <c r="V29" s="19"/>
      <c r="W29" s="19"/>
      <c r="X29" s="19"/>
      <c r="Y29" s="19"/>
    </row>
    <row r="30" spans="2:25" ht="12" customHeight="1">
      <c r="B30" s="144" t="str">
        <f>IF( ISBLANK('03.Muestra'!$C19),"",'03.Muestra'!$C19)</f>
        <v>Ciudadania</v>
      </c>
      <c r="C30" s="144" t="str">
        <f>IF( ISBLANK('03.Muestra'!$E19),"",'03.Muestra'!$E19)</f>
        <v>https://www3.gobiernodecanarias.org/sanidad/scs/tematica.jsp?idCarpeta=ae273cd1-b385-11e9-82f7-8d5cff9227e6</v>
      </c>
      <c r="D30" s="168" t="s">
        <v>78</v>
      </c>
      <c r="E30" s="137" t="str">
        <f t="shared" si="0"/>
        <v/>
      </c>
      <c r="F30" s="19"/>
      <c r="G30" s="19"/>
      <c r="H30" s="19"/>
      <c r="I30" s="19"/>
      <c r="J30" s="19"/>
      <c r="K30" s="19"/>
      <c r="L30" s="19"/>
      <c r="M30" s="19"/>
      <c r="N30" s="19"/>
      <c r="O30" s="19"/>
      <c r="P30" s="19"/>
      <c r="Q30" s="19"/>
      <c r="R30" s="19"/>
      <c r="S30" s="19"/>
      <c r="T30" s="19"/>
      <c r="U30" s="19"/>
      <c r="V30" s="19"/>
      <c r="W30" s="19"/>
      <c r="X30" s="19"/>
      <c r="Y30" s="19"/>
    </row>
    <row r="31" spans="2:25" ht="12" customHeight="1">
      <c r="B31" s="144" t="str">
        <f>IF( ISBLANK('03.Muestra'!$C20),"",'03.Muestra'!$C20)</f>
        <v>Petición de cita hospital</v>
      </c>
      <c r="C31" s="144" t="str">
        <f>IF( ISBLANK('03.Muestra'!$E20),"",'03.Muestra'!$E20)</f>
        <v>https://www3.gobiernodecanarias.org/sanidad/scs/CitasHUC/</v>
      </c>
      <c r="D31" s="168" t="s">
        <v>81</v>
      </c>
      <c r="E31" s="137" t="str">
        <f t="shared" si="0"/>
        <v/>
      </c>
      <c r="F31" s="19"/>
      <c r="G31" s="19"/>
      <c r="H31" s="19"/>
      <c r="I31" s="19"/>
      <c r="J31" s="19"/>
      <c r="K31" s="19"/>
      <c r="L31" s="19"/>
      <c r="M31" s="153"/>
      <c r="N31" s="19"/>
      <c r="O31" s="19"/>
      <c r="P31" s="19"/>
      <c r="Q31" s="19"/>
      <c r="R31" s="19"/>
      <c r="S31" s="19"/>
      <c r="T31" s="19"/>
      <c r="U31" s="19"/>
      <c r="V31" s="19"/>
      <c r="W31" s="19"/>
      <c r="X31" s="19"/>
      <c r="Y31" s="19"/>
    </row>
    <row r="32" spans="2:25" ht="12" customHeight="1">
      <c r="B32" s="144" t="str">
        <f>IF( ISBLANK('03.Muestra'!$C21),"",'03.Muestra'!$C21)</f>
        <v/>
      </c>
      <c r="C32" s="144" t="str">
        <f>IF( ISBLANK('03.Muestra'!$E21),"",'03.Muestra'!$E21)</f>
        <v/>
      </c>
      <c r="D32" s="168" t="str">
        <f t="shared" ref="D26:D53" si="1">IF(AND(B32&lt;&gt;"",C32&lt;&gt;""),"N/T","")</f>
        <v/>
      </c>
      <c r="E32" s="137" t="str">
        <f t="shared" si="0"/>
        <v/>
      </c>
      <c r="F32" s="19"/>
      <c r="G32" s="19"/>
      <c r="H32" s="19"/>
      <c r="I32" s="19"/>
      <c r="J32" s="19"/>
      <c r="K32" s="19"/>
      <c r="L32" s="19"/>
      <c r="M32" s="153"/>
      <c r="N32" s="19"/>
      <c r="O32" s="19"/>
      <c r="P32" s="19"/>
      <c r="Q32" s="19"/>
      <c r="R32" s="19"/>
      <c r="S32" s="19"/>
      <c r="T32" s="19"/>
      <c r="U32" s="19"/>
      <c r="V32" s="19"/>
      <c r="W32" s="19"/>
      <c r="X32" s="19"/>
      <c r="Y32" s="19"/>
    </row>
    <row r="33" spans="2:25" ht="12" customHeight="1">
      <c r="B33" s="144" t="str">
        <f>IF( ISBLANK('03.Muestra'!$C22),"",'03.Muestra'!$C22)</f>
        <v/>
      </c>
      <c r="C33" s="144" t="str">
        <f>IF( ISBLANK('03.Muestra'!$E22),"",'03.Muestra'!$E22)</f>
        <v/>
      </c>
      <c r="D33" s="168" t="str">
        <f t="shared" si="1"/>
        <v/>
      </c>
      <c r="E33" s="137" t="str">
        <f t="shared" si="0"/>
        <v/>
      </c>
      <c r="F33" s="19"/>
      <c r="G33" s="19"/>
      <c r="H33" s="19"/>
      <c r="I33" s="19"/>
      <c r="J33" s="19"/>
      <c r="K33" s="19"/>
      <c r="L33" s="19"/>
      <c r="M33" s="153"/>
      <c r="N33" s="19"/>
      <c r="O33" s="19"/>
      <c r="P33" s="19"/>
      <c r="Q33" s="19"/>
      <c r="R33" s="19"/>
      <c r="S33" s="19"/>
      <c r="T33" s="19"/>
      <c r="U33" s="19"/>
      <c r="V33" s="19"/>
      <c r="W33" s="19"/>
      <c r="X33" s="19"/>
      <c r="Y33" s="19"/>
    </row>
    <row r="34" spans="2:25" ht="12" customHeight="1">
      <c r="B34" s="144" t="str">
        <f>IF( ISBLANK('03.Muestra'!$C23),"",'03.Muestra'!$C23)</f>
        <v/>
      </c>
      <c r="C34" s="144" t="str">
        <f>IF( ISBLANK('03.Muestra'!$E23),"",'03.Muestra'!$E23)</f>
        <v/>
      </c>
      <c r="D34" s="168" t="str">
        <f t="shared" si="1"/>
        <v/>
      </c>
      <c r="E34" s="137"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4" t="str">
        <f>IF( ISBLANK('03.Muestra'!$C24),"",'03.Muestra'!$C24)</f>
        <v/>
      </c>
      <c r="C35" s="144" t="str">
        <f>IF( ISBLANK('03.Muestra'!$E24),"",'03.Muestra'!$E24)</f>
        <v/>
      </c>
      <c r="D35" s="168" t="str">
        <f t="shared" si="1"/>
        <v/>
      </c>
      <c r="E35" s="137"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4" t="str">
        <f>IF( ISBLANK('03.Muestra'!$C25),"",'03.Muestra'!$C25)</f>
        <v/>
      </c>
      <c r="C36" s="144" t="str">
        <f>IF( ISBLANK('03.Muestra'!$E25),"",'03.Muestra'!$E25)</f>
        <v/>
      </c>
      <c r="D36" s="168" t="str">
        <f t="shared" si="1"/>
        <v/>
      </c>
      <c r="E36" s="137" t="str">
        <f t="shared" si="0"/>
        <v/>
      </c>
      <c r="F36" s="19"/>
      <c r="G36" s="19"/>
      <c r="H36" s="19"/>
      <c r="I36" s="19"/>
      <c r="J36" s="19"/>
      <c r="K36" s="19"/>
      <c r="L36" s="19"/>
      <c r="Q36" s="19"/>
      <c r="R36" s="19"/>
      <c r="S36" s="19"/>
      <c r="T36" s="19"/>
      <c r="U36" s="19"/>
      <c r="V36" s="19"/>
      <c r="W36" s="19"/>
      <c r="X36" s="19"/>
      <c r="Y36" s="19"/>
    </row>
    <row r="37" spans="2:25" ht="12" customHeight="1">
      <c r="B37" s="144" t="str">
        <f>IF( ISBLANK('03.Muestra'!$C26),"",'03.Muestra'!$C26)</f>
        <v/>
      </c>
      <c r="C37" s="144" t="str">
        <f>IF( ISBLANK('03.Muestra'!$E26),"",'03.Muestra'!$E26)</f>
        <v/>
      </c>
      <c r="D37" s="168" t="str">
        <f t="shared" si="1"/>
        <v/>
      </c>
      <c r="E37" s="137" t="str">
        <f t="shared" si="0"/>
        <v/>
      </c>
      <c r="F37" s="19"/>
      <c r="G37" s="19"/>
      <c r="H37" s="19"/>
      <c r="I37" s="19"/>
      <c r="J37" s="19"/>
      <c r="K37" s="19"/>
      <c r="L37" s="19"/>
      <c r="Q37" s="19"/>
      <c r="R37" s="19"/>
      <c r="S37" s="19"/>
      <c r="T37" s="19"/>
      <c r="U37" s="19"/>
      <c r="V37" s="19"/>
      <c r="W37" s="19"/>
      <c r="X37" s="19"/>
      <c r="Y37" s="19"/>
    </row>
    <row r="38" spans="2:25" ht="12" customHeight="1">
      <c r="B38" s="144" t="str">
        <f>IF( ISBLANK('03.Muestra'!$C27),"",'03.Muestra'!$C27)</f>
        <v/>
      </c>
      <c r="C38" s="144" t="str">
        <f>IF( ISBLANK('03.Muestra'!$E27),"",'03.Muestra'!$E27)</f>
        <v/>
      </c>
      <c r="D38" s="168" t="str">
        <f t="shared" si="1"/>
        <v/>
      </c>
      <c r="E38" s="137" t="str">
        <f t="shared" si="0"/>
        <v/>
      </c>
      <c r="F38" s="19"/>
      <c r="G38" s="19"/>
      <c r="H38" s="19"/>
      <c r="I38" s="19"/>
      <c r="J38" s="19"/>
      <c r="K38" s="19"/>
      <c r="L38" s="19"/>
      <c r="Q38" s="19"/>
      <c r="R38" s="19"/>
      <c r="S38" s="19"/>
      <c r="T38" s="19"/>
      <c r="U38" s="19"/>
      <c r="V38" s="19"/>
      <c r="W38" s="19"/>
      <c r="X38" s="19"/>
      <c r="Y38" s="19"/>
    </row>
    <row r="39" spans="2:25" ht="12" customHeight="1">
      <c r="B39" s="144" t="str">
        <f>IF( ISBLANK('03.Muestra'!$C28),"",'03.Muestra'!$C28)</f>
        <v/>
      </c>
      <c r="C39" s="144" t="str">
        <f>IF( ISBLANK('03.Muestra'!$E28),"",'03.Muestra'!$E28)</f>
        <v/>
      </c>
      <c r="D39" s="168" t="str">
        <f t="shared" si="1"/>
        <v/>
      </c>
      <c r="E39" s="137" t="str">
        <f t="shared" si="0"/>
        <v/>
      </c>
      <c r="F39" s="19"/>
      <c r="G39" s="19"/>
      <c r="H39" s="19"/>
      <c r="I39" s="19"/>
      <c r="J39" s="19"/>
      <c r="K39" s="19"/>
      <c r="L39" s="19"/>
      <c r="Q39" s="19"/>
      <c r="R39" s="19"/>
      <c r="S39" s="19"/>
      <c r="T39" s="19"/>
      <c r="U39" s="19"/>
      <c r="V39" s="19"/>
      <c r="W39" s="19"/>
      <c r="X39" s="19"/>
      <c r="Y39" s="19"/>
    </row>
    <row r="40" spans="2:25" ht="12" customHeight="1">
      <c r="B40" s="144" t="str">
        <f>IF( ISBLANK('03.Muestra'!$C29),"",'03.Muestra'!$C29)</f>
        <v/>
      </c>
      <c r="C40" s="144" t="str">
        <f>IF( ISBLANK('03.Muestra'!$E29),"",'03.Muestra'!$E29)</f>
        <v/>
      </c>
      <c r="D40" s="168" t="str">
        <f t="shared" si="1"/>
        <v/>
      </c>
      <c r="E40" s="137" t="str">
        <f t="shared" si="0"/>
        <v/>
      </c>
      <c r="F40" s="19"/>
      <c r="G40" s="19"/>
      <c r="H40" s="19"/>
      <c r="I40" s="19"/>
      <c r="J40" s="19"/>
      <c r="K40" s="19"/>
      <c r="L40" s="19"/>
      <c r="Q40" s="19"/>
      <c r="R40" s="19"/>
      <c r="S40" s="19"/>
      <c r="T40" s="19"/>
      <c r="U40" s="19"/>
      <c r="V40" s="19"/>
      <c r="W40" s="19"/>
      <c r="X40" s="19"/>
      <c r="Y40" s="19"/>
    </row>
    <row r="41" spans="2:25" ht="12" customHeight="1">
      <c r="B41" s="144" t="str">
        <f>IF( ISBLANK('03.Muestra'!$C30),"",'03.Muestra'!$C30)</f>
        <v/>
      </c>
      <c r="C41" s="144" t="str">
        <f>IF( ISBLANK('03.Muestra'!$E30),"",'03.Muestra'!$E30)</f>
        <v/>
      </c>
      <c r="D41" s="168" t="str">
        <f t="shared" si="1"/>
        <v/>
      </c>
      <c r="E41" s="137" t="str">
        <f t="shared" si="0"/>
        <v/>
      </c>
      <c r="F41" s="19"/>
      <c r="G41" s="19"/>
      <c r="H41" s="19"/>
      <c r="I41" s="19"/>
      <c r="J41" s="19"/>
      <c r="K41" s="19"/>
      <c r="L41" s="19"/>
      <c r="Q41" s="19"/>
      <c r="R41" s="19"/>
      <c r="S41" s="19"/>
      <c r="T41" s="19"/>
      <c r="U41" s="19"/>
      <c r="V41" s="19"/>
      <c r="W41" s="19"/>
      <c r="X41" s="19"/>
      <c r="Y41" s="19"/>
    </row>
    <row r="42" spans="2:25" ht="12" customHeight="1">
      <c r="B42" s="144" t="str">
        <f>IF( ISBLANK('03.Muestra'!$C31),"",'03.Muestra'!$C31)</f>
        <v/>
      </c>
      <c r="C42" s="144" t="str">
        <f>IF( ISBLANK('03.Muestra'!$E31),"",'03.Muestra'!$E31)</f>
        <v/>
      </c>
      <c r="D42" s="168" t="str">
        <f t="shared" si="1"/>
        <v/>
      </c>
      <c r="E42" s="137"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4" t="str">
        <f>IF( ISBLANK('03.Muestra'!$C32),"",'03.Muestra'!$C32)</f>
        <v/>
      </c>
      <c r="C43" s="144" t="str">
        <f>IF( ISBLANK('03.Muestra'!$E32),"",'03.Muestra'!$E32)</f>
        <v/>
      </c>
      <c r="D43" s="168" t="str">
        <f t="shared" si="1"/>
        <v/>
      </c>
      <c r="E43" s="137"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4" t="str">
        <f>IF( ISBLANK('03.Muestra'!$C33),"",'03.Muestra'!$C33)</f>
        <v/>
      </c>
      <c r="C44" s="144" t="str">
        <f>IF( ISBLANK('03.Muestra'!$E33),"",'03.Muestra'!$E33)</f>
        <v/>
      </c>
      <c r="D44" s="168" t="str">
        <f t="shared" si="1"/>
        <v/>
      </c>
      <c r="E44" s="137"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4" t="str">
        <f>IF( ISBLANK('03.Muestra'!$C34),"",'03.Muestra'!$C34)</f>
        <v/>
      </c>
      <c r="C45" s="144" t="str">
        <f>IF( ISBLANK('03.Muestra'!$E34),"",'03.Muestra'!$E34)</f>
        <v/>
      </c>
      <c r="D45" s="168" t="str">
        <f t="shared" si="1"/>
        <v/>
      </c>
      <c r="E45" s="137"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4" t="str">
        <f>IF( ISBLANK('03.Muestra'!$C35),"",'03.Muestra'!$C35)</f>
        <v/>
      </c>
      <c r="C46" s="144" t="str">
        <f>IF( ISBLANK('03.Muestra'!$E35),"",'03.Muestra'!$E35)</f>
        <v/>
      </c>
      <c r="D46" s="168" t="str">
        <f t="shared" si="1"/>
        <v/>
      </c>
      <c r="E46" s="137"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4" t="str">
        <f>IF( ISBLANK('03.Muestra'!$C36),"",'03.Muestra'!$C36)</f>
        <v/>
      </c>
      <c r="C47" s="144" t="str">
        <f>IF( ISBLANK('03.Muestra'!$E36),"",'03.Muestra'!$E36)</f>
        <v/>
      </c>
      <c r="D47" s="168" t="str">
        <f t="shared" si="1"/>
        <v/>
      </c>
      <c r="E47" s="137"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4" t="str">
        <f>IF( ISBLANK('03.Muestra'!$C37),"",'03.Muestra'!$C37)</f>
        <v/>
      </c>
      <c r="C48" s="144" t="str">
        <f>IF( ISBLANK('03.Muestra'!$E37),"",'03.Muestra'!$E37)</f>
        <v/>
      </c>
      <c r="D48" s="168" t="str">
        <f t="shared" si="1"/>
        <v/>
      </c>
      <c r="E48" s="137"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4" t="str">
        <f>IF( ISBLANK('03.Muestra'!$C38),"",'03.Muestra'!$C38)</f>
        <v/>
      </c>
      <c r="C49" s="144" t="str">
        <f>IF( ISBLANK('03.Muestra'!$E38),"",'03.Muestra'!$E38)</f>
        <v/>
      </c>
      <c r="D49" s="168" t="str">
        <f t="shared" si="1"/>
        <v/>
      </c>
      <c r="E49" s="137"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4" t="str">
        <f>IF( ISBLANK('03.Muestra'!$C39),"",'03.Muestra'!$C39)</f>
        <v/>
      </c>
      <c r="C50" s="144" t="str">
        <f>IF( ISBLANK('03.Muestra'!$E39),"",'03.Muestra'!$E39)</f>
        <v/>
      </c>
      <c r="D50" s="168" t="str">
        <f t="shared" si="1"/>
        <v/>
      </c>
      <c r="E50" s="137"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4" t="str">
        <f>IF( ISBLANK('03.Muestra'!$C40),"",'03.Muestra'!$C40)</f>
        <v/>
      </c>
      <c r="C51" s="144" t="str">
        <f>IF( ISBLANK('03.Muestra'!$E40),"",'03.Muestra'!$E40)</f>
        <v/>
      </c>
      <c r="D51" s="168" t="str">
        <f t="shared" si="1"/>
        <v/>
      </c>
      <c r="E51" s="137"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4" t="str">
        <f>IF( ISBLANK('03.Muestra'!$C41),"",'03.Muestra'!$C41)</f>
        <v/>
      </c>
      <c r="C52" s="144" t="str">
        <f>IF( ISBLANK('03.Muestra'!$E41),"",'03.Muestra'!$E41)</f>
        <v/>
      </c>
      <c r="D52" s="168" t="str">
        <f t="shared" si="1"/>
        <v/>
      </c>
      <c r="E52" s="137"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4" t="str">
        <f>IF( ISBLANK('03.Muestra'!$C42),"",'03.Muestra'!$C42)</f>
        <v/>
      </c>
      <c r="C53" s="144" t="str">
        <f>IF( ISBLANK('03.Muestra'!$E42),"",'03.Muestra'!$E42)</f>
        <v/>
      </c>
      <c r="D53" s="168" t="str">
        <f t="shared" si="1"/>
        <v/>
      </c>
      <c r="E53" s="137"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7"/>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7"/>
      <c r="E55" s="142"/>
      <c r="F55" s="19"/>
      <c r="G55" s="19"/>
      <c r="H55" s="19"/>
      <c r="I55" s="19"/>
      <c r="J55" s="19"/>
      <c r="K55" s="19"/>
      <c r="L55" s="19"/>
      <c r="M55" s="19"/>
      <c r="N55" s="19"/>
      <c r="O55" s="19"/>
      <c r="P55" s="19"/>
      <c r="Q55" s="19"/>
      <c r="R55" s="19"/>
      <c r="S55" s="19"/>
      <c r="T55" s="19"/>
      <c r="U55" s="19"/>
      <c r="V55" s="19"/>
      <c r="W55" s="19"/>
      <c r="X55" s="19"/>
      <c r="Y55" s="19"/>
    </row>
    <row r="56" spans="2:25" ht="32.25" customHeight="1">
      <c r="B56" s="34" t="s">
        <v>80</v>
      </c>
      <c r="C56" s="28" t="s">
        <v>135</v>
      </c>
      <c r="D56" s="29" t="s">
        <v>87</v>
      </c>
      <c r="E56" s="156"/>
      <c r="K56" s="19"/>
      <c r="L56" s="19"/>
      <c r="M56" s="19"/>
      <c r="N56" s="19"/>
      <c r="O56" s="19"/>
      <c r="P56" s="19"/>
      <c r="Q56" s="19"/>
      <c r="R56" s="19"/>
      <c r="S56" s="19"/>
      <c r="T56" s="19"/>
      <c r="U56" s="19"/>
      <c r="V56" s="19"/>
      <c r="W56" s="19"/>
      <c r="X56" s="19"/>
      <c r="Y56" s="19"/>
    </row>
    <row r="57" spans="2:25" ht="12" customHeight="1">
      <c r="B57" s="144" t="str">
        <f>IF( ISBLANK('03.Muestra'!$C8),"",'03.Muestra'!$C8)</f>
        <v>Servicio Canario de Salud</v>
      </c>
      <c r="C57" s="144" t="str">
        <f>IF( ISBLANK('03.Muestra'!$E8),"",'03.Muestra'!$E8)</f>
        <v>https://www3.gobiernodecanarias.org/sanidad/scs/</v>
      </c>
      <c r="D57" s="168" t="s">
        <v>78</v>
      </c>
      <c r="E57" s="137" t="str">
        <f t="shared" ref="E57:E91" si="2">IF(D57&lt;&gt;"",IF(AND(B57&lt;&gt;"",C57&lt;&gt;""),"","ERR"),"")</f>
        <v/>
      </c>
      <c r="F57" s="145" t="str">
        <f t="array" ref="F57:J57">TRANSPOSE('DATA - Oculta'!$U$9:$U$13)</f>
        <v>N/T</v>
      </c>
      <c r="G57" s="146" t="str">
        <v>N/D</v>
      </c>
      <c r="H57" s="147" t="str">
        <v>N/A</v>
      </c>
      <c r="I57" s="148" t="str">
        <v>Falla</v>
      </c>
      <c r="J57" s="149" t="str">
        <v>Pasa</v>
      </c>
      <c r="K57" s="150" t="s">
        <v>85</v>
      </c>
      <c r="L57" s="19"/>
      <c r="M57" s="19"/>
      <c r="N57" s="19"/>
      <c r="O57" s="19"/>
      <c r="P57" s="19"/>
      <c r="Q57" s="19"/>
      <c r="R57" s="19"/>
      <c r="S57" s="19"/>
      <c r="T57" s="19"/>
      <c r="U57" s="19"/>
      <c r="V57" s="19"/>
      <c r="W57" s="19"/>
      <c r="X57" s="19"/>
      <c r="Y57" s="19"/>
    </row>
    <row r="58" spans="2:25" ht="12" customHeight="1">
      <c r="B58" s="144" t="str">
        <f>IF( ISBLANK('03.Muestra'!$C9),"",'03.Muestra'!$C9)</f>
        <v>Profesionales</v>
      </c>
      <c r="C58" s="144" t="str">
        <f>IF( ISBLANK('03.Muestra'!$E9),"",'03.Muestra'!$E9)</f>
        <v>https://www3.gobiernodecanarias.org/sanidad/scs/tematica.jsp?idCarpeta=381a58ec-a15a-11e9-a502-d7333c007c29</v>
      </c>
      <c r="D58" s="168" t="s">
        <v>78</v>
      </c>
      <c r="E58" s="137" t="str">
        <f t="shared" si="2"/>
        <v/>
      </c>
      <c r="F58" s="151">
        <f ca="1">COUNTIF($D57:INDIRECT("$D" &amp;  SUM(ROW()-1,'03.Muestra'!$D$45)-1),F57)</f>
        <v>0</v>
      </c>
      <c r="G58" s="151">
        <f ca="1">COUNTIF($D57:INDIRECT("$D" &amp;  SUM(ROW()-1,'03.Muestra'!$D$45)-1),G57)</f>
        <v>0</v>
      </c>
      <c r="H58" s="151">
        <f ca="1">COUNTIF($D57:INDIRECT("$D" &amp;  SUM(ROW()-1,'03.Muestra'!$D$45)-1),H57)</f>
        <v>0</v>
      </c>
      <c r="I58" s="151">
        <f ca="1">COUNTIF($D57:INDIRECT("$D" &amp;  SUM(ROW()-1,'03.Muestra'!$D$45)-1),I57)</f>
        <v>4</v>
      </c>
      <c r="J58" s="151">
        <f ca="1">COUNTIF($D57:INDIRECT("$D" &amp;  SUM(ROW()-1,'03.Muestra'!$D$45)-1),J57)</f>
        <v>9</v>
      </c>
      <c r="K58" s="151">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4" t="str">
        <f>IF( ISBLANK('03.Muestra'!$C10),"",'03.Muestra'!$C10)</f>
        <v>Vacunación frente Covid-19</v>
      </c>
      <c r="C59" s="144" t="str">
        <f>IF( ISBLANK('03.Muestra'!$E10),"",'03.Muestra'!$E10)</f>
        <v>https://www3.gobiernodecanarias.org/sanidad/scs/contenidoGenerico.jsp?idDocument=c6332147-5728-11eb-8a2c-c902a217e6a5&amp;idCarpeta=e01092c2-7d66-11ea-871d-cb574c2473a4</v>
      </c>
      <c r="D59" s="168" t="s">
        <v>78</v>
      </c>
      <c r="E59" s="137"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4" t="str">
        <f>IF( ISBLANK('03.Muestra'!$C11),"",'03.Muestra'!$C11)</f>
        <v>SCS-Registro de centros</v>
      </c>
      <c r="C60" s="144" t="str">
        <f>IF( ISBLANK('03.Muestra'!$E11),"",'03.Muestra'!$E11)</f>
        <v>https://www3.gobiernodecanarias.org/sanidad/scs/RegistroCentros/DoLoad</v>
      </c>
      <c r="D60" s="168" t="s">
        <v>81</v>
      </c>
      <c r="E60" s="137"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4" t="str">
        <f>IF( ISBLANK('03.Muestra'!$C12),"",'03.Muestra'!$C12)</f>
        <v>MiAutoTestCovid</v>
      </c>
      <c r="C61" s="144" t="str">
        <f>IF( ISBLANK('03.Muestra'!$E12),"",'03.Muestra'!$E12)</f>
        <v>https://www3.gobiernodecanarias.org/sanidad/scs/Miautotestcovid/</v>
      </c>
      <c r="D61" s="168" t="s">
        <v>78</v>
      </c>
      <c r="E61" s="137"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4" t="str">
        <f>IF( ISBLANK('03.Muestra'!$C13),"",'03.Muestra'!$C13)</f>
        <v>Informes epidemiológicos</v>
      </c>
      <c r="C62" s="144" t="str">
        <f>IF( ISBLANK('03.Muestra'!$E13),"",'03.Muestra'!$E13)</f>
        <v>https://www3.gobiernodecanarias.org/sanidad/scs/contenidoGenerico.jsp?idDocument=83670f95-f738-11ea-8b38-0997195c2925&amp;idCarpeta=e01092c2-7d66-11ea-871d-cb574c2473a4</v>
      </c>
      <c r="D62" s="168" t="s">
        <v>78</v>
      </c>
      <c r="E62" s="137"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4" t="str">
        <f>IF( ISBLANK('03.Muestra'!$C14),"",'03.Muestra'!$C14)</f>
        <v>Mapa Sanitario</v>
      </c>
      <c r="C63" s="144" t="str">
        <f>IF( ISBLANK('03.Muestra'!$E14),"",'03.Muestra'!$E14)</f>
        <v>https://www3.gobiernodecanarias.org/sanidad/scs/mapa.jsp?idDocument=f1272534-b1e0-11e0-8086-e35e241032d3&amp;idCarpeta=75cf3520-ab2b-11dd-970d-d73a0633ac17</v>
      </c>
      <c r="D63" s="168" t="s">
        <v>78</v>
      </c>
      <c r="E63" s="137"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4" t="str">
        <f>IF( ISBLANK('03.Muestra'!$C15),"",'03.Muestra'!$C15)</f>
        <v>gaptfformacion</v>
      </c>
      <c r="C64" s="144" t="str">
        <f>IF( ISBLANK('03.Muestra'!$E15),"",'03.Muestra'!$E15)</f>
        <v>https://www3.gobiernodecanarias.org/scs/gaptfformacion/</v>
      </c>
      <c r="D64" s="168" t="s">
        <v>81</v>
      </c>
      <c r="E64" s="137"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4" t="str">
        <f>IF( ISBLANK('03.Muestra'!$C16),"",'03.Muestra'!$C16)</f>
        <v>Tarjeta Sanitaria</v>
      </c>
      <c r="C65" s="144" t="str">
        <f>IF( ISBLANK('03.Muestra'!$E16),"",'03.Muestra'!$E16)</f>
        <v>https://www3.gobiernodecanarias.org/sanidad/scs/contenidoGenerico.jsp?idDocument=9090ca1f-a9bb-11de-ae50-15aa3b9230b7&amp;idCarpeta=ae273cd1-b385-11e9-82f7-8d5cff9227e6</v>
      </c>
      <c r="D65" s="168" t="s">
        <v>81</v>
      </c>
      <c r="E65" s="137"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4" t="str">
        <f>IF( ISBLANK('03.Muestra'!$C17),"",'03.Muestra'!$C17)</f>
        <v>Mapa Playas</v>
      </c>
      <c r="C66" s="144" t="str">
        <f>IF( ISBLANK('03.Muestra'!$E17),"",'03.Muestra'!$E17)</f>
        <v>https://www3.gobiernodecanarias.org/sanidad/scs/mapa.jsp?idDocument=0200b78a-a2fa-11e0-9610-f1717f4d08a3&amp;idCarpeta=75cf3520-ab2b-11dd-970d-d73a0633ac17</v>
      </c>
      <c r="D66" s="168" t="s">
        <v>78</v>
      </c>
      <c r="E66" s="137"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4" t="str">
        <f>IF( ISBLANK('03.Muestra'!$C18),"",'03.Muestra'!$C18)</f>
        <v>Certificado Covid Digital</v>
      </c>
      <c r="C67" s="144" t="str">
        <f>IF( ISBLANK('03.Muestra'!$E18),"",'03.Muestra'!$E18)</f>
        <v>https://www3.gobiernodecanarias.org/sanidad/scs/contenidoGenerico.jsp?idDocument=2a91d475-c785-11eb-b581-0f5e23fc7f70&amp;idCarpeta=e01092c2-7d66-11ea-871d-cb574c2473a4</v>
      </c>
      <c r="D67" s="168" t="s">
        <v>78</v>
      </c>
      <c r="E67" s="137"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4" t="str">
        <f>IF( ISBLANK('03.Muestra'!$C19),"",'03.Muestra'!$C19)</f>
        <v>Ciudadania</v>
      </c>
      <c r="C68" s="144" t="str">
        <f>IF( ISBLANK('03.Muestra'!$E19),"",'03.Muestra'!$E19)</f>
        <v>https://www3.gobiernodecanarias.org/sanidad/scs/tematica.jsp?idCarpeta=ae273cd1-b385-11e9-82f7-8d5cff9227e6</v>
      </c>
      <c r="D68" s="168" t="s">
        <v>78</v>
      </c>
      <c r="E68" s="137"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4" t="str">
        <f>IF( ISBLANK('03.Muestra'!$C20),"",'03.Muestra'!$C20)</f>
        <v>Petición de cita hospital</v>
      </c>
      <c r="C69" s="144" t="str">
        <f>IF( ISBLANK('03.Muestra'!$E20),"",'03.Muestra'!$E20)</f>
        <v>https://www3.gobiernodecanarias.org/sanidad/scs/CitasHUC/</v>
      </c>
      <c r="D69" s="168" t="s">
        <v>81</v>
      </c>
      <c r="E69" s="137" t="str">
        <f t="shared" si="2"/>
        <v/>
      </c>
      <c r="F69" s="19"/>
      <c r="G69" s="19"/>
      <c r="H69" s="19"/>
      <c r="I69" s="19"/>
      <c r="J69" s="19"/>
      <c r="K69" s="19"/>
      <c r="L69" s="19"/>
      <c r="Q69" s="19"/>
      <c r="R69" s="19"/>
      <c r="S69" s="19"/>
      <c r="T69" s="19"/>
      <c r="U69" s="19"/>
      <c r="V69" s="19"/>
      <c r="W69" s="19"/>
      <c r="X69" s="19"/>
      <c r="Y69" s="19"/>
    </row>
    <row r="70" spans="2:25" ht="12" customHeight="1">
      <c r="B70" s="144" t="str">
        <f>IF( ISBLANK('03.Muestra'!$C21),"",'03.Muestra'!$C21)</f>
        <v/>
      </c>
      <c r="C70" s="144" t="str">
        <f>IF( ISBLANK('03.Muestra'!$E21),"",'03.Muestra'!$E21)</f>
        <v/>
      </c>
      <c r="D70" s="168" t="str">
        <f t="shared" ref="D64:D91" si="3">IF(AND(B70&lt;&gt;"",C70&lt;&gt;""),"N/T","")</f>
        <v/>
      </c>
      <c r="E70" s="137" t="str">
        <f t="shared" si="2"/>
        <v/>
      </c>
      <c r="F70" s="19"/>
      <c r="G70" s="19"/>
      <c r="H70" s="19"/>
      <c r="I70" s="19"/>
      <c r="J70" s="19"/>
      <c r="K70" s="19"/>
      <c r="L70" s="19"/>
      <c r="Q70" s="19"/>
      <c r="R70" s="19"/>
      <c r="S70" s="19"/>
      <c r="T70" s="19"/>
      <c r="U70" s="19"/>
      <c r="V70" s="19"/>
      <c r="W70" s="19"/>
      <c r="X70" s="19"/>
      <c r="Y70" s="19"/>
    </row>
    <row r="71" spans="2:25" ht="12" customHeight="1">
      <c r="B71" s="144" t="str">
        <f>IF( ISBLANK('03.Muestra'!$C22),"",'03.Muestra'!$C22)</f>
        <v/>
      </c>
      <c r="C71" s="144" t="str">
        <f>IF( ISBLANK('03.Muestra'!$E22),"",'03.Muestra'!$E22)</f>
        <v/>
      </c>
      <c r="D71" s="168" t="str">
        <f t="shared" si="3"/>
        <v/>
      </c>
      <c r="E71" s="137" t="str">
        <f t="shared" si="2"/>
        <v/>
      </c>
      <c r="F71" s="19"/>
      <c r="G71" s="19"/>
      <c r="H71" s="19"/>
      <c r="I71" s="19"/>
      <c r="J71" s="19"/>
      <c r="K71" s="19"/>
      <c r="L71" s="19"/>
      <c r="Q71" s="19"/>
      <c r="R71" s="19"/>
      <c r="S71" s="19"/>
      <c r="T71" s="19"/>
      <c r="U71" s="19"/>
      <c r="V71" s="19"/>
      <c r="W71" s="19"/>
      <c r="X71" s="19"/>
      <c r="Y71" s="19"/>
    </row>
    <row r="72" spans="2:25" ht="12" customHeight="1">
      <c r="B72" s="144" t="str">
        <f>IF( ISBLANK('03.Muestra'!$C23),"",'03.Muestra'!$C23)</f>
        <v/>
      </c>
      <c r="C72" s="144" t="str">
        <f>IF( ISBLANK('03.Muestra'!$E23),"",'03.Muestra'!$E23)</f>
        <v/>
      </c>
      <c r="D72" s="168" t="str">
        <f t="shared" si="3"/>
        <v/>
      </c>
      <c r="E72" s="137" t="str">
        <f t="shared" si="2"/>
        <v/>
      </c>
      <c r="F72" s="19"/>
      <c r="G72" s="19"/>
      <c r="H72" s="19"/>
      <c r="I72" s="19"/>
      <c r="J72" s="19"/>
      <c r="K72" s="19"/>
      <c r="L72" s="19"/>
      <c r="Q72" s="19"/>
      <c r="R72" s="19"/>
      <c r="S72" s="19"/>
      <c r="T72" s="19"/>
      <c r="U72" s="19"/>
      <c r="V72" s="19"/>
      <c r="W72" s="19"/>
      <c r="X72" s="19"/>
      <c r="Y72" s="19"/>
    </row>
    <row r="73" spans="2:25" ht="12" customHeight="1">
      <c r="B73" s="144" t="str">
        <f>IF( ISBLANK('03.Muestra'!$C24),"",'03.Muestra'!$C24)</f>
        <v/>
      </c>
      <c r="C73" s="144" t="str">
        <f>IF( ISBLANK('03.Muestra'!$E24),"",'03.Muestra'!$E24)</f>
        <v/>
      </c>
      <c r="D73" s="168" t="str">
        <f t="shared" si="3"/>
        <v/>
      </c>
      <c r="E73" s="137" t="str">
        <f t="shared" si="2"/>
        <v/>
      </c>
      <c r="F73" s="19"/>
      <c r="G73" s="19"/>
      <c r="H73" s="19"/>
      <c r="I73" s="19"/>
      <c r="J73" s="19"/>
      <c r="K73" s="19"/>
      <c r="L73" s="19"/>
      <c r="Q73" s="19"/>
      <c r="R73" s="19"/>
      <c r="S73" s="19"/>
      <c r="T73" s="19"/>
      <c r="U73" s="19"/>
      <c r="V73" s="19"/>
      <c r="W73" s="19"/>
      <c r="X73" s="19"/>
      <c r="Y73" s="19"/>
    </row>
    <row r="74" spans="2:25" ht="12" customHeight="1">
      <c r="B74" s="144" t="str">
        <f>IF( ISBLANK('03.Muestra'!$C25),"",'03.Muestra'!$C25)</f>
        <v/>
      </c>
      <c r="C74" s="144" t="str">
        <f>IF( ISBLANK('03.Muestra'!$E25),"",'03.Muestra'!$E25)</f>
        <v/>
      </c>
      <c r="D74" s="168" t="str">
        <f t="shared" si="3"/>
        <v/>
      </c>
      <c r="E74" s="137" t="str">
        <f t="shared" si="2"/>
        <v/>
      </c>
      <c r="F74" s="19"/>
      <c r="G74" s="19"/>
      <c r="H74" s="19"/>
      <c r="I74" s="19"/>
      <c r="J74" s="19"/>
      <c r="K74" s="19"/>
      <c r="L74" s="19"/>
      <c r="Q74" s="19"/>
      <c r="R74" s="19"/>
      <c r="S74" s="19"/>
      <c r="T74" s="19"/>
      <c r="U74" s="19"/>
      <c r="V74" s="19"/>
      <c r="W74" s="19"/>
      <c r="X74" s="19"/>
      <c r="Y74" s="19"/>
    </row>
    <row r="75" spans="2:25" ht="12" customHeight="1">
      <c r="B75" s="144" t="str">
        <f>IF( ISBLANK('03.Muestra'!$C26),"",'03.Muestra'!$C26)</f>
        <v/>
      </c>
      <c r="C75" s="144" t="str">
        <f>IF( ISBLANK('03.Muestra'!$E26),"",'03.Muestra'!$E26)</f>
        <v/>
      </c>
      <c r="D75" s="168" t="str">
        <f t="shared" si="3"/>
        <v/>
      </c>
      <c r="E75" s="137" t="str">
        <f t="shared" si="2"/>
        <v/>
      </c>
      <c r="F75" s="19"/>
      <c r="G75" s="19"/>
      <c r="H75" s="19"/>
      <c r="I75" s="19"/>
      <c r="J75" s="19"/>
      <c r="K75" s="19"/>
      <c r="L75" s="19"/>
      <c r="Q75" s="19"/>
      <c r="R75" s="19"/>
      <c r="S75" s="19"/>
      <c r="T75" s="19"/>
      <c r="U75" s="19"/>
      <c r="V75" s="19"/>
      <c r="W75" s="19"/>
      <c r="X75" s="19"/>
      <c r="Y75" s="19"/>
    </row>
    <row r="76" spans="2:25" ht="12" customHeight="1">
      <c r="B76" s="144" t="str">
        <f>IF( ISBLANK('03.Muestra'!$C27),"",'03.Muestra'!$C27)</f>
        <v/>
      </c>
      <c r="C76" s="144" t="str">
        <f>IF( ISBLANK('03.Muestra'!$E27),"",'03.Muestra'!$E27)</f>
        <v/>
      </c>
      <c r="D76" s="168" t="str">
        <f t="shared" si="3"/>
        <v/>
      </c>
      <c r="E76" s="137" t="str">
        <f t="shared" si="2"/>
        <v/>
      </c>
      <c r="F76" s="19"/>
      <c r="G76" s="19"/>
      <c r="H76" s="19"/>
      <c r="I76" s="19"/>
      <c r="J76" s="19"/>
      <c r="K76" s="19"/>
      <c r="L76" s="19"/>
      <c r="Q76" s="19"/>
      <c r="R76" s="19"/>
      <c r="S76" s="19"/>
      <c r="T76" s="19"/>
      <c r="U76" s="19"/>
      <c r="V76" s="19"/>
      <c r="W76" s="19"/>
      <c r="X76" s="19"/>
      <c r="Y76" s="19"/>
    </row>
    <row r="77" spans="2:25" ht="12" customHeight="1">
      <c r="B77" s="144" t="str">
        <f>IF( ISBLANK('03.Muestra'!$C28),"",'03.Muestra'!$C28)</f>
        <v/>
      </c>
      <c r="C77" s="144" t="str">
        <f>IF( ISBLANK('03.Muestra'!$E28),"",'03.Muestra'!$E28)</f>
        <v/>
      </c>
      <c r="D77" s="168" t="str">
        <f t="shared" si="3"/>
        <v/>
      </c>
      <c r="E77" s="137" t="str">
        <f t="shared" si="2"/>
        <v/>
      </c>
      <c r="F77" s="19"/>
      <c r="G77" s="19"/>
      <c r="H77" s="19"/>
      <c r="I77" s="19"/>
      <c r="J77" s="19"/>
      <c r="K77" s="19"/>
      <c r="L77" s="19"/>
      <c r="Q77" s="19"/>
      <c r="R77" s="19"/>
      <c r="S77" s="19"/>
      <c r="T77" s="19"/>
      <c r="U77" s="19"/>
      <c r="V77" s="19"/>
      <c r="W77" s="19"/>
      <c r="X77" s="19"/>
      <c r="Y77" s="19"/>
    </row>
    <row r="78" spans="2:25" ht="12" customHeight="1">
      <c r="B78" s="144" t="str">
        <f>IF( ISBLANK('03.Muestra'!$C29),"",'03.Muestra'!$C29)</f>
        <v/>
      </c>
      <c r="C78" s="144" t="str">
        <f>IF( ISBLANK('03.Muestra'!$E29),"",'03.Muestra'!$E29)</f>
        <v/>
      </c>
      <c r="D78" s="168" t="str">
        <f t="shared" si="3"/>
        <v/>
      </c>
      <c r="E78" s="137" t="str">
        <f t="shared" si="2"/>
        <v/>
      </c>
      <c r="F78" s="19"/>
      <c r="G78" s="19"/>
      <c r="H78" s="19"/>
      <c r="I78" s="19"/>
      <c r="J78" s="19"/>
      <c r="K78" s="19"/>
      <c r="L78" s="19"/>
      <c r="Q78" s="19"/>
      <c r="R78" s="19"/>
      <c r="S78" s="19"/>
      <c r="T78" s="19"/>
      <c r="U78" s="19"/>
      <c r="V78" s="19"/>
      <c r="W78" s="19"/>
      <c r="X78" s="19"/>
      <c r="Y78" s="19"/>
    </row>
    <row r="79" spans="2:25" ht="12" customHeight="1">
      <c r="B79" s="144" t="str">
        <f>IF( ISBLANK('03.Muestra'!$C30),"",'03.Muestra'!$C30)</f>
        <v/>
      </c>
      <c r="C79" s="144" t="str">
        <f>IF( ISBLANK('03.Muestra'!$E30),"",'03.Muestra'!$E30)</f>
        <v/>
      </c>
      <c r="D79" s="168" t="str">
        <f t="shared" si="3"/>
        <v/>
      </c>
      <c r="E79" s="137" t="str">
        <f t="shared" si="2"/>
        <v/>
      </c>
      <c r="F79" s="19"/>
      <c r="G79" s="19"/>
      <c r="H79" s="19"/>
      <c r="I79" s="19"/>
      <c r="J79" s="19"/>
      <c r="K79" s="19"/>
      <c r="L79" s="19"/>
      <c r="Q79" s="19"/>
      <c r="R79" s="19"/>
      <c r="S79" s="19"/>
      <c r="T79" s="19"/>
      <c r="U79" s="19"/>
      <c r="V79" s="19"/>
      <c r="W79" s="19"/>
      <c r="X79" s="19"/>
      <c r="Y79" s="19"/>
    </row>
    <row r="80" spans="2:25" ht="12" customHeight="1">
      <c r="B80" s="144" t="str">
        <f>IF( ISBLANK('03.Muestra'!$C31),"",'03.Muestra'!$C31)</f>
        <v/>
      </c>
      <c r="C80" s="144" t="str">
        <f>IF( ISBLANK('03.Muestra'!$E31),"",'03.Muestra'!$E31)</f>
        <v/>
      </c>
      <c r="D80" s="168" t="str">
        <f t="shared" si="3"/>
        <v/>
      </c>
      <c r="E80" s="137"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4" t="str">
        <f>IF( ISBLANK('03.Muestra'!$C32),"",'03.Muestra'!$C32)</f>
        <v/>
      </c>
      <c r="C81" s="144" t="str">
        <f>IF( ISBLANK('03.Muestra'!$E32),"",'03.Muestra'!$E32)</f>
        <v/>
      </c>
      <c r="D81" s="168" t="str">
        <f t="shared" si="3"/>
        <v/>
      </c>
      <c r="E81" s="137"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4" t="str">
        <f>IF( ISBLANK('03.Muestra'!$C33),"",'03.Muestra'!$C33)</f>
        <v/>
      </c>
      <c r="C82" s="144" t="str">
        <f>IF( ISBLANK('03.Muestra'!$E33),"",'03.Muestra'!$E33)</f>
        <v/>
      </c>
      <c r="D82" s="168" t="str">
        <f t="shared" si="3"/>
        <v/>
      </c>
      <c r="E82" s="137"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4" t="str">
        <f>IF( ISBLANK('03.Muestra'!$C34),"",'03.Muestra'!$C34)</f>
        <v/>
      </c>
      <c r="C83" s="144" t="str">
        <f>IF( ISBLANK('03.Muestra'!$E34),"",'03.Muestra'!$E34)</f>
        <v/>
      </c>
      <c r="D83" s="168" t="str">
        <f t="shared" si="3"/>
        <v/>
      </c>
      <c r="E83" s="137"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4" t="str">
        <f>IF( ISBLANK('03.Muestra'!$C35),"",'03.Muestra'!$C35)</f>
        <v/>
      </c>
      <c r="C84" s="144" t="str">
        <f>IF( ISBLANK('03.Muestra'!$E35),"",'03.Muestra'!$E35)</f>
        <v/>
      </c>
      <c r="D84" s="168" t="str">
        <f t="shared" si="3"/>
        <v/>
      </c>
      <c r="E84" s="137"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4" t="str">
        <f>IF( ISBLANK('03.Muestra'!$C36),"",'03.Muestra'!$C36)</f>
        <v/>
      </c>
      <c r="C85" s="144" t="str">
        <f>IF( ISBLANK('03.Muestra'!$E36),"",'03.Muestra'!$E36)</f>
        <v/>
      </c>
      <c r="D85" s="168" t="str">
        <f t="shared" si="3"/>
        <v/>
      </c>
      <c r="E85" s="137" t="str">
        <f t="shared" si="2"/>
        <v/>
      </c>
      <c r="F85" s="157"/>
      <c r="G85" s="19"/>
      <c r="H85" s="19"/>
      <c r="I85" s="19"/>
      <c r="J85" s="19"/>
      <c r="K85" s="19"/>
      <c r="L85" s="19"/>
      <c r="M85" s="19"/>
      <c r="N85" s="19"/>
      <c r="O85" s="19"/>
      <c r="P85" s="19"/>
      <c r="Q85" s="19"/>
      <c r="R85" s="19"/>
      <c r="S85" s="19"/>
      <c r="T85" s="19"/>
      <c r="U85" s="19"/>
      <c r="V85" s="19"/>
      <c r="W85" s="19"/>
      <c r="X85" s="19"/>
      <c r="Y85" s="19"/>
    </row>
    <row r="86" spans="2:25" ht="12" customHeight="1">
      <c r="B86" s="144" t="str">
        <f>IF( ISBLANK('03.Muestra'!$C37),"",'03.Muestra'!$C37)</f>
        <v/>
      </c>
      <c r="C86" s="144" t="str">
        <f>IF( ISBLANK('03.Muestra'!$E37),"",'03.Muestra'!$E37)</f>
        <v/>
      </c>
      <c r="D86" s="168" t="str">
        <f t="shared" si="3"/>
        <v/>
      </c>
      <c r="E86" s="137" t="str">
        <f t="shared" si="2"/>
        <v/>
      </c>
      <c r="F86" s="157"/>
      <c r="G86" s="19"/>
      <c r="H86" s="19"/>
      <c r="I86" s="19"/>
      <c r="J86" s="19"/>
      <c r="K86" s="19"/>
      <c r="L86" s="19"/>
      <c r="M86" s="19"/>
      <c r="N86" s="19"/>
      <c r="O86" s="19"/>
      <c r="P86" s="19"/>
      <c r="Q86" s="19"/>
      <c r="R86" s="19"/>
      <c r="S86" s="19"/>
      <c r="T86" s="19"/>
      <c r="U86" s="19"/>
      <c r="V86" s="19"/>
      <c r="W86" s="19"/>
      <c r="X86" s="19"/>
      <c r="Y86" s="19"/>
    </row>
    <row r="87" spans="2:25" ht="12" customHeight="1">
      <c r="B87" s="144" t="str">
        <f>IF( ISBLANK('03.Muestra'!$C38),"",'03.Muestra'!$C38)</f>
        <v/>
      </c>
      <c r="C87" s="144" t="str">
        <f>IF( ISBLANK('03.Muestra'!$E38),"",'03.Muestra'!$E38)</f>
        <v/>
      </c>
      <c r="D87" s="168" t="str">
        <f t="shared" si="3"/>
        <v/>
      </c>
      <c r="E87" s="137" t="str">
        <f t="shared" si="2"/>
        <v/>
      </c>
      <c r="F87" s="157"/>
      <c r="G87" s="19"/>
      <c r="H87" s="19"/>
      <c r="I87" s="19"/>
      <c r="J87" s="19"/>
      <c r="K87" s="19"/>
      <c r="L87" s="19"/>
      <c r="M87" s="19"/>
      <c r="N87" s="19"/>
      <c r="O87" s="19"/>
      <c r="P87" s="19"/>
      <c r="Q87" s="19"/>
      <c r="R87" s="19"/>
      <c r="S87" s="19"/>
      <c r="T87" s="19"/>
      <c r="U87" s="19"/>
      <c r="V87" s="19"/>
      <c r="W87" s="19"/>
      <c r="X87" s="19"/>
      <c r="Y87" s="19"/>
    </row>
    <row r="88" spans="2:25" ht="12" customHeight="1">
      <c r="B88" s="144" t="str">
        <f>IF( ISBLANK('03.Muestra'!$C39),"",'03.Muestra'!$C39)</f>
        <v/>
      </c>
      <c r="C88" s="144" t="str">
        <f>IF( ISBLANK('03.Muestra'!$E39),"",'03.Muestra'!$E39)</f>
        <v/>
      </c>
      <c r="D88" s="168" t="str">
        <f t="shared" si="3"/>
        <v/>
      </c>
      <c r="E88" s="137" t="str">
        <f t="shared" si="2"/>
        <v/>
      </c>
      <c r="F88" s="157"/>
      <c r="G88" s="19"/>
      <c r="H88" s="19"/>
      <c r="I88" s="19"/>
      <c r="J88" s="19"/>
      <c r="K88" s="19"/>
      <c r="L88" s="19"/>
      <c r="M88" s="19"/>
      <c r="N88" s="19"/>
      <c r="O88" s="19"/>
      <c r="P88" s="19"/>
      <c r="Q88" s="19"/>
      <c r="R88" s="19"/>
      <c r="S88" s="19"/>
      <c r="T88" s="19"/>
      <c r="U88" s="19"/>
      <c r="V88" s="19"/>
      <c r="W88" s="19"/>
      <c r="X88" s="19"/>
      <c r="Y88" s="19"/>
    </row>
    <row r="89" spans="2:25" ht="12" customHeight="1">
      <c r="B89" s="144" t="str">
        <f>IF( ISBLANK('03.Muestra'!$C40),"",'03.Muestra'!$C40)</f>
        <v/>
      </c>
      <c r="C89" s="144" t="str">
        <f>IF( ISBLANK('03.Muestra'!$E40),"",'03.Muestra'!$E40)</f>
        <v/>
      </c>
      <c r="D89" s="168" t="str">
        <f t="shared" si="3"/>
        <v/>
      </c>
      <c r="E89" s="137" t="str">
        <f t="shared" si="2"/>
        <v/>
      </c>
      <c r="F89" s="157"/>
      <c r="G89" s="19"/>
      <c r="H89" s="19"/>
      <c r="I89" s="19"/>
      <c r="J89" s="19"/>
      <c r="K89" s="19"/>
      <c r="L89" s="19"/>
      <c r="M89" s="19"/>
      <c r="N89" s="19"/>
      <c r="O89" s="19"/>
      <c r="P89" s="19"/>
      <c r="Q89" s="19"/>
      <c r="R89" s="19"/>
      <c r="S89" s="19"/>
      <c r="T89" s="19"/>
      <c r="U89" s="19"/>
      <c r="V89" s="19"/>
      <c r="W89" s="19"/>
      <c r="X89" s="19"/>
      <c r="Y89" s="19"/>
    </row>
    <row r="90" spans="2:25" ht="12" customHeight="1">
      <c r="B90" s="144" t="str">
        <f>IF( ISBLANK('03.Muestra'!$C41),"",'03.Muestra'!$C41)</f>
        <v/>
      </c>
      <c r="C90" s="144" t="str">
        <f>IF( ISBLANK('03.Muestra'!$E41),"",'03.Muestra'!$E41)</f>
        <v/>
      </c>
      <c r="D90" s="168" t="str">
        <f t="shared" si="3"/>
        <v/>
      </c>
      <c r="E90" s="137" t="str">
        <f t="shared" si="2"/>
        <v/>
      </c>
      <c r="F90" s="157"/>
      <c r="G90" s="19"/>
      <c r="H90" s="19"/>
      <c r="I90" s="19"/>
      <c r="J90" s="19"/>
      <c r="K90" s="19"/>
      <c r="L90" s="19"/>
      <c r="M90" s="19"/>
      <c r="N90" s="19"/>
      <c r="O90" s="19"/>
      <c r="P90" s="19"/>
      <c r="Q90" s="19"/>
      <c r="R90" s="19"/>
      <c r="S90" s="19"/>
      <c r="T90" s="19"/>
      <c r="U90" s="19"/>
      <c r="V90" s="19"/>
      <c r="W90" s="19"/>
      <c r="X90" s="19"/>
      <c r="Y90" s="19"/>
    </row>
    <row r="91" spans="2:25" ht="12" customHeight="1">
      <c r="B91" s="144" t="str">
        <f>IF( ISBLANK('03.Muestra'!$C42),"",'03.Muestra'!$C42)</f>
        <v/>
      </c>
      <c r="C91" s="144" t="str">
        <f>IF( ISBLANK('03.Muestra'!$E42),"",'03.Muestra'!$E42)</f>
        <v/>
      </c>
      <c r="D91" s="168" t="str">
        <f t="shared" si="3"/>
        <v/>
      </c>
      <c r="E91" s="137"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7"/>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7"/>
      <c r="E93" s="142"/>
      <c r="F93" s="19"/>
      <c r="G93" s="19"/>
      <c r="H93" s="19"/>
      <c r="I93" s="19"/>
      <c r="J93" s="19"/>
      <c r="K93" s="19"/>
      <c r="L93" s="19"/>
      <c r="M93" s="19"/>
      <c r="N93" s="19"/>
      <c r="O93" s="19"/>
      <c r="P93" s="19"/>
      <c r="Q93" s="19"/>
      <c r="R93" s="19"/>
      <c r="S93" s="19"/>
      <c r="T93" s="19"/>
      <c r="U93" s="19"/>
      <c r="V93" s="19"/>
      <c r="W93" s="19"/>
      <c r="X93" s="19"/>
      <c r="Y93" s="19"/>
    </row>
    <row r="94" spans="2:25" ht="32.25" customHeight="1">
      <c r="B94" s="27" t="s">
        <v>77</v>
      </c>
      <c r="C94" s="28" t="s">
        <v>136</v>
      </c>
      <c r="D94" s="29" t="s">
        <v>87</v>
      </c>
      <c r="E94" s="156"/>
      <c r="K94" s="19"/>
      <c r="L94" s="19"/>
      <c r="M94" s="19"/>
      <c r="N94" s="19"/>
      <c r="O94" s="19"/>
      <c r="P94" s="19"/>
      <c r="Q94" s="19"/>
      <c r="R94" s="19"/>
      <c r="S94" s="19"/>
      <c r="T94" s="19"/>
      <c r="U94" s="19"/>
      <c r="V94" s="19"/>
      <c r="W94" s="19"/>
      <c r="X94" s="19"/>
      <c r="Y94" s="19"/>
    </row>
    <row r="95" spans="2:25" ht="12" customHeight="1">
      <c r="B95" s="144" t="str">
        <f>IF( ISBLANK('03.Muestra'!$C8),"",'03.Muestra'!$C8)</f>
        <v>Servicio Canario de Salud</v>
      </c>
      <c r="C95" s="144" t="str">
        <f>IF( ISBLANK('03.Muestra'!$E8),"",'03.Muestra'!$E8)</f>
        <v>https://www3.gobiernodecanarias.org/sanidad/scs/</v>
      </c>
      <c r="D95" s="168" t="s">
        <v>78</v>
      </c>
      <c r="E95" s="137" t="str">
        <f t="shared" ref="E95:E129" si="4">IF(D95&lt;&gt;"",IF(AND(B95&lt;&gt;"",C95&lt;&gt;""),"","ERR"),"")</f>
        <v/>
      </c>
      <c r="F95" s="145" t="str">
        <f t="array" ref="F95:J95">TRANSPOSE('DATA - Oculta'!$U$9:$U$13)</f>
        <v>N/T</v>
      </c>
      <c r="G95" s="146" t="str">
        <v>N/D</v>
      </c>
      <c r="H95" s="147" t="str">
        <v>N/A</v>
      </c>
      <c r="I95" s="148" t="str">
        <v>Falla</v>
      </c>
      <c r="J95" s="149" t="str">
        <v>Pasa</v>
      </c>
      <c r="K95" s="150" t="s">
        <v>85</v>
      </c>
      <c r="L95" s="19"/>
      <c r="M95" s="19"/>
      <c r="N95" s="19"/>
      <c r="O95" s="19"/>
      <c r="P95" s="19"/>
      <c r="Q95" s="19"/>
      <c r="R95" s="19"/>
      <c r="S95" s="19"/>
      <c r="T95" s="19"/>
      <c r="U95" s="19"/>
      <c r="V95" s="19"/>
      <c r="W95" s="19"/>
      <c r="X95" s="19"/>
      <c r="Y95" s="19"/>
    </row>
    <row r="96" spans="2:25" ht="12" customHeight="1">
      <c r="B96" s="144" t="str">
        <f>IF( ISBLANK('03.Muestra'!$C9),"",'03.Muestra'!$C9)</f>
        <v>Profesionales</v>
      </c>
      <c r="C96" s="144" t="str">
        <f>IF( ISBLANK('03.Muestra'!$E9),"",'03.Muestra'!$E9)</f>
        <v>https://www3.gobiernodecanarias.org/sanidad/scs/tematica.jsp?idCarpeta=381a58ec-a15a-11e9-a502-d7333c007c29</v>
      </c>
      <c r="D96" s="168" t="s">
        <v>78</v>
      </c>
      <c r="E96" s="137" t="str">
        <f t="shared" si="4"/>
        <v/>
      </c>
      <c r="F96" s="151">
        <f ca="1">COUNTIF($D95:INDIRECT("$D" &amp;  SUM(ROW()-1,'03.Muestra'!$D$45)-1),F95)</f>
        <v>0</v>
      </c>
      <c r="G96" s="151">
        <f ca="1">COUNTIF($D95:INDIRECT("$D" &amp;  SUM(ROW()-1,'03.Muestra'!$D$45)-1),G95)</f>
        <v>0</v>
      </c>
      <c r="H96" s="151">
        <f ca="1">COUNTIF($D95:INDIRECT("$D" &amp;  SUM(ROW()-1,'03.Muestra'!$D$45)-1),H95)</f>
        <v>0</v>
      </c>
      <c r="I96" s="151">
        <f ca="1">COUNTIF($D95:INDIRECT("$D" &amp;  SUM(ROW()-1,'03.Muestra'!$D$45)-1),I95)</f>
        <v>0</v>
      </c>
      <c r="J96" s="151">
        <f ca="1">COUNTIF($D95:INDIRECT("$D" &amp;  SUM(ROW()-1,'03.Muestra'!$D$45)-1),J95)</f>
        <v>13</v>
      </c>
      <c r="K96" s="151">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4" t="str">
        <f>IF( ISBLANK('03.Muestra'!$C10),"",'03.Muestra'!$C10)</f>
        <v>Vacunación frente Covid-19</v>
      </c>
      <c r="C97" s="144" t="str">
        <f>IF( ISBLANK('03.Muestra'!$E10),"",'03.Muestra'!$E10)</f>
        <v>https://www3.gobiernodecanarias.org/sanidad/scs/contenidoGenerico.jsp?idDocument=c6332147-5728-11eb-8a2c-c902a217e6a5&amp;idCarpeta=e01092c2-7d66-11ea-871d-cb574c2473a4</v>
      </c>
      <c r="D97" s="168" t="s">
        <v>78</v>
      </c>
      <c r="E97" s="137"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4" t="str">
        <f>IF( ISBLANK('03.Muestra'!$C11),"",'03.Muestra'!$C11)</f>
        <v>SCS-Registro de centros</v>
      </c>
      <c r="C98" s="144" t="str">
        <f>IF( ISBLANK('03.Muestra'!$E11),"",'03.Muestra'!$E11)</f>
        <v>https://www3.gobiernodecanarias.org/sanidad/scs/RegistroCentros/DoLoad</v>
      </c>
      <c r="D98" s="168" t="s">
        <v>78</v>
      </c>
      <c r="E98" s="137"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4" t="str">
        <f>IF( ISBLANK('03.Muestra'!$C12),"",'03.Muestra'!$C12)</f>
        <v>MiAutoTestCovid</v>
      </c>
      <c r="C99" s="144" t="str">
        <f>IF( ISBLANK('03.Muestra'!$E12),"",'03.Muestra'!$E12)</f>
        <v>https://www3.gobiernodecanarias.org/sanidad/scs/Miautotestcovid/</v>
      </c>
      <c r="D99" s="168" t="s">
        <v>78</v>
      </c>
      <c r="E99" s="137"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4" t="str">
        <f>IF( ISBLANK('03.Muestra'!$C13),"",'03.Muestra'!$C13)</f>
        <v>Informes epidemiológicos</v>
      </c>
      <c r="C100" s="144" t="str">
        <f>IF( ISBLANK('03.Muestra'!$E13),"",'03.Muestra'!$E13)</f>
        <v>https://www3.gobiernodecanarias.org/sanidad/scs/contenidoGenerico.jsp?idDocument=83670f95-f738-11ea-8b38-0997195c2925&amp;idCarpeta=e01092c2-7d66-11ea-871d-cb574c2473a4</v>
      </c>
      <c r="D100" s="168" t="s">
        <v>78</v>
      </c>
      <c r="E100" s="137"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4" t="str">
        <f>IF( ISBLANK('03.Muestra'!$C14),"",'03.Muestra'!$C14)</f>
        <v>Mapa Sanitario</v>
      </c>
      <c r="C101" s="144" t="str">
        <f>IF( ISBLANK('03.Muestra'!$E14),"",'03.Muestra'!$E14)</f>
        <v>https://www3.gobiernodecanarias.org/sanidad/scs/mapa.jsp?idDocument=f1272534-b1e0-11e0-8086-e35e241032d3&amp;idCarpeta=75cf3520-ab2b-11dd-970d-d73a0633ac17</v>
      </c>
      <c r="D101" s="168" t="s">
        <v>78</v>
      </c>
      <c r="E101" s="137"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4" t="str">
        <f>IF( ISBLANK('03.Muestra'!$C15),"",'03.Muestra'!$C15)</f>
        <v>gaptfformacion</v>
      </c>
      <c r="C102" s="144" t="str">
        <f>IF( ISBLANK('03.Muestra'!$E15),"",'03.Muestra'!$E15)</f>
        <v>https://www3.gobiernodecanarias.org/scs/gaptfformacion/</v>
      </c>
      <c r="D102" s="168" t="s">
        <v>78</v>
      </c>
      <c r="E102" s="137"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4" t="str">
        <f>IF( ISBLANK('03.Muestra'!$C16),"",'03.Muestra'!$C16)</f>
        <v>Tarjeta Sanitaria</v>
      </c>
      <c r="C103" s="144" t="str">
        <f>IF( ISBLANK('03.Muestra'!$E16),"",'03.Muestra'!$E16)</f>
        <v>https://www3.gobiernodecanarias.org/sanidad/scs/contenidoGenerico.jsp?idDocument=9090ca1f-a9bb-11de-ae50-15aa3b9230b7&amp;idCarpeta=ae273cd1-b385-11e9-82f7-8d5cff9227e6</v>
      </c>
      <c r="D103" s="168" t="s">
        <v>78</v>
      </c>
      <c r="E103" s="137"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4" t="str">
        <f>IF( ISBLANK('03.Muestra'!$C17),"",'03.Muestra'!$C17)</f>
        <v>Mapa Playas</v>
      </c>
      <c r="C104" s="144" t="str">
        <f>IF( ISBLANK('03.Muestra'!$E17),"",'03.Muestra'!$E17)</f>
        <v>https://www3.gobiernodecanarias.org/sanidad/scs/mapa.jsp?idDocument=0200b78a-a2fa-11e0-9610-f1717f4d08a3&amp;idCarpeta=75cf3520-ab2b-11dd-970d-d73a0633ac17</v>
      </c>
      <c r="D104" s="168" t="s">
        <v>78</v>
      </c>
      <c r="E104" s="137"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4" t="str">
        <f>IF( ISBLANK('03.Muestra'!$C18),"",'03.Muestra'!$C18)</f>
        <v>Certificado Covid Digital</v>
      </c>
      <c r="C105" s="144" t="str">
        <f>IF( ISBLANK('03.Muestra'!$E18),"",'03.Muestra'!$E18)</f>
        <v>https://www3.gobiernodecanarias.org/sanidad/scs/contenidoGenerico.jsp?idDocument=2a91d475-c785-11eb-b581-0f5e23fc7f70&amp;idCarpeta=e01092c2-7d66-11ea-871d-cb574c2473a4</v>
      </c>
      <c r="D105" s="168" t="s">
        <v>78</v>
      </c>
      <c r="E105" s="137"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4" t="str">
        <f>IF( ISBLANK('03.Muestra'!$C19),"",'03.Muestra'!$C19)</f>
        <v>Ciudadania</v>
      </c>
      <c r="C106" s="144" t="str">
        <f>IF( ISBLANK('03.Muestra'!$E19),"",'03.Muestra'!$E19)</f>
        <v>https://www3.gobiernodecanarias.org/sanidad/scs/tematica.jsp?idCarpeta=ae273cd1-b385-11e9-82f7-8d5cff9227e6</v>
      </c>
      <c r="D106" s="168" t="s">
        <v>78</v>
      </c>
      <c r="E106" s="137"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4" t="str">
        <f>IF( ISBLANK('03.Muestra'!$C20),"",'03.Muestra'!$C20)</f>
        <v>Petición de cita hospital</v>
      </c>
      <c r="C107" s="144" t="str">
        <f>IF( ISBLANK('03.Muestra'!$E20),"",'03.Muestra'!$E20)</f>
        <v>https://www3.gobiernodecanarias.org/sanidad/scs/CitasHUC/</v>
      </c>
      <c r="D107" s="168" t="s">
        <v>78</v>
      </c>
      <c r="E107" s="137" t="str">
        <f t="shared" si="4"/>
        <v/>
      </c>
      <c r="F107" s="19"/>
      <c r="G107" s="19"/>
      <c r="H107" s="19"/>
      <c r="I107" s="19"/>
      <c r="J107" s="19"/>
      <c r="K107" s="19"/>
      <c r="L107" s="19"/>
      <c r="Q107" s="19"/>
      <c r="R107" s="19"/>
      <c r="S107" s="19"/>
      <c r="T107" s="19"/>
      <c r="U107" s="19"/>
      <c r="V107" s="19"/>
      <c r="W107" s="19"/>
      <c r="X107" s="19"/>
      <c r="Y107" s="19"/>
    </row>
    <row r="108" spans="2:25" ht="12" customHeight="1">
      <c r="B108" s="144" t="str">
        <f>IF( ISBLANK('03.Muestra'!$C21),"",'03.Muestra'!$C21)</f>
        <v/>
      </c>
      <c r="C108" s="144" t="str">
        <f>IF( ISBLANK('03.Muestra'!$E21),"",'03.Muestra'!$E21)</f>
        <v/>
      </c>
      <c r="D108" s="168" t="str">
        <f t="shared" ref="D102:D129" si="5">IF(AND(B108&lt;&gt;"",C108&lt;&gt;""),"N/T","")</f>
        <v/>
      </c>
      <c r="E108" s="137" t="str">
        <f t="shared" si="4"/>
        <v/>
      </c>
      <c r="F108" s="19"/>
      <c r="G108" s="19"/>
      <c r="H108" s="19"/>
      <c r="I108" s="19"/>
      <c r="J108" s="19"/>
      <c r="K108" s="19"/>
      <c r="L108" s="19"/>
      <c r="Q108" s="19"/>
      <c r="R108" s="19"/>
      <c r="S108" s="19"/>
      <c r="T108" s="19"/>
      <c r="U108" s="19"/>
      <c r="V108" s="19"/>
      <c r="W108" s="19"/>
      <c r="X108" s="19"/>
      <c r="Y108" s="19"/>
    </row>
    <row r="109" spans="2:25" ht="12" customHeight="1">
      <c r="B109" s="144" t="str">
        <f>IF( ISBLANK('03.Muestra'!$C22),"",'03.Muestra'!$C22)</f>
        <v/>
      </c>
      <c r="C109" s="144" t="str">
        <f>IF( ISBLANK('03.Muestra'!$E22),"",'03.Muestra'!$E22)</f>
        <v/>
      </c>
      <c r="D109" s="168" t="str">
        <f t="shared" si="5"/>
        <v/>
      </c>
      <c r="E109" s="137" t="str">
        <f t="shared" si="4"/>
        <v/>
      </c>
      <c r="F109" s="19"/>
      <c r="G109" s="19"/>
      <c r="H109" s="19"/>
      <c r="I109" s="19"/>
      <c r="J109" s="19"/>
      <c r="K109" s="19"/>
      <c r="L109" s="19"/>
      <c r="Q109" s="19"/>
      <c r="R109" s="19"/>
      <c r="S109" s="19"/>
      <c r="T109" s="19"/>
      <c r="U109" s="19"/>
      <c r="V109" s="19"/>
      <c r="W109" s="19"/>
      <c r="X109" s="19"/>
      <c r="Y109" s="19"/>
    </row>
    <row r="110" spans="2:25" ht="12" customHeight="1">
      <c r="B110" s="144" t="str">
        <f>IF( ISBLANK('03.Muestra'!$C23),"",'03.Muestra'!$C23)</f>
        <v/>
      </c>
      <c r="C110" s="144" t="str">
        <f>IF( ISBLANK('03.Muestra'!$E23),"",'03.Muestra'!$E23)</f>
        <v/>
      </c>
      <c r="D110" s="168" t="str">
        <f t="shared" si="5"/>
        <v/>
      </c>
      <c r="E110" s="137" t="str">
        <f t="shared" si="4"/>
        <v/>
      </c>
      <c r="F110" s="19"/>
      <c r="G110" s="19"/>
      <c r="H110" s="19"/>
      <c r="I110" s="19"/>
      <c r="J110" s="19"/>
      <c r="K110" s="19"/>
      <c r="L110" s="19"/>
      <c r="Q110" s="19"/>
      <c r="R110" s="19"/>
      <c r="S110" s="19"/>
      <c r="T110" s="19"/>
      <c r="U110" s="19"/>
      <c r="V110" s="19"/>
      <c r="W110" s="19"/>
      <c r="X110" s="19"/>
      <c r="Y110" s="19"/>
    </row>
    <row r="111" spans="2:25" ht="12" customHeight="1">
      <c r="B111" s="144" t="str">
        <f>IF( ISBLANK('03.Muestra'!$C24),"",'03.Muestra'!$C24)</f>
        <v/>
      </c>
      <c r="C111" s="144" t="str">
        <f>IF( ISBLANK('03.Muestra'!$E24),"",'03.Muestra'!$E24)</f>
        <v/>
      </c>
      <c r="D111" s="168" t="str">
        <f t="shared" si="5"/>
        <v/>
      </c>
      <c r="E111" s="137" t="str">
        <f t="shared" si="4"/>
        <v/>
      </c>
      <c r="F111" s="19"/>
      <c r="G111" s="19"/>
      <c r="H111" s="19"/>
      <c r="I111" s="19"/>
      <c r="J111" s="19"/>
      <c r="K111" s="19"/>
      <c r="L111" s="19"/>
      <c r="Q111" s="19"/>
      <c r="R111" s="19"/>
      <c r="S111" s="19"/>
      <c r="T111" s="19"/>
      <c r="U111" s="19"/>
      <c r="V111" s="19"/>
      <c r="W111" s="19"/>
      <c r="X111" s="19"/>
      <c r="Y111" s="19"/>
    </row>
    <row r="112" spans="2:25" ht="12" customHeight="1">
      <c r="B112" s="144" t="str">
        <f>IF( ISBLANK('03.Muestra'!$C25),"",'03.Muestra'!$C25)</f>
        <v/>
      </c>
      <c r="C112" s="144" t="str">
        <f>IF( ISBLANK('03.Muestra'!$E25),"",'03.Muestra'!$E25)</f>
        <v/>
      </c>
      <c r="D112" s="168" t="str">
        <f t="shared" si="5"/>
        <v/>
      </c>
      <c r="E112" s="137" t="str">
        <f t="shared" si="4"/>
        <v/>
      </c>
      <c r="F112" s="19"/>
      <c r="G112" s="19"/>
      <c r="H112" s="19"/>
      <c r="I112" s="19"/>
      <c r="J112" s="19"/>
      <c r="K112" s="19"/>
      <c r="L112" s="19"/>
      <c r="Q112" s="19"/>
      <c r="R112" s="19"/>
      <c r="S112" s="19"/>
      <c r="T112" s="19"/>
      <c r="U112" s="19"/>
      <c r="V112" s="19"/>
      <c r="W112" s="19"/>
      <c r="X112" s="19"/>
      <c r="Y112" s="19"/>
    </row>
    <row r="113" spans="2:25" ht="12" customHeight="1">
      <c r="B113" s="144" t="str">
        <f>IF( ISBLANK('03.Muestra'!$C26),"",'03.Muestra'!$C26)</f>
        <v/>
      </c>
      <c r="C113" s="144" t="str">
        <f>IF( ISBLANK('03.Muestra'!$E26),"",'03.Muestra'!$E26)</f>
        <v/>
      </c>
      <c r="D113" s="168" t="str">
        <f t="shared" si="5"/>
        <v/>
      </c>
      <c r="E113" s="137" t="str">
        <f t="shared" si="4"/>
        <v/>
      </c>
      <c r="F113" s="19"/>
      <c r="G113" s="19"/>
      <c r="H113" s="19"/>
      <c r="I113" s="19"/>
      <c r="J113" s="19"/>
      <c r="K113" s="19"/>
      <c r="L113" s="19"/>
      <c r="Q113" s="19"/>
      <c r="R113" s="19"/>
      <c r="S113" s="19"/>
      <c r="T113" s="19"/>
      <c r="U113" s="19"/>
      <c r="V113" s="19"/>
      <c r="W113" s="19"/>
      <c r="X113" s="19"/>
      <c r="Y113" s="19"/>
    </row>
    <row r="114" spans="2:25" ht="12" customHeight="1">
      <c r="B114" s="144" t="str">
        <f>IF( ISBLANK('03.Muestra'!$C27),"",'03.Muestra'!$C27)</f>
        <v/>
      </c>
      <c r="C114" s="144" t="str">
        <f>IF( ISBLANK('03.Muestra'!$E27),"",'03.Muestra'!$E27)</f>
        <v/>
      </c>
      <c r="D114" s="168" t="str">
        <f t="shared" si="5"/>
        <v/>
      </c>
      <c r="E114" s="137" t="str">
        <f t="shared" si="4"/>
        <v/>
      </c>
      <c r="F114" s="19"/>
      <c r="G114" s="19"/>
      <c r="H114" s="19"/>
      <c r="I114" s="19"/>
      <c r="J114" s="19"/>
      <c r="K114" s="19"/>
      <c r="L114" s="19"/>
      <c r="Q114" s="19"/>
      <c r="R114" s="19"/>
      <c r="S114" s="19"/>
      <c r="T114" s="19"/>
      <c r="U114" s="19"/>
      <c r="V114" s="19"/>
      <c r="W114" s="19"/>
      <c r="X114" s="19"/>
      <c r="Y114" s="19"/>
    </row>
    <row r="115" spans="2:25" ht="12" customHeight="1">
      <c r="B115" s="144" t="str">
        <f>IF( ISBLANK('03.Muestra'!$C28),"",'03.Muestra'!$C28)</f>
        <v/>
      </c>
      <c r="C115" s="144" t="str">
        <f>IF( ISBLANK('03.Muestra'!$E28),"",'03.Muestra'!$E28)</f>
        <v/>
      </c>
      <c r="D115" s="168" t="str">
        <f t="shared" si="5"/>
        <v/>
      </c>
      <c r="E115" s="137" t="str">
        <f t="shared" si="4"/>
        <v/>
      </c>
      <c r="F115" s="19"/>
      <c r="G115" s="19"/>
      <c r="H115" s="19"/>
      <c r="I115" s="19"/>
      <c r="J115" s="19"/>
      <c r="K115" s="19"/>
      <c r="L115" s="19"/>
      <c r="Q115" s="19"/>
      <c r="R115" s="19"/>
      <c r="S115" s="19"/>
      <c r="T115" s="19"/>
      <c r="U115" s="19"/>
      <c r="V115" s="19"/>
      <c r="W115" s="19"/>
      <c r="X115" s="19"/>
      <c r="Y115" s="19"/>
    </row>
    <row r="116" spans="2:25" ht="12" customHeight="1">
      <c r="B116" s="144" t="str">
        <f>IF( ISBLANK('03.Muestra'!$C29),"",'03.Muestra'!$C29)</f>
        <v/>
      </c>
      <c r="C116" s="144" t="str">
        <f>IF( ISBLANK('03.Muestra'!$E29),"",'03.Muestra'!$E29)</f>
        <v/>
      </c>
      <c r="D116" s="168" t="str">
        <f t="shared" si="5"/>
        <v/>
      </c>
      <c r="E116" s="137" t="str">
        <f t="shared" si="4"/>
        <v/>
      </c>
      <c r="F116" s="19"/>
      <c r="G116" s="19"/>
      <c r="H116" s="19"/>
      <c r="I116" s="19"/>
      <c r="J116" s="19"/>
      <c r="K116" s="19"/>
      <c r="L116" s="19"/>
      <c r="Q116" s="19"/>
      <c r="R116" s="19"/>
      <c r="S116" s="19"/>
      <c r="T116" s="19"/>
      <c r="U116" s="19"/>
      <c r="V116" s="19"/>
      <c r="W116" s="19"/>
      <c r="X116" s="19"/>
      <c r="Y116" s="19"/>
    </row>
    <row r="117" spans="2:25" ht="12" customHeight="1">
      <c r="B117" s="144" t="str">
        <f>IF( ISBLANK('03.Muestra'!$C30),"",'03.Muestra'!$C30)</f>
        <v/>
      </c>
      <c r="C117" s="144" t="str">
        <f>IF( ISBLANK('03.Muestra'!$E30),"",'03.Muestra'!$E30)</f>
        <v/>
      </c>
      <c r="D117" s="168" t="str">
        <f t="shared" si="5"/>
        <v/>
      </c>
      <c r="E117" s="137" t="str">
        <f t="shared" si="4"/>
        <v/>
      </c>
      <c r="F117" s="19"/>
      <c r="G117" s="19"/>
      <c r="H117" s="19"/>
      <c r="I117" s="19"/>
      <c r="J117" s="19"/>
      <c r="K117" s="19"/>
      <c r="L117" s="19"/>
      <c r="Q117" s="19"/>
      <c r="R117" s="19"/>
      <c r="S117" s="19"/>
      <c r="T117" s="19"/>
      <c r="U117" s="19"/>
      <c r="V117" s="19"/>
      <c r="W117" s="19"/>
      <c r="X117" s="19"/>
      <c r="Y117" s="19"/>
    </row>
    <row r="118" spans="2:25" ht="12" customHeight="1">
      <c r="B118" s="144" t="str">
        <f>IF( ISBLANK('03.Muestra'!$C31),"",'03.Muestra'!$C31)</f>
        <v/>
      </c>
      <c r="C118" s="144" t="str">
        <f>IF( ISBLANK('03.Muestra'!$E31),"",'03.Muestra'!$E31)</f>
        <v/>
      </c>
      <c r="D118" s="168" t="str">
        <f t="shared" si="5"/>
        <v/>
      </c>
      <c r="E118" s="137"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4" t="str">
        <f>IF( ISBLANK('03.Muestra'!$C32),"",'03.Muestra'!$C32)</f>
        <v/>
      </c>
      <c r="C119" s="144" t="str">
        <f>IF( ISBLANK('03.Muestra'!$E32),"",'03.Muestra'!$E32)</f>
        <v/>
      </c>
      <c r="D119" s="168" t="str">
        <f t="shared" si="5"/>
        <v/>
      </c>
      <c r="E119" s="137"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4" t="str">
        <f>IF( ISBLANK('03.Muestra'!$C33),"",'03.Muestra'!$C33)</f>
        <v/>
      </c>
      <c r="C120" s="144" t="str">
        <f>IF( ISBLANK('03.Muestra'!$E33),"",'03.Muestra'!$E33)</f>
        <v/>
      </c>
      <c r="D120" s="168" t="str">
        <f t="shared" si="5"/>
        <v/>
      </c>
      <c r="E120" s="137"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4" t="str">
        <f>IF( ISBLANK('03.Muestra'!$C34),"",'03.Muestra'!$C34)</f>
        <v/>
      </c>
      <c r="C121" s="144" t="str">
        <f>IF( ISBLANK('03.Muestra'!$E34),"",'03.Muestra'!$E34)</f>
        <v/>
      </c>
      <c r="D121" s="168" t="str">
        <f t="shared" si="5"/>
        <v/>
      </c>
      <c r="E121" s="137"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4" t="str">
        <f>IF( ISBLANK('03.Muestra'!$C35),"",'03.Muestra'!$C35)</f>
        <v/>
      </c>
      <c r="C122" s="144" t="str">
        <f>IF( ISBLANK('03.Muestra'!$E35),"",'03.Muestra'!$E35)</f>
        <v/>
      </c>
      <c r="D122" s="168" t="str">
        <f t="shared" si="5"/>
        <v/>
      </c>
      <c r="E122" s="137"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4" t="str">
        <f>IF( ISBLANK('03.Muestra'!$C36),"",'03.Muestra'!$C36)</f>
        <v/>
      </c>
      <c r="C123" s="144" t="str">
        <f>IF( ISBLANK('03.Muestra'!$E36),"",'03.Muestra'!$E36)</f>
        <v/>
      </c>
      <c r="D123" s="168" t="str">
        <f t="shared" si="5"/>
        <v/>
      </c>
      <c r="E123" s="137" t="str">
        <f t="shared" si="4"/>
        <v/>
      </c>
      <c r="F123" s="157"/>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4" t="str">
        <f>IF( ISBLANK('03.Muestra'!$C37),"",'03.Muestra'!$C37)</f>
        <v/>
      </c>
      <c r="C124" s="144" t="str">
        <f>IF( ISBLANK('03.Muestra'!$E37),"",'03.Muestra'!$E37)</f>
        <v/>
      </c>
      <c r="D124" s="168" t="str">
        <f t="shared" si="5"/>
        <v/>
      </c>
      <c r="E124" s="137" t="str">
        <f t="shared" si="4"/>
        <v/>
      </c>
      <c r="F124" s="157"/>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4" t="str">
        <f>IF( ISBLANK('03.Muestra'!$C38),"",'03.Muestra'!$C38)</f>
        <v/>
      </c>
      <c r="C125" s="144" t="str">
        <f>IF( ISBLANK('03.Muestra'!$E38),"",'03.Muestra'!$E38)</f>
        <v/>
      </c>
      <c r="D125" s="168" t="str">
        <f t="shared" si="5"/>
        <v/>
      </c>
      <c r="E125" s="137" t="str">
        <f t="shared" si="4"/>
        <v/>
      </c>
      <c r="F125" s="157"/>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4" t="str">
        <f>IF( ISBLANK('03.Muestra'!$C39),"",'03.Muestra'!$C39)</f>
        <v/>
      </c>
      <c r="C126" s="144" t="str">
        <f>IF( ISBLANK('03.Muestra'!$E39),"",'03.Muestra'!$E39)</f>
        <v/>
      </c>
      <c r="D126" s="168" t="str">
        <f t="shared" si="5"/>
        <v/>
      </c>
      <c r="E126" s="137" t="str">
        <f t="shared" si="4"/>
        <v/>
      </c>
      <c r="F126" s="157"/>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4" t="str">
        <f>IF( ISBLANK('03.Muestra'!$C40),"",'03.Muestra'!$C40)</f>
        <v/>
      </c>
      <c r="C127" s="144" t="str">
        <f>IF( ISBLANK('03.Muestra'!$E40),"",'03.Muestra'!$E40)</f>
        <v/>
      </c>
      <c r="D127" s="168" t="str">
        <f t="shared" si="5"/>
        <v/>
      </c>
      <c r="E127" s="137" t="str">
        <f t="shared" si="4"/>
        <v/>
      </c>
      <c r="F127" s="157"/>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4" t="str">
        <f>IF( ISBLANK('03.Muestra'!$C41),"",'03.Muestra'!$C41)</f>
        <v/>
      </c>
      <c r="C128" s="144" t="str">
        <f>IF( ISBLANK('03.Muestra'!$E41),"",'03.Muestra'!$E41)</f>
        <v/>
      </c>
      <c r="D128" s="168" t="str">
        <f t="shared" si="5"/>
        <v/>
      </c>
      <c r="E128" s="137" t="str">
        <f t="shared" si="4"/>
        <v/>
      </c>
      <c r="F128" s="157"/>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4" t="str">
        <f>IF( ISBLANK('03.Muestra'!$C42),"",'03.Muestra'!$C42)</f>
        <v/>
      </c>
      <c r="C129" s="144" t="str">
        <f>IF( ISBLANK('03.Muestra'!$E42),"",'03.Muestra'!$E42)</f>
        <v/>
      </c>
      <c r="D129" s="168" t="str">
        <f t="shared" si="5"/>
        <v/>
      </c>
      <c r="E129" s="137"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7"/>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7"/>
      <c r="E131" s="142"/>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7" t="s">
        <v>77</v>
      </c>
      <c r="C132" s="28" t="s">
        <v>137</v>
      </c>
      <c r="D132" s="29" t="s">
        <v>87</v>
      </c>
      <c r="E132" s="156"/>
      <c r="K132" s="19"/>
      <c r="L132" s="19"/>
      <c r="M132" s="19"/>
      <c r="N132" s="19"/>
      <c r="O132" s="19"/>
      <c r="P132" s="19"/>
      <c r="Q132" s="19"/>
      <c r="R132" s="19"/>
      <c r="S132" s="19"/>
      <c r="T132" s="19"/>
      <c r="U132" s="19"/>
      <c r="V132" s="19"/>
      <c r="W132" s="19"/>
      <c r="X132" s="19"/>
      <c r="Y132" s="19"/>
    </row>
    <row r="133" spans="2:25" ht="12" customHeight="1">
      <c r="B133" s="144" t="str">
        <f>IF( ISBLANK('03.Muestra'!$C8),"",'03.Muestra'!$C8)</f>
        <v>Servicio Canario de Salud</v>
      </c>
      <c r="C133" s="144" t="str">
        <f>IF( ISBLANK('03.Muestra'!$E8),"",'03.Muestra'!$E8)</f>
        <v>https://www3.gobiernodecanarias.org/sanidad/scs/</v>
      </c>
      <c r="D133" s="168" t="s">
        <v>81</v>
      </c>
      <c r="E133" s="137" t="str">
        <f t="shared" ref="E133:E167" si="6">IF(D133&lt;&gt;"",IF(AND(B133&lt;&gt;"",C133&lt;&gt;""),"","ERR"),"")</f>
        <v/>
      </c>
      <c r="F133" s="145" t="str">
        <f t="array" ref="F133:J133">TRANSPOSE('DATA - Oculta'!$U$9:$U$13)</f>
        <v>N/T</v>
      </c>
      <c r="G133" s="146" t="str">
        <v>N/D</v>
      </c>
      <c r="H133" s="147" t="str">
        <v>N/A</v>
      </c>
      <c r="I133" s="148" t="str">
        <v>Falla</v>
      </c>
      <c r="J133" s="149" t="str">
        <v>Pasa</v>
      </c>
      <c r="K133" s="150" t="s">
        <v>85</v>
      </c>
      <c r="L133" s="19"/>
      <c r="M133" s="19"/>
      <c r="N133" s="19"/>
      <c r="O133" s="19"/>
      <c r="P133" s="19"/>
      <c r="Q133" s="19"/>
      <c r="R133" s="19"/>
      <c r="S133" s="19"/>
      <c r="T133" s="19"/>
      <c r="U133" s="19"/>
      <c r="V133" s="19"/>
      <c r="W133" s="19"/>
      <c r="X133" s="19"/>
      <c r="Y133" s="19"/>
    </row>
    <row r="134" spans="2:25" ht="12" customHeight="1">
      <c r="B134" s="144" t="str">
        <f>IF( ISBLANK('03.Muestra'!$C9),"",'03.Muestra'!$C9)</f>
        <v>Profesionales</v>
      </c>
      <c r="C134" s="144" t="str">
        <f>IF( ISBLANK('03.Muestra'!$E9),"",'03.Muestra'!$E9)</f>
        <v>https://www3.gobiernodecanarias.org/sanidad/scs/tematica.jsp?idCarpeta=381a58ec-a15a-11e9-a502-d7333c007c29</v>
      </c>
      <c r="D134" s="168" t="s">
        <v>78</v>
      </c>
      <c r="E134" s="137" t="str">
        <f t="shared" si="6"/>
        <v/>
      </c>
      <c r="F134" s="151">
        <f ca="1">COUNTIF($D133:INDIRECT("$D" &amp;  SUM(ROW()-1,'03.Muestra'!$D$45)-1),F133)</f>
        <v>0</v>
      </c>
      <c r="G134" s="151">
        <f ca="1">COUNTIF($D133:INDIRECT("$D" &amp;  SUM(ROW()-1,'03.Muestra'!$D$45)-1),G133)</f>
        <v>0</v>
      </c>
      <c r="H134" s="151">
        <f ca="1">COUNTIF($D133:INDIRECT("$D" &amp;  SUM(ROW()-1,'03.Muestra'!$D$45)-1),H133)</f>
        <v>0</v>
      </c>
      <c r="I134" s="151">
        <f ca="1">COUNTIF($D133:INDIRECT("$D" &amp;  SUM(ROW()-1,'03.Muestra'!$D$45)-1),I133)</f>
        <v>2</v>
      </c>
      <c r="J134" s="151">
        <f ca="1">COUNTIF($D133:INDIRECT("$D" &amp;  SUM(ROW()-1,'03.Muestra'!$D$45)-1),J133)</f>
        <v>11</v>
      </c>
      <c r="K134" s="151">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4" t="str">
        <f>IF( ISBLANK('03.Muestra'!$C10),"",'03.Muestra'!$C10)</f>
        <v>Vacunación frente Covid-19</v>
      </c>
      <c r="C135" s="144" t="str">
        <f>IF( ISBLANK('03.Muestra'!$E10),"",'03.Muestra'!$E10)</f>
        <v>https://www3.gobiernodecanarias.org/sanidad/scs/contenidoGenerico.jsp?idDocument=c6332147-5728-11eb-8a2c-c902a217e6a5&amp;idCarpeta=e01092c2-7d66-11ea-871d-cb574c2473a4</v>
      </c>
      <c r="D135" s="168" t="s">
        <v>78</v>
      </c>
      <c r="E135" s="137"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4" t="str">
        <f>IF( ISBLANK('03.Muestra'!$C11),"",'03.Muestra'!$C11)</f>
        <v>SCS-Registro de centros</v>
      </c>
      <c r="C136" s="144" t="str">
        <f>IF( ISBLANK('03.Muestra'!$E11),"",'03.Muestra'!$E11)</f>
        <v>https://www3.gobiernodecanarias.org/sanidad/scs/RegistroCentros/DoLoad</v>
      </c>
      <c r="D136" s="168" t="s">
        <v>78</v>
      </c>
      <c r="E136" s="137"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4" t="str">
        <f>IF( ISBLANK('03.Muestra'!$C12),"",'03.Muestra'!$C12)</f>
        <v>MiAutoTestCovid</v>
      </c>
      <c r="C137" s="144" t="str">
        <f>IF( ISBLANK('03.Muestra'!$E12),"",'03.Muestra'!$E12)</f>
        <v>https://www3.gobiernodecanarias.org/sanidad/scs/Miautotestcovid/</v>
      </c>
      <c r="D137" s="168" t="s">
        <v>78</v>
      </c>
      <c r="E137" s="137"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4" t="str">
        <f>IF( ISBLANK('03.Muestra'!$C13),"",'03.Muestra'!$C13)</f>
        <v>Informes epidemiológicos</v>
      </c>
      <c r="C138" s="144" t="str">
        <f>IF( ISBLANK('03.Muestra'!$E13),"",'03.Muestra'!$E13)</f>
        <v>https://www3.gobiernodecanarias.org/sanidad/scs/contenidoGenerico.jsp?idDocument=83670f95-f738-11ea-8b38-0997195c2925&amp;idCarpeta=e01092c2-7d66-11ea-871d-cb574c2473a4</v>
      </c>
      <c r="D138" s="168" t="s">
        <v>78</v>
      </c>
      <c r="E138" s="137"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4" t="str">
        <f>IF( ISBLANK('03.Muestra'!$C14),"",'03.Muestra'!$C14)</f>
        <v>Mapa Sanitario</v>
      </c>
      <c r="C139" s="144" t="str">
        <f>IF( ISBLANK('03.Muestra'!$E14),"",'03.Muestra'!$E14)</f>
        <v>https://www3.gobiernodecanarias.org/sanidad/scs/mapa.jsp?idDocument=f1272534-b1e0-11e0-8086-e35e241032d3&amp;idCarpeta=75cf3520-ab2b-11dd-970d-d73a0633ac17</v>
      </c>
      <c r="D139" s="168" t="s">
        <v>78</v>
      </c>
      <c r="E139" s="137"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4" t="str">
        <f>IF( ISBLANK('03.Muestra'!$C15),"",'03.Muestra'!$C15)</f>
        <v>gaptfformacion</v>
      </c>
      <c r="C140" s="144" t="str">
        <f>IF( ISBLANK('03.Muestra'!$E15),"",'03.Muestra'!$E15)</f>
        <v>https://www3.gobiernodecanarias.org/scs/gaptfformacion/</v>
      </c>
      <c r="D140" s="168" t="s">
        <v>81</v>
      </c>
      <c r="E140" s="137"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4" t="str">
        <f>IF( ISBLANK('03.Muestra'!$C16),"",'03.Muestra'!$C16)</f>
        <v>Tarjeta Sanitaria</v>
      </c>
      <c r="C141" s="144" t="str">
        <f>IF( ISBLANK('03.Muestra'!$E16),"",'03.Muestra'!$E16)</f>
        <v>https://www3.gobiernodecanarias.org/sanidad/scs/contenidoGenerico.jsp?idDocument=9090ca1f-a9bb-11de-ae50-15aa3b9230b7&amp;idCarpeta=ae273cd1-b385-11e9-82f7-8d5cff9227e6</v>
      </c>
      <c r="D141" s="168" t="s">
        <v>78</v>
      </c>
      <c r="E141" s="137"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4" t="str">
        <f>IF( ISBLANK('03.Muestra'!$C17),"",'03.Muestra'!$C17)</f>
        <v>Mapa Playas</v>
      </c>
      <c r="C142" s="144" t="str">
        <f>IF( ISBLANK('03.Muestra'!$E17),"",'03.Muestra'!$E17)</f>
        <v>https://www3.gobiernodecanarias.org/sanidad/scs/mapa.jsp?idDocument=0200b78a-a2fa-11e0-9610-f1717f4d08a3&amp;idCarpeta=75cf3520-ab2b-11dd-970d-d73a0633ac17</v>
      </c>
      <c r="D142" s="168" t="s">
        <v>78</v>
      </c>
      <c r="E142" s="137"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4" t="str">
        <f>IF( ISBLANK('03.Muestra'!$C18),"",'03.Muestra'!$C18)</f>
        <v>Certificado Covid Digital</v>
      </c>
      <c r="C143" s="144" t="str">
        <f>IF( ISBLANK('03.Muestra'!$E18),"",'03.Muestra'!$E18)</f>
        <v>https://www3.gobiernodecanarias.org/sanidad/scs/contenidoGenerico.jsp?idDocument=2a91d475-c785-11eb-b581-0f5e23fc7f70&amp;idCarpeta=e01092c2-7d66-11ea-871d-cb574c2473a4</v>
      </c>
      <c r="D143" s="168" t="s">
        <v>78</v>
      </c>
      <c r="E143" s="137"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4" t="str">
        <f>IF( ISBLANK('03.Muestra'!$C19),"",'03.Muestra'!$C19)</f>
        <v>Ciudadania</v>
      </c>
      <c r="C144" s="144" t="str">
        <f>IF( ISBLANK('03.Muestra'!$E19),"",'03.Muestra'!$E19)</f>
        <v>https://www3.gobiernodecanarias.org/sanidad/scs/tematica.jsp?idCarpeta=ae273cd1-b385-11e9-82f7-8d5cff9227e6</v>
      </c>
      <c r="D144" s="168" t="s">
        <v>78</v>
      </c>
      <c r="E144" s="137"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4" t="str">
        <f>IF( ISBLANK('03.Muestra'!$C20),"",'03.Muestra'!$C20)</f>
        <v>Petición de cita hospital</v>
      </c>
      <c r="C145" s="144" t="str">
        <f>IF( ISBLANK('03.Muestra'!$E20),"",'03.Muestra'!$E20)</f>
        <v>https://www3.gobiernodecanarias.org/sanidad/scs/CitasHUC/</v>
      </c>
      <c r="D145" s="168" t="s">
        <v>78</v>
      </c>
      <c r="E145" s="137" t="str">
        <f t="shared" si="6"/>
        <v/>
      </c>
      <c r="F145" s="19"/>
      <c r="G145" s="19"/>
      <c r="H145" s="19"/>
      <c r="I145" s="19"/>
      <c r="J145" s="19"/>
      <c r="K145" s="19"/>
      <c r="L145" s="19"/>
      <c r="Q145" s="19"/>
      <c r="R145" s="19"/>
      <c r="S145" s="19"/>
      <c r="T145" s="19"/>
      <c r="U145" s="19"/>
      <c r="V145" s="19"/>
      <c r="W145" s="19"/>
      <c r="X145" s="19"/>
      <c r="Y145" s="19"/>
    </row>
    <row r="146" spans="2:25" ht="12" customHeight="1">
      <c r="B146" s="144" t="str">
        <f>IF( ISBLANK('03.Muestra'!$C21),"",'03.Muestra'!$C21)</f>
        <v/>
      </c>
      <c r="C146" s="144" t="str">
        <f>IF( ISBLANK('03.Muestra'!$E21),"",'03.Muestra'!$E21)</f>
        <v/>
      </c>
      <c r="D146" s="168" t="str">
        <f t="shared" ref="D140:D167" si="7">IF(AND(B146&lt;&gt;"",C146&lt;&gt;""),"N/T","")</f>
        <v/>
      </c>
      <c r="E146" s="137" t="str">
        <f t="shared" si="6"/>
        <v/>
      </c>
      <c r="F146" s="19"/>
      <c r="G146" s="19"/>
      <c r="H146" s="19"/>
      <c r="I146" s="19"/>
      <c r="J146" s="19"/>
      <c r="K146" s="19"/>
      <c r="L146" s="19"/>
      <c r="Q146" s="19"/>
      <c r="R146" s="19"/>
      <c r="S146" s="19"/>
      <c r="T146" s="19"/>
      <c r="U146" s="19"/>
      <c r="V146" s="19"/>
      <c r="W146" s="19"/>
      <c r="X146" s="19"/>
      <c r="Y146" s="19"/>
    </row>
    <row r="147" spans="2:25" ht="12" customHeight="1">
      <c r="B147" s="144" t="str">
        <f>IF( ISBLANK('03.Muestra'!$C22),"",'03.Muestra'!$C22)</f>
        <v/>
      </c>
      <c r="C147" s="144" t="str">
        <f>IF( ISBLANK('03.Muestra'!$E22),"",'03.Muestra'!$E22)</f>
        <v/>
      </c>
      <c r="D147" s="168" t="str">
        <f t="shared" si="7"/>
        <v/>
      </c>
      <c r="E147" s="137" t="str">
        <f t="shared" si="6"/>
        <v/>
      </c>
      <c r="F147" s="19"/>
      <c r="G147" s="19"/>
      <c r="H147" s="19"/>
      <c r="I147" s="19"/>
      <c r="J147" s="19"/>
      <c r="K147" s="19"/>
      <c r="L147" s="19"/>
      <c r="Q147" s="19"/>
      <c r="R147" s="19"/>
      <c r="S147" s="19"/>
      <c r="T147" s="19"/>
      <c r="U147" s="19"/>
      <c r="V147" s="19"/>
      <c r="W147" s="19"/>
      <c r="X147" s="19"/>
      <c r="Y147" s="19"/>
    </row>
    <row r="148" spans="2:25" ht="12" customHeight="1">
      <c r="B148" s="144" t="str">
        <f>IF( ISBLANK('03.Muestra'!$C23),"",'03.Muestra'!$C23)</f>
        <v/>
      </c>
      <c r="C148" s="144" t="str">
        <f>IF( ISBLANK('03.Muestra'!$E23),"",'03.Muestra'!$E23)</f>
        <v/>
      </c>
      <c r="D148" s="168" t="str">
        <f t="shared" si="7"/>
        <v/>
      </c>
      <c r="E148" s="137" t="str">
        <f t="shared" si="6"/>
        <v/>
      </c>
      <c r="F148" s="19"/>
      <c r="G148" s="19"/>
      <c r="H148" s="19"/>
      <c r="I148" s="19"/>
      <c r="J148" s="19"/>
      <c r="K148" s="19"/>
      <c r="L148" s="19"/>
      <c r="Q148" s="19"/>
      <c r="R148" s="19"/>
      <c r="S148" s="19"/>
      <c r="T148" s="19"/>
      <c r="U148" s="19"/>
      <c r="V148" s="19"/>
      <c r="W148" s="19"/>
      <c r="X148" s="19"/>
      <c r="Y148" s="19"/>
    </row>
    <row r="149" spans="2:25" ht="12" customHeight="1">
      <c r="B149" s="144" t="str">
        <f>IF( ISBLANK('03.Muestra'!$C24),"",'03.Muestra'!$C24)</f>
        <v/>
      </c>
      <c r="C149" s="144" t="str">
        <f>IF( ISBLANK('03.Muestra'!$E24),"",'03.Muestra'!$E24)</f>
        <v/>
      </c>
      <c r="D149" s="168" t="str">
        <f t="shared" si="7"/>
        <v/>
      </c>
      <c r="E149" s="137" t="str">
        <f t="shared" si="6"/>
        <v/>
      </c>
      <c r="F149" s="19"/>
      <c r="G149" s="19"/>
      <c r="H149" s="19"/>
      <c r="I149" s="19"/>
      <c r="J149" s="19"/>
      <c r="K149" s="19"/>
      <c r="L149" s="19"/>
      <c r="Q149" s="19"/>
      <c r="R149" s="19"/>
      <c r="S149" s="19"/>
      <c r="T149" s="19"/>
      <c r="U149" s="19"/>
      <c r="V149" s="19"/>
      <c r="W149" s="19"/>
      <c r="X149" s="19"/>
      <c r="Y149" s="19"/>
    </row>
    <row r="150" spans="2:25" ht="12" customHeight="1">
      <c r="B150" s="144" t="str">
        <f>IF( ISBLANK('03.Muestra'!$C25),"",'03.Muestra'!$C25)</f>
        <v/>
      </c>
      <c r="C150" s="144" t="str">
        <f>IF( ISBLANK('03.Muestra'!$E25),"",'03.Muestra'!$E25)</f>
        <v/>
      </c>
      <c r="D150" s="168" t="str">
        <f t="shared" si="7"/>
        <v/>
      </c>
      <c r="E150" s="137" t="str">
        <f t="shared" si="6"/>
        <v/>
      </c>
      <c r="F150" s="19"/>
      <c r="G150" s="19"/>
      <c r="H150" s="19"/>
      <c r="I150" s="19"/>
      <c r="J150" s="19"/>
      <c r="K150" s="19"/>
      <c r="L150" s="19"/>
      <c r="Q150" s="19"/>
      <c r="R150" s="19"/>
      <c r="S150" s="19"/>
      <c r="T150" s="19"/>
      <c r="U150" s="19"/>
      <c r="V150" s="19"/>
      <c r="W150" s="19"/>
      <c r="X150" s="19"/>
      <c r="Y150" s="19"/>
    </row>
    <row r="151" spans="2:25" ht="12" customHeight="1">
      <c r="B151" s="144" t="str">
        <f>IF( ISBLANK('03.Muestra'!$C26),"",'03.Muestra'!$C26)</f>
        <v/>
      </c>
      <c r="C151" s="144" t="str">
        <f>IF( ISBLANK('03.Muestra'!$E26),"",'03.Muestra'!$E26)</f>
        <v/>
      </c>
      <c r="D151" s="168" t="str">
        <f t="shared" si="7"/>
        <v/>
      </c>
      <c r="E151" s="137" t="str">
        <f t="shared" si="6"/>
        <v/>
      </c>
      <c r="F151" s="19"/>
      <c r="G151" s="19"/>
      <c r="H151" s="19"/>
      <c r="I151" s="19"/>
      <c r="J151" s="19"/>
      <c r="K151" s="19"/>
      <c r="L151" s="19"/>
      <c r="Q151" s="19"/>
      <c r="R151" s="19"/>
      <c r="S151" s="19"/>
      <c r="T151" s="19"/>
      <c r="U151" s="19"/>
      <c r="V151" s="19"/>
      <c r="W151" s="19"/>
      <c r="X151" s="19"/>
      <c r="Y151" s="19"/>
    </row>
    <row r="152" spans="2:25" ht="12" customHeight="1">
      <c r="B152" s="144" t="str">
        <f>IF( ISBLANK('03.Muestra'!$C27),"",'03.Muestra'!$C27)</f>
        <v/>
      </c>
      <c r="C152" s="144" t="str">
        <f>IF( ISBLANK('03.Muestra'!$E27),"",'03.Muestra'!$E27)</f>
        <v/>
      </c>
      <c r="D152" s="168" t="str">
        <f t="shared" si="7"/>
        <v/>
      </c>
      <c r="E152" s="137" t="str">
        <f t="shared" si="6"/>
        <v/>
      </c>
      <c r="F152" s="19"/>
      <c r="G152" s="19"/>
      <c r="H152" s="19"/>
      <c r="I152" s="19"/>
      <c r="J152" s="19"/>
      <c r="K152" s="19"/>
      <c r="L152" s="19"/>
      <c r="Q152" s="19"/>
      <c r="R152" s="19"/>
      <c r="S152" s="19"/>
      <c r="T152" s="19"/>
      <c r="U152" s="19"/>
      <c r="V152" s="19"/>
      <c r="W152" s="19"/>
      <c r="X152" s="19"/>
      <c r="Y152" s="19"/>
    </row>
    <row r="153" spans="2:25" ht="12" customHeight="1">
      <c r="B153" s="144" t="str">
        <f>IF( ISBLANK('03.Muestra'!$C28),"",'03.Muestra'!$C28)</f>
        <v/>
      </c>
      <c r="C153" s="144" t="str">
        <f>IF( ISBLANK('03.Muestra'!$E28),"",'03.Muestra'!$E28)</f>
        <v/>
      </c>
      <c r="D153" s="168" t="str">
        <f t="shared" si="7"/>
        <v/>
      </c>
      <c r="E153" s="137" t="str">
        <f t="shared" si="6"/>
        <v/>
      </c>
      <c r="F153" s="19"/>
      <c r="G153" s="19"/>
      <c r="H153" s="19"/>
      <c r="I153" s="19"/>
      <c r="J153" s="19"/>
      <c r="K153" s="19"/>
      <c r="L153" s="19"/>
      <c r="Q153" s="19"/>
      <c r="R153" s="19"/>
      <c r="S153" s="19"/>
      <c r="T153" s="19"/>
      <c r="U153" s="19"/>
      <c r="V153" s="19"/>
      <c r="W153" s="19"/>
      <c r="X153" s="19"/>
      <c r="Y153" s="19"/>
    </row>
    <row r="154" spans="2:25" ht="12" customHeight="1">
      <c r="B154" s="144" t="str">
        <f>IF( ISBLANK('03.Muestra'!$C29),"",'03.Muestra'!$C29)</f>
        <v/>
      </c>
      <c r="C154" s="144" t="str">
        <f>IF( ISBLANK('03.Muestra'!$E29),"",'03.Muestra'!$E29)</f>
        <v/>
      </c>
      <c r="D154" s="168" t="str">
        <f t="shared" si="7"/>
        <v/>
      </c>
      <c r="E154" s="137" t="str">
        <f t="shared" si="6"/>
        <v/>
      </c>
      <c r="F154" s="19"/>
      <c r="G154" s="19"/>
      <c r="H154" s="19"/>
      <c r="I154" s="19"/>
      <c r="J154" s="19"/>
      <c r="K154" s="19"/>
      <c r="L154" s="19"/>
      <c r="Q154" s="19"/>
      <c r="R154" s="19"/>
      <c r="S154" s="19"/>
      <c r="T154" s="19"/>
      <c r="U154" s="19"/>
      <c r="V154" s="19"/>
      <c r="W154" s="19"/>
      <c r="X154" s="19"/>
      <c r="Y154" s="19"/>
    </row>
    <row r="155" spans="2:25" ht="12" customHeight="1">
      <c r="B155" s="144" t="str">
        <f>IF( ISBLANK('03.Muestra'!$C30),"",'03.Muestra'!$C30)</f>
        <v/>
      </c>
      <c r="C155" s="144" t="str">
        <f>IF( ISBLANK('03.Muestra'!$E30),"",'03.Muestra'!$E30)</f>
        <v/>
      </c>
      <c r="D155" s="168" t="str">
        <f t="shared" si="7"/>
        <v/>
      </c>
      <c r="E155" s="137" t="str">
        <f t="shared" si="6"/>
        <v/>
      </c>
      <c r="F155" s="19"/>
      <c r="G155" s="19"/>
      <c r="H155" s="19"/>
      <c r="I155" s="19"/>
      <c r="J155" s="19"/>
      <c r="K155" s="19"/>
      <c r="L155" s="19"/>
      <c r="Q155" s="19"/>
      <c r="R155" s="19"/>
      <c r="S155" s="19"/>
      <c r="T155" s="19"/>
      <c r="U155" s="19"/>
      <c r="V155" s="19"/>
      <c r="W155" s="19"/>
      <c r="X155" s="19"/>
      <c r="Y155" s="19"/>
    </row>
    <row r="156" spans="2:25" ht="12" customHeight="1">
      <c r="B156" s="144" t="str">
        <f>IF( ISBLANK('03.Muestra'!$C31),"",'03.Muestra'!$C31)</f>
        <v/>
      </c>
      <c r="C156" s="144" t="str">
        <f>IF( ISBLANK('03.Muestra'!$E31),"",'03.Muestra'!$E31)</f>
        <v/>
      </c>
      <c r="D156" s="168" t="str">
        <f t="shared" si="7"/>
        <v/>
      </c>
      <c r="E156" s="137"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4" t="str">
        <f>IF( ISBLANK('03.Muestra'!$C32),"",'03.Muestra'!$C32)</f>
        <v/>
      </c>
      <c r="C157" s="144" t="str">
        <f>IF( ISBLANK('03.Muestra'!$E32),"",'03.Muestra'!$E32)</f>
        <v/>
      </c>
      <c r="D157" s="168" t="str">
        <f t="shared" si="7"/>
        <v/>
      </c>
      <c r="E157" s="137"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4" t="str">
        <f>IF( ISBLANK('03.Muestra'!$C33),"",'03.Muestra'!$C33)</f>
        <v/>
      </c>
      <c r="C158" s="144" t="str">
        <f>IF( ISBLANK('03.Muestra'!$E33),"",'03.Muestra'!$E33)</f>
        <v/>
      </c>
      <c r="D158" s="168" t="str">
        <f t="shared" si="7"/>
        <v/>
      </c>
      <c r="E158" s="137"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4" t="str">
        <f>IF( ISBLANK('03.Muestra'!$C34),"",'03.Muestra'!$C34)</f>
        <v/>
      </c>
      <c r="C159" s="144" t="str">
        <f>IF( ISBLANK('03.Muestra'!$E34),"",'03.Muestra'!$E34)</f>
        <v/>
      </c>
      <c r="D159" s="168" t="str">
        <f t="shared" si="7"/>
        <v/>
      </c>
      <c r="E159" s="137"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4" t="str">
        <f>IF( ISBLANK('03.Muestra'!$C35),"",'03.Muestra'!$C35)</f>
        <v/>
      </c>
      <c r="C160" s="144" t="str">
        <f>IF( ISBLANK('03.Muestra'!$E35),"",'03.Muestra'!$E35)</f>
        <v/>
      </c>
      <c r="D160" s="168" t="str">
        <f t="shared" si="7"/>
        <v/>
      </c>
      <c r="E160" s="137"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4" t="str">
        <f>IF( ISBLANK('03.Muestra'!$C36),"",'03.Muestra'!$C36)</f>
        <v/>
      </c>
      <c r="C161" s="144" t="str">
        <f>IF( ISBLANK('03.Muestra'!$E36),"",'03.Muestra'!$E36)</f>
        <v/>
      </c>
      <c r="D161" s="168" t="str">
        <f t="shared" si="7"/>
        <v/>
      </c>
      <c r="E161" s="137" t="str">
        <f t="shared" si="6"/>
        <v/>
      </c>
      <c r="F161" s="157"/>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4" t="str">
        <f>IF( ISBLANK('03.Muestra'!$C37),"",'03.Muestra'!$C37)</f>
        <v/>
      </c>
      <c r="C162" s="144" t="str">
        <f>IF( ISBLANK('03.Muestra'!$E37),"",'03.Muestra'!$E37)</f>
        <v/>
      </c>
      <c r="D162" s="168" t="str">
        <f t="shared" si="7"/>
        <v/>
      </c>
      <c r="E162" s="137" t="str">
        <f t="shared" si="6"/>
        <v/>
      </c>
      <c r="F162" s="157"/>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4" t="str">
        <f>IF( ISBLANK('03.Muestra'!$C38),"",'03.Muestra'!$C38)</f>
        <v/>
      </c>
      <c r="C163" s="144" t="str">
        <f>IF( ISBLANK('03.Muestra'!$E38),"",'03.Muestra'!$E38)</f>
        <v/>
      </c>
      <c r="D163" s="168" t="str">
        <f t="shared" si="7"/>
        <v/>
      </c>
      <c r="E163" s="137" t="str">
        <f t="shared" si="6"/>
        <v/>
      </c>
      <c r="F163" s="157"/>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4" t="str">
        <f>IF( ISBLANK('03.Muestra'!$C39),"",'03.Muestra'!$C39)</f>
        <v/>
      </c>
      <c r="C164" s="144" t="str">
        <f>IF( ISBLANK('03.Muestra'!$E39),"",'03.Muestra'!$E39)</f>
        <v/>
      </c>
      <c r="D164" s="168" t="str">
        <f t="shared" si="7"/>
        <v/>
      </c>
      <c r="E164" s="137" t="str">
        <f t="shared" si="6"/>
        <v/>
      </c>
      <c r="F164" s="157"/>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4" t="str">
        <f>IF( ISBLANK('03.Muestra'!$C40),"",'03.Muestra'!$C40)</f>
        <v/>
      </c>
      <c r="C165" s="144" t="str">
        <f>IF( ISBLANK('03.Muestra'!$E40),"",'03.Muestra'!$E40)</f>
        <v/>
      </c>
      <c r="D165" s="168" t="str">
        <f t="shared" si="7"/>
        <v/>
      </c>
      <c r="E165" s="137" t="str">
        <f t="shared" si="6"/>
        <v/>
      </c>
      <c r="F165" s="157"/>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4" t="str">
        <f>IF( ISBLANK('03.Muestra'!$C41),"",'03.Muestra'!$C41)</f>
        <v/>
      </c>
      <c r="C166" s="144" t="str">
        <f>IF( ISBLANK('03.Muestra'!$E41),"",'03.Muestra'!$E41)</f>
        <v/>
      </c>
      <c r="D166" s="168" t="str">
        <f t="shared" si="7"/>
        <v/>
      </c>
      <c r="E166" s="137" t="str">
        <f t="shared" si="6"/>
        <v/>
      </c>
      <c r="F166" s="157"/>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4" t="str">
        <f>IF( ISBLANK('03.Muestra'!$C42),"",'03.Muestra'!$C42)</f>
        <v/>
      </c>
      <c r="C167" s="144" t="str">
        <f>IF( ISBLANK('03.Muestra'!$E42),"",'03.Muestra'!$E42)</f>
        <v/>
      </c>
      <c r="D167" s="168" t="str">
        <f t="shared" si="7"/>
        <v/>
      </c>
      <c r="E167" s="137"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7"/>
      <c r="E169" s="142"/>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4" t="s">
        <v>80</v>
      </c>
      <c r="C170" s="28" t="s">
        <v>138</v>
      </c>
      <c r="D170" s="29" t="s">
        <v>87</v>
      </c>
      <c r="E170" s="156"/>
      <c r="K170" s="19"/>
      <c r="L170" s="19"/>
      <c r="M170" s="19"/>
      <c r="N170" s="19"/>
      <c r="O170" s="19"/>
      <c r="P170" s="19"/>
      <c r="Q170" s="19"/>
      <c r="R170" s="19"/>
      <c r="S170" s="19"/>
      <c r="T170" s="19"/>
      <c r="U170" s="19"/>
      <c r="V170" s="19"/>
      <c r="W170" s="19"/>
      <c r="X170" s="19"/>
      <c r="Y170" s="19"/>
    </row>
    <row r="171" spans="2:25" ht="12" customHeight="1">
      <c r="B171" s="144" t="str">
        <f>IF( ISBLANK('03.Muestra'!$C8),"",'03.Muestra'!$C8)</f>
        <v>Servicio Canario de Salud</v>
      </c>
      <c r="C171" s="144" t="str">
        <f>IF( ISBLANK('03.Muestra'!$E8),"",'03.Muestra'!$E8)</f>
        <v>https://www3.gobiernodecanarias.org/sanidad/scs/</v>
      </c>
      <c r="D171" s="168" t="s">
        <v>78</v>
      </c>
      <c r="E171" s="137" t="str">
        <f t="shared" ref="E171:E205" si="8">IF(D171&lt;&gt;"",IF(AND(B171&lt;&gt;"",C171&lt;&gt;""),"","ERR"),"")</f>
        <v/>
      </c>
      <c r="F171" s="145" t="str">
        <f t="array" ref="F171:J171">TRANSPOSE('DATA - Oculta'!$U$9:$U$13)</f>
        <v>N/T</v>
      </c>
      <c r="G171" s="146" t="str">
        <v>N/D</v>
      </c>
      <c r="H171" s="147" t="str">
        <v>N/A</v>
      </c>
      <c r="I171" s="148" t="str">
        <v>Falla</v>
      </c>
      <c r="J171" s="149" t="str">
        <v>Pasa</v>
      </c>
      <c r="K171" s="150" t="s">
        <v>85</v>
      </c>
      <c r="L171" s="19"/>
      <c r="M171" s="19"/>
      <c r="N171" s="19"/>
      <c r="O171" s="19"/>
      <c r="P171" s="19"/>
      <c r="Q171" s="19"/>
      <c r="R171" s="19"/>
      <c r="S171" s="19"/>
      <c r="T171" s="19"/>
      <c r="U171" s="19"/>
      <c r="V171" s="19"/>
      <c r="W171" s="19"/>
      <c r="X171" s="19"/>
      <c r="Y171" s="19"/>
    </row>
    <row r="172" spans="2:25" ht="12" customHeight="1">
      <c r="B172" s="144" t="str">
        <f>IF( ISBLANK('03.Muestra'!$C9),"",'03.Muestra'!$C9)</f>
        <v>Profesionales</v>
      </c>
      <c r="C172" s="144" t="str">
        <f>IF( ISBLANK('03.Muestra'!$E9),"",'03.Muestra'!$E9)</f>
        <v>https://www3.gobiernodecanarias.org/sanidad/scs/tematica.jsp?idCarpeta=381a58ec-a15a-11e9-a502-d7333c007c29</v>
      </c>
      <c r="D172" s="168" t="s">
        <v>78</v>
      </c>
      <c r="E172" s="137" t="str">
        <f t="shared" si="8"/>
        <v/>
      </c>
      <c r="F172" s="151">
        <f ca="1">COUNTIF($D171:INDIRECT("$D" &amp;  SUM(ROW()-1,'03.Muestra'!$D$45)-1),F171)</f>
        <v>0</v>
      </c>
      <c r="G172" s="151">
        <f ca="1">COUNTIF($D171:INDIRECT("$D" &amp;  SUM(ROW()-1,'03.Muestra'!$D$45)-1),G171)</f>
        <v>0</v>
      </c>
      <c r="H172" s="151">
        <f ca="1">COUNTIF($D171:INDIRECT("$D" &amp;  SUM(ROW()-1,'03.Muestra'!$D$45)-1),H171)</f>
        <v>0</v>
      </c>
      <c r="I172" s="151">
        <f ca="1">COUNTIF($D171:INDIRECT("$D" &amp;  SUM(ROW()-1,'03.Muestra'!$D$45)-1),I171)</f>
        <v>0</v>
      </c>
      <c r="J172" s="151">
        <f ca="1">COUNTIF($D171:INDIRECT("$D" &amp;  SUM(ROW()-1,'03.Muestra'!$D$45)-1),J171)</f>
        <v>13</v>
      </c>
      <c r="K172" s="151">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4" t="str">
        <f>IF( ISBLANK('03.Muestra'!$C10),"",'03.Muestra'!$C10)</f>
        <v>Vacunación frente Covid-19</v>
      </c>
      <c r="C173" s="144" t="str">
        <f>IF( ISBLANK('03.Muestra'!$E10),"",'03.Muestra'!$E10)</f>
        <v>https://www3.gobiernodecanarias.org/sanidad/scs/contenidoGenerico.jsp?idDocument=c6332147-5728-11eb-8a2c-c902a217e6a5&amp;idCarpeta=e01092c2-7d66-11ea-871d-cb574c2473a4</v>
      </c>
      <c r="D173" s="168" t="s">
        <v>78</v>
      </c>
      <c r="E173" s="137"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4" t="str">
        <f>IF( ISBLANK('03.Muestra'!$C11),"",'03.Muestra'!$C11)</f>
        <v>SCS-Registro de centros</v>
      </c>
      <c r="C174" s="144" t="str">
        <f>IF( ISBLANK('03.Muestra'!$E11),"",'03.Muestra'!$E11)</f>
        <v>https://www3.gobiernodecanarias.org/sanidad/scs/RegistroCentros/DoLoad</v>
      </c>
      <c r="D174" s="168" t="s">
        <v>78</v>
      </c>
      <c r="E174" s="137"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4" t="str">
        <f>IF( ISBLANK('03.Muestra'!$C12),"",'03.Muestra'!$C12)</f>
        <v>MiAutoTestCovid</v>
      </c>
      <c r="C175" s="144" t="str">
        <f>IF( ISBLANK('03.Muestra'!$E12),"",'03.Muestra'!$E12)</f>
        <v>https://www3.gobiernodecanarias.org/sanidad/scs/Miautotestcovid/</v>
      </c>
      <c r="D175" s="168" t="s">
        <v>78</v>
      </c>
      <c r="E175" s="137"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4" t="str">
        <f>IF( ISBLANK('03.Muestra'!$C13),"",'03.Muestra'!$C13)</f>
        <v>Informes epidemiológicos</v>
      </c>
      <c r="C176" s="144" t="str">
        <f>IF( ISBLANK('03.Muestra'!$E13),"",'03.Muestra'!$E13)</f>
        <v>https://www3.gobiernodecanarias.org/sanidad/scs/contenidoGenerico.jsp?idDocument=83670f95-f738-11ea-8b38-0997195c2925&amp;idCarpeta=e01092c2-7d66-11ea-871d-cb574c2473a4</v>
      </c>
      <c r="D176" s="168" t="s">
        <v>78</v>
      </c>
      <c r="E176" s="137"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4" t="str">
        <f>IF( ISBLANK('03.Muestra'!$C14),"",'03.Muestra'!$C14)</f>
        <v>Mapa Sanitario</v>
      </c>
      <c r="C177" s="144" t="str">
        <f>IF( ISBLANK('03.Muestra'!$E14),"",'03.Muestra'!$E14)</f>
        <v>https://www3.gobiernodecanarias.org/sanidad/scs/mapa.jsp?idDocument=f1272534-b1e0-11e0-8086-e35e241032d3&amp;idCarpeta=75cf3520-ab2b-11dd-970d-d73a0633ac17</v>
      </c>
      <c r="D177" s="168" t="s">
        <v>78</v>
      </c>
      <c r="E177" s="137"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4" t="str">
        <f>IF( ISBLANK('03.Muestra'!$C15),"",'03.Muestra'!$C15)</f>
        <v>gaptfformacion</v>
      </c>
      <c r="C178" s="144" t="str">
        <f>IF( ISBLANK('03.Muestra'!$E15),"",'03.Muestra'!$E15)</f>
        <v>https://www3.gobiernodecanarias.org/scs/gaptfformacion/</v>
      </c>
      <c r="D178" s="168" t="s">
        <v>78</v>
      </c>
      <c r="E178" s="137"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4" t="str">
        <f>IF( ISBLANK('03.Muestra'!$C16),"",'03.Muestra'!$C16)</f>
        <v>Tarjeta Sanitaria</v>
      </c>
      <c r="C179" s="144" t="str">
        <f>IF( ISBLANK('03.Muestra'!$E16),"",'03.Muestra'!$E16)</f>
        <v>https://www3.gobiernodecanarias.org/sanidad/scs/contenidoGenerico.jsp?idDocument=9090ca1f-a9bb-11de-ae50-15aa3b9230b7&amp;idCarpeta=ae273cd1-b385-11e9-82f7-8d5cff9227e6</v>
      </c>
      <c r="D179" s="168" t="s">
        <v>78</v>
      </c>
      <c r="E179" s="137"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4" t="str">
        <f>IF( ISBLANK('03.Muestra'!$C17),"",'03.Muestra'!$C17)</f>
        <v>Mapa Playas</v>
      </c>
      <c r="C180" s="144" t="str">
        <f>IF( ISBLANK('03.Muestra'!$E17),"",'03.Muestra'!$E17)</f>
        <v>https://www3.gobiernodecanarias.org/sanidad/scs/mapa.jsp?idDocument=0200b78a-a2fa-11e0-9610-f1717f4d08a3&amp;idCarpeta=75cf3520-ab2b-11dd-970d-d73a0633ac17</v>
      </c>
      <c r="D180" s="168" t="s">
        <v>78</v>
      </c>
      <c r="E180" s="137"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4" t="str">
        <f>IF( ISBLANK('03.Muestra'!$C18),"",'03.Muestra'!$C18)</f>
        <v>Certificado Covid Digital</v>
      </c>
      <c r="C181" s="144" t="str">
        <f>IF( ISBLANK('03.Muestra'!$E18),"",'03.Muestra'!$E18)</f>
        <v>https://www3.gobiernodecanarias.org/sanidad/scs/contenidoGenerico.jsp?idDocument=2a91d475-c785-11eb-b581-0f5e23fc7f70&amp;idCarpeta=e01092c2-7d66-11ea-871d-cb574c2473a4</v>
      </c>
      <c r="D181" s="168" t="s">
        <v>78</v>
      </c>
      <c r="E181" s="137"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4" t="str">
        <f>IF( ISBLANK('03.Muestra'!$C19),"",'03.Muestra'!$C19)</f>
        <v>Ciudadania</v>
      </c>
      <c r="C182" s="144" t="str">
        <f>IF( ISBLANK('03.Muestra'!$E19),"",'03.Muestra'!$E19)</f>
        <v>https://www3.gobiernodecanarias.org/sanidad/scs/tematica.jsp?idCarpeta=ae273cd1-b385-11e9-82f7-8d5cff9227e6</v>
      </c>
      <c r="D182" s="168" t="s">
        <v>78</v>
      </c>
      <c r="E182" s="137"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4" t="str">
        <f>IF( ISBLANK('03.Muestra'!$C20),"",'03.Muestra'!$C20)</f>
        <v>Petición de cita hospital</v>
      </c>
      <c r="C183" s="144" t="str">
        <f>IF( ISBLANK('03.Muestra'!$E20),"",'03.Muestra'!$E20)</f>
        <v>https://www3.gobiernodecanarias.org/sanidad/scs/CitasHUC/</v>
      </c>
      <c r="D183" s="168" t="s">
        <v>78</v>
      </c>
      <c r="E183" s="137" t="str">
        <f t="shared" si="8"/>
        <v/>
      </c>
      <c r="F183" s="19"/>
      <c r="G183" s="19"/>
      <c r="H183" s="19"/>
      <c r="I183" s="19"/>
      <c r="J183" s="19"/>
      <c r="K183" s="19"/>
      <c r="L183" s="19"/>
      <c r="Q183" s="19"/>
      <c r="R183" s="19"/>
      <c r="S183" s="19"/>
      <c r="T183" s="19"/>
      <c r="U183" s="19"/>
      <c r="V183" s="19"/>
      <c r="W183" s="19"/>
      <c r="X183" s="19"/>
      <c r="Y183" s="19"/>
    </row>
    <row r="184" spans="2:25" ht="12" customHeight="1">
      <c r="B184" s="144" t="str">
        <f>IF( ISBLANK('03.Muestra'!$C21),"",'03.Muestra'!$C21)</f>
        <v/>
      </c>
      <c r="C184" s="144" t="str">
        <f>IF( ISBLANK('03.Muestra'!$E21),"",'03.Muestra'!$E21)</f>
        <v/>
      </c>
      <c r="D184" s="168" t="str">
        <f t="shared" ref="D178:D205" si="9">IF(AND(B184&lt;&gt;"",C184&lt;&gt;""),"N/T","")</f>
        <v/>
      </c>
      <c r="E184" s="137" t="str">
        <f t="shared" si="8"/>
        <v/>
      </c>
      <c r="F184" s="19"/>
      <c r="G184" s="19"/>
      <c r="H184" s="19"/>
      <c r="I184" s="19"/>
      <c r="J184" s="19"/>
      <c r="K184" s="19"/>
      <c r="L184" s="19"/>
      <c r="Q184" s="19"/>
      <c r="R184" s="19"/>
      <c r="S184" s="19"/>
      <c r="T184" s="19"/>
      <c r="U184" s="19"/>
      <c r="V184" s="19"/>
      <c r="W184" s="19"/>
      <c r="X184" s="19"/>
      <c r="Y184" s="19"/>
    </row>
    <row r="185" spans="2:25" ht="12" customHeight="1">
      <c r="B185" s="144" t="str">
        <f>IF( ISBLANK('03.Muestra'!$C22),"",'03.Muestra'!$C22)</f>
        <v/>
      </c>
      <c r="C185" s="144" t="str">
        <f>IF( ISBLANK('03.Muestra'!$E22),"",'03.Muestra'!$E22)</f>
        <v/>
      </c>
      <c r="D185" s="168" t="str">
        <f t="shared" si="9"/>
        <v/>
      </c>
      <c r="E185" s="137" t="str">
        <f t="shared" si="8"/>
        <v/>
      </c>
      <c r="F185" s="19"/>
      <c r="G185" s="19"/>
      <c r="H185" s="19"/>
      <c r="I185" s="19"/>
      <c r="J185" s="19"/>
      <c r="K185" s="19"/>
      <c r="L185" s="19"/>
      <c r="Q185" s="19"/>
      <c r="R185" s="19"/>
      <c r="S185" s="19"/>
      <c r="T185" s="19"/>
      <c r="U185" s="19"/>
      <c r="V185" s="19"/>
      <c r="W185" s="19"/>
      <c r="X185" s="19"/>
      <c r="Y185" s="19"/>
    </row>
    <row r="186" spans="2:25" ht="12" customHeight="1">
      <c r="B186" s="144" t="str">
        <f>IF( ISBLANK('03.Muestra'!$C23),"",'03.Muestra'!$C23)</f>
        <v/>
      </c>
      <c r="C186" s="144" t="str">
        <f>IF( ISBLANK('03.Muestra'!$E23),"",'03.Muestra'!$E23)</f>
        <v/>
      </c>
      <c r="D186" s="168" t="str">
        <f t="shared" si="9"/>
        <v/>
      </c>
      <c r="E186" s="137" t="str">
        <f t="shared" si="8"/>
        <v/>
      </c>
      <c r="F186" s="19"/>
      <c r="G186" s="19"/>
      <c r="H186" s="19"/>
      <c r="I186" s="19"/>
      <c r="J186" s="19"/>
      <c r="K186" s="19"/>
      <c r="L186" s="19"/>
      <c r="Q186" s="19"/>
      <c r="R186" s="19"/>
      <c r="S186" s="19"/>
      <c r="T186" s="19"/>
      <c r="U186" s="19"/>
      <c r="V186" s="19"/>
      <c r="W186" s="19"/>
      <c r="X186" s="19"/>
      <c r="Y186" s="19"/>
    </row>
    <row r="187" spans="2:25" ht="12" customHeight="1">
      <c r="B187" s="144" t="str">
        <f>IF( ISBLANK('03.Muestra'!$C24),"",'03.Muestra'!$C24)</f>
        <v/>
      </c>
      <c r="C187" s="144" t="str">
        <f>IF( ISBLANK('03.Muestra'!$E24),"",'03.Muestra'!$E24)</f>
        <v/>
      </c>
      <c r="D187" s="168" t="str">
        <f t="shared" si="9"/>
        <v/>
      </c>
      <c r="E187" s="137" t="str">
        <f t="shared" si="8"/>
        <v/>
      </c>
      <c r="F187" s="19"/>
      <c r="G187" s="19"/>
      <c r="H187" s="19"/>
      <c r="I187" s="19"/>
      <c r="J187" s="19"/>
      <c r="K187" s="19"/>
      <c r="L187" s="19"/>
      <c r="Q187" s="19"/>
      <c r="R187" s="19"/>
      <c r="S187" s="19"/>
      <c r="T187" s="19"/>
      <c r="U187" s="19"/>
      <c r="V187" s="19"/>
      <c r="W187" s="19"/>
      <c r="X187" s="19"/>
      <c r="Y187" s="19"/>
    </row>
    <row r="188" spans="2:25" ht="12" customHeight="1">
      <c r="B188" s="144" t="str">
        <f>IF( ISBLANK('03.Muestra'!$C25),"",'03.Muestra'!$C25)</f>
        <v/>
      </c>
      <c r="C188" s="144" t="str">
        <f>IF( ISBLANK('03.Muestra'!$E25),"",'03.Muestra'!$E25)</f>
        <v/>
      </c>
      <c r="D188" s="168" t="str">
        <f t="shared" si="9"/>
        <v/>
      </c>
      <c r="E188" s="137" t="str">
        <f t="shared" si="8"/>
        <v/>
      </c>
      <c r="F188" s="19"/>
      <c r="G188" s="19"/>
      <c r="H188" s="19"/>
      <c r="I188" s="19"/>
      <c r="J188" s="19"/>
      <c r="K188" s="19"/>
      <c r="L188" s="19"/>
      <c r="Q188" s="19"/>
      <c r="R188" s="19"/>
      <c r="S188" s="19"/>
      <c r="T188" s="19"/>
      <c r="U188" s="19"/>
      <c r="V188" s="19"/>
      <c r="W188" s="19"/>
      <c r="X188" s="19"/>
      <c r="Y188" s="19"/>
    </row>
    <row r="189" spans="2:25" ht="12" customHeight="1">
      <c r="B189" s="144" t="str">
        <f>IF( ISBLANK('03.Muestra'!$C26),"",'03.Muestra'!$C26)</f>
        <v/>
      </c>
      <c r="C189" s="144" t="str">
        <f>IF( ISBLANK('03.Muestra'!$E26),"",'03.Muestra'!$E26)</f>
        <v/>
      </c>
      <c r="D189" s="168" t="str">
        <f t="shared" si="9"/>
        <v/>
      </c>
      <c r="E189" s="137" t="str">
        <f t="shared" si="8"/>
        <v/>
      </c>
      <c r="F189" s="19"/>
      <c r="G189" s="19"/>
      <c r="H189" s="19"/>
      <c r="I189" s="19"/>
      <c r="J189" s="19"/>
      <c r="K189" s="19"/>
      <c r="L189" s="19"/>
      <c r="Q189" s="19"/>
      <c r="R189" s="19"/>
      <c r="S189" s="19"/>
      <c r="T189" s="19"/>
      <c r="U189" s="19"/>
      <c r="V189" s="19"/>
      <c r="W189" s="19"/>
      <c r="X189" s="19"/>
      <c r="Y189" s="19"/>
    </row>
    <row r="190" spans="2:25" ht="12" customHeight="1">
      <c r="B190" s="144" t="str">
        <f>IF( ISBLANK('03.Muestra'!$C27),"",'03.Muestra'!$C27)</f>
        <v/>
      </c>
      <c r="C190" s="144" t="str">
        <f>IF( ISBLANK('03.Muestra'!$E27),"",'03.Muestra'!$E27)</f>
        <v/>
      </c>
      <c r="D190" s="168" t="str">
        <f t="shared" si="9"/>
        <v/>
      </c>
      <c r="E190" s="137" t="str">
        <f t="shared" si="8"/>
        <v/>
      </c>
      <c r="F190" s="19"/>
      <c r="G190" s="19"/>
      <c r="H190" s="19"/>
      <c r="I190" s="19"/>
      <c r="J190" s="19"/>
      <c r="K190" s="19"/>
      <c r="L190" s="19"/>
      <c r="Q190" s="19"/>
      <c r="R190" s="19"/>
      <c r="S190" s="19"/>
      <c r="T190" s="19"/>
      <c r="U190" s="19"/>
      <c r="V190" s="19"/>
      <c r="W190" s="19"/>
      <c r="X190" s="19"/>
      <c r="Y190" s="19"/>
    </row>
    <row r="191" spans="2:25" ht="12" customHeight="1">
      <c r="B191" s="144" t="str">
        <f>IF( ISBLANK('03.Muestra'!$C28),"",'03.Muestra'!$C28)</f>
        <v/>
      </c>
      <c r="C191" s="144" t="str">
        <f>IF( ISBLANK('03.Muestra'!$E28),"",'03.Muestra'!$E28)</f>
        <v/>
      </c>
      <c r="D191" s="168" t="str">
        <f t="shared" si="9"/>
        <v/>
      </c>
      <c r="E191" s="137" t="str">
        <f t="shared" si="8"/>
        <v/>
      </c>
      <c r="F191" s="19"/>
      <c r="G191" s="19"/>
      <c r="H191" s="19"/>
      <c r="I191" s="19"/>
      <c r="J191" s="19"/>
      <c r="K191" s="19"/>
      <c r="L191" s="19"/>
      <c r="Q191" s="19"/>
      <c r="R191" s="19"/>
      <c r="S191" s="19"/>
      <c r="T191" s="19"/>
      <c r="U191" s="19"/>
      <c r="V191" s="19"/>
      <c r="W191" s="19"/>
      <c r="X191" s="19"/>
      <c r="Y191" s="19"/>
    </row>
    <row r="192" spans="2:25" ht="12" customHeight="1">
      <c r="B192" s="144" t="str">
        <f>IF( ISBLANK('03.Muestra'!$C29),"",'03.Muestra'!$C29)</f>
        <v/>
      </c>
      <c r="C192" s="144" t="str">
        <f>IF( ISBLANK('03.Muestra'!$E29),"",'03.Muestra'!$E29)</f>
        <v/>
      </c>
      <c r="D192" s="168" t="str">
        <f t="shared" si="9"/>
        <v/>
      </c>
      <c r="E192" s="137" t="str">
        <f t="shared" si="8"/>
        <v/>
      </c>
      <c r="F192" s="19"/>
      <c r="G192" s="19"/>
      <c r="H192" s="19"/>
      <c r="I192" s="19"/>
      <c r="J192" s="19"/>
      <c r="K192" s="19"/>
      <c r="L192" s="19"/>
      <c r="Q192" s="19"/>
      <c r="R192" s="19"/>
      <c r="S192" s="19"/>
      <c r="T192" s="19"/>
      <c r="U192" s="19"/>
      <c r="V192" s="19"/>
      <c r="W192" s="19"/>
      <c r="X192" s="19"/>
      <c r="Y192" s="19"/>
    </row>
    <row r="193" spans="2:25" ht="12" customHeight="1">
      <c r="B193" s="144" t="str">
        <f>IF( ISBLANK('03.Muestra'!$C30),"",'03.Muestra'!$C30)</f>
        <v/>
      </c>
      <c r="C193" s="144" t="str">
        <f>IF( ISBLANK('03.Muestra'!$E30),"",'03.Muestra'!$E30)</f>
        <v/>
      </c>
      <c r="D193" s="168" t="str">
        <f t="shared" si="9"/>
        <v/>
      </c>
      <c r="E193" s="137" t="str">
        <f t="shared" si="8"/>
        <v/>
      </c>
      <c r="F193" s="19"/>
      <c r="G193" s="19"/>
      <c r="H193" s="19"/>
      <c r="I193" s="19"/>
      <c r="J193" s="19"/>
      <c r="K193" s="19"/>
      <c r="L193" s="19"/>
      <c r="Q193" s="19"/>
      <c r="R193" s="19"/>
      <c r="S193" s="19"/>
      <c r="T193" s="19"/>
      <c r="U193" s="19"/>
      <c r="V193" s="19"/>
      <c r="W193" s="19"/>
      <c r="X193" s="19"/>
      <c r="Y193" s="19"/>
    </row>
    <row r="194" spans="2:25" ht="12" customHeight="1">
      <c r="B194" s="144" t="str">
        <f>IF( ISBLANK('03.Muestra'!$C31),"",'03.Muestra'!$C31)</f>
        <v/>
      </c>
      <c r="C194" s="144" t="str">
        <f>IF( ISBLANK('03.Muestra'!$E31),"",'03.Muestra'!$E31)</f>
        <v/>
      </c>
      <c r="D194" s="168" t="str">
        <f t="shared" si="9"/>
        <v/>
      </c>
      <c r="E194" s="137"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4" t="str">
        <f>IF( ISBLANK('03.Muestra'!$C32),"",'03.Muestra'!$C32)</f>
        <v/>
      </c>
      <c r="C195" s="144" t="str">
        <f>IF( ISBLANK('03.Muestra'!$E32),"",'03.Muestra'!$E32)</f>
        <v/>
      </c>
      <c r="D195" s="168" t="str">
        <f t="shared" si="9"/>
        <v/>
      </c>
      <c r="E195" s="137"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4" t="str">
        <f>IF( ISBLANK('03.Muestra'!$C33),"",'03.Muestra'!$C33)</f>
        <v/>
      </c>
      <c r="C196" s="144" t="str">
        <f>IF( ISBLANK('03.Muestra'!$E33),"",'03.Muestra'!$E33)</f>
        <v/>
      </c>
      <c r="D196" s="168" t="str">
        <f t="shared" si="9"/>
        <v/>
      </c>
      <c r="E196" s="137"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4" t="str">
        <f>IF( ISBLANK('03.Muestra'!$C34),"",'03.Muestra'!$C34)</f>
        <v/>
      </c>
      <c r="C197" s="144" t="str">
        <f>IF( ISBLANK('03.Muestra'!$E34),"",'03.Muestra'!$E34)</f>
        <v/>
      </c>
      <c r="D197" s="168" t="str">
        <f t="shared" si="9"/>
        <v/>
      </c>
      <c r="E197" s="137"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4" t="str">
        <f>IF( ISBLANK('03.Muestra'!$C35),"",'03.Muestra'!$C35)</f>
        <v/>
      </c>
      <c r="C198" s="144" t="str">
        <f>IF( ISBLANK('03.Muestra'!$E35),"",'03.Muestra'!$E35)</f>
        <v/>
      </c>
      <c r="D198" s="168" t="str">
        <f t="shared" si="9"/>
        <v/>
      </c>
      <c r="E198" s="137"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4" t="str">
        <f>IF( ISBLANK('03.Muestra'!$C36),"",'03.Muestra'!$C36)</f>
        <v/>
      </c>
      <c r="C199" s="144" t="str">
        <f>IF( ISBLANK('03.Muestra'!$E36),"",'03.Muestra'!$E36)</f>
        <v/>
      </c>
      <c r="D199" s="168" t="str">
        <f t="shared" si="9"/>
        <v/>
      </c>
      <c r="E199" s="137" t="str">
        <f t="shared" si="8"/>
        <v/>
      </c>
      <c r="F199" s="157"/>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4" t="str">
        <f>IF( ISBLANK('03.Muestra'!$C37),"",'03.Muestra'!$C37)</f>
        <v/>
      </c>
      <c r="C200" s="144" t="str">
        <f>IF( ISBLANK('03.Muestra'!$E37),"",'03.Muestra'!$E37)</f>
        <v/>
      </c>
      <c r="D200" s="168" t="str">
        <f t="shared" si="9"/>
        <v/>
      </c>
      <c r="E200" s="137" t="str">
        <f t="shared" si="8"/>
        <v/>
      </c>
      <c r="F200" s="157"/>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4" t="str">
        <f>IF( ISBLANK('03.Muestra'!$C38),"",'03.Muestra'!$C38)</f>
        <v/>
      </c>
      <c r="C201" s="144" t="str">
        <f>IF( ISBLANK('03.Muestra'!$E38),"",'03.Muestra'!$E38)</f>
        <v/>
      </c>
      <c r="D201" s="168" t="str">
        <f t="shared" si="9"/>
        <v/>
      </c>
      <c r="E201" s="137" t="str">
        <f t="shared" si="8"/>
        <v/>
      </c>
      <c r="F201" s="157"/>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4" t="str">
        <f>IF( ISBLANK('03.Muestra'!$C39),"",'03.Muestra'!$C39)</f>
        <v/>
      </c>
      <c r="C202" s="144" t="str">
        <f>IF( ISBLANK('03.Muestra'!$E39),"",'03.Muestra'!$E39)</f>
        <v/>
      </c>
      <c r="D202" s="168" t="str">
        <f t="shared" si="9"/>
        <v/>
      </c>
      <c r="E202" s="137" t="str">
        <f t="shared" si="8"/>
        <v/>
      </c>
      <c r="F202" s="157"/>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4" t="str">
        <f>IF( ISBLANK('03.Muestra'!$C40),"",'03.Muestra'!$C40)</f>
        <v/>
      </c>
      <c r="C203" s="144" t="str">
        <f>IF( ISBLANK('03.Muestra'!$E40),"",'03.Muestra'!$E40)</f>
        <v/>
      </c>
      <c r="D203" s="168" t="str">
        <f t="shared" si="9"/>
        <v/>
      </c>
      <c r="E203" s="137" t="str">
        <f t="shared" si="8"/>
        <v/>
      </c>
      <c r="F203" s="157"/>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4" t="str">
        <f>IF( ISBLANK('03.Muestra'!$C41),"",'03.Muestra'!$C41)</f>
        <v/>
      </c>
      <c r="C204" s="144" t="str">
        <f>IF( ISBLANK('03.Muestra'!$E41),"",'03.Muestra'!$E41)</f>
        <v/>
      </c>
      <c r="D204" s="168" t="str">
        <f t="shared" si="9"/>
        <v/>
      </c>
      <c r="E204" s="137" t="str">
        <f t="shared" si="8"/>
        <v/>
      </c>
      <c r="F204" s="157"/>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4" t="str">
        <f>IF( ISBLANK('03.Muestra'!$C42),"",'03.Muestra'!$C42)</f>
        <v/>
      </c>
      <c r="C205" s="144" t="str">
        <f>IF( ISBLANK('03.Muestra'!$E42),"",'03.Muestra'!$E42)</f>
        <v/>
      </c>
      <c r="D205" s="168" t="str">
        <f t="shared" si="9"/>
        <v/>
      </c>
      <c r="E205" s="137"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7"/>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7"/>
      <c r="E207" s="142"/>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4" t="s">
        <v>80</v>
      </c>
      <c r="C208" s="28" t="s">
        <v>139</v>
      </c>
      <c r="D208" s="29" t="s">
        <v>87</v>
      </c>
      <c r="E208" s="156"/>
      <c r="K208" s="19"/>
      <c r="L208" s="19"/>
      <c r="M208" s="19"/>
      <c r="N208" s="19"/>
      <c r="O208" s="19"/>
      <c r="P208" s="19"/>
      <c r="Q208" s="19"/>
      <c r="R208" s="19"/>
      <c r="S208" s="19"/>
      <c r="T208" s="19"/>
      <c r="U208" s="19"/>
      <c r="V208" s="19"/>
      <c r="W208" s="19"/>
      <c r="X208" s="19"/>
      <c r="Y208" s="19"/>
    </row>
    <row r="209" spans="2:25" ht="12" customHeight="1">
      <c r="B209" s="144" t="str">
        <f>IF( ISBLANK('03.Muestra'!$C8),"",'03.Muestra'!$C8)</f>
        <v>Servicio Canario de Salud</v>
      </c>
      <c r="C209" s="144" t="str">
        <f>IF( ISBLANK('03.Muestra'!$E8),"",'03.Muestra'!$E8)</f>
        <v>https://www3.gobiernodecanarias.org/sanidad/scs/</v>
      </c>
      <c r="D209" s="168" t="s">
        <v>78</v>
      </c>
      <c r="E209" s="137" t="str">
        <f t="shared" ref="E209:E243" si="10">IF(D209&lt;&gt;"",IF(AND(B209&lt;&gt;"",C209&lt;&gt;""),"","ERR"),"")</f>
        <v/>
      </c>
      <c r="F209" s="145" t="str">
        <f t="array" ref="F209:J209">TRANSPOSE('DATA - Oculta'!$U$9:$U$13)</f>
        <v>N/T</v>
      </c>
      <c r="G209" s="146" t="str">
        <v>N/D</v>
      </c>
      <c r="H209" s="147" t="str">
        <v>N/A</v>
      </c>
      <c r="I209" s="148" t="str">
        <v>Falla</v>
      </c>
      <c r="J209" s="149" t="str">
        <v>Pasa</v>
      </c>
      <c r="K209" s="150" t="s">
        <v>85</v>
      </c>
      <c r="L209" s="19"/>
      <c r="M209" s="19"/>
      <c r="N209" s="19"/>
      <c r="O209" s="19"/>
      <c r="P209" s="19"/>
      <c r="Q209" s="19"/>
      <c r="R209" s="19"/>
      <c r="S209" s="19"/>
      <c r="T209" s="19"/>
      <c r="U209" s="19"/>
      <c r="V209" s="19"/>
      <c r="W209" s="19"/>
      <c r="X209" s="19"/>
      <c r="Y209" s="19"/>
    </row>
    <row r="210" spans="2:25" ht="12" customHeight="1">
      <c r="B210" s="144" t="str">
        <f>IF( ISBLANK('03.Muestra'!$C9),"",'03.Muestra'!$C9)</f>
        <v>Profesionales</v>
      </c>
      <c r="C210" s="144" t="str">
        <f>IF( ISBLANK('03.Muestra'!$E9),"",'03.Muestra'!$E9)</f>
        <v>https://www3.gobiernodecanarias.org/sanidad/scs/tematica.jsp?idCarpeta=381a58ec-a15a-11e9-a502-d7333c007c29</v>
      </c>
      <c r="D210" s="168" t="s">
        <v>78</v>
      </c>
      <c r="E210" s="137" t="str">
        <f t="shared" si="10"/>
        <v/>
      </c>
      <c r="F210" s="151">
        <f ca="1">COUNTIF($D209:INDIRECT("$D" &amp;  SUM(ROW()-1,'03.Muestra'!$D$45)-1),F209)</f>
        <v>0</v>
      </c>
      <c r="G210" s="151">
        <f ca="1">COUNTIF($D209:INDIRECT("$D" &amp;  SUM(ROW()-1,'03.Muestra'!$D$45)-1),G209)</f>
        <v>0</v>
      </c>
      <c r="H210" s="151">
        <f ca="1">COUNTIF($D209:INDIRECT("$D" &amp;  SUM(ROW()-1,'03.Muestra'!$D$45)-1),H209)</f>
        <v>0</v>
      </c>
      <c r="I210" s="151">
        <f ca="1">COUNTIF($D209:INDIRECT("$D" &amp;  SUM(ROW()-1,'03.Muestra'!$D$45)-1),I209)</f>
        <v>0</v>
      </c>
      <c r="J210" s="151">
        <f ca="1">COUNTIF($D209:INDIRECT("$D" &amp;  SUM(ROW()-1,'03.Muestra'!$D$45)-1),J209)</f>
        <v>13</v>
      </c>
      <c r="K210" s="151">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4" t="str">
        <f>IF( ISBLANK('03.Muestra'!$C10),"",'03.Muestra'!$C10)</f>
        <v>Vacunación frente Covid-19</v>
      </c>
      <c r="C211" s="144" t="str">
        <f>IF( ISBLANK('03.Muestra'!$E10),"",'03.Muestra'!$E10)</f>
        <v>https://www3.gobiernodecanarias.org/sanidad/scs/contenidoGenerico.jsp?idDocument=c6332147-5728-11eb-8a2c-c902a217e6a5&amp;idCarpeta=e01092c2-7d66-11ea-871d-cb574c2473a4</v>
      </c>
      <c r="D211" s="168" t="s">
        <v>78</v>
      </c>
      <c r="E211" s="137"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4" t="str">
        <f>IF( ISBLANK('03.Muestra'!$C11),"",'03.Muestra'!$C11)</f>
        <v>SCS-Registro de centros</v>
      </c>
      <c r="C212" s="144" t="str">
        <f>IF( ISBLANK('03.Muestra'!$E11),"",'03.Muestra'!$E11)</f>
        <v>https://www3.gobiernodecanarias.org/sanidad/scs/RegistroCentros/DoLoad</v>
      </c>
      <c r="D212" s="168" t="s">
        <v>78</v>
      </c>
      <c r="E212" s="137"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4" t="str">
        <f>IF( ISBLANK('03.Muestra'!$C12),"",'03.Muestra'!$C12)</f>
        <v>MiAutoTestCovid</v>
      </c>
      <c r="C213" s="144" t="str">
        <f>IF( ISBLANK('03.Muestra'!$E12),"",'03.Muestra'!$E12)</f>
        <v>https://www3.gobiernodecanarias.org/sanidad/scs/Miautotestcovid/</v>
      </c>
      <c r="D213" s="168" t="s">
        <v>78</v>
      </c>
      <c r="E213" s="137"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4" t="str">
        <f>IF( ISBLANK('03.Muestra'!$C13),"",'03.Muestra'!$C13)</f>
        <v>Informes epidemiológicos</v>
      </c>
      <c r="C214" s="144" t="str">
        <f>IF( ISBLANK('03.Muestra'!$E13),"",'03.Muestra'!$E13)</f>
        <v>https://www3.gobiernodecanarias.org/sanidad/scs/contenidoGenerico.jsp?idDocument=83670f95-f738-11ea-8b38-0997195c2925&amp;idCarpeta=e01092c2-7d66-11ea-871d-cb574c2473a4</v>
      </c>
      <c r="D214" s="168" t="s">
        <v>78</v>
      </c>
      <c r="E214" s="137"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4" t="str">
        <f>IF( ISBLANK('03.Muestra'!$C14),"",'03.Muestra'!$C14)</f>
        <v>Mapa Sanitario</v>
      </c>
      <c r="C215" s="144" t="str">
        <f>IF( ISBLANK('03.Muestra'!$E14),"",'03.Muestra'!$E14)</f>
        <v>https://www3.gobiernodecanarias.org/sanidad/scs/mapa.jsp?idDocument=f1272534-b1e0-11e0-8086-e35e241032d3&amp;idCarpeta=75cf3520-ab2b-11dd-970d-d73a0633ac17</v>
      </c>
      <c r="D215" s="168" t="s">
        <v>78</v>
      </c>
      <c r="E215" s="137"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4" t="str">
        <f>IF( ISBLANK('03.Muestra'!$C15),"",'03.Muestra'!$C15)</f>
        <v>gaptfformacion</v>
      </c>
      <c r="C216" s="144" t="str">
        <f>IF( ISBLANK('03.Muestra'!$E15),"",'03.Muestra'!$E15)</f>
        <v>https://www3.gobiernodecanarias.org/scs/gaptfformacion/</v>
      </c>
      <c r="D216" s="168" t="s">
        <v>78</v>
      </c>
      <c r="E216" s="137"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4" t="str">
        <f>IF( ISBLANK('03.Muestra'!$C16),"",'03.Muestra'!$C16)</f>
        <v>Tarjeta Sanitaria</v>
      </c>
      <c r="C217" s="144" t="str">
        <f>IF( ISBLANK('03.Muestra'!$E16),"",'03.Muestra'!$E16)</f>
        <v>https://www3.gobiernodecanarias.org/sanidad/scs/contenidoGenerico.jsp?idDocument=9090ca1f-a9bb-11de-ae50-15aa3b9230b7&amp;idCarpeta=ae273cd1-b385-11e9-82f7-8d5cff9227e6</v>
      </c>
      <c r="D217" s="168" t="s">
        <v>78</v>
      </c>
      <c r="E217" s="137"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4" t="str">
        <f>IF( ISBLANK('03.Muestra'!$C17),"",'03.Muestra'!$C17)</f>
        <v>Mapa Playas</v>
      </c>
      <c r="C218" s="144" t="str">
        <f>IF( ISBLANK('03.Muestra'!$E17),"",'03.Muestra'!$E17)</f>
        <v>https://www3.gobiernodecanarias.org/sanidad/scs/mapa.jsp?idDocument=0200b78a-a2fa-11e0-9610-f1717f4d08a3&amp;idCarpeta=75cf3520-ab2b-11dd-970d-d73a0633ac17</v>
      </c>
      <c r="D218" s="168" t="s">
        <v>78</v>
      </c>
      <c r="E218" s="137"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4" t="str">
        <f>IF( ISBLANK('03.Muestra'!$C18),"",'03.Muestra'!$C18)</f>
        <v>Certificado Covid Digital</v>
      </c>
      <c r="C219" s="144" t="str">
        <f>IF( ISBLANK('03.Muestra'!$E18),"",'03.Muestra'!$E18)</f>
        <v>https://www3.gobiernodecanarias.org/sanidad/scs/contenidoGenerico.jsp?idDocument=2a91d475-c785-11eb-b581-0f5e23fc7f70&amp;idCarpeta=e01092c2-7d66-11ea-871d-cb574c2473a4</v>
      </c>
      <c r="D219" s="168" t="s">
        <v>78</v>
      </c>
      <c r="E219" s="137"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4" t="str">
        <f>IF( ISBLANK('03.Muestra'!$C19),"",'03.Muestra'!$C19)</f>
        <v>Ciudadania</v>
      </c>
      <c r="C220" s="144" t="str">
        <f>IF( ISBLANK('03.Muestra'!$E19),"",'03.Muestra'!$E19)</f>
        <v>https://www3.gobiernodecanarias.org/sanidad/scs/tematica.jsp?idCarpeta=ae273cd1-b385-11e9-82f7-8d5cff9227e6</v>
      </c>
      <c r="D220" s="168" t="s">
        <v>78</v>
      </c>
      <c r="E220" s="137"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4" t="str">
        <f>IF( ISBLANK('03.Muestra'!$C20),"",'03.Muestra'!$C20)</f>
        <v>Petición de cita hospital</v>
      </c>
      <c r="C221" s="144" t="str">
        <f>IF( ISBLANK('03.Muestra'!$E20),"",'03.Muestra'!$E20)</f>
        <v>https://www3.gobiernodecanarias.org/sanidad/scs/CitasHUC/</v>
      </c>
      <c r="D221" s="168" t="s">
        <v>78</v>
      </c>
      <c r="E221" s="137" t="str">
        <f t="shared" si="10"/>
        <v/>
      </c>
      <c r="F221" s="19"/>
      <c r="G221" s="19"/>
      <c r="H221" s="19"/>
      <c r="I221" s="19"/>
      <c r="J221" s="19"/>
      <c r="K221" s="19"/>
      <c r="L221" s="19"/>
      <c r="Q221" s="19"/>
      <c r="R221" s="19"/>
      <c r="S221" s="19"/>
      <c r="T221" s="19"/>
      <c r="U221" s="19"/>
      <c r="V221" s="19"/>
      <c r="W221" s="19"/>
      <c r="X221" s="19"/>
      <c r="Y221" s="19"/>
    </row>
    <row r="222" spans="2:25" ht="12" customHeight="1">
      <c r="B222" s="144" t="str">
        <f>IF( ISBLANK('03.Muestra'!$C21),"",'03.Muestra'!$C21)</f>
        <v/>
      </c>
      <c r="C222" s="144" t="str">
        <f>IF( ISBLANK('03.Muestra'!$E21),"",'03.Muestra'!$E21)</f>
        <v/>
      </c>
      <c r="D222" s="168" t="str">
        <f t="shared" ref="D216:D243" si="11">IF(AND(B222&lt;&gt;"",C222&lt;&gt;""),"N/T","")</f>
        <v/>
      </c>
      <c r="E222" s="137" t="str">
        <f t="shared" si="10"/>
        <v/>
      </c>
      <c r="F222" s="19"/>
      <c r="G222" s="19"/>
      <c r="H222" s="19"/>
      <c r="I222" s="19"/>
      <c r="J222" s="19"/>
      <c r="K222" s="19"/>
      <c r="L222" s="19"/>
      <c r="Q222" s="19"/>
      <c r="R222" s="19"/>
      <c r="S222" s="19"/>
      <c r="T222" s="19"/>
      <c r="U222" s="19"/>
      <c r="V222" s="19"/>
      <c r="W222" s="19"/>
      <c r="X222" s="19"/>
      <c r="Y222" s="19"/>
    </row>
    <row r="223" spans="2:25" ht="12" customHeight="1">
      <c r="B223" s="144" t="str">
        <f>IF( ISBLANK('03.Muestra'!$C22),"",'03.Muestra'!$C22)</f>
        <v/>
      </c>
      <c r="C223" s="144" t="str">
        <f>IF( ISBLANK('03.Muestra'!$E22),"",'03.Muestra'!$E22)</f>
        <v/>
      </c>
      <c r="D223" s="168" t="str">
        <f t="shared" si="11"/>
        <v/>
      </c>
      <c r="E223" s="137" t="str">
        <f t="shared" si="10"/>
        <v/>
      </c>
      <c r="F223" s="19"/>
      <c r="G223" s="19"/>
      <c r="H223" s="19"/>
      <c r="I223" s="19"/>
      <c r="J223" s="19"/>
      <c r="K223" s="19"/>
      <c r="L223" s="19"/>
      <c r="Q223" s="19"/>
      <c r="R223" s="19"/>
      <c r="S223" s="19"/>
      <c r="T223" s="19"/>
      <c r="U223" s="19"/>
      <c r="V223" s="19"/>
      <c r="W223" s="19"/>
      <c r="X223" s="19"/>
      <c r="Y223" s="19"/>
    </row>
    <row r="224" spans="2:25" ht="12" customHeight="1">
      <c r="B224" s="144" t="str">
        <f>IF( ISBLANK('03.Muestra'!$C23),"",'03.Muestra'!$C23)</f>
        <v/>
      </c>
      <c r="C224" s="144" t="str">
        <f>IF( ISBLANK('03.Muestra'!$E23),"",'03.Muestra'!$E23)</f>
        <v/>
      </c>
      <c r="D224" s="168" t="str">
        <f t="shared" si="11"/>
        <v/>
      </c>
      <c r="E224" s="137" t="str">
        <f t="shared" si="10"/>
        <v/>
      </c>
      <c r="F224" s="19"/>
      <c r="G224" s="19"/>
      <c r="H224" s="19"/>
      <c r="I224" s="19"/>
      <c r="J224" s="19"/>
      <c r="K224" s="19"/>
      <c r="L224" s="19"/>
      <c r="Q224" s="19"/>
      <c r="R224" s="19"/>
      <c r="S224" s="19"/>
      <c r="T224" s="19"/>
      <c r="U224" s="19"/>
      <c r="V224" s="19"/>
      <c r="W224" s="19"/>
      <c r="X224" s="19"/>
      <c r="Y224" s="19"/>
    </row>
    <row r="225" spans="2:25" ht="12" customHeight="1">
      <c r="B225" s="144" t="str">
        <f>IF( ISBLANK('03.Muestra'!$C24),"",'03.Muestra'!$C24)</f>
        <v/>
      </c>
      <c r="C225" s="144" t="str">
        <f>IF( ISBLANK('03.Muestra'!$E24),"",'03.Muestra'!$E24)</f>
        <v/>
      </c>
      <c r="D225" s="168" t="str">
        <f t="shared" si="11"/>
        <v/>
      </c>
      <c r="E225" s="137" t="str">
        <f t="shared" si="10"/>
        <v/>
      </c>
      <c r="F225" s="19"/>
      <c r="G225" s="19"/>
      <c r="H225" s="19"/>
      <c r="I225" s="19"/>
      <c r="J225" s="19"/>
      <c r="K225" s="19"/>
      <c r="L225" s="19"/>
      <c r="Q225" s="19"/>
      <c r="R225" s="19"/>
      <c r="S225" s="19"/>
      <c r="T225" s="19"/>
      <c r="U225" s="19"/>
      <c r="V225" s="19"/>
      <c r="W225" s="19"/>
      <c r="X225" s="19"/>
      <c r="Y225" s="19"/>
    </row>
    <row r="226" spans="2:25" ht="12" customHeight="1">
      <c r="B226" s="144" t="str">
        <f>IF( ISBLANK('03.Muestra'!$C25),"",'03.Muestra'!$C25)</f>
        <v/>
      </c>
      <c r="C226" s="144" t="str">
        <f>IF( ISBLANK('03.Muestra'!$E25),"",'03.Muestra'!$E25)</f>
        <v/>
      </c>
      <c r="D226" s="168" t="str">
        <f t="shared" si="11"/>
        <v/>
      </c>
      <c r="E226" s="137" t="str">
        <f t="shared" si="10"/>
        <v/>
      </c>
      <c r="F226" s="19"/>
      <c r="G226" s="19"/>
      <c r="H226" s="19"/>
      <c r="I226" s="19"/>
      <c r="J226" s="19"/>
      <c r="K226" s="19"/>
      <c r="L226" s="19"/>
      <c r="Q226" s="19"/>
      <c r="R226" s="19"/>
      <c r="S226" s="19"/>
      <c r="T226" s="19"/>
      <c r="U226" s="19"/>
      <c r="V226" s="19"/>
      <c r="W226" s="19"/>
      <c r="X226" s="19"/>
      <c r="Y226" s="19"/>
    </row>
    <row r="227" spans="2:25" ht="12" customHeight="1">
      <c r="B227" s="144" t="str">
        <f>IF( ISBLANK('03.Muestra'!$C26),"",'03.Muestra'!$C26)</f>
        <v/>
      </c>
      <c r="C227" s="144" t="str">
        <f>IF( ISBLANK('03.Muestra'!$E26),"",'03.Muestra'!$E26)</f>
        <v/>
      </c>
      <c r="D227" s="168" t="str">
        <f t="shared" si="11"/>
        <v/>
      </c>
      <c r="E227" s="137" t="str">
        <f t="shared" si="10"/>
        <v/>
      </c>
      <c r="F227" s="19"/>
      <c r="G227" s="19"/>
      <c r="H227" s="19"/>
      <c r="I227" s="19"/>
      <c r="J227" s="19"/>
      <c r="K227" s="19"/>
      <c r="L227" s="19"/>
      <c r="Q227" s="19"/>
      <c r="R227" s="19"/>
      <c r="S227" s="19"/>
      <c r="T227" s="19"/>
      <c r="U227" s="19"/>
      <c r="V227" s="19"/>
      <c r="W227" s="19"/>
      <c r="X227" s="19"/>
      <c r="Y227" s="19"/>
    </row>
    <row r="228" spans="2:25" ht="12" customHeight="1">
      <c r="B228" s="144" t="str">
        <f>IF( ISBLANK('03.Muestra'!$C27),"",'03.Muestra'!$C27)</f>
        <v/>
      </c>
      <c r="C228" s="144" t="str">
        <f>IF( ISBLANK('03.Muestra'!$E27),"",'03.Muestra'!$E27)</f>
        <v/>
      </c>
      <c r="D228" s="168" t="str">
        <f t="shared" si="11"/>
        <v/>
      </c>
      <c r="E228" s="137" t="str">
        <f t="shared" si="10"/>
        <v/>
      </c>
      <c r="F228" s="19"/>
      <c r="G228" s="19"/>
      <c r="H228" s="19"/>
      <c r="I228" s="19"/>
      <c r="J228" s="19"/>
      <c r="K228" s="19"/>
      <c r="L228" s="19"/>
      <c r="Q228" s="19"/>
      <c r="R228" s="19"/>
      <c r="S228" s="19"/>
      <c r="T228" s="19"/>
      <c r="U228" s="19"/>
      <c r="V228" s="19"/>
      <c r="W228" s="19"/>
      <c r="X228" s="19"/>
      <c r="Y228" s="19"/>
    </row>
    <row r="229" spans="2:25" ht="12" customHeight="1">
      <c r="B229" s="144" t="str">
        <f>IF( ISBLANK('03.Muestra'!$C28),"",'03.Muestra'!$C28)</f>
        <v/>
      </c>
      <c r="C229" s="144" t="str">
        <f>IF( ISBLANK('03.Muestra'!$E28),"",'03.Muestra'!$E28)</f>
        <v/>
      </c>
      <c r="D229" s="168" t="str">
        <f t="shared" si="11"/>
        <v/>
      </c>
      <c r="E229" s="137" t="str">
        <f t="shared" si="10"/>
        <v/>
      </c>
      <c r="F229" s="19"/>
      <c r="G229" s="19"/>
      <c r="H229" s="19"/>
      <c r="I229" s="19"/>
      <c r="J229" s="19"/>
      <c r="K229" s="19"/>
      <c r="L229" s="19"/>
      <c r="Q229" s="19"/>
      <c r="R229" s="19"/>
      <c r="S229" s="19"/>
      <c r="T229" s="19"/>
      <c r="U229" s="19"/>
      <c r="V229" s="19"/>
      <c r="W229" s="19"/>
      <c r="X229" s="19"/>
      <c r="Y229" s="19"/>
    </row>
    <row r="230" spans="2:25" ht="12" customHeight="1">
      <c r="B230" s="144" t="str">
        <f>IF( ISBLANK('03.Muestra'!$C29),"",'03.Muestra'!$C29)</f>
        <v/>
      </c>
      <c r="C230" s="144" t="str">
        <f>IF( ISBLANK('03.Muestra'!$E29),"",'03.Muestra'!$E29)</f>
        <v/>
      </c>
      <c r="D230" s="168" t="str">
        <f t="shared" si="11"/>
        <v/>
      </c>
      <c r="E230" s="137" t="str">
        <f t="shared" si="10"/>
        <v/>
      </c>
      <c r="F230" s="19"/>
      <c r="G230" s="19"/>
      <c r="H230" s="19"/>
      <c r="I230" s="19"/>
      <c r="J230" s="19"/>
      <c r="K230" s="19"/>
      <c r="L230" s="19"/>
      <c r="Q230" s="19"/>
      <c r="R230" s="19"/>
      <c r="S230" s="19"/>
      <c r="T230" s="19"/>
      <c r="U230" s="19"/>
      <c r="V230" s="19"/>
      <c r="W230" s="19"/>
      <c r="X230" s="19"/>
      <c r="Y230" s="19"/>
    </row>
    <row r="231" spans="2:25" ht="12" customHeight="1">
      <c r="B231" s="144" t="str">
        <f>IF( ISBLANK('03.Muestra'!$C30),"",'03.Muestra'!$C30)</f>
        <v/>
      </c>
      <c r="C231" s="144" t="str">
        <f>IF( ISBLANK('03.Muestra'!$E30),"",'03.Muestra'!$E30)</f>
        <v/>
      </c>
      <c r="D231" s="168" t="str">
        <f t="shared" si="11"/>
        <v/>
      </c>
      <c r="E231" s="137" t="str">
        <f t="shared" si="10"/>
        <v/>
      </c>
      <c r="F231" s="19"/>
      <c r="G231" s="19"/>
      <c r="H231" s="19"/>
      <c r="I231" s="19"/>
      <c r="J231" s="19"/>
      <c r="K231" s="19"/>
      <c r="L231" s="19"/>
      <c r="Q231" s="19"/>
      <c r="R231" s="19"/>
      <c r="S231" s="19"/>
      <c r="T231" s="19"/>
      <c r="U231" s="19"/>
      <c r="V231" s="19"/>
      <c r="W231" s="19"/>
      <c r="X231" s="19"/>
      <c r="Y231" s="19"/>
    </row>
    <row r="232" spans="2:25" ht="12" customHeight="1">
      <c r="B232" s="144" t="str">
        <f>IF( ISBLANK('03.Muestra'!$C31),"",'03.Muestra'!$C31)</f>
        <v/>
      </c>
      <c r="C232" s="144" t="str">
        <f>IF( ISBLANK('03.Muestra'!$E31),"",'03.Muestra'!$E31)</f>
        <v/>
      </c>
      <c r="D232" s="168" t="str">
        <f t="shared" si="11"/>
        <v/>
      </c>
      <c r="E232" s="137"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4" t="str">
        <f>IF( ISBLANK('03.Muestra'!$C32),"",'03.Muestra'!$C32)</f>
        <v/>
      </c>
      <c r="C233" s="144" t="str">
        <f>IF( ISBLANK('03.Muestra'!$E32),"",'03.Muestra'!$E32)</f>
        <v/>
      </c>
      <c r="D233" s="168" t="str">
        <f t="shared" si="11"/>
        <v/>
      </c>
      <c r="E233" s="137"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4" t="str">
        <f>IF( ISBLANK('03.Muestra'!$C33),"",'03.Muestra'!$C33)</f>
        <v/>
      </c>
      <c r="C234" s="144" t="str">
        <f>IF( ISBLANK('03.Muestra'!$E33),"",'03.Muestra'!$E33)</f>
        <v/>
      </c>
      <c r="D234" s="168" t="str">
        <f t="shared" si="11"/>
        <v/>
      </c>
      <c r="E234" s="137"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4" t="str">
        <f>IF( ISBLANK('03.Muestra'!$C34),"",'03.Muestra'!$C34)</f>
        <v/>
      </c>
      <c r="C235" s="144" t="str">
        <f>IF( ISBLANK('03.Muestra'!$E34),"",'03.Muestra'!$E34)</f>
        <v/>
      </c>
      <c r="D235" s="168" t="str">
        <f t="shared" si="11"/>
        <v/>
      </c>
      <c r="E235" s="137"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4" t="str">
        <f>IF( ISBLANK('03.Muestra'!$C35),"",'03.Muestra'!$C35)</f>
        <v/>
      </c>
      <c r="C236" s="144" t="str">
        <f>IF( ISBLANK('03.Muestra'!$E35),"",'03.Muestra'!$E35)</f>
        <v/>
      </c>
      <c r="D236" s="168" t="str">
        <f t="shared" si="11"/>
        <v/>
      </c>
      <c r="E236" s="137"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4" t="str">
        <f>IF( ISBLANK('03.Muestra'!$C36),"",'03.Muestra'!$C36)</f>
        <v/>
      </c>
      <c r="C237" s="144" t="str">
        <f>IF( ISBLANK('03.Muestra'!$E36),"",'03.Muestra'!$E36)</f>
        <v/>
      </c>
      <c r="D237" s="168" t="str">
        <f t="shared" si="11"/>
        <v/>
      </c>
      <c r="E237" s="137" t="str">
        <f t="shared" si="10"/>
        <v/>
      </c>
      <c r="F237" s="157"/>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4" t="str">
        <f>IF( ISBLANK('03.Muestra'!$C37),"",'03.Muestra'!$C37)</f>
        <v/>
      </c>
      <c r="C238" s="144" t="str">
        <f>IF( ISBLANK('03.Muestra'!$E37),"",'03.Muestra'!$E37)</f>
        <v/>
      </c>
      <c r="D238" s="168" t="str">
        <f t="shared" si="11"/>
        <v/>
      </c>
      <c r="E238" s="137" t="str">
        <f t="shared" si="10"/>
        <v/>
      </c>
      <c r="F238" s="157"/>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4" t="str">
        <f>IF( ISBLANK('03.Muestra'!$C38),"",'03.Muestra'!$C38)</f>
        <v/>
      </c>
      <c r="C239" s="144" t="str">
        <f>IF( ISBLANK('03.Muestra'!$E38),"",'03.Muestra'!$E38)</f>
        <v/>
      </c>
      <c r="D239" s="168" t="str">
        <f t="shared" si="11"/>
        <v/>
      </c>
      <c r="E239" s="137" t="str">
        <f t="shared" si="10"/>
        <v/>
      </c>
      <c r="F239" s="157"/>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4" t="str">
        <f>IF( ISBLANK('03.Muestra'!$C39),"",'03.Muestra'!$C39)</f>
        <v/>
      </c>
      <c r="C240" s="144" t="str">
        <f>IF( ISBLANK('03.Muestra'!$E39),"",'03.Muestra'!$E39)</f>
        <v/>
      </c>
      <c r="D240" s="168" t="str">
        <f t="shared" si="11"/>
        <v/>
      </c>
      <c r="E240" s="137" t="str">
        <f t="shared" si="10"/>
        <v/>
      </c>
      <c r="F240" s="157"/>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4" t="str">
        <f>IF( ISBLANK('03.Muestra'!$C40),"",'03.Muestra'!$C40)</f>
        <v/>
      </c>
      <c r="C241" s="144" t="str">
        <f>IF( ISBLANK('03.Muestra'!$E40),"",'03.Muestra'!$E40)</f>
        <v/>
      </c>
      <c r="D241" s="168" t="str">
        <f t="shared" si="11"/>
        <v/>
      </c>
      <c r="E241" s="137" t="str">
        <f t="shared" si="10"/>
        <v/>
      </c>
      <c r="F241" s="157"/>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4" t="str">
        <f>IF( ISBLANK('03.Muestra'!$C41),"",'03.Muestra'!$C41)</f>
        <v/>
      </c>
      <c r="C242" s="144" t="str">
        <f>IF( ISBLANK('03.Muestra'!$E41),"",'03.Muestra'!$E41)</f>
        <v/>
      </c>
      <c r="D242" s="168" t="str">
        <f t="shared" si="11"/>
        <v/>
      </c>
      <c r="E242" s="137" t="str">
        <f t="shared" si="10"/>
        <v/>
      </c>
      <c r="F242" s="157"/>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4" t="str">
        <f>IF( ISBLANK('03.Muestra'!$C42),"",'03.Muestra'!$C42)</f>
        <v/>
      </c>
      <c r="C243" s="144" t="str">
        <f>IF( ISBLANK('03.Muestra'!$E42),"",'03.Muestra'!$E42)</f>
        <v/>
      </c>
      <c r="D243" s="168" t="str">
        <f t="shared" si="11"/>
        <v/>
      </c>
      <c r="E243" s="137"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7"/>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7"/>
      <c r="E245" s="142"/>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7" t="s">
        <v>77</v>
      </c>
      <c r="C246" s="28" t="s">
        <v>140</v>
      </c>
      <c r="D246" s="29" t="s">
        <v>87</v>
      </c>
      <c r="E246" s="156"/>
      <c r="K246" s="19"/>
      <c r="L246" s="19"/>
      <c r="M246" s="19"/>
      <c r="N246" s="19"/>
      <c r="O246" s="19"/>
      <c r="P246" s="19"/>
      <c r="Q246" s="19"/>
      <c r="R246" s="19"/>
      <c r="S246" s="19"/>
      <c r="T246" s="19"/>
      <c r="U246" s="19"/>
      <c r="V246" s="19"/>
      <c r="W246" s="19"/>
      <c r="X246" s="19"/>
      <c r="Y246" s="19"/>
    </row>
    <row r="247" spans="2:25" ht="12" customHeight="1">
      <c r="B247" s="144" t="str">
        <f>IF( ISBLANK('03.Muestra'!$C8),"",'03.Muestra'!$C8)</f>
        <v>Servicio Canario de Salud</v>
      </c>
      <c r="C247" s="144" t="str">
        <f>IF( ISBLANK('03.Muestra'!$E8),"",'03.Muestra'!$E8)</f>
        <v>https://www3.gobiernodecanarias.org/sanidad/scs/</v>
      </c>
      <c r="D247" s="168" t="s">
        <v>78</v>
      </c>
      <c r="E247" s="137" t="str">
        <f t="shared" ref="E247:E281" si="12">IF(D247&lt;&gt;"",IF(AND(B247&lt;&gt;"",C247&lt;&gt;""),"","ERR"),"")</f>
        <v/>
      </c>
      <c r="F247" s="145" t="str">
        <f t="array" ref="F247:J247">TRANSPOSE('DATA - Oculta'!$U$9:$U$13)</f>
        <v>N/T</v>
      </c>
      <c r="G247" s="146" t="str">
        <v>N/D</v>
      </c>
      <c r="H247" s="147" t="str">
        <v>N/A</v>
      </c>
      <c r="I247" s="148" t="str">
        <v>Falla</v>
      </c>
      <c r="J247" s="149" t="str">
        <v>Pasa</v>
      </c>
      <c r="K247" s="150" t="s">
        <v>85</v>
      </c>
      <c r="L247" s="19"/>
      <c r="M247" s="19"/>
      <c r="N247" s="19"/>
      <c r="O247" s="19"/>
      <c r="P247" s="19"/>
      <c r="Q247" s="19"/>
      <c r="R247" s="19"/>
      <c r="S247" s="19"/>
      <c r="T247" s="19"/>
      <c r="U247" s="19"/>
      <c r="V247" s="19"/>
      <c r="W247" s="19"/>
      <c r="X247" s="19"/>
      <c r="Y247" s="19"/>
    </row>
    <row r="248" spans="2:25" ht="12" customHeight="1">
      <c r="B248" s="144" t="str">
        <f>IF( ISBLANK('03.Muestra'!$C9),"",'03.Muestra'!$C9)</f>
        <v>Profesionales</v>
      </c>
      <c r="C248" s="144" t="str">
        <f>IF( ISBLANK('03.Muestra'!$E9),"",'03.Muestra'!$E9)</f>
        <v>https://www3.gobiernodecanarias.org/sanidad/scs/tematica.jsp?idCarpeta=381a58ec-a15a-11e9-a502-d7333c007c29</v>
      </c>
      <c r="D248" s="168" t="s">
        <v>90</v>
      </c>
      <c r="E248" s="137" t="str">
        <f t="shared" si="12"/>
        <v/>
      </c>
      <c r="F248" s="151">
        <f ca="1">COUNTIF($D247:INDIRECT("$D" &amp;  SUM(ROW()-1,'03.Muestra'!$D$45)-1),F247)</f>
        <v>0</v>
      </c>
      <c r="G248" s="151">
        <f ca="1">COUNTIF($D247:INDIRECT("$D" &amp;  SUM(ROW()-1,'03.Muestra'!$D$45)-1),G247)</f>
        <v>0</v>
      </c>
      <c r="H248" s="151">
        <f ca="1">COUNTIF($D247:INDIRECT("$D" &amp;  SUM(ROW()-1,'03.Muestra'!$D$45)-1),H247)</f>
        <v>5</v>
      </c>
      <c r="I248" s="151">
        <f ca="1">COUNTIF($D247:INDIRECT("$D" &amp;  SUM(ROW()-1,'03.Muestra'!$D$45)-1),I247)</f>
        <v>0</v>
      </c>
      <c r="J248" s="151">
        <f ca="1">COUNTIF($D247:INDIRECT("$D" &amp;  SUM(ROW()-1,'03.Muestra'!$D$45)-1),J247)</f>
        <v>8</v>
      </c>
      <c r="K248" s="151">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4" t="str">
        <f>IF( ISBLANK('03.Muestra'!$C10),"",'03.Muestra'!$C10)</f>
        <v>Vacunación frente Covid-19</v>
      </c>
      <c r="C249" s="144" t="str">
        <f>IF( ISBLANK('03.Muestra'!$E10),"",'03.Muestra'!$E10)</f>
        <v>https://www3.gobiernodecanarias.org/sanidad/scs/contenidoGenerico.jsp?idDocument=c6332147-5728-11eb-8a2c-c902a217e6a5&amp;idCarpeta=e01092c2-7d66-11ea-871d-cb574c2473a4</v>
      </c>
      <c r="D249" s="168" t="s">
        <v>90</v>
      </c>
      <c r="E249" s="137" t="str">
        <f t="shared" si="12"/>
        <v/>
      </c>
      <c r="K249" s="19"/>
      <c r="L249" s="19"/>
      <c r="M249" s="19"/>
      <c r="N249" s="19"/>
      <c r="O249" s="19"/>
      <c r="P249" s="19"/>
      <c r="Q249" s="19"/>
      <c r="R249" s="19"/>
      <c r="S249" s="19"/>
      <c r="T249" s="19"/>
      <c r="U249" s="19"/>
      <c r="V249" s="19"/>
      <c r="W249" s="19"/>
      <c r="X249" s="19"/>
      <c r="Y249" s="19"/>
    </row>
    <row r="250" spans="2:25" ht="12" customHeight="1">
      <c r="B250" s="144" t="str">
        <f>IF( ISBLANK('03.Muestra'!$C11),"",'03.Muestra'!$C11)</f>
        <v>SCS-Registro de centros</v>
      </c>
      <c r="C250" s="144" t="str">
        <f>IF( ISBLANK('03.Muestra'!$E11),"",'03.Muestra'!$E11)</f>
        <v>https://www3.gobiernodecanarias.org/sanidad/scs/RegistroCentros/DoLoad</v>
      </c>
      <c r="D250" s="168" t="s">
        <v>78</v>
      </c>
      <c r="E250" s="137"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4" t="str">
        <f>IF( ISBLANK('03.Muestra'!$C12),"",'03.Muestra'!$C12)</f>
        <v>MiAutoTestCovid</v>
      </c>
      <c r="C251" s="144" t="str">
        <f>IF( ISBLANK('03.Muestra'!$E12),"",'03.Muestra'!$E12)</f>
        <v>https://www3.gobiernodecanarias.org/sanidad/scs/Miautotestcovid/</v>
      </c>
      <c r="D251" s="168" t="s">
        <v>90</v>
      </c>
      <c r="E251" s="137"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4" t="str">
        <f>IF( ISBLANK('03.Muestra'!$C13),"",'03.Muestra'!$C13)</f>
        <v>Informes epidemiológicos</v>
      </c>
      <c r="C252" s="144" t="str">
        <f>IF( ISBLANK('03.Muestra'!$E13),"",'03.Muestra'!$E13)</f>
        <v>https://www3.gobiernodecanarias.org/sanidad/scs/contenidoGenerico.jsp?idDocument=83670f95-f738-11ea-8b38-0997195c2925&amp;idCarpeta=e01092c2-7d66-11ea-871d-cb574c2473a4</v>
      </c>
      <c r="D252" s="168" t="s">
        <v>90</v>
      </c>
      <c r="E252" s="137"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4" t="str">
        <f>IF( ISBLANK('03.Muestra'!$C14),"",'03.Muestra'!$C14)</f>
        <v>Mapa Sanitario</v>
      </c>
      <c r="C253" s="144" t="str">
        <f>IF( ISBLANK('03.Muestra'!$E14),"",'03.Muestra'!$E14)</f>
        <v>https://www3.gobiernodecanarias.org/sanidad/scs/mapa.jsp?idDocument=f1272534-b1e0-11e0-8086-e35e241032d3&amp;idCarpeta=75cf3520-ab2b-11dd-970d-d73a0633ac17</v>
      </c>
      <c r="D253" s="168" t="s">
        <v>78</v>
      </c>
      <c r="E253" s="137"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4" t="str">
        <f>IF( ISBLANK('03.Muestra'!$C15),"",'03.Muestra'!$C15)</f>
        <v>gaptfformacion</v>
      </c>
      <c r="C254" s="144" t="str">
        <f>IF( ISBLANK('03.Muestra'!$E15),"",'03.Muestra'!$E15)</f>
        <v>https://www3.gobiernodecanarias.org/scs/gaptfformacion/</v>
      </c>
      <c r="D254" s="168" t="s">
        <v>78</v>
      </c>
      <c r="E254" s="137"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4" t="str">
        <f>IF( ISBLANK('03.Muestra'!$C16),"",'03.Muestra'!$C16)</f>
        <v>Tarjeta Sanitaria</v>
      </c>
      <c r="C255" s="144" t="str">
        <f>IF( ISBLANK('03.Muestra'!$E16),"",'03.Muestra'!$E16)</f>
        <v>https://www3.gobiernodecanarias.org/sanidad/scs/contenidoGenerico.jsp?idDocument=9090ca1f-a9bb-11de-ae50-15aa3b9230b7&amp;idCarpeta=ae273cd1-b385-11e9-82f7-8d5cff9227e6</v>
      </c>
      <c r="D255" s="168" t="s">
        <v>78</v>
      </c>
      <c r="E255" s="137"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4" t="str">
        <f>IF( ISBLANK('03.Muestra'!$C17),"",'03.Muestra'!$C17)</f>
        <v>Mapa Playas</v>
      </c>
      <c r="C256" s="144" t="str">
        <f>IF( ISBLANK('03.Muestra'!$E17),"",'03.Muestra'!$E17)</f>
        <v>https://www3.gobiernodecanarias.org/sanidad/scs/mapa.jsp?idDocument=0200b78a-a2fa-11e0-9610-f1717f4d08a3&amp;idCarpeta=75cf3520-ab2b-11dd-970d-d73a0633ac17</v>
      </c>
      <c r="D256" s="168" t="s">
        <v>78</v>
      </c>
      <c r="E256" s="137"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4" t="str">
        <f>IF( ISBLANK('03.Muestra'!$C18),"",'03.Muestra'!$C18)</f>
        <v>Certificado Covid Digital</v>
      </c>
      <c r="C257" s="144" t="str">
        <f>IF( ISBLANK('03.Muestra'!$E18),"",'03.Muestra'!$E18)</f>
        <v>https://www3.gobiernodecanarias.org/sanidad/scs/contenidoGenerico.jsp?idDocument=2a91d475-c785-11eb-b581-0f5e23fc7f70&amp;idCarpeta=e01092c2-7d66-11ea-871d-cb574c2473a4</v>
      </c>
      <c r="D257" s="168" t="s">
        <v>78</v>
      </c>
      <c r="E257" s="137"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4" t="str">
        <f>IF( ISBLANK('03.Muestra'!$C19),"",'03.Muestra'!$C19)</f>
        <v>Ciudadania</v>
      </c>
      <c r="C258" s="144" t="str">
        <f>IF( ISBLANK('03.Muestra'!$E19),"",'03.Muestra'!$E19)</f>
        <v>https://www3.gobiernodecanarias.org/sanidad/scs/tematica.jsp?idCarpeta=ae273cd1-b385-11e9-82f7-8d5cff9227e6</v>
      </c>
      <c r="D258" s="168" t="s">
        <v>90</v>
      </c>
      <c r="E258" s="137"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4" t="str">
        <f>IF( ISBLANK('03.Muestra'!$C20),"",'03.Muestra'!$C20)</f>
        <v>Petición de cita hospital</v>
      </c>
      <c r="C259" s="144" t="str">
        <f>IF( ISBLANK('03.Muestra'!$E20),"",'03.Muestra'!$E20)</f>
        <v>https://www3.gobiernodecanarias.org/sanidad/scs/CitasHUC/</v>
      </c>
      <c r="D259" s="168" t="s">
        <v>78</v>
      </c>
      <c r="E259" s="137" t="str">
        <f t="shared" si="12"/>
        <v/>
      </c>
      <c r="F259" s="19"/>
      <c r="G259" s="19"/>
      <c r="H259" s="19"/>
      <c r="I259" s="19"/>
      <c r="J259" s="19"/>
      <c r="K259" s="19"/>
      <c r="L259" s="19"/>
      <c r="Q259" s="19"/>
      <c r="R259" s="19"/>
      <c r="S259" s="19"/>
      <c r="T259" s="19"/>
      <c r="U259" s="19"/>
      <c r="V259" s="19"/>
      <c r="W259" s="19"/>
      <c r="X259" s="19"/>
      <c r="Y259" s="19"/>
    </row>
    <row r="260" spans="2:25" ht="12" customHeight="1">
      <c r="B260" s="144" t="str">
        <f>IF( ISBLANK('03.Muestra'!$C21),"",'03.Muestra'!$C21)</f>
        <v/>
      </c>
      <c r="C260" s="144" t="str">
        <f>IF( ISBLANK('03.Muestra'!$E21),"",'03.Muestra'!$E21)</f>
        <v/>
      </c>
      <c r="D260" s="168" t="str">
        <f t="shared" ref="D254:D281" si="13">IF(AND(B260&lt;&gt;"",C260&lt;&gt;""),"N/T","")</f>
        <v/>
      </c>
      <c r="E260" s="137" t="str">
        <f t="shared" si="12"/>
        <v/>
      </c>
      <c r="F260" s="19"/>
      <c r="G260" s="19"/>
      <c r="H260" s="19"/>
      <c r="I260" s="19"/>
      <c r="J260" s="19"/>
      <c r="K260" s="19"/>
      <c r="L260" s="19"/>
      <c r="Q260" s="19"/>
      <c r="R260" s="19"/>
      <c r="S260" s="19"/>
      <c r="T260" s="19"/>
      <c r="U260" s="19"/>
      <c r="V260" s="19"/>
      <c r="W260" s="19"/>
      <c r="X260" s="19"/>
      <c r="Y260" s="19"/>
    </row>
    <row r="261" spans="2:25" ht="12" customHeight="1">
      <c r="B261" s="144" t="str">
        <f>IF( ISBLANK('03.Muestra'!$C22),"",'03.Muestra'!$C22)</f>
        <v/>
      </c>
      <c r="C261" s="144" t="str">
        <f>IF( ISBLANK('03.Muestra'!$E22),"",'03.Muestra'!$E22)</f>
        <v/>
      </c>
      <c r="D261" s="168" t="str">
        <f t="shared" si="13"/>
        <v/>
      </c>
      <c r="E261" s="137" t="str">
        <f t="shared" si="12"/>
        <v/>
      </c>
      <c r="F261" s="19"/>
      <c r="G261" s="19"/>
      <c r="H261" s="19"/>
      <c r="I261" s="19"/>
      <c r="J261" s="19"/>
      <c r="K261" s="19"/>
      <c r="L261" s="19"/>
      <c r="Q261" s="19"/>
      <c r="R261" s="19"/>
      <c r="S261" s="19"/>
      <c r="T261" s="19"/>
      <c r="U261" s="19"/>
      <c r="V261" s="19"/>
      <c r="W261" s="19"/>
      <c r="X261" s="19"/>
      <c r="Y261" s="19"/>
    </row>
    <row r="262" spans="2:25" ht="12" customHeight="1">
      <c r="B262" s="144" t="str">
        <f>IF( ISBLANK('03.Muestra'!$C23),"",'03.Muestra'!$C23)</f>
        <v/>
      </c>
      <c r="C262" s="144" t="str">
        <f>IF( ISBLANK('03.Muestra'!$E23),"",'03.Muestra'!$E23)</f>
        <v/>
      </c>
      <c r="D262" s="168" t="str">
        <f t="shared" si="13"/>
        <v/>
      </c>
      <c r="E262" s="137" t="str">
        <f t="shared" si="12"/>
        <v/>
      </c>
      <c r="F262" s="19"/>
      <c r="G262" s="19"/>
      <c r="H262" s="19"/>
      <c r="I262" s="19"/>
      <c r="J262" s="19"/>
      <c r="K262" s="19"/>
      <c r="L262" s="19"/>
      <c r="Q262" s="19"/>
      <c r="R262" s="19"/>
      <c r="S262" s="19"/>
      <c r="T262" s="19"/>
      <c r="U262" s="19"/>
      <c r="V262" s="19"/>
      <c r="W262" s="19"/>
      <c r="X262" s="19"/>
      <c r="Y262" s="19"/>
    </row>
    <row r="263" spans="2:25" ht="12" customHeight="1">
      <c r="B263" s="144" t="str">
        <f>IF( ISBLANK('03.Muestra'!$C24),"",'03.Muestra'!$C24)</f>
        <v/>
      </c>
      <c r="C263" s="144" t="str">
        <f>IF( ISBLANK('03.Muestra'!$E24),"",'03.Muestra'!$E24)</f>
        <v/>
      </c>
      <c r="D263" s="168" t="str">
        <f t="shared" si="13"/>
        <v/>
      </c>
      <c r="E263" s="137" t="str">
        <f t="shared" si="12"/>
        <v/>
      </c>
      <c r="F263" s="19"/>
      <c r="G263" s="19"/>
      <c r="H263" s="19"/>
      <c r="I263" s="19"/>
      <c r="J263" s="19"/>
      <c r="K263" s="19"/>
      <c r="L263" s="19"/>
      <c r="Q263" s="19"/>
      <c r="R263" s="19"/>
      <c r="S263" s="19"/>
      <c r="T263" s="19"/>
      <c r="U263" s="19"/>
      <c r="V263" s="19"/>
      <c r="W263" s="19"/>
      <c r="X263" s="19"/>
      <c r="Y263" s="19"/>
    </row>
    <row r="264" spans="2:25" ht="12" customHeight="1">
      <c r="B264" s="144" t="str">
        <f>IF( ISBLANK('03.Muestra'!$C25),"",'03.Muestra'!$C25)</f>
        <v/>
      </c>
      <c r="C264" s="144" t="str">
        <f>IF( ISBLANK('03.Muestra'!$E25),"",'03.Muestra'!$E25)</f>
        <v/>
      </c>
      <c r="D264" s="168" t="str">
        <f t="shared" si="13"/>
        <v/>
      </c>
      <c r="E264" s="137" t="str">
        <f t="shared" si="12"/>
        <v/>
      </c>
      <c r="F264" s="19"/>
      <c r="G264" s="19"/>
      <c r="H264" s="19"/>
      <c r="I264" s="19"/>
      <c r="J264" s="19"/>
      <c r="K264" s="19"/>
      <c r="L264" s="19"/>
      <c r="Q264" s="19"/>
      <c r="R264" s="19"/>
      <c r="S264" s="19"/>
      <c r="T264" s="19"/>
      <c r="U264" s="19"/>
      <c r="V264" s="19"/>
      <c r="W264" s="19"/>
      <c r="X264" s="19"/>
      <c r="Y264" s="19"/>
    </row>
    <row r="265" spans="2:25" ht="12" customHeight="1">
      <c r="B265" s="144" t="str">
        <f>IF( ISBLANK('03.Muestra'!$C26),"",'03.Muestra'!$C26)</f>
        <v/>
      </c>
      <c r="C265" s="144" t="str">
        <f>IF( ISBLANK('03.Muestra'!$E26),"",'03.Muestra'!$E26)</f>
        <v/>
      </c>
      <c r="D265" s="168" t="str">
        <f t="shared" si="13"/>
        <v/>
      </c>
      <c r="E265" s="137" t="str">
        <f t="shared" si="12"/>
        <v/>
      </c>
      <c r="F265" s="19"/>
      <c r="G265" s="19"/>
      <c r="H265" s="19"/>
      <c r="I265" s="19"/>
      <c r="J265" s="19"/>
      <c r="K265" s="19"/>
      <c r="L265" s="19"/>
      <c r="Q265" s="19"/>
      <c r="R265" s="19"/>
      <c r="S265" s="19"/>
      <c r="T265" s="19"/>
      <c r="U265" s="19"/>
      <c r="V265" s="19"/>
      <c r="W265" s="19"/>
      <c r="X265" s="19"/>
      <c r="Y265" s="19"/>
    </row>
    <row r="266" spans="2:25" ht="12" customHeight="1">
      <c r="B266" s="144" t="str">
        <f>IF( ISBLANK('03.Muestra'!$C27),"",'03.Muestra'!$C27)</f>
        <v/>
      </c>
      <c r="C266" s="144" t="str">
        <f>IF( ISBLANK('03.Muestra'!$E27),"",'03.Muestra'!$E27)</f>
        <v/>
      </c>
      <c r="D266" s="168" t="str">
        <f t="shared" si="13"/>
        <v/>
      </c>
      <c r="E266" s="137" t="str">
        <f t="shared" si="12"/>
        <v/>
      </c>
      <c r="F266" s="19"/>
      <c r="G266" s="19"/>
      <c r="H266" s="19"/>
      <c r="I266" s="19"/>
      <c r="J266" s="19"/>
      <c r="K266" s="19"/>
      <c r="L266" s="19"/>
      <c r="Q266" s="19"/>
      <c r="R266" s="19"/>
      <c r="S266" s="19"/>
      <c r="T266" s="19"/>
      <c r="U266" s="19"/>
      <c r="V266" s="19"/>
      <c r="W266" s="19"/>
      <c r="X266" s="19"/>
      <c r="Y266" s="19"/>
    </row>
    <row r="267" spans="2:25" ht="12" customHeight="1">
      <c r="B267" s="144" t="str">
        <f>IF( ISBLANK('03.Muestra'!$C28),"",'03.Muestra'!$C28)</f>
        <v/>
      </c>
      <c r="C267" s="144" t="str">
        <f>IF( ISBLANK('03.Muestra'!$E28),"",'03.Muestra'!$E28)</f>
        <v/>
      </c>
      <c r="D267" s="168" t="str">
        <f t="shared" si="13"/>
        <v/>
      </c>
      <c r="E267" s="137" t="str">
        <f t="shared" si="12"/>
        <v/>
      </c>
      <c r="F267" s="19"/>
      <c r="G267" s="19"/>
      <c r="H267" s="19"/>
      <c r="I267" s="19"/>
      <c r="J267" s="19"/>
      <c r="K267" s="19"/>
      <c r="L267" s="19"/>
      <c r="Q267" s="19"/>
      <c r="R267" s="19"/>
      <c r="S267" s="19"/>
      <c r="T267" s="19"/>
      <c r="U267" s="19"/>
      <c r="V267" s="19"/>
      <c r="W267" s="19"/>
      <c r="X267" s="19"/>
      <c r="Y267" s="19"/>
    </row>
    <row r="268" spans="2:25" ht="12" customHeight="1">
      <c r="B268" s="144" t="str">
        <f>IF( ISBLANK('03.Muestra'!$C29),"",'03.Muestra'!$C29)</f>
        <v/>
      </c>
      <c r="C268" s="144" t="str">
        <f>IF( ISBLANK('03.Muestra'!$E29),"",'03.Muestra'!$E29)</f>
        <v/>
      </c>
      <c r="D268" s="168" t="str">
        <f t="shared" si="13"/>
        <v/>
      </c>
      <c r="E268" s="137" t="str">
        <f t="shared" si="12"/>
        <v/>
      </c>
      <c r="F268" s="19"/>
      <c r="G268" s="19"/>
      <c r="H268" s="19"/>
      <c r="I268" s="19"/>
      <c r="J268" s="19"/>
      <c r="K268" s="19"/>
      <c r="L268" s="19"/>
      <c r="Q268" s="19"/>
      <c r="R268" s="19"/>
      <c r="S268" s="19"/>
      <c r="T268" s="19"/>
      <c r="U268" s="19"/>
      <c r="V268" s="19"/>
      <c r="W268" s="19"/>
      <c r="X268" s="19"/>
      <c r="Y268" s="19"/>
    </row>
    <row r="269" spans="2:25" ht="12" customHeight="1">
      <c r="B269" s="144" t="str">
        <f>IF( ISBLANK('03.Muestra'!$C30),"",'03.Muestra'!$C30)</f>
        <v/>
      </c>
      <c r="C269" s="144" t="str">
        <f>IF( ISBLANK('03.Muestra'!$E30),"",'03.Muestra'!$E30)</f>
        <v/>
      </c>
      <c r="D269" s="168" t="str">
        <f t="shared" si="13"/>
        <v/>
      </c>
      <c r="E269" s="137" t="str">
        <f t="shared" si="12"/>
        <v/>
      </c>
      <c r="F269" s="19"/>
      <c r="G269" s="19"/>
      <c r="H269" s="19"/>
      <c r="I269" s="19"/>
      <c r="J269" s="19"/>
      <c r="K269" s="19"/>
      <c r="L269" s="19"/>
      <c r="Q269" s="19"/>
      <c r="R269" s="19"/>
      <c r="S269" s="19"/>
      <c r="T269" s="19"/>
      <c r="U269" s="19"/>
      <c r="V269" s="19"/>
      <c r="W269" s="19"/>
      <c r="X269" s="19"/>
      <c r="Y269" s="19"/>
    </row>
    <row r="270" spans="2:25" ht="12" customHeight="1">
      <c r="B270" s="144" t="str">
        <f>IF( ISBLANK('03.Muestra'!$C31),"",'03.Muestra'!$C31)</f>
        <v/>
      </c>
      <c r="C270" s="144" t="str">
        <f>IF( ISBLANK('03.Muestra'!$E31),"",'03.Muestra'!$E31)</f>
        <v/>
      </c>
      <c r="D270" s="168" t="str">
        <f t="shared" si="13"/>
        <v/>
      </c>
      <c r="E270" s="137"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4" t="str">
        <f>IF( ISBLANK('03.Muestra'!$C32),"",'03.Muestra'!$C32)</f>
        <v/>
      </c>
      <c r="C271" s="144" t="str">
        <f>IF( ISBLANK('03.Muestra'!$E32),"",'03.Muestra'!$E32)</f>
        <v/>
      </c>
      <c r="D271" s="168" t="str">
        <f t="shared" si="13"/>
        <v/>
      </c>
      <c r="E271" s="137"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4" t="str">
        <f>IF( ISBLANK('03.Muestra'!$C33),"",'03.Muestra'!$C33)</f>
        <v/>
      </c>
      <c r="C272" s="144" t="str">
        <f>IF( ISBLANK('03.Muestra'!$E33),"",'03.Muestra'!$E33)</f>
        <v/>
      </c>
      <c r="D272" s="168" t="str">
        <f t="shared" si="13"/>
        <v/>
      </c>
      <c r="E272" s="137"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4" t="str">
        <f>IF( ISBLANK('03.Muestra'!$C34),"",'03.Muestra'!$C34)</f>
        <v/>
      </c>
      <c r="C273" s="144" t="str">
        <f>IF( ISBLANK('03.Muestra'!$E34),"",'03.Muestra'!$E34)</f>
        <v/>
      </c>
      <c r="D273" s="168" t="str">
        <f t="shared" si="13"/>
        <v/>
      </c>
      <c r="E273" s="137"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4" t="str">
        <f>IF( ISBLANK('03.Muestra'!$C35),"",'03.Muestra'!$C35)</f>
        <v/>
      </c>
      <c r="C274" s="144" t="str">
        <f>IF( ISBLANK('03.Muestra'!$E35),"",'03.Muestra'!$E35)</f>
        <v/>
      </c>
      <c r="D274" s="168" t="str">
        <f t="shared" si="13"/>
        <v/>
      </c>
      <c r="E274" s="137"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4" t="str">
        <f>IF( ISBLANK('03.Muestra'!$C36),"",'03.Muestra'!$C36)</f>
        <v/>
      </c>
      <c r="C275" s="144" t="str">
        <f>IF( ISBLANK('03.Muestra'!$E36),"",'03.Muestra'!$E36)</f>
        <v/>
      </c>
      <c r="D275" s="168" t="str">
        <f t="shared" si="13"/>
        <v/>
      </c>
      <c r="E275" s="137" t="str">
        <f t="shared" si="12"/>
        <v/>
      </c>
      <c r="F275" s="157"/>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4" t="str">
        <f>IF( ISBLANK('03.Muestra'!$C37),"",'03.Muestra'!$C37)</f>
        <v/>
      </c>
      <c r="C276" s="144" t="str">
        <f>IF( ISBLANK('03.Muestra'!$E37),"",'03.Muestra'!$E37)</f>
        <v/>
      </c>
      <c r="D276" s="168" t="str">
        <f t="shared" si="13"/>
        <v/>
      </c>
      <c r="E276" s="137" t="str">
        <f t="shared" si="12"/>
        <v/>
      </c>
      <c r="F276" s="157"/>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4" t="str">
        <f>IF( ISBLANK('03.Muestra'!$C38),"",'03.Muestra'!$C38)</f>
        <v/>
      </c>
      <c r="C277" s="144" t="str">
        <f>IF( ISBLANK('03.Muestra'!$E38),"",'03.Muestra'!$E38)</f>
        <v/>
      </c>
      <c r="D277" s="168" t="str">
        <f t="shared" si="13"/>
        <v/>
      </c>
      <c r="E277" s="137" t="str">
        <f t="shared" si="12"/>
        <v/>
      </c>
      <c r="F277" s="157"/>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4" t="str">
        <f>IF( ISBLANK('03.Muestra'!$C39),"",'03.Muestra'!$C39)</f>
        <v/>
      </c>
      <c r="C278" s="144" t="str">
        <f>IF( ISBLANK('03.Muestra'!$E39),"",'03.Muestra'!$E39)</f>
        <v/>
      </c>
      <c r="D278" s="168" t="str">
        <f t="shared" si="13"/>
        <v/>
      </c>
      <c r="E278" s="137" t="str">
        <f t="shared" si="12"/>
        <v/>
      </c>
      <c r="F278" s="157"/>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4" t="str">
        <f>IF( ISBLANK('03.Muestra'!$C40),"",'03.Muestra'!$C40)</f>
        <v/>
      </c>
      <c r="C279" s="144" t="str">
        <f>IF( ISBLANK('03.Muestra'!$E40),"",'03.Muestra'!$E40)</f>
        <v/>
      </c>
      <c r="D279" s="168" t="str">
        <f t="shared" si="13"/>
        <v/>
      </c>
      <c r="E279" s="137" t="str">
        <f t="shared" si="12"/>
        <v/>
      </c>
      <c r="F279" s="157"/>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4" t="str">
        <f>IF( ISBLANK('03.Muestra'!$C41),"",'03.Muestra'!$C41)</f>
        <v/>
      </c>
      <c r="C280" s="144" t="str">
        <f>IF( ISBLANK('03.Muestra'!$E41),"",'03.Muestra'!$E41)</f>
        <v/>
      </c>
      <c r="D280" s="168" t="str">
        <f t="shared" si="13"/>
        <v/>
      </c>
      <c r="E280" s="137" t="str">
        <f t="shared" si="12"/>
        <v/>
      </c>
      <c r="F280" s="157"/>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4" t="str">
        <f>IF( ISBLANK('03.Muestra'!$C42),"",'03.Muestra'!$C42)</f>
        <v/>
      </c>
      <c r="C281" s="144" t="str">
        <f>IF( ISBLANK('03.Muestra'!$E42),"",'03.Muestra'!$E42)</f>
        <v/>
      </c>
      <c r="D281" s="168" t="str">
        <f t="shared" si="13"/>
        <v/>
      </c>
      <c r="E281" s="137"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7"/>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7"/>
      <c r="E283" s="142"/>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7" t="s">
        <v>77</v>
      </c>
      <c r="C284" s="28" t="s">
        <v>141</v>
      </c>
      <c r="D284" s="29" t="s">
        <v>87</v>
      </c>
      <c r="E284" s="156"/>
      <c r="K284" s="19"/>
      <c r="L284" s="19"/>
      <c r="M284" s="19"/>
      <c r="N284" s="19"/>
      <c r="O284" s="19"/>
      <c r="P284" s="19"/>
      <c r="Q284" s="19"/>
      <c r="R284" s="19"/>
      <c r="S284" s="19"/>
      <c r="T284" s="19"/>
      <c r="U284" s="19"/>
      <c r="V284" s="19"/>
      <c r="W284" s="19"/>
      <c r="X284" s="19"/>
      <c r="Y284" s="19"/>
    </row>
    <row r="285" spans="2:25" ht="12" customHeight="1">
      <c r="B285" s="144" t="str">
        <f>IF( ISBLANK('03.Muestra'!$C8),"",'03.Muestra'!$C8)</f>
        <v>Servicio Canario de Salud</v>
      </c>
      <c r="C285" s="144" t="str">
        <f>IF( ISBLANK('03.Muestra'!$E8),"",'03.Muestra'!$E8)</f>
        <v>https://www3.gobiernodecanarias.org/sanidad/scs/</v>
      </c>
      <c r="D285" s="168" t="s">
        <v>81</v>
      </c>
      <c r="E285" s="137" t="str">
        <f t="shared" ref="E285:E319" si="14">IF(D285&lt;&gt;"",IF(AND(B285&lt;&gt;"",C285&lt;&gt;""),"","ERR"),"")</f>
        <v/>
      </c>
      <c r="F285" s="145" t="str">
        <f t="array" ref="F285:J285">TRANSPOSE('DATA - Oculta'!$U$9:$U$13)</f>
        <v>N/T</v>
      </c>
      <c r="G285" s="146" t="str">
        <v>N/D</v>
      </c>
      <c r="H285" s="147" t="str">
        <v>N/A</v>
      </c>
      <c r="I285" s="148" t="str">
        <v>Falla</v>
      </c>
      <c r="J285" s="149" t="str">
        <v>Pasa</v>
      </c>
      <c r="K285" s="150" t="s">
        <v>85</v>
      </c>
      <c r="L285" s="19"/>
      <c r="M285" s="19"/>
      <c r="N285" s="19"/>
      <c r="O285" s="19"/>
      <c r="P285" s="19"/>
      <c r="Q285" s="19"/>
      <c r="R285" s="19"/>
      <c r="S285" s="19"/>
      <c r="T285" s="19"/>
      <c r="U285" s="19"/>
      <c r="V285" s="19"/>
      <c r="W285" s="19"/>
      <c r="X285" s="19"/>
      <c r="Y285" s="19"/>
    </row>
    <row r="286" spans="2:25" ht="12" customHeight="1">
      <c r="B286" s="144" t="str">
        <f>IF( ISBLANK('03.Muestra'!$C9),"",'03.Muestra'!$C9)</f>
        <v>Profesionales</v>
      </c>
      <c r="C286" s="144" t="str">
        <f>IF( ISBLANK('03.Muestra'!$E9),"",'03.Muestra'!$E9)</f>
        <v>https://www3.gobiernodecanarias.org/sanidad/scs/tematica.jsp?idCarpeta=381a58ec-a15a-11e9-a502-d7333c007c29</v>
      </c>
      <c r="D286" s="168" t="s">
        <v>90</v>
      </c>
      <c r="E286" s="137" t="str">
        <f t="shared" si="14"/>
        <v/>
      </c>
      <c r="F286" s="151">
        <f ca="1">COUNTIF($D285:INDIRECT("$D" &amp;  SUM(ROW()-1,'03.Muestra'!$D$45)-1),F285)</f>
        <v>0</v>
      </c>
      <c r="G286" s="151">
        <f ca="1">COUNTIF($D285:INDIRECT("$D" &amp;  SUM(ROW()-1,'03.Muestra'!$D$45)-1),G285)</f>
        <v>0</v>
      </c>
      <c r="H286" s="151">
        <f ca="1">COUNTIF($D285:INDIRECT("$D" &amp;  SUM(ROW()-1,'03.Muestra'!$D$45)-1),H285)</f>
        <v>4</v>
      </c>
      <c r="I286" s="151">
        <f ca="1">COUNTIF($D285:INDIRECT("$D" &amp;  SUM(ROW()-1,'03.Muestra'!$D$45)-1),I285)</f>
        <v>4</v>
      </c>
      <c r="J286" s="151">
        <f ca="1">COUNTIF($D285:INDIRECT("$D" &amp;  SUM(ROW()-1,'03.Muestra'!$D$45)-1),J285)</f>
        <v>5</v>
      </c>
      <c r="K286" s="151">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4" t="str">
        <f>IF( ISBLANK('03.Muestra'!$C10),"",'03.Muestra'!$C10)</f>
        <v>Vacunación frente Covid-19</v>
      </c>
      <c r="C287" s="144" t="str">
        <f>IF( ISBLANK('03.Muestra'!$E10),"",'03.Muestra'!$E10)</f>
        <v>https://www3.gobiernodecanarias.org/sanidad/scs/contenidoGenerico.jsp?idDocument=c6332147-5728-11eb-8a2c-c902a217e6a5&amp;idCarpeta=e01092c2-7d66-11ea-871d-cb574c2473a4</v>
      </c>
      <c r="D287" s="168" t="s">
        <v>90</v>
      </c>
      <c r="E287" s="137"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4" t="str">
        <f>IF( ISBLANK('03.Muestra'!$C11),"",'03.Muestra'!$C11)</f>
        <v>SCS-Registro de centros</v>
      </c>
      <c r="C288" s="144" t="str">
        <f>IF( ISBLANK('03.Muestra'!$E11),"",'03.Muestra'!$E11)</f>
        <v>https://www3.gobiernodecanarias.org/sanidad/scs/RegistroCentros/DoLoad</v>
      </c>
      <c r="D288" s="168" t="s">
        <v>78</v>
      </c>
      <c r="E288" s="137"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4" t="str">
        <f>IF( ISBLANK('03.Muestra'!$C12),"",'03.Muestra'!$C12)</f>
        <v>MiAutoTestCovid</v>
      </c>
      <c r="C289" s="144" t="str">
        <f>IF( ISBLANK('03.Muestra'!$E12),"",'03.Muestra'!$E12)</f>
        <v>https://www3.gobiernodecanarias.org/sanidad/scs/Miautotestcovid/</v>
      </c>
      <c r="D289" s="168" t="s">
        <v>90</v>
      </c>
      <c r="E289" s="137"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4" t="str">
        <f>IF( ISBLANK('03.Muestra'!$C13),"",'03.Muestra'!$C13)</f>
        <v>Informes epidemiológicos</v>
      </c>
      <c r="C290" s="144" t="str">
        <f>IF( ISBLANK('03.Muestra'!$E13),"",'03.Muestra'!$E13)</f>
        <v>https://www3.gobiernodecanarias.org/sanidad/scs/contenidoGenerico.jsp?idDocument=83670f95-f738-11ea-8b38-0997195c2925&amp;idCarpeta=e01092c2-7d66-11ea-871d-cb574c2473a4</v>
      </c>
      <c r="D290" s="168" t="s">
        <v>81</v>
      </c>
      <c r="E290" s="137"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4" t="str">
        <f>IF( ISBLANK('03.Muestra'!$C14),"",'03.Muestra'!$C14)</f>
        <v>Mapa Sanitario</v>
      </c>
      <c r="C291" s="144" t="str">
        <f>IF( ISBLANK('03.Muestra'!$E14),"",'03.Muestra'!$E14)</f>
        <v>https://www3.gobiernodecanarias.org/sanidad/scs/mapa.jsp?idDocument=f1272534-b1e0-11e0-8086-e35e241032d3&amp;idCarpeta=75cf3520-ab2b-11dd-970d-d73a0633ac17</v>
      </c>
      <c r="D291" s="168" t="s">
        <v>78</v>
      </c>
      <c r="E291" s="137"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4" t="str">
        <f>IF( ISBLANK('03.Muestra'!$C15),"",'03.Muestra'!$C15)</f>
        <v>gaptfformacion</v>
      </c>
      <c r="C292" s="144" t="str">
        <f>IF( ISBLANK('03.Muestra'!$E15),"",'03.Muestra'!$E15)</f>
        <v>https://www3.gobiernodecanarias.org/scs/gaptfformacion/</v>
      </c>
      <c r="D292" s="168" t="s">
        <v>81</v>
      </c>
      <c r="E292" s="137"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4" t="str">
        <f>IF( ISBLANK('03.Muestra'!$C16),"",'03.Muestra'!$C16)</f>
        <v>Tarjeta Sanitaria</v>
      </c>
      <c r="C293" s="144" t="str">
        <f>IF( ISBLANK('03.Muestra'!$E16),"",'03.Muestra'!$E16)</f>
        <v>https://www3.gobiernodecanarias.org/sanidad/scs/contenidoGenerico.jsp?idDocument=9090ca1f-a9bb-11de-ae50-15aa3b9230b7&amp;idCarpeta=ae273cd1-b385-11e9-82f7-8d5cff9227e6</v>
      </c>
      <c r="D293" s="168" t="s">
        <v>78</v>
      </c>
      <c r="E293" s="137"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4" t="str">
        <f>IF( ISBLANK('03.Muestra'!$C17),"",'03.Muestra'!$C17)</f>
        <v>Mapa Playas</v>
      </c>
      <c r="C294" s="144" t="str">
        <f>IF( ISBLANK('03.Muestra'!$E17),"",'03.Muestra'!$E17)</f>
        <v>https://www3.gobiernodecanarias.org/sanidad/scs/mapa.jsp?idDocument=0200b78a-a2fa-11e0-9610-f1717f4d08a3&amp;idCarpeta=75cf3520-ab2b-11dd-970d-d73a0633ac17</v>
      </c>
      <c r="D294" s="168" t="s">
        <v>78</v>
      </c>
      <c r="E294" s="137"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4" t="str">
        <f>IF( ISBLANK('03.Muestra'!$C18),"",'03.Muestra'!$C18)</f>
        <v>Certificado Covid Digital</v>
      </c>
      <c r="C295" s="144" t="str">
        <f>IF( ISBLANK('03.Muestra'!$E18),"",'03.Muestra'!$E18)</f>
        <v>https://www3.gobiernodecanarias.org/sanidad/scs/contenidoGenerico.jsp?idDocument=2a91d475-c785-11eb-b581-0f5e23fc7f70&amp;idCarpeta=e01092c2-7d66-11ea-871d-cb574c2473a4</v>
      </c>
      <c r="D295" s="168" t="s">
        <v>78</v>
      </c>
      <c r="E295" s="137"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4" t="str">
        <f>IF( ISBLANK('03.Muestra'!$C19),"",'03.Muestra'!$C19)</f>
        <v>Ciudadania</v>
      </c>
      <c r="C296" s="144" t="str">
        <f>IF( ISBLANK('03.Muestra'!$E19),"",'03.Muestra'!$E19)</f>
        <v>https://www3.gobiernodecanarias.org/sanidad/scs/tematica.jsp?idCarpeta=ae273cd1-b385-11e9-82f7-8d5cff9227e6</v>
      </c>
      <c r="D296" s="168" t="s">
        <v>90</v>
      </c>
      <c r="E296" s="137"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4" t="str">
        <f>IF( ISBLANK('03.Muestra'!$C20),"",'03.Muestra'!$C20)</f>
        <v>Petición de cita hospital</v>
      </c>
      <c r="C297" s="144" t="str">
        <f>IF( ISBLANK('03.Muestra'!$E20),"",'03.Muestra'!$E20)</f>
        <v>https://www3.gobiernodecanarias.org/sanidad/scs/CitasHUC/</v>
      </c>
      <c r="D297" s="168" t="s">
        <v>81</v>
      </c>
      <c r="E297" s="137" t="str">
        <f t="shared" si="14"/>
        <v/>
      </c>
      <c r="F297" s="19"/>
      <c r="G297" s="19"/>
      <c r="H297" s="19"/>
      <c r="I297" s="19"/>
      <c r="J297" s="19"/>
      <c r="K297" s="19"/>
      <c r="L297" s="19"/>
      <c r="Q297" s="19"/>
      <c r="R297" s="19"/>
      <c r="S297" s="19"/>
      <c r="T297" s="19"/>
      <c r="U297" s="19"/>
      <c r="V297" s="19"/>
      <c r="W297" s="19"/>
      <c r="X297" s="19"/>
      <c r="Y297" s="19"/>
    </row>
    <row r="298" spans="2:25" ht="12" customHeight="1">
      <c r="B298" s="144" t="str">
        <f>IF( ISBLANK('03.Muestra'!$C21),"",'03.Muestra'!$C21)</f>
        <v/>
      </c>
      <c r="C298" s="144" t="str">
        <f>IF( ISBLANK('03.Muestra'!$E21),"",'03.Muestra'!$E21)</f>
        <v/>
      </c>
      <c r="D298" s="168" t="str">
        <f t="shared" ref="D292:D319" si="15">IF(AND(B298&lt;&gt;"",C298&lt;&gt;""),"N/T","")</f>
        <v/>
      </c>
      <c r="E298" s="137" t="str">
        <f t="shared" si="14"/>
        <v/>
      </c>
      <c r="F298" s="19"/>
      <c r="G298" s="19"/>
      <c r="H298" s="19"/>
      <c r="I298" s="19"/>
      <c r="J298" s="19"/>
      <c r="K298" s="19"/>
      <c r="L298" s="19"/>
      <c r="Q298" s="19"/>
      <c r="R298" s="19"/>
      <c r="S298" s="19"/>
      <c r="T298" s="19"/>
      <c r="U298" s="19"/>
      <c r="V298" s="19"/>
      <c r="W298" s="19"/>
      <c r="X298" s="19"/>
      <c r="Y298" s="19"/>
    </row>
    <row r="299" spans="2:25" ht="12" customHeight="1">
      <c r="B299" s="144" t="str">
        <f>IF( ISBLANK('03.Muestra'!$C22),"",'03.Muestra'!$C22)</f>
        <v/>
      </c>
      <c r="C299" s="144" t="str">
        <f>IF( ISBLANK('03.Muestra'!$E22),"",'03.Muestra'!$E22)</f>
        <v/>
      </c>
      <c r="D299" s="168" t="str">
        <f t="shared" si="15"/>
        <v/>
      </c>
      <c r="E299" s="137" t="str">
        <f t="shared" si="14"/>
        <v/>
      </c>
      <c r="F299" s="19"/>
      <c r="G299" s="19"/>
      <c r="H299" s="19"/>
      <c r="I299" s="19"/>
      <c r="J299" s="19"/>
      <c r="K299" s="19"/>
      <c r="L299" s="19"/>
      <c r="Q299" s="19"/>
      <c r="R299" s="19"/>
      <c r="S299" s="19"/>
      <c r="T299" s="19"/>
      <c r="U299" s="19"/>
      <c r="V299" s="19"/>
      <c r="W299" s="19"/>
      <c r="X299" s="19"/>
      <c r="Y299" s="19"/>
    </row>
    <row r="300" spans="2:25" ht="12" customHeight="1">
      <c r="B300" s="144" t="str">
        <f>IF( ISBLANK('03.Muestra'!$C23),"",'03.Muestra'!$C23)</f>
        <v/>
      </c>
      <c r="C300" s="144" t="str">
        <f>IF( ISBLANK('03.Muestra'!$E23),"",'03.Muestra'!$E23)</f>
        <v/>
      </c>
      <c r="D300" s="168" t="str">
        <f t="shared" si="15"/>
        <v/>
      </c>
      <c r="E300" s="137" t="str">
        <f t="shared" si="14"/>
        <v/>
      </c>
      <c r="F300" s="19"/>
      <c r="G300" s="19"/>
      <c r="H300" s="19"/>
      <c r="I300" s="19"/>
      <c r="J300" s="19"/>
      <c r="K300" s="19"/>
      <c r="L300" s="19"/>
      <c r="Q300" s="19"/>
      <c r="R300" s="19"/>
      <c r="S300" s="19"/>
      <c r="T300" s="19"/>
      <c r="U300" s="19"/>
      <c r="V300" s="19"/>
      <c r="W300" s="19"/>
      <c r="X300" s="19"/>
      <c r="Y300" s="19"/>
    </row>
    <row r="301" spans="2:25" ht="12" customHeight="1">
      <c r="B301" s="144" t="str">
        <f>IF( ISBLANK('03.Muestra'!$C24),"",'03.Muestra'!$C24)</f>
        <v/>
      </c>
      <c r="C301" s="144" t="str">
        <f>IF( ISBLANK('03.Muestra'!$E24),"",'03.Muestra'!$E24)</f>
        <v/>
      </c>
      <c r="D301" s="168" t="str">
        <f t="shared" si="15"/>
        <v/>
      </c>
      <c r="E301" s="137" t="str">
        <f t="shared" si="14"/>
        <v/>
      </c>
      <c r="F301" s="19"/>
      <c r="G301" s="19"/>
      <c r="H301" s="19"/>
      <c r="I301" s="19"/>
      <c r="J301" s="19"/>
      <c r="K301" s="19"/>
      <c r="L301" s="19"/>
      <c r="Q301" s="19"/>
      <c r="R301" s="19"/>
      <c r="S301" s="19"/>
      <c r="T301" s="19"/>
      <c r="U301" s="19"/>
      <c r="V301" s="19"/>
      <c r="W301" s="19"/>
      <c r="X301" s="19"/>
      <c r="Y301" s="19"/>
    </row>
    <row r="302" spans="2:25" ht="12" customHeight="1">
      <c r="B302" s="144" t="str">
        <f>IF( ISBLANK('03.Muestra'!$C25),"",'03.Muestra'!$C25)</f>
        <v/>
      </c>
      <c r="C302" s="144" t="str">
        <f>IF( ISBLANK('03.Muestra'!$E25),"",'03.Muestra'!$E25)</f>
        <v/>
      </c>
      <c r="D302" s="168" t="str">
        <f t="shared" si="15"/>
        <v/>
      </c>
      <c r="E302" s="137" t="str">
        <f t="shared" si="14"/>
        <v/>
      </c>
      <c r="F302" s="19"/>
      <c r="G302" s="19"/>
      <c r="H302" s="19"/>
      <c r="I302" s="19"/>
      <c r="J302" s="19"/>
      <c r="K302" s="19"/>
      <c r="L302" s="19"/>
      <c r="Q302" s="19"/>
      <c r="R302" s="19"/>
      <c r="S302" s="19"/>
      <c r="T302" s="19"/>
      <c r="U302" s="19"/>
      <c r="V302" s="19"/>
      <c r="W302" s="19"/>
      <c r="X302" s="19"/>
      <c r="Y302" s="19"/>
    </row>
    <row r="303" spans="2:25" ht="12" customHeight="1">
      <c r="B303" s="144" t="str">
        <f>IF( ISBLANK('03.Muestra'!$C26),"",'03.Muestra'!$C26)</f>
        <v/>
      </c>
      <c r="C303" s="144" t="str">
        <f>IF( ISBLANK('03.Muestra'!$E26),"",'03.Muestra'!$E26)</f>
        <v/>
      </c>
      <c r="D303" s="168" t="str">
        <f t="shared" si="15"/>
        <v/>
      </c>
      <c r="E303" s="137" t="str">
        <f t="shared" si="14"/>
        <v/>
      </c>
      <c r="F303" s="19"/>
      <c r="G303" s="19"/>
      <c r="H303" s="19"/>
      <c r="I303" s="19"/>
      <c r="J303" s="19"/>
      <c r="K303" s="19"/>
      <c r="L303" s="19"/>
      <c r="Q303" s="19"/>
      <c r="R303" s="19"/>
      <c r="S303" s="19"/>
      <c r="T303" s="19"/>
      <c r="U303" s="19"/>
      <c r="V303" s="19"/>
      <c r="W303" s="19"/>
      <c r="X303" s="19"/>
      <c r="Y303" s="19"/>
    </row>
    <row r="304" spans="2:25" ht="12" customHeight="1">
      <c r="B304" s="144" t="str">
        <f>IF( ISBLANK('03.Muestra'!$C27),"",'03.Muestra'!$C27)</f>
        <v/>
      </c>
      <c r="C304" s="144" t="str">
        <f>IF( ISBLANK('03.Muestra'!$E27),"",'03.Muestra'!$E27)</f>
        <v/>
      </c>
      <c r="D304" s="168" t="str">
        <f t="shared" si="15"/>
        <v/>
      </c>
      <c r="E304" s="137" t="str">
        <f t="shared" si="14"/>
        <v/>
      </c>
      <c r="F304" s="19"/>
      <c r="G304" s="19"/>
      <c r="H304" s="19"/>
      <c r="I304" s="19"/>
      <c r="J304" s="19"/>
      <c r="K304" s="19"/>
      <c r="L304" s="19"/>
      <c r="Q304" s="19"/>
      <c r="R304" s="19"/>
      <c r="S304" s="19"/>
      <c r="T304" s="19"/>
      <c r="U304" s="19"/>
      <c r="V304" s="19"/>
      <c r="W304" s="19"/>
      <c r="X304" s="19"/>
      <c r="Y304" s="19"/>
    </row>
    <row r="305" spans="2:25" ht="12" customHeight="1">
      <c r="B305" s="144" t="str">
        <f>IF( ISBLANK('03.Muestra'!$C28),"",'03.Muestra'!$C28)</f>
        <v/>
      </c>
      <c r="C305" s="144" t="str">
        <f>IF( ISBLANK('03.Muestra'!$E28),"",'03.Muestra'!$E28)</f>
        <v/>
      </c>
      <c r="D305" s="168" t="str">
        <f t="shared" si="15"/>
        <v/>
      </c>
      <c r="E305" s="137" t="str">
        <f t="shared" si="14"/>
        <v/>
      </c>
      <c r="F305" s="19"/>
      <c r="G305" s="19"/>
      <c r="H305" s="19"/>
      <c r="I305" s="19"/>
      <c r="J305" s="19"/>
      <c r="K305" s="19"/>
      <c r="L305" s="19"/>
      <c r="Q305" s="19"/>
      <c r="R305" s="19"/>
      <c r="S305" s="19"/>
      <c r="T305" s="19"/>
      <c r="U305" s="19"/>
      <c r="V305" s="19"/>
      <c r="W305" s="19"/>
      <c r="X305" s="19"/>
      <c r="Y305" s="19"/>
    </row>
    <row r="306" spans="2:25" ht="12" customHeight="1">
      <c r="B306" s="144" t="str">
        <f>IF( ISBLANK('03.Muestra'!$C29),"",'03.Muestra'!$C29)</f>
        <v/>
      </c>
      <c r="C306" s="144" t="str">
        <f>IF( ISBLANK('03.Muestra'!$E29),"",'03.Muestra'!$E29)</f>
        <v/>
      </c>
      <c r="D306" s="168" t="str">
        <f t="shared" si="15"/>
        <v/>
      </c>
      <c r="E306" s="137" t="str">
        <f t="shared" si="14"/>
        <v/>
      </c>
      <c r="F306" s="19"/>
      <c r="G306" s="19"/>
      <c r="H306" s="19"/>
      <c r="I306" s="19"/>
      <c r="J306" s="19"/>
      <c r="K306" s="19"/>
      <c r="L306" s="19"/>
      <c r="Q306" s="19"/>
      <c r="R306" s="19"/>
      <c r="S306" s="19"/>
      <c r="T306" s="19"/>
      <c r="U306" s="19"/>
      <c r="V306" s="19"/>
      <c r="W306" s="19"/>
      <c r="X306" s="19"/>
      <c r="Y306" s="19"/>
    </row>
    <row r="307" spans="2:25" ht="12" customHeight="1">
      <c r="B307" s="144" t="str">
        <f>IF( ISBLANK('03.Muestra'!$C30),"",'03.Muestra'!$C30)</f>
        <v/>
      </c>
      <c r="C307" s="144" t="str">
        <f>IF( ISBLANK('03.Muestra'!$E30),"",'03.Muestra'!$E30)</f>
        <v/>
      </c>
      <c r="D307" s="168" t="str">
        <f t="shared" si="15"/>
        <v/>
      </c>
      <c r="E307" s="137" t="str">
        <f t="shared" si="14"/>
        <v/>
      </c>
      <c r="F307" s="19"/>
      <c r="G307" s="19"/>
      <c r="H307" s="19"/>
      <c r="I307" s="19"/>
      <c r="J307" s="19"/>
      <c r="K307" s="19"/>
      <c r="L307" s="19"/>
      <c r="Q307" s="19"/>
      <c r="R307" s="19"/>
      <c r="S307" s="19"/>
      <c r="T307" s="19"/>
      <c r="U307" s="19"/>
      <c r="V307" s="19"/>
      <c r="W307" s="19"/>
      <c r="X307" s="19"/>
      <c r="Y307" s="19"/>
    </row>
    <row r="308" spans="2:25" ht="12" customHeight="1">
      <c r="B308" s="144" t="str">
        <f>IF( ISBLANK('03.Muestra'!$C31),"",'03.Muestra'!$C31)</f>
        <v/>
      </c>
      <c r="C308" s="144" t="str">
        <f>IF( ISBLANK('03.Muestra'!$E31),"",'03.Muestra'!$E31)</f>
        <v/>
      </c>
      <c r="D308" s="168" t="str">
        <f t="shared" si="15"/>
        <v/>
      </c>
      <c r="E308" s="137"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4" t="str">
        <f>IF( ISBLANK('03.Muestra'!$C32),"",'03.Muestra'!$C32)</f>
        <v/>
      </c>
      <c r="C309" s="144" t="str">
        <f>IF( ISBLANK('03.Muestra'!$E32),"",'03.Muestra'!$E32)</f>
        <v/>
      </c>
      <c r="D309" s="168" t="str">
        <f t="shared" si="15"/>
        <v/>
      </c>
      <c r="E309" s="137"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4" t="str">
        <f>IF( ISBLANK('03.Muestra'!$C33),"",'03.Muestra'!$C33)</f>
        <v/>
      </c>
      <c r="C310" s="144" t="str">
        <f>IF( ISBLANK('03.Muestra'!$E33),"",'03.Muestra'!$E33)</f>
        <v/>
      </c>
      <c r="D310" s="168" t="str">
        <f t="shared" si="15"/>
        <v/>
      </c>
      <c r="E310" s="137"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4" t="str">
        <f>IF( ISBLANK('03.Muestra'!$C34),"",'03.Muestra'!$C34)</f>
        <v/>
      </c>
      <c r="C311" s="144" t="str">
        <f>IF( ISBLANK('03.Muestra'!$E34),"",'03.Muestra'!$E34)</f>
        <v/>
      </c>
      <c r="D311" s="168" t="str">
        <f t="shared" si="15"/>
        <v/>
      </c>
      <c r="E311" s="137"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4" t="str">
        <f>IF( ISBLANK('03.Muestra'!$C35),"",'03.Muestra'!$C35)</f>
        <v/>
      </c>
      <c r="C312" s="144" t="str">
        <f>IF( ISBLANK('03.Muestra'!$E35),"",'03.Muestra'!$E35)</f>
        <v/>
      </c>
      <c r="D312" s="168" t="str">
        <f t="shared" si="15"/>
        <v/>
      </c>
      <c r="E312" s="137"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4" t="str">
        <f>IF( ISBLANK('03.Muestra'!$C36),"",'03.Muestra'!$C36)</f>
        <v/>
      </c>
      <c r="C313" s="144" t="str">
        <f>IF( ISBLANK('03.Muestra'!$E36),"",'03.Muestra'!$E36)</f>
        <v/>
      </c>
      <c r="D313" s="168" t="str">
        <f t="shared" si="15"/>
        <v/>
      </c>
      <c r="E313" s="137" t="str">
        <f t="shared" si="14"/>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4" t="str">
        <f>IF( ISBLANK('03.Muestra'!$C37),"",'03.Muestra'!$C37)</f>
        <v/>
      </c>
      <c r="C314" s="144" t="str">
        <f>IF( ISBLANK('03.Muestra'!$E37),"",'03.Muestra'!$E37)</f>
        <v/>
      </c>
      <c r="D314" s="168" t="str">
        <f t="shared" si="15"/>
        <v/>
      </c>
      <c r="E314" s="137" t="str">
        <f t="shared" si="14"/>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4" t="str">
        <f>IF( ISBLANK('03.Muestra'!$C38),"",'03.Muestra'!$C38)</f>
        <v/>
      </c>
      <c r="C315" s="144" t="str">
        <f>IF( ISBLANK('03.Muestra'!$E38),"",'03.Muestra'!$E38)</f>
        <v/>
      </c>
      <c r="D315" s="168" t="str">
        <f t="shared" si="15"/>
        <v/>
      </c>
      <c r="E315" s="137" t="str">
        <f t="shared" si="14"/>
        <v/>
      </c>
      <c r="F315" s="157"/>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4" t="str">
        <f>IF( ISBLANK('03.Muestra'!$C39),"",'03.Muestra'!$C39)</f>
        <v/>
      </c>
      <c r="C316" s="144" t="str">
        <f>IF( ISBLANK('03.Muestra'!$E39),"",'03.Muestra'!$E39)</f>
        <v/>
      </c>
      <c r="D316" s="168" t="str">
        <f t="shared" si="15"/>
        <v/>
      </c>
      <c r="E316" s="137" t="str">
        <f t="shared" si="14"/>
        <v/>
      </c>
      <c r="F316" s="157"/>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4" t="str">
        <f>IF( ISBLANK('03.Muestra'!$C40),"",'03.Muestra'!$C40)</f>
        <v/>
      </c>
      <c r="C317" s="144" t="str">
        <f>IF( ISBLANK('03.Muestra'!$E40),"",'03.Muestra'!$E40)</f>
        <v/>
      </c>
      <c r="D317" s="168" t="str">
        <f t="shared" si="15"/>
        <v/>
      </c>
      <c r="E317" s="137" t="str">
        <f t="shared" si="14"/>
        <v/>
      </c>
      <c r="F317" s="157"/>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4" t="str">
        <f>IF( ISBLANK('03.Muestra'!$C41),"",'03.Muestra'!$C41)</f>
        <v/>
      </c>
      <c r="C318" s="144" t="str">
        <f>IF( ISBLANK('03.Muestra'!$E41),"",'03.Muestra'!$E41)</f>
        <v/>
      </c>
      <c r="D318" s="168" t="str">
        <f t="shared" si="15"/>
        <v/>
      </c>
      <c r="E318" s="137" t="str">
        <f t="shared" si="14"/>
        <v/>
      </c>
      <c r="F318" s="157"/>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4" t="str">
        <f>IF( ISBLANK('03.Muestra'!$C42),"",'03.Muestra'!$C42)</f>
        <v/>
      </c>
      <c r="C319" s="144" t="str">
        <f>IF( ISBLANK('03.Muestra'!$E42),"",'03.Muestra'!$E42)</f>
        <v/>
      </c>
      <c r="D319" s="168" t="str">
        <f t="shared" si="15"/>
        <v/>
      </c>
      <c r="E319" s="137"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7"/>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7"/>
      <c r="E321" s="142"/>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4" t="s">
        <v>80</v>
      </c>
      <c r="C322" s="28" t="s">
        <v>142</v>
      </c>
      <c r="D322" s="29" t="s">
        <v>87</v>
      </c>
      <c r="E322" s="156"/>
      <c r="K322" s="19"/>
      <c r="L322" s="19"/>
      <c r="M322" s="19"/>
      <c r="N322" s="19"/>
      <c r="O322" s="19"/>
      <c r="P322" s="19"/>
      <c r="Q322" s="19"/>
      <c r="R322" s="19"/>
      <c r="S322" s="19"/>
      <c r="T322" s="19"/>
      <c r="U322" s="19"/>
      <c r="V322" s="19"/>
      <c r="W322" s="19"/>
      <c r="X322" s="19"/>
      <c r="Y322" s="19"/>
    </row>
    <row r="323" spans="2:25" ht="12" customHeight="1">
      <c r="B323" s="144" t="str">
        <f>IF( ISBLANK('03.Muestra'!$C8),"",'03.Muestra'!$C8)</f>
        <v>Servicio Canario de Salud</v>
      </c>
      <c r="C323" s="144" t="str">
        <f>IF( ISBLANK('03.Muestra'!$E8),"",'03.Muestra'!$E8)</f>
        <v>https://www3.gobiernodecanarias.org/sanidad/scs/</v>
      </c>
      <c r="D323" s="168" t="s">
        <v>90</v>
      </c>
      <c r="E323" s="137" t="str">
        <f t="shared" ref="E323:E357" si="16">IF(D323&lt;&gt;"",IF(AND(B323&lt;&gt;"",C323&lt;&gt;""),"","ERR"),"")</f>
        <v/>
      </c>
      <c r="F323" s="145" t="str">
        <f t="array" ref="F323:J323">TRANSPOSE('DATA - Oculta'!$U$9:$U$13)</f>
        <v>N/T</v>
      </c>
      <c r="G323" s="146" t="str">
        <v>N/D</v>
      </c>
      <c r="H323" s="147" t="str">
        <v>N/A</v>
      </c>
      <c r="I323" s="148" t="str">
        <v>Falla</v>
      </c>
      <c r="J323" s="149" t="str">
        <v>Pasa</v>
      </c>
      <c r="K323" s="150" t="s">
        <v>85</v>
      </c>
      <c r="L323" s="19"/>
      <c r="M323" s="19"/>
      <c r="N323" s="19"/>
      <c r="O323" s="19"/>
      <c r="P323" s="19"/>
      <c r="Q323" s="19"/>
      <c r="R323" s="19"/>
      <c r="S323" s="19"/>
      <c r="T323" s="19"/>
      <c r="U323" s="19"/>
      <c r="V323" s="19"/>
      <c r="W323" s="19"/>
      <c r="X323" s="19"/>
      <c r="Y323" s="19"/>
    </row>
    <row r="324" spans="2:25" ht="12" customHeight="1">
      <c r="B324" s="144" t="str">
        <f>IF( ISBLANK('03.Muestra'!$C9),"",'03.Muestra'!$C9)</f>
        <v>Profesionales</v>
      </c>
      <c r="C324" s="144" t="str">
        <f>IF( ISBLANK('03.Muestra'!$E9),"",'03.Muestra'!$E9)</f>
        <v>https://www3.gobiernodecanarias.org/sanidad/scs/tematica.jsp?idCarpeta=381a58ec-a15a-11e9-a502-d7333c007c29</v>
      </c>
      <c r="D324" s="168" t="s">
        <v>90</v>
      </c>
      <c r="E324" s="137" t="str">
        <f t="shared" si="16"/>
        <v/>
      </c>
      <c r="F324" s="151">
        <f ca="1">COUNTIF($D323:INDIRECT("$D" &amp;  SUM(ROW()-1,'03.Muestra'!$D$45)-1),F323)</f>
        <v>0</v>
      </c>
      <c r="G324" s="151">
        <f ca="1">COUNTIF($D323:INDIRECT("$D" &amp;  SUM(ROW()-1,'03.Muestra'!$D$45)-1),G323)</f>
        <v>0</v>
      </c>
      <c r="H324" s="151">
        <f ca="1">COUNTIF($D323:INDIRECT("$D" &amp;  SUM(ROW()-1,'03.Muestra'!$D$45)-1),H323)</f>
        <v>12</v>
      </c>
      <c r="I324" s="151">
        <f ca="1">COUNTIF($D323:INDIRECT("$D" &amp;  SUM(ROW()-1,'03.Muestra'!$D$45)-1),I323)</f>
        <v>0</v>
      </c>
      <c r="J324" s="151">
        <f ca="1">COUNTIF($D323:INDIRECT("$D" &amp;  SUM(ROW()-1,'03.Muestra'!$D$45)-1),J323)</f>
        <v>1</v>
      </c>
      <c r="K324" s="151">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4" t="str">
        <f>IF( ISBLANK('03.Muestra'!$C10),"",'03.Muestra'!$C10)</f>
        <v>Vacunación frente Covid-19</v>
      </c>
      <c r="C325" s="144" t="str">
        <f>IF( ISBLANK('03.Muestra'!$E10),"",'03.Muestra'!$E10)</f>
        <v>https://www3.gobiernodecanarias.org/sanidad/scs/contenidoGenerico.jsp?idDocument=c6332147-5728-11eb-8a2c-c902a217e6a5&amp;idCarpeta=e01092c2-7d66-11ea-871d-cb574c2473a4</v>
      </c>
      <c r="D325" s="168" t="s">
        <v>90</v>
      </c>
      <c r="E325" s="137"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4" t="str">
        <f>IF( ISBLANK('03.Muestra'!$C11),"",'03.Muestra'!$C11)</f>
        <v>SCS-Registro de centros</v>
      </c>
      <c r="C326" s="144" t="str">
        <f>IF( ISBLANK('03.Muestra'!$E11),"",'03.Muestra'!$E11)</f>
        <v>https://www3.gobiernodecanarias.org/sanidad/scs/RegistroCentros/DoLoad</v>
      </c>
      <c r="D326" s="168" t="s">
        <v>90</v>
      </c>
      <c r="E326" s="137"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4" t="str">
        <f>IF( ISBLANK('03.Muestra'!$C12),"",'03.Muestra'!$C12)</f>
        <v>MiAutoTestCovid</v>
      </c>
      <c r="C327" s="144" t="str">
        <f>IF( ISBLANK('03.Muestra'!$E12),"",'03.Muestra'!$E12)</f>
        <v>https://www3.gobiernodecanarias.org/sanidad/scs/Miautotestcovid/</v>
      </c>
      <c r="D327" s="168" t="s">
        <v>90</v>
      </c>
      <c r="E327" s="137"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4" t="str">
        <f>IF( ISBLANK('03.Muestra'!$C13),"",'03.Muestra'!$C13)</f>
        <v>Informes epidemiológicos</v>
      </c>
      <c r="C328" s="144" t="str">
        <f>IF( ISBLANK('03.Muestra'!$E13),"",'03.Muestra'!$E13)</f>
        <v>https://www3.gobiernodecanarias.org/sanidad/scs/contenidoGenerico.jsp?idDocument=83670f95-f738-11ea-8b38-0997195c2925&amp;idCarpeta=e01092c2-7d66-11ea-871d-cb574c2473a4</v>
      </c>
      <c r="D328" s="168" t="s">
        <v>90</v>
      </c>
      <c r="E328" s="137"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4" t="str">
        <f>IF( ISBLANK('03.Muestra'!$C14),"",'03.Muestra'!$C14)</f>
        <v>Mapa Sanitario</v>
      </c>
      <c r="C329" s="144" t="str">
        <f>IF( ISBLANK('03.Muestra'!$E14),"",'03.Muestra'!$E14)</f>
        <v>https://www3.gobiernodecanarias.org/sanidad/scs/mapa.jsp?idDocument=f1272534-b1e0-11e0-8086-e35e241032d3&amp;idCarpeta=75cf3520-ab2b-11dd-970d-d73a0633ac17</v>
      </c>
      <c r="D329" s="168" t="s">
        <v>90</v>
      </c>
      <c r="E329" s="137"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4" t="str">
        <f>IF( ISBLANK('03.Muestra'!$C15),"",'03.Muestra'!$C15)</f>
        <v>gaptfformacion</v>
      </c>
      <c r="C330" s="144" t="str">
        <f>IF( ISBLANK('03.Muestra'!$E15),"",'03.Muestra'!$E15)</f>
        <v>https://www3.gobiernodecanarias.org/scs/gaptfformacion/</v>
      </c>
      <c r="D330" s="168" t="s">
        <v>90</v>
      </c>
      <c r="E330" s="137"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4" t="str">
        <f>IF( ISBLANK('03.Muestra'!$C16),"",'03.Muestra'!$C16)</f>
        <v>Tarjeta Sanitaria</v>
      </c>
      <c r="C331" s="144" t="str">
        <f>IF( ISBLANK('03.Muestra'!$E16),"",'03.Muestra'!$E16)</f>
        <v>https://www3.gobiernodecanarias.org/sanidad/scs/contenidoGenerico.jsp?idDocument=9090ca1f-a9bb-11de-ae50-15aa3b9230b7&amp;idCarpeta=ae273cd1-b385-11e9-82f7-8d5cff9227e6</v>
      </c>
      <c r="D331" s="168" t="s">
        <v>78</v>
      </c>
      <c r="E331" s="137"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4" t="str">
        <f>IF( ISBLANK('03.Muestra'!$C17),"",'03.Muestra'!$C17)</f>
        <v>Mapa Playas</v>
      </c>
      <c r="C332" s="144" t="str">
        <f>IF( ISBLANK('03.Muestra'!$E17),"",'03.Muestra'!$E17)</f>
        <v>https://www3.gobiernodecanarias.org/sanidad/scs/mapa.jsp?idDocument=0200b78a-a2fa-11e0-9610-f1717f4d08a3&amp;idCarpeta=75cf3520-ab2b-11dd-970d-d73a0633ac17</v>
      </c>
      <c r="D332" s="168" t="s">
        <v>90</v>
      </c>
      <c r="E332" s="137"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4" t="str">
        <f>IF( ISBLANK('03.Muestra'!$C18),"",'03.Muestra'!$C18)</f>
        <v>Certificado Covid Digital</v>
      </c>
      <c r="C333" s="144" t="str">
        <f>IF( ISBLANK('03.Muestra'!$E18),"",'03.Muestra'!$E18)</f>
        <v>https://www3.gobiernodecanarias.org/sanidad/scs/contenidoGenerico.jsp?idDocument=2a91d475-c785-11eb-b581-0f5e23fc7f70&amp;idCarpeta=e01092c2-7d66-11ea-871d-cb574c2473a4</v>
      </c>
      <c r="D333" s="168" t="s">
        <v>90</v>
      </c>
      <c r="E333" s="137"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4" t="str">
        <f>IF( ISBLANK('03.Muestra'!$C19),"",'03.Muestra'!$C19)</f>
        <v>Ciudadania</v>
      </c>
      <c r="C334" s="144" t="str">
        <f>IF( ISBLANK('03.Muestra'!$E19),"",'03.Muestra'!$E19)</f>
        <v>https://www3.gobiernodecanarias.org/sanidad/scs/tematica.jsp?idCarpeta=ae273cd1-b385-11e9-82f7-8d5cff9227e6</v>
      </c>
      <c r="D334" s="168" t="s">
        <v>90</v>
      </c>
      <c r="E334" s="137"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4" t="str">
        <f>IF( ISBLANK('03.Muestra'!$C20),"",'03.Muestra'!$C20)</f>
        <v>Petición de cita hospital</v>
      </c>
      <c r="C335" s="144" t="str">
        <f>IF( ISBLANK('03.Muestra'!$E20),"",'03.Muestra'!$E20)</f>
        <v>https://www3.gobiernodecanarias.org/sanidad/scs/CitasHUC/</v>
      </c>
      <c r="D335" s="168" t="s">
        <v>90</v>
      </c>
      <c r="E335" s="137" t="str">
        <f t="shared" si="16"/>
        <v/>
      </c>
      <c r="F335" s="19"/>
      <c r="G335" s="19"/>
      <c r="H335" s="19"/>
      <c r="I335" s="19"/>
      <c r="J335" s="19"/>
      <c r="K335" s="19"/>
      <c r="L335" s="19"/>
      <c r="Q335" s="19"/>
      <c r="R335" s="19"/>
      <c r="S335" s="19"/>
      <c r="T335" s="19"/>
      <c r="U335" s="19"/>
      <c r="V335" s="19"/>
      <c r="W335" s="19"/>
      <c r="X335" s="19"/>
      <c r="Y335" s="19"/>
    </row>
    <row r="336" spans="2:25" ht="12" customHeight="1">
      <c r="B336" s="144" t="str">
        <f>IF( ISBLANK('03.Muestra'!$C21),"",'03.Muestra'!$C21)</f>
        <v/>
      </c>
      <c r="C336" s="144" t="str">
        <f>IF( ISBLANK('03.Muestra'!$E21),"",'03.Muestra'!$E21)</f>
        <v/>
      </c>
      <c r="D336" s="168" t="str">
        <f t="shared" ref="D330:D357" si="17">IF(AND(B336&lt;&gt;"",C336&lt;&gt;""),"N/T","")</f>
        <v/>
      </c>
      <c r="E336" s="137" t="str">
        <f t="shared" si="16"/>
        <v/>
      </c>
      <c r="F336" s="19"/>
      <c r="G336" s="19"/>
      <c r="H336" s="19"/>
      <c r="I336" s="19"/>
      <c r="J336" s="19"/>
      <c r="K336" s="19"/>
      <c r="L336" s="19"/>
      <c r="Q336" s="19"/>
      <c r="R336" s="19"/>
      <c r="S336" s="19"/>
      <c r="T336" s="19"/>
      <c r="U336" s="19"/>
      <c r="V336" s="19"/>
      <c r="W336" s="19"/>
      <c r="X336" s="19"/>
      <c r="Y336" s="19"/>
    </row>
    <row r="337" spans="2:25" ht="12" customHeight="1">
      <c r="B337" s="144" t="str">
        <f>IF( ISBLANK('03.Muestra'!$C22),"",'03.Muestra'!$C22)</f>
        <v/>
      </c>
      <c r="C337" s="144" t="str">
        <f>IF( ISBLANK('03.Muestra'!$E22),"",'03.Muestra'!$E22)</f>
        <v/>
      </c>
      <c r="D337" s="168" t="str">
        <f t="shared" si="17"/>
        <v/>
      </c>
      <c r="E337" s="137" t="str">
        <f t="shared" si="16"/>
        <v/>
      </c>
      <c r="F337" s="19"/>
      <c r="G337" s="19"/>
      <c r="H337" s="19"/>
      <c r="I337" s="19"/>
      <c r="J337" s="19"/>
      <c r="K337" s="19"/>
      <c r="L337" s="19"/>
      <c r="Q337" s="19"/>
      <c r="R337" s="19"/>
      <c r="S337" s="19"/>
      <c r="T337" s="19"/>
      <c r="U337" s="19"/>
      <c r="V337" s="19"/>
      <c r="W337" s="19"/>
      <c r="X337" s="19"/>
      <c r="Y337" s="19"/>
    </row>
    <row r="338" spans="2:25" ht="12" customHeight="1">
      <c r="B338" s="144" t="str">
        <f>IF( ISBLANK('03.Muestra'!$C23),"",'03.Muestra'!$C23)</f>
        <v/>
      </c>
      <c r="C338" s="144" t="str">
        <f>IF( ISBLANK('03.Muestra'!$E23),"",'03.Muestra'!$E23)</f>
        <v/>
      </c>
      <c r="D338" s="168" t="str">
        <f t="shared" si="17"/>
        <v/>
      </c>
      <c r="E338" s="137" t="str">
        <f t="shared" si="16"/>
        <v/>
      </c>
      <c r="F338" s="19"/>
      <c r="G338" s="19"/>
      <c r="H338" s="19"/>
      <c r="I338" s="19"/>
      <c r="J338" s="19"/>
      <c r="K338" s="19"/>
      <c r="L338" s="19"/>
      <c r="Q338" s="19"/>
      <c r="R338" s="19"/>
      <c r="S338" s="19"/>
      <c r="T338" s="19"/>
      <c r="U338" s="19"/>
      <c r="V338" s="19"/>
      <c r="W338" s="19"/>
      <c r="X338" s="19"/>
      <c r="Y338" s="19"/>
    </row>
    <row r="339" spans="2:25" ht="12" customHeight="1">
      <c r="B339" s="144" t="str">
        <f>IF( ISBLANK('03.Muestra'!$C24),"",'03.Muestra'!$C24)</f>
        <v/>
      </c>
      <c r="C339" s="144" t="str">
        <f>IF( ISBLANK('03.Muestra'!$E24),"",'03.Muestra'!$E24)</f>
        <v/>
      </c>
      <c r="D339" s="168" t="str">
        <f t="shared" si="17"/>
        <v/>
      </c>
      <c r="E339" s="137" t="str">
        <f t="shared" si="16"/>
        <v/>
      </c>
      <c r="F339" s="19"/>
      <c r="G339" s="19"/>
      <c r="H339" s="19"/>
      <c r="I339" s="19"/>
      <c r="J339" s="19"/>
      <c r="K339" s="19"/>
      <c r="L339" s="19"/>
      <c r="Q339" s="19"/>
      <c r="R339" s="19"/>
      <c r="S339" s="19"/>
      <c r="T339" s="19"/>
      <c r="U339" s="19"/>
      <c r="V339" s="19"/>
      <c r="W339" s="19"/>
      <c r="X339" s="19"/>
      <c r="Y339" s="19"/>
    </row>
    <row r="340" spans="2:25" ht="12" customHeight="1">
      <c r="B340" s="144" t="str">
        <f>IF( ISBLANK('03.Muestra'!$C25),"",'03.Muestra'!$C25)</f>
        <v/>
      </c>
      <c r="C340" s="144" t="str">
        <f>IF( ISBLANK('03.Muestra'!$E25),"",'03.Muestra'!$E25)</f>
        <v/>
      </c>
      <c r="D340" s="168" t="str">
        <f t="shared" si="17"/>
        <v/>
      </c>
      <c r="E340" s="137" t="str">
        <f t="shared" si="16"/>
        <v/>
      </c>
      <c r="F340" s="19"/>
      <c r="G340" s="19"/>
      <c r="H340" s="19"/>
      <c r="I340" s="19"/>
      <c r="J340" s="19"/>
      <c r="K340" s="19"/>
      <c r="L340" s="19"/>
      <c r="Q340" s="19"/>
      <c r="R340" s="19"/>
      <c r="S340" s="19"/>
      <c r="T340" s="19"/>
      <c r="U340" s="19"/>
      <c r="V340" s="19"/>
      <c r="W340" s="19"/>
      <c r="X340" s="19"/>
      <c r="Y340" s="19"/>
    </row>
    <row r="341" spans="2:25" ht="12" customHeight="1">
      <c r="B341" s="144" t="str">
        <f>IF( ISBLANK('03.Muestra'!$C26),"",'03.Muestra'!$C26)</f>
        <v/>
      </c>
      <c r="C341" s="144" t="str">
        <f>IF( ISBLANK('03.Muestra'!$E26),"",'03.Muestra'!$E26)</f>
        <v/>
      </c>
      <c r="D341" s="168" t="str">
        <f t="shared" si="17"/>
        <v/>
      </c>
      <c r="E341" s="137" t="str">
        <f t="shared" si="16"/>
        <v/>
      </c>
      <c r="F341" s="19"/>
      <c r="G341" s="19"/>
      <c r="H341" s="19"/>
      <c r="I341" s="19"/>
      <c r="J341" s="19"/>
      <c r="K341" s="19"/>
      <c r="L341" s="19"/>
      <c r="Q341" s="19"/>
      <c r="R341" s="19"/>
      <c r="S341" s="19"/>
      <c r="T341" s="19"/>
      <c r="U341" s="19"/>
      <c r="V341" s="19"/>
      <c r="W341" s="19"/>
      <c r="X341" s="19"/>
      <c r="Y341" s="19"/>
    </row>
    <row r="342" spans="2:25" ht="12" customHeight="1">
      <c r="B342" s="144" t="str">
        <f>IF( ISBLANK('03.Muestra'!$C27),"",'03.Muestra'!$C27)</f>
        <v/>
      </c>
      <c r="C342" s="144" t="str">
        <f>IF( ISBLANK('03.Muestra'!$E27),"",'03.Muestra'!$E27)</f>
        <v/>
      </c>
      <c r="D342" s="168" t="str">
        <f t="shared" si="17"/>
        <v/>
      </c>
      <c r="E342" s="137" t="str">
        <f t="shared" si="16"/>
        <v/>
      </c>
      <c r="F342" s="19"/>
      <c r="G342" s="19"/>
      <c r="H342" s="19"/>
      <c r="I342" s="19"/>
      <c r="J342" s="19"/>
      <c r="K342" s="19"/>
      <c r="L342" s="19"/>
      <c r="Q342" s="19"/>
      <c r="R342" s="19"/>
      <c r="S342" s="19"/>
      <c r="T342" s="19"/>
      <c r="U342" s="19"/>
      <c r="V342" s="19"/>
      <c r="W342" s="19"/>
      <c r="X342" s="19"/>
      <c r="Y342" s="19"/>
    </row>
    <row r="343" spans="2:25" ht="12" customHeight="1">
      <c r="B343" s="144" t="str">
        <f>IF( ISBLANK('03.Muestra'!$C28),"",'03.Muestra'!$C28)</f>
        <v/>
      </c>
      <c r="C343" s="144" t="str">
        <f>IF( ISBLANK('03.Muestra'!$E28),"",'03.Muestra'!$E28)</f>
        <v/>
      </c>
      <c r="D343" s="168" t="str">
        <f t="shared" si="17"/>
        <v/>
      </c>
      <c r="E343" s="137" t="str">
        <f t="shared" si="16"/>
        <v/>
      </c>
      <c r="F343" s="19"/>
      <c r="G343" s="19"/>
      <c r="H343" s="19"/>
      <c r="I343" s="19"/>
      <c r="J343" s="19"/>
      <c r="K343" s="19"/>
      <c r="L343" s="19"/>
      <c r="Q343" s="19"/>
      <c r="R343" s="19"/>
      <c r="S343" s="19"/>
      <c r="T343" s="19"/>
      <c r="U343" s="19"/>
      <c r="V343" s="19"/>
      <c r="W343" s="19"/>
      <c r="X343" s="19"/>
      <c r="Y343" s="19"/>
    </row>
    <row r="344" spans="2:25" ht="12" customHeight="1">
      <c r="B344" s="144" t="str">
        <f>IF( ISBLANK('03.Muestra'!$C29),"",'03.Muestra'!$C29)</f>
        <v/>
      </c>
      <c r="C344" s="144" t="str">
        <f>IF( ISBLANK('03.Muestra'!$E29),"",'03.Muestra'!$E29)</f>
        <v/>
      </c>
      <c r="D344" s="168" t="str">
        <f t="shared" si="17"/>
        <v/>
      </c>
      <c r="E344" s="137" t="str">
        <f t="shared" si="16"/>
        <v/>
      </c>
      <c r="F344" s="19"/>
      <c r="G344" s="19"/>
      <c r="H344" s="19"/>
      <c r="I344" s="19"/>
      <c r="J344" s="19"/>
      <c r="K344" s="19"/>
      <c r="L344" s="19"/>
      <c r="Q344" s="19"/>
      <c r="R344" s="19"/>
      <c r="S344" s="19"/>
      <c r="T344" s="19"/>
      <c r="U344" s="19"/>
      <c r="V344" s="19"/>
      <c r="W344" s="19"/>
      <c r="X344" s="19"/>
      <c r="Y344" s="19"/>
    </row>
    <row r="345" spans="2:25" ht="12" customHeight="1">
      <c r="B345" s="144" t="str">
        <f>IF( ISBLANK('03.Muestra'!$C30),"",'03.Muestra'!$C30)</f>
        <v/>
      </c>
      <c r="C345" s="144" t="str">
        <f>IF( ISBLANK('03.Muestra'!$E30),"",'03.Muestra'!$E30)</f>
        <v/>
      </c>
      <c r="D345" s="168" t="str">
        <f t="shared" si="17"/>
        <v/>
      </c>
      <c r="E345" s="137" t="str">
        <f t="shared" si="16"/>
        <v/>
      </c>
      <c r="F345" s="19"/>
      <c r="G345" s="19"/>
      <c r="H345" s="19"/>
      <c r="I345" s="19"/>
      <c r="J345" s="19"/>
      <c r="K345" s="19"/>
      <c r="L345" s="19"/>
      <c r="Q345" s="19"/>
      <c r="R345" s="19"/>
      <c r="S345" s="19"/>
      <c r="T345" s="19"/>
      <c r="U345" s="19"/>
      <c r="V345" s="19"/>
      <c r="W345" s="19"/>
      <c r="X345" s="19"/>
      <c r="Y345" s="19"/>
    </row>
    <row r="346" spans="2:25" ht="12" customHeight="1">
      <c r="B346" s="144" t="str">
        <f>IF( ISBLANK('03.Muestra'!$C31),"",'03.Muestra'!$C31)</f>
        <v/>
      </c>
      <c r="C346" s="144" t="str">
        <f>IF( ISBLANK('03.Muestra'!$E31),"",'03.Muestra'!$E31)</f>
        <v/>
      </c>
      <c r="D346" s="168" t="str">
        <f t="shared" si="17"/>
        <v/>
      </c>
      <c r="E346" s="137"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4" t="str">
        <f>IF( ISBLANK('03.Muestra'!$C32),"",'03.Muestra'!$C32)</f>
        <v/>
      </c>
      <c r="C347" s="144" t="str">
        <f>IF( ISBLANK('03.Muestra'!$E32),"",'03.Muestra'!$E32)</f>
        <v/>
      </c>
      <c r="D347" s="168" t="str">
        <f t="shared" si="17"/>
        <v/>
      </c>
      <c r="E347" s="137"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4" t="str">
        <f>IF( ISBLANK('03.Muestra'!$C33),"",'03.Muestra'!$C33)</f>
        <v/>
      </c>
      <c r="C348" s="144" t="str">
        <f>IF( ISBLANK('03.Muestra'!$E33),"",'03.Muestra'!$E33)</f>
        <v/>
      </c>
      <c r="D348" s="168" t="str">
        <f t="shared" si="17"/>
        <v/>
      </c>
      <c r="E348" s="137"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4" t="str">
        <f>IF( ISBLANK('03.Muestra'!$C34),"",'03.Muestra'!$C34)</f>
        <v/>
      </c>
      <c r="C349" s="144" t="str">
        <f>IF( ISBLANK('03.Muestra'!$E34),"",'03.Muestra'!$E34)</f>
        <v/>
      </c>
      <c r="D349" s="168" t="str">
        <f t="shared" si="17"/>
        <v/>
      </c>
      <c r="E349" s="137"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4" t="str">
        <f>IF( ISBLANK('03.Muestra'!$C35),"",'03.Muestra'!$C35)</f>
        <v/>
      </c>
      <c r="C350" s="144" t="str">
        <f>IF( ISBLANK('03.Muestra'!$E35),"",'03.Muestra'!$E35)</f>
        <v/>
      </c>
      <c r="D350" s="168" t="str">
        <f t="shared" si="17"/>
        <v/>
      </c>
      <c r="E350" s="137"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4" t="str">
        <f>IF( ISBLANK('03.Muestra'!$C36),"",'03.Muestra'!$C36)</f>
        <v/>
      </c>
      <c r="C351" s="144" t="str">
        <f>IF( ISBLANK('03.Muestra'!$E36),"",'03.Muestra'!$E36)</f>
        <v/>
      </c>
      <c r="D351" s="168" t="str">
        <f t="shared" si="17"/>
        <v/>
      </c>
      <c r="E351" s="137" t="str">
        <f t="shared" si="16"/>
        <v/>
      </c>
      <c r="F351" s="157"/>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4" t="str">
        <f>IF( ISBLANK('03.Muestra'!$C37),"",'03.Muestra'!$C37)</f>
        <v/>
      </c>
      <c r="C352" s="144" t="str">
        <f>IF( ISBLANK('03.Muestra'!$E37),"",'03.Muestra'!$E37)</f>
        <v/>
      </c>
      <c r="D352" s="168" t="str">
        <f t="shared" si="17"/>
        <v/>
      </c>
      <c r="E352" s="137" t="str">
        <f t="shared" si="16"/>
        <v/>
      </c>
      <c r="F352" s="157"/>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4" t="str">
        <f>IF( ISBLANK('03.Muestra'!$C38),"",'03.Muestra'!$C38)</f>
        <v/>
      </c>
      <c r="C353" s="144" t="str">
        <f>IF( ISBLANK('03.Muestra'!$E38),"",'03.Muestra'!$E38)</f>
        <v/>
      </c>
      <c r="D353" s="168" t="str">
        <f t="shared" si="17"/>
        <v/>
      </c>
      <c r="E353" s="137" t="str">
        <f t="shared" si="16"/>
        <v/>
      </c>
      <c r="F353" s="157"/>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4" t="str">
        <f>IF( ISBLANK('03.Muestra'!$C39),"",'03.Muestra'!$C39)</f>
        <v/>
      </c>
      <c r="C354" s="144" t="str">
        <f>IF( ISBLANK('03.Muestra'!$E39),"",'03.Muestra'!$E39)</f>
        <v/>
      </c>
      <c r="D354" s="168" t="str">
        <f t="shared" si="17"/>
        <v/>
      </c>
      <c r="E354" s="137" t="str">
        <f t="shared" si="16"/>
        <v/>
      </c>
      <c r="F354" s="157"/>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4" t="str">
        <f>IF( ISBLANK('03.Muestra'!$C40),"",'03.Muestra'!$C40)</f>
        <v/>
      </c>
      <c r="C355" s="144" t="str">
        <f>IF( ISBLANK('03.Muestra'!$E40),"",'03.Muestra'!$E40)</f>
        <v/>
      </c>
      <c r="D355" s="168" t="str">
        <f t="shared" si="17"/>
        <v/>
      </c>
      <c r="E355" s="137" t="str">
        <f t="shared" si="16"/>
        <v/>
      </c>
      <c r="F355" s="157"/>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4" t="str">
        <f>IF( ISBLANK('03.Muestra'!$C41),"",'03.Muestra'!$C41)</f>
        <v/>
      </c>
      <c r="C356" s="144" t="str">
        <f>IF( ISBLANK('03.Muestra'!$E41),"",'03.Muestra'!$E41)</f>
        <v/>
      </c>
      <c r="D356" s="168" t="str">
        <f t="shared" si="17"/>
        <v/>
      </c>
      <c r="E356" s="137" t="str">
        <f t="shared" si="16"/>
        <v/>
      </c>
      <c r="F356" s="157"/>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4" t="str">
        <f>IF( ISBLANK('03.Muestra'!$C42),"",'03.Muestra'!$C42)</f>
        <v/>
      </c>
      <c r="C357" s="144" t="str">
        <f>IF( ISBLANK('03.Muestra'!$E42),"",'03.Muestra'!$E42)</f>
        <v/>
      </c>
      <c r="D357" s="168" t="str">
        <f t="shared" si="17"/>
        <v/>
      </c>
      <c r="E357" s="137"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7"/>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7"/>
      <c r="E359" s="142"/>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4" t="s">
        <v>80</v>
      </c>
      <c r="C360" s="28" t="s">
        <v>143</v>
      </c>
      <c r="D360" s="29" t="s">
        <v>87</v>
      </c>
      <c r="E360" s="156"/>
      <c r="K360" s="19"/>
      <c r="L360" s="19"/>
      <c r="M360" s="19"/>
      <c r="N360" s="19"/>
      <c r="O360" s="19"/>
      <c r="P360" s="19"/>
      <c r="Q360" s="19"/>
      <c r="R360" s="19"/>
      <c r="S360" s="19"/>
      <c r="T360" s="19"/>
      <c r="U360" s="19"/>
      <c r="V360" s="19"/>
      <c r="W360" s="19"/>
      <c r="X360" s="19"/>
      <c r="Y360" s="19"/>
    </row>
    <row r="361" spans="2:25" ht="12" customHeight="1">
      <c r="B361" s="144" t="str">
        <f>IF( ISBLANK('03.Muestra'!$C8),"",'03.Muestra'!$C8)</f>
        <v>Servicio Canario de Salud</v>
      </c>
      <c r="C361" s="144" t="str">
        <f>IF( ISBLANK('03.Muestra'!$E8),"",'03.Muestra'!$E8)</f>
        <v>https://www3.gobiernodecanarias.org/sanidad/scs/</v>
      </c>
      <c r="D361" s="168" t="s">
        <v>78</v>
      </c>
      <c r="E361" s="137" t="str">
        <f t="shared" ref="E361:E395" si="18">IF(D361&lt;&gt;"",IF(AND(B361&lt;&gt;"",C361&lt;&gt;""),"","ERR"),"")</f>
        <v/>
      </c>
      <c r="F361" s="145" t="str">
        <f t="array" ref="F361:J361">TRANSPOSE('DATA - Oculta'!$U$9:$U$13)</f>
        <v>N/T</v>
      </c>
      <c r="G361" s="146" t="str">
        <v>N/D</v>
      </c>
      <c r="H361" s="147" t="str">
        <v>N/A</v>
      </c>
      <c r="I361" s="148" t="str">
        <v>Falla</v>
      </c>
      <c r="J361" s="149" t="str">
        <v>Pasa</v>
      </c>
      <c r="K361" s="150" t="s">
        <v>85</v>
      </c>
      <c r="L361" s="19"/>
      <c r="M361" s="19"/>
      <c r="N361" s="19"/>
      <c r="O361" s="19"/>
      <c r="P361" s="19"/>
      <c r="Q361" s="19"/>
      <c r="R361" s="19"/>
      <c r="S361" s="19"/>
      <c r="T361" s="19"/>
      <c r="U361" s="19"/>
      <c r="V361" s="19"/>
      <c r="W361" s="19"/>
      <c r="X361" s="19"/>
      <c r="Y361" s="19"/>
    </row>
    <row r="362" spans="2:25" ht="12" customHeight="1">
      <c r="B362" s="144" t="str">
        <f>IF( ISBLANK('03.Muestra'!$C9),"",'03.Muestra'!$C9)</f>
        <v>Profesionales</v>
      </c>
      <c r="C362" s="144" t="str">
        <f>IF( ISBLANK('03.Muestra'!$E9),"",'03.Muestra'!$E9)</f>
        <v>https://www3.gobiernodecanarias.org/sanidad/scs/tematica.jsp?idCarpeta=381a58ec-a15a-11e9-a502-d7333c007c29</v>
      </c>
      <c r="D362" s="168" t="s">
        <v>90</v>
      </c>
      <c r="E362" s="137" t="str">
        <f t="shared" si="18"/>
        <v/>
      </c>
      <c r="F362" s="151">
        <f ca="1">COUNTIF($D361:INDIRECT("$D" &amp;  SUM(ROW()-1,'03.Muestra'!$D$45)-1),F361)</f>
        <v>0</v>
      </c>
      <c r="G362" s="151">
        <f ca="1">COUNTIF($D361:INDIRECT("$D" &amp;  SUM(ROW()-1,'03.Muestra'!$D$45)-1),G361)</f>
        <v>0</v>
      </c>
      <c r="H362" s="151">
        <f ca="1">COUNTIF($D361:INDIRECT("$D" &amp;  SUM(ROW()-1,'03.Muestra'!$D$45)-1),H361)</f>
        <v>11</v>
      </c>
      <c r="I362" s="151">
        <f ca="1">COUNTIF($D361:INDIRECT("$D" &amp;  SUM(ROW()-1,'03.Muestra'!$D$45)-1),I361)</f>
        <v>0</v>
      </c>
      <c r="J362" s="151">
        <f ca="1">COUNTIF($D361:INDIRECT("$D" &amp;  SUM(ROW()-1,'03.Muestra'!$D$45)-1),J361)</f>
        <v>2</v>
      </c>
      <c r="K362" s="151">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4" t="str">
        <f>IF( ISBLANK('03.Muestra'!$C10),"",'03.Muestra'!$C10)</f>
        <v>Vacunación frente Covid-19</v>
      </c>
      <c r="C363" s="144" t="str">
        <f>IF( ISBLANK('03.Muestra'!$E10),"",'03.Muestra'!$E10)</f>
        <v>https://www3.gobiernodecanarias.org/sanidad/scs/contenidoGenerico.jsp?idDocument=c6332147-5728-11eb-8a2c-c902a217e6a5&amp;idCarpeta=e01092c2-7d66-11ea-871d-cb574c2473a4</v>
      </c>
      <c r="D363" s="168" t="s">
        <v>90</v>
      </c>
      <c r="E363" s="137"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4" t="str">
        <f>IF( ISBLANK('03.Muestra'!$C11),"",'03.Muestra'!$C11)</f>
        <v>SCS-Registro de centros</v>
      </c>
      <c r="C364" s="144" t="str">
        <f>IF( ISBLANK('03.Muestra'!$E11),"",'03.Muestra'!$E11)</f>
        <v>https://www3.gobiernodecanarias.org/sanidad/scs/RegistroCentros/DoLoad</v>
      </c>
      <c r="D364" s="168" t="s">
        <v>90</v>
      </c>
      <c r="E364" s="137"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4" t="str">
        <f>IF( ISBLANK('03.Muestra'!$C12),"",'03.Muestra'!$C12)</f>
        <v>MiAutoTestCovid</v>
      </c>
      <c r="C365" s="144" t="str">
        <f>IF( ISBLANK('03.Muestra'!$E12),"",'03.Muestra'!$E12)</f>
        <v>https://www3.gobiernodecanarias.org/sanidad/scs/Miautotestcovid/</v>
      </c>
      <c r="D365" s="168" t="s">
        <v>90</v>
      </c>
      <c r="E365" s="137"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4" t="str">
        <f>IF( ISBLANK('03.Muestra'!$C13),"",'03.Muestra'!$C13)</f>
        <v>Informes epidemiológicos</v>
      </c>
      <c r="C366" s="144" t="str">
        <f>IF( ISBLANK('03.Muestra'!$E13),"",'03.Muestra'!$E13)</f>
        <v>https://www3.gobiernodecanarias.org/sanidad/scs/contenidoGenerico.jsp?idDocument=83670f95-f738-11ea-8b38-0997195c2925&amp;idCarpeta=e01092c2-7d66-11ea-871d-cb574c2473a4</v>
      </c>
      <c r="D366" s="168" t="s">
        <v>90</v>
      </c>
      <c r="E366" s="137"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4" t="str">
        <f>IF( ISBLANK('03.Muestra'!$C14),"",'03.Muestra'!$C14)</f>
        <v>Mapa Sanitario</v>
      </c>
      <c r="C367" s="144" t="str">
        <f>IF( ISBLANK('03.Muestra'!$E14),"",'03.Muestra'!$E14)</f>
        <v>https://www3.gobiernodecanarias.org/sanidad/scs/mapa.jsp?idDocument=f1272534-b1e0-11e0-8086-e35e241032d3&amp;idCarpeta=75cf3520-ab2b-11dd-970d-d73a0633ac17</v>
      </c>
      <c r="D367" s="168" t="s">
        <v>90</v>
      </c>
      <c r="E367" s="137"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4" t="str">
        <f>IF( ISBLANK('03.Muestra'!$C15),"",'03.Muestra'!$C15)</f>
        <v>gaptfformacion</v>
      </c>
      <c r="C368" s="144" t="str">
        <f>IF( ISBLANK('03.Muestra'!$E15),"",'03.Muestra'!$E15)</f>
        <v>https://www3.gobiernodecanarias.org/scs/gaptfformacion/</v>
      </c>
      <c r="D368" s="168" t="s">
        <v>78</v>
      </c>
      <c r="E368" s="137"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4" t="str">
        <f>IF( ISBLANK('03.Muestra'!$C16),"",'03.Muestra'!$C16)</f>
        <v>Tarjeta Sanitaria</v>
      </c>
      <c r="C369" s="144" t="str">
        <f>IF( ISBLANK('03.Muestra'!$E16),"",'03.Muestra'!$E16)</f>
        <v>https://www3.gobiernodecanarias.org/sanidad/scs/contenidoGenerico.jsp?idDocument=9090ca1f-a9bb-11de-ae50-15aa3b9230b7&amp;idCarpeta=ae273cd1-b385-11e9-82f7-8d5cff9227e6</v>
      </c>
      <c r="D369" s="168" t="s">
        <v>90</v>
      </c>
      <c r="E369" s="137"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4" t="str">
        <f>IF( ISBLANK('03.Muestra'!$C17),"",'03.Muestra'!$C17)</f>
        <v>Mapa Playas</v>
      </c>
      <c r="C370" s="144" t="str">
        <f>IF( ISBLANK('03.Muestra'!$E17),"",'03.Muestra'!$E17)</f>
        <v>https://www3.gobiernodecanarias.org/sanidad/scs/mapa.jsp?idDocument=0200b78a-a2fa-11e0-9610-f1717f4d08a3&amp;idCarpeta=75cf3520-ab2b-11dd-970d-d73a0633ac17</v>
      </c>
      <c r="D370" s="168" t="s">
        <v>90</v>
      </c>
      <c r="E370" s="137"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4" t="str">
        <f>IF( ISBLANK('03.Muestra'!$C18),"",'03.Muestra'!$C18)</f>
        <v>Certificado Covid Digital</v>
      </c>
      <c r="C371" s="144" t="str">
        <f>IF( ISBLANK('03.Muestra'!$E18),"",'03.Muestra'!$E18)</f>
        <v>https://www3.gobiernodecanarias.org/sanidad/scs/contenidoGenerico.jsp?idDocument=2a91d475-c785-11eb-b581-0f5e23fc7f70&amp;idCarpeta=e01092c2-7d66-11ea-871d-cb574c2473a4</v>
      </c>
      <c r="D371" s="168" t="s">
        <v>90</v>
      </c>
      <c r="E371" s="137"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4" t="str">
        <f>IF( ISBLANK('03.Muestra'!$C19),"",'03.Muestra'!$C19)</f>
        <v>Ciudadania</v>
      </c>
      <c r="C372" s="144" t="str">
        <f>IF( ISBLANK('03.Muestra'!$E19),"",'03.Muestra'!$E19)</f>
        <v>https://www3.gobiernodecanarias.org/sanidad/scs/tematica.jsp?idCarpeta=ae273cd1-b385-11e9-82f7-8d5cff9227e6</v>
      </c>
      <c r="D372" s="168" t="s">
        <v>90</v>
      </c>
      <c r="E372" s="137"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4" t="str">
        <f>IF( ISBLANK('03.Muestra'!$C20),"",'03.Muestra'!$C20)</f>
        <v>Petición de cita hospital</v>
      </c>
      <c r="C373" s="144" t="str">
        <f>IF( ISBLANK('03.Muestra'!$E20),"",'03.Muestra'!$E20)</f>
        <v>https://www3.gobiernodecanarias.org/sanidad/scs/CitasHUC/</v>
      </c>
      <c r="D373" s="168" t="s">
        <v>90</v>
      </c>
      <c r="E373" s="137" t="str">
        <f t="shared" si="18"/>
        <v/>
      </c>
      <c r="F373" s="19"/>
      <c r="G373" s="19"/>
      <c r="H373" s="19"/>
      <c r="I373" s="19"/>
      <c r="J373" s="19"/>
      <c r="K373" s="19"/>
      <c r="L373" s="19"/>
      <c r="Q373" s="19"/>
      <c r="R373" s="19"/>
      <c r="S373" s="19"/>
      <c r="T373" s="19"/>
      <c r="U373" s="19"/>
      <c r="V373" s="19"/>
      <c r="W373" s="19"/>
      <c r="X373" s="19"/>
      <c r="Y373" s="19"/>
    </row>
    <row r="374" spans="2:25" ht="12" customHeight="1">
      <c r="B374" s="144" t="str">
        <f>IF( ISBLANK('03.Muestra'!$C21),"",'03.Muestra'!$C21)</f>
        <v/>
      </c>
      <c r="C374" s="144" t="str">
        <f>IF( ISBLANK('03.Muestra'!$E21),"",'03.Muestra'!$E21)</f>
        <v/>
      </c>
      <c r="D374" s="168" t="str">
        <f t="shared" ref="D368:D395" si="19">IF(AND(B374&lt;&gt;"",C374&lt;&gt;""),"N/T","")</f>
        <v/>
      </c>
      <c r="E374" s="137" t="str">
        <f t="shared" si="18"/>
        <v/>
      </c>
      <c r="F374" s="19"/>
      <c r="G374" s="19"/>
      <c r="H374" s="19"/>
      <c r="I374" s="19"/>
      <c r="J374" s="19"/>
      <c r="K374" s="19"/>
      <c r="L374" s="19"/>
      <c r="Q374" s="19"/>
      <c r="R374" s="19"/>
      <c r="S374" s="19"/>
      <c r="T374" s="19"/>
      <c r="U374" s="19"/>
      <c r="V374" s="19"/>
      <c r="W374" s="19"/>
      <c r="X374" s="19"/>
      <c r="Y374" s="19"/>
    </row>
    <row r="375" spans="2:25" ht="12" customHeight="1">
      <c r="B375" s="144" t="str">
        <f>IF( ISBLANK('03.Muestra'!$C22),"",'03.Muestra'!$C22)</f>
        <v/>
      </c>
      <c r="C375" s="144" t="str">
        <f>IF( ISBLANK('03.Muestra'!$E22),"",'03.Muestra'!$E22)</f>
        <v/>
      </c>
      <c r="D375" s="168" t="str">
        <f t="shared" si="19"/>
        <v/>
      </c>
      <c r="E375" s="137" t="str">
        <f t="shared" si="18"/>
        <v/>
      </c>
      <c r="F375" s="19"/>
      <c r="G375" s="19"/>
      <c r="H375" s="19"/>
      <c r="I375" s="19"/>
      <c r="J375" s="19"/>
      <c r="K375" s="19"/>
      <c r="L375" s="19"/>
      <c r="Q375" s="19"/>
      <c r="R375" s="19"/>
      <c r="S375" s="19"/>
      <c r="T375" s="19"/>
      <c r="U375" s="19"/>
      <c r="V375" s="19"/>
      <c r="W375" s="19"/>
      <c r="X375" s="19"/>
      <c r="Y375" s="19"/>
    </row>
    <row r="376" spans="2:25" ht="12" customHeight="1">
      <c r="B376" s="144" t="str">
        <f>IF( ISBLANK('03.Muestra'!$C23),"",'03.Muestra'!$C23)</f>
        <v/>
      </c>
      <c r="C376" s="144" t="str">
        <f>IF( ISBLANK('03.Muestra'!$E23),"",'03.Muestra'!$E23)</f>
        <v/>
      </c>
      <c r="D376" s="168" t="str">
        <f t="shared" si="19"/>
        <v/>
      </c>
      <c r="E376" s="137" t="str">
        <f t="shared" si="18"/>
        <v/>
      </c>
      <c r="F376" s="19"/>
      <c r="G376" s="19"/>
      <c r="H376" s="19"/>
      <c r="I376" s="19"/>
      <c r="J376" s="19"/>
      <c r="K376" s="19"/>
      <c r="L376" s="19"/>
      <c r="Q376" s="19"/>
      <c r="R376" s="19"/>
      <c r="S376" s="19"/>
      <c r="T376" s="19"/>
      <c r="U376" s="19"/>
      <c r="V376" s="19"/>
      <c r="W376" s="19"/>
      <c r="X376" s="19"/>
      <c r="Y376" s="19"/>
    </row>
    <row r="377" spans="2:25" ht="12" customHeight="1">
      <c r="B377" s="144" t="str">
        <f>IF( ISBLANK('03.Muestra'!$C24),"",'03.Muestra'!$C24)</f>
        <v/>
      </c>
      <c r="C377" s="144" t="str">
        <f>IF( ISBLANK('03.Muestra'!$E24),"",'03.Muestra'!$E24)</f>
        <v/>
      </c>
      <c r="D377" s="168" t="str">
        <f t="shared" si="19"/>
        <v/>
      </c>
      <c r="E377" s="137" t="str">
        <f t="shared" si="18"/>
        <v/>
      </c>
      <c r="F377" s="19"/>
      <c r="G377" s="19"/>
      <c r="H377" s="19"/>
      <c r="I377" s="19"/>
      <c r="J377" s="19"/>
      <c r="K377" s="19"/>
      <c r="L377" s="19"/>
      <c r="Q377" s="19"/>
      <c r="R377" s="19"/>
      <c r="S377" s="19"/>
      <c r="T377" s="19"/>
      <c r="U377" s="19"/>
      <c r="V377" s="19"/>
      <c r="W377" s="19"/>
      <c r="X377" s="19"/>
      <c r="Y377" s="19"/>
    </row>
    <row r="378" spans="2:25" ht="12" customHeight="1">
      <c r="B378" s="144" t="str">
        <f>IF( ISBLANK('03.Muestra'!$C25),"",'03.Muestra'!$C25)</f>
        <v/>
      </c>
      <c r="C378" s="144" t="str">
        <f>IF( ISBLANK('03.Muestra'!$E25),"",'03.Muestra'!$E25)</f>
        <v/>
      </c>
      <c r="D378" s="168" t="str">
        <f t="shared" si="19"/>
        <v/>
      </c>
      <c r="E378" s="137" t="str">
        <f t="shared" si="18"/>
        <v/>
      </c>
      <c r="F378" s="19"/>
      <c r="G378" s="19"/>
      <c r="H378" s="19"/>
      <c r="I378" s="19"/>
      <c r="J378" s="19"/>
      <c r="K378" s="19"/>
      <c r="L378" s="19"/>
      <c r="Q378" s="19"/>
      <c r="R378" s="19"/>
      <c r="S378" s="19"/>
      <c r="T378" s="19"/>
      <c r="U378" s="19"/>
      <c r="V378" s="19"/>
      <c r="W378" s="19"/>
      <c r="X378" s="19"/>
      <c r="Y378" s="19"/>
    </row>
    <row r="379" spans="2:25" ht="12" customHeight="1">
      <c r="B379" s="144" t="str">
        <f>IF( ISBLANK('03.Muestra'!$C26),"",'03.Muestra'!$C26)</f>
        <v/>
      </c>
      <c r="C379" s="144" t="str">
        <f>IF( ISBLANK('03.Muestra'!$E26),"",'03.Muestra'!$E26)</f>
        <v/>
      </c>
      <c r="D379" s="168" t="str">
        <f t="shared" si="19"/>
        <v/>
      </c>
      <c r="E379" s="137" t="str">
        <f t="shared" si="18"/>
        <v/>
      </c>
      <c r="F379" s="19"/>
      <c r="G379" s="19"/>
      <c r="H379" s="19"/>
      <c r="I379" s="19"/>
      <c r="J379" s="19"/>
      <c r="K379" s="19"/>
      <c r="L379" s="19"/>
      <c r="Q379" s="19"/>
      <c r="R379" s="19"/>
      <c r="S379" s="19"/>
      <c r="T379" s="19"/>
      <c r="U379" s="19"/>
      <c r="V379" s="19"/>
      <c r="W379" s="19"/>
      <c r="X379" s="19"/>
      <c r="Y379" s="19"/>
    </row>
    <row r="380" spans="2:25" ht="12" customHeight="1">
      <c r="B380" s="144" t="str">
        <f>IF( ISBLANK('03.Muestra'!$C27),"",'03.Muestra'!$C27)</f>
        <v/>
      </c>
      <c r="C380" s="144" t="str">
        <f>IF( ISBLANK('03.Muestra'!$E27),"",'03.Muestra'!$E27)</f>
        <v/>
      </c>
      <c r="D380" s="168" t="str">
        <f t="shared" si="19"/>
        <v/>
      </c>
      <c r="E380" s="137" t="str">
        <f t="shared" si="18"/>
        <v/>
      </c>
      <c r="F380" s="19"/>
      <c r="G380" s="19"/>
      <c r="H380" s="19"/>
      <c r="I380" s="19"/>
      <c r="J380" s="19"/>
      <c r="K380" s="19"/>
      <c r="L380" s="19"/>
      <c r="Q380" s="19"/>
      <c r="R380" s="19"/>
      <c r="S380" s="19"/>
      <c r="T380" s="19"/>
      <c r="U380" s="19"/>
      <c r="V380" s="19"/>
      <c r="W380" s="19"/>
      <c r="X380" s="19"/>
      <c r="Y380" s="19"/>
    </row>
    <row r="381" spans="2:25" ht="12" customHeight="1">
      <c r="B381" s="144" t="str">
        <f>IF( ISBLANK('03.Muestra'!$C28),"",'03.Muestra'!$C28)</f>
        <v/>
      </c>
      <c r="C381" s="144" t="str">
        <f>IF( ISBLANK('03.Muestra'!$E28),"",'03.Muestra'!$E28)</f>
        <v/>
      </c>
      <c r="D381" s="168" t="str">
        <f t="shared" si="19"/>
        <v/>
      </c>
      <c r="E381" s="137" t="str">
        <f t="shared" si="18"/>
        <v/>
      </c>
      <c r="F381" s="19"/>
      <c r="G381" s="19"/>
      <c r="H381" s="19"/>
      <c r="I381" s="19"/>
      <c r="J381" s="19"/>
      <c r="K381" s="19"/>
      <c r="L381" s="19"/>
      <c r="Q381" s="19"/>
      <c r="R381" s="19"/>
      <c r="S381" s="19"/>
      <c r="T381" s="19"/>
      <c r="U381" s="19"/>
      <c r="V381" s="19"/>
      <c r="W381" s="19"/>
      <c r="X381" s="19"/>
      <c r="Y381" s="19"/>
    </row>
    <row r="382" spans="2:25" ht="12" customHeight="1">
      <c r="B382" s="144" t="str">
        <f>IF( ISBLANK('03.Muestra'!$C29),"",'03.Muestra'!$C29)</f>
        <v/>
      </c>
      <c r="C382" s="144" t="str">
        <f>IF( ISBLANK('03.Muestra'!$E29),"",'03.Muestra'!$E29)</f>
        <v/>
      </c>
      <c r="D382" s="168" t="str">
        <f t="shared" si="19"/>
        <v/>
      </c>
      <c r="E382" s="137" t="str">
        <f t="shared" si="18"/>
        <v/>
      </c>
      <c r="F382" s="19"/>
      <c r="G382" s="19"/>
      <c r="H382" s="19"/>
      <c r="I382" s="19"/>
      <c r="J382" s="19"/>
      <c r="K382" s="19"/>
      <c r="L382" s="19"/>
      <c r="Q382" s="19"/>
      <c r="R382" s="19"/>
      <c r="S382" s="19"/>
      <c r="T382" s="19"/>
      <c r="U382" s="19"/>
      <c r="V382" s="19"/>
      <c r="W382" s="19"/>
      <c r="X382" s="19"/>
      <c r="Y382" s="19"/>
    </row>
    <row r="383" spans="2:25" ht="12" customHeight="1">
      <c r="B383" s="144" t="str">
        <f>IF( ISBLANK('03.Muestra'!$C30),"",'03.Muestra'!$C30)</f>
        <v/>
      </c>
      <c r="C383" s="144" t="str">
        <f>IF( ISBLANK('03.Muestra'!$E30),"",'03.Muestra'!$E30)</f>
        <v/>
      </c>
      <c r="D383" s="168" t="str">
        <f t="shared" si="19"/>
        <v/>
      </c>
      <c r="E383" s="137" t="str">
        <f t="shared" si="18"/>
        <v/>
      </c>
      <c r="F383" s="19"/>
      <c r="G383" s="19"/>
      <c r="H383" s="19"/>
      <c r="I383" s="19"/>
      <c r="J383" s="19"/>
      <c r="K383" s="19"/>
      <c r="L383" s="19"/>
      <c r="Q383" s="19"/>
      <c r="R383" s="19"/>
      <c r="S383" s="19"/>
      <c r="T383" s="19"/>
      <c r="U383" s="19"/>
      <c r="V383" s="19"/>
      <c r="W383" s="19"/>
      <c r="X383" s="19"/>
      <c r="Y383" s="19"/>
    </row>
    <row r="384" spans="2:25" ht="12" customHeight="1">
      <c r="B384" s="144" t="str">
        <f>IF( ISBLANK('03.Muestra'!$C31),"",'03.Muestra'!$C31)</f>
        <v/>
      </c>
      <c r="C384" s="144" t="str">
        <f>IF( ISBLANK('03.Muestra'!$E31),"",'03.Muestra'!$E31)</f>
        <v/>
      </c>
      <c r="D384" s="168" t="str">
        <f t="shared" si="19"/>
        <v/>
      </c>
      <c r="E384" s="137"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4" t="str">
        <f>IF( ISBLANK('03.Muestra'!$C32),"",'03.Muestra'!$C32)</f>
        <v/>
      </c>
      <c r="C385" s="144" t="str">
        <f>IF( ISBLANK('03.Muestra'!$E32),"",'03.Muestra'!$E32)</f>
        <v/>
      </c>
      <c r="D385" s="168" t="str">
        <f t="shared" si="19"/>
        <v/>
      </c>
      <c r="E385" s="137"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4" t="str">
        <f>IF( ISBLANK('03.Muestra'!$C33),"",'03.Muestra'!$C33)</f>
        <v/>
      </c>
      <c r="C386" s="144" t="str">
        <f>IF( ISBLANK('03.Muestra'!$E33),"",'03.Muestra'!$E33)</f>
        <v/>
      </c>
      <c r="D386" s="168" t="str">
        <f t="shared" si="19"/>
        <v/>
      </c>
      <c r="E386" s="137"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4" t="str">
        <f>IF( ISBLANK('03.Muestra'!$C34),"",'03.Muestra'!$C34)</f>
        <v/>
      </c>
      <c r="C387" s="144" t="str">
        <f>IF( ISBLANK('03.Muestra'!$E34),"",'03.Muestra'!$E34)</f>
        <v/>
      </c>
      <c r="D387" s="168" t="str">
        <f t="shared" si="19"/>
        <v/>
      </c>
      <c r="E387" s="137"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4" t="str">
        <f>IF( ISBLANK('03.Muestra'!$C35),"",'03.Muestra'!$C35)</f>
        <v/>
      </c>
      <c r="C388" s="144" t="str">
        <f>IF( ISBLANK('03.Muestra'!$E35),"",'03.Muestra'!$E35)</f>
        <v/>
      </c>
      <c r="D388" s="168" t="str">
        <f t="shared" si="19"/>
        <v/>
      </c>
      <c r="E388" s="137"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4" t="str">
        <f>IF( ISBLANK('03.Muestra'!$C36),"",'03.Muestra'!$C36)</f>
        <v/>
      </c>
      <c r="C389" s="144" t="str">
        <f>IF( ISBLANK('03.Muestra'!$E36),"",'03.Muestra'!$E36)</f>
        <v/>
      </c>
      <c r="D389" s="168" t="str">
        <f t="shared" si="19"/>
        <v/>
      </c>
      <c r="E389" s="137" t="str">
        <f t="shared" si="18"/>
        <v/>
      </c>
      <c r="F389" s="157"/>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4" t="str">
        <f>IF( ISBLANK('03.Muestra'!$C37),"",'03.Muestra'!$C37)</f>
        <v/>
      </c>
      <c r="C390" s="144" t="str">
        <f>IF( ISBLANK('03.Muestra'!$E37),"",'03.Muestra'!$E37)</f>
        <v/>
      </c>
      <c r="D390" s="168" t="str">
        <f t="shared" si="19"/>
        <v/>
      </c>
      <c r="E390" s="137" t="str">
        <f t="shared" si="18"/>
        <v/>
      </c>
      <c r="F390" s="157"/>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4" t="str">
        <f>IF( ISBLANK('03.Muestra'!$C38),"",'03.Muestra'!$C38)</f>
        <v/>
      </c>
      <c r="C391" s="144" t="str">
        <f>IF( ISBLANK('03.Muestra'!$E38),"",'03.Muestra'!$E38)</f>
        <v/>
      </c>
      <c r="D391" s="168" t="str">
        <f t="shared" si="19"/>
        <v/>
      </c>
      <c r="E391" s="137" t="str">
        <f t="shared" si="18"/>
        <v/>
      </c>
      <c r="F391" s="157"/>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4" t="str">
        <f>IF( ISBLANK('03.Muestra'!$C39),"",'03.Muestra'!$C39)</f>
        <v/>
      </c>
      <c r="C392" s="144" t="str">
        <f>IF( ISBLANK('03.Muestra'!$E39),"",'03.Muestra'!$E39)</f>
        <v/>
      </c>
      <c r="D392" s="168" t="str">
        <f t="shared" si="19"/>
        <v/>
      </c>
      <c r="E392" s="137" t="str">
        <f t="shared" si="18"/>
        <v/>
      </c>
      <c r="F392" s="157"/>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4" t="str">
        <f>IF( ISBLANK('03.Muestra'!$C40),"",'03.Muestra'!$C40)</f>
        <v/>
      </c>
      <c r="C393" s="144" t="str">
        <f>IF( ISBLANK('03.Muestra'!$E40),"",'03.Muestra'!$E40)</f>
        <v/>
      </c>
      <c r="D393" s="168" t="str">
        <f t="shared" si="19"/>
        <v/>
      </c>
      <c r="E393" s="137" t="str">
        <f t="shared" si="18"/>
        <v/>
      </c>
      <c r="F393" s="157"/>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4" t="str">
        <f>IF( ISBLANK('03.Muestra'!$C41),"",'03.Muestra'!$C41)</f>
        <v/>
      </c>
      <c r="C394" s="144" t="str">
        <f>IF( ISBLANK('03.Muestra'!$E41),"",'03.Muestra'!$E41)</f>
        <v/>
      </c>
      <c r="D394" s="168" t="str">
        <f t="shared" si="19"/>
        <v/>
      </c>
      <c r="E394" s="137" t="str">
        <f t="shared" si="18"/>
        <v/>
      </c>
      <c r="F394" s="157"/>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4" t="str">
        <f>IF( ISBLANK('03.Muestra'!$C42),"",'03.Muestra'!$C42)</f>
        <v/>
      </c>
      <c r="C395" s="144" t="str">
        <f>IF( ISBLANK('03.Muestra'!$E42),"",'03.Muestra'!$E42)</f>
        <v/>
      </c>
      <c r="D395" s="168" t="str">
        <f t="shared" si="19"/>
        <v/>
      </c>
      <c r="E395" s="137"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7"/>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7"/>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7"/>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7"/>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7"/>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7"/>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7"/>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7"/>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7"/>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7"/>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7"/>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7"/>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7"/>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7"/>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7"/>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7"/>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7"/>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7"/>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7"/>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7"/>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7"/>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7"/>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7"/>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7"/>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7"/>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7"/>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7"/>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7"/>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7"/>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7"/>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7"/>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7"/>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7"/>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7"/>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7"/>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7"/>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7"/>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7"/>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7"/>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7"/>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7"/>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7"/>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7"/>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7"/>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7"/>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7"/>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7"/>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7"/>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7"/>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7"/>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7"/>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7"/>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7"/>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7"/>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7"/>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7"/>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7"/>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7"/>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7"/>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7"/>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7"/>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7"/>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7"/>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7"/>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7"/>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7"/>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7"/>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7"/>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7"/>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7"/>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7"/>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7"/>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7"/>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7"/>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7"/>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7"/>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7"/>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7"/>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7"/>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7"/>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7"/>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7"/>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7"/>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7"/>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7"/>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7"/>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7"/>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7"/>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7"/>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7"/>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7"/>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7"/>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7"/>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7"/>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7"/>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7"/>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7"/>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7"/>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7"/>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7"/>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7"/>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7"/>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7"/>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7"/>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7"/>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7"/>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7"/>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7"/>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7"/>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7"/>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7"/>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7"/>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7"/>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7"/>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7"/>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7"/>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7"/>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7"/>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7"/>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7"/>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7"/>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7"/>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7"/>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7"/>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7"/>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7"/>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7"/>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7"/>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7"/>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7"/>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7"/>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7"/>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7"/>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7"/>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7"/>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7"/>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7"/>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7"/>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7"/>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7"/>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7"/>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7"/>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7"/>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7"/>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7"/>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7"/>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7"/>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7"/>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7"/>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7"/>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7"/>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7"/>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7"/>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7"/>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7"/>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7"/>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7"/>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7"/>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7"/>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7"/>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7"/>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7"/>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7"/>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7"/>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7"/>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7"/>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7"/>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7"/>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7"/>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7"/>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7"/>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7"/>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7"/>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7"/>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7"/>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7"/>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7"/>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7"/>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7"/>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7"/>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7"/>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7"/>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7"/>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7"/>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7"/>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7"/>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7"/>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7"/>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7"/>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7"/>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7"/>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7"/>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7"/>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7"/>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7"/>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7"/>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7"/>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7"/>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7"/>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7"/>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7"/>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7"/>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7"/>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7"/>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7"/>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7"/>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7"/>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7"/>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7"/>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7"/>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7"/>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7"/>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7"/>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7"/>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7"/>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7"/>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7"/>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7"/>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7"/>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7"/>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7"/>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7"/>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7"/>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7"/>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7"/>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7"/>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7"/>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7"/>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7"/>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7"/>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7"/>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7"/>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7"/>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7"/>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7"/>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7"/>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7"/>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7"/>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7"/>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7"/>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7"/>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7"/>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7"/>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7"/>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7"/>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7"/>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7"/>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7"/>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7"/>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7"/>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7"/>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7"/>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7"/>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7"/>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7"/>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7"/>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7"/>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7"/>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7"/>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7"/>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7"/>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7"/>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7"/>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7"/>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7"/>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7"/>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7"/>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7"/>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7"/>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7"/>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7"/>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7"/>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7"/>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7"/>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7"/>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7"/>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7"/>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7"/>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7"/>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7"/>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7"/>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7"/>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7"/>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7"/>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7"/>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7"/>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7"/>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7"/>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7"/>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7"/>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7"/>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7"/>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7"/>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7"/>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7"/>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7"/>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7"/>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7"/>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7"/>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7"/>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7"/>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7"/>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7"/>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7"/>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7"/>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7"/>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7"/>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7"/>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7"/>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7"/>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7"/>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7"/>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7"/>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7"/>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7"/>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7"/>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7"/>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7"/>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7"/>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7"/>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7"/>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7"/>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7"/>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7"/>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7"/>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7"/>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7"/>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7"/>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7"/>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7"/>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7"/>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7"/>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7"/>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7"/>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7"/>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7"/>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7"/>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7"/>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7"/>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7"/>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7"/>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7"/>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7"/>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7"/>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7"/>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7"/>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7"/>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7"/>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7"/>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7"/>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7"/>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7"/>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7"/>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7"/>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7"/>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7"/>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7"/>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7"/>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7"/>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7"/>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7"/>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7"/>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7"/>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7"/>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7"/>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7"/>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7"/>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7"/>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7"/>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7"/>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7"/>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7"/>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7"/>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7"/>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7"/>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7"/>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7"/>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7"/>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7"/>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7"/>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7"/>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7"/>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7"/>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7"/>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7"/>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7"/>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7"/>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7"/>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7"/>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7"/>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7"/>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7"/>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7"/>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7"/>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7"/>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7"/>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7"/>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7"/>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7"/>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30" priority="8" operator="equal">
      <formula>"ERR"</formula>
    </cfRule>
  </conditionalFormatting>
  <conditionalFormatting sqref="F19:J19 F57:J57 F95:J95 F133:J133 F171:J171 F209:J209 F247:J247 F285:J285 F323:J323 F361:J361 D19:D53 D57:D91 D95:D129 D133:D167 D171:D205 D209:D243 D247:D281 D285:D319 D323:D357 D361:D395">
    <cfRule type="expression" dxfId="5" priority="2" stopIfTrue="1">
      <formula>ISBLANK(D19)</formula>
    </cfRule>
    <cfRule type="cellIs" dxfId="4" priority="3" stopIfTrue="1" operator="equal">
      <formula>"Pasa"</formula>
    </cfRule>
    <cfRule type="cellIs" dxfId="3" priority="4" stopIfTrue="1" operator="equal">
      <formula>"Falla"</formula>
    </cfRule>
    <cfRule type="cellIs" dxfId="2" priority="5" stopIfTrue="1" operator="equal">
      <formula>"N/A"</formula>
    </cfRule>
    <cfRule type="cellIs" dxfId="1" priority="6" stopIfTrue="1" operator="equal">
      <formula>"N/T"</formula>
    </cfRule>
    <cfRule type="cellIs" dxfId="0"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136" zoomScaleNormal="90" workbookViewId="0">
      <selection activeCell="D106" sqref="D106"/>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3" customWidth="1"/>
    <col min="5" max="5" width="5.5" style="14" customWidth="1"/>
    <col min="6" max="6" width="13.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5" style="14" customWidth="1"/>
    <col min="24" max="24" width="11.83203125" style="14" customWidth="1"/>
    <col min="25" max="25" width="8" style="14" customWidth="1"/>
    <col min="26" max="64" width="14.5" style="14" customWidth="1"/>
    <col min="65" max="16384" width="11.5" style="14"/>
  </cols>
  <sheetData>
    <row r="1" spans="1:26" ht="13.5" customHeight="1">
      <c r="B1" s="32"/>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2" t="s">
        <v>0</v>
      </c>
      <c r="D2" s="19"/>
      <c r="E2" s="19"/>
      <c r="P2" s="19"/>
      <c r="Q2" s="19"/>
      <c r="R2" s="19"/>
      <c r="S2" s="19"/>
      <c r="T2" s="19"/>
      <c r="U2" s="19"/>
      <c r="V2" s="19"/>
      <c r="W2" s="19"/>
      <c r="X2" s="19"/>
      <c r="Y2" s="19"/>
      <c r="Z2" s="19"/>
    </row>
    <row r="3" spans="1:26" ht="25.5" customHeight="1">
      <c r="B3" s="83" t="s">
        <v>261</v>
      </c>
      <c r="D3" s="19"/>
      <c r="E3" s="19"/>
      <c r="Z3" s="19"/>
    </row>
    <row r="4" spans="1:26" ht="25.5" customHeight="1">
      <c r="B4" s="112"/>
      <c r="D4" s="19"/>
      <c r="E4" s="19"/>
      <c r="Z4" s="19"/>
    </row>
    <row r="5" spans="1:26" ht="28.25" customHeight="1">
      <c r="B5" s="133" t="s">
        <v>69</v>
      </c>
      <c r="C5" s="133"/>
      <c r="D5" s="100"/>
      <c r="E5" s="100"/>
      <c r="F5" s="100"/>
      <c r="G5" s="100"/>
      <c r="H5" s="100"/>
      <c r="I5" s="100"/>
      <c r="J5" s="100"/>
      <c r="K5" s="100"/>
      <c r="L5" s="100"/>
      <c r="M5" s="100"/>
      <c r="N5" s="19"/>
      <c r="O5" s="19"/>
    </row>
    <row r="6" spans="1:26" ht="12" customHeight="1">
      <c r="B6" s="159"/>
      <c r="C6" s="159"/>
      <c r="D6" s="159"/>
      <c r="E6" s="159"/>
      <c r="F6" s="159"/>
      <c r="G6" s="159"/>
      <c r="H6" s="159"/>
      <c r="I6" s="159"/>
      <c r="J6" s="159"/>
      <c r="K6" s="159"/>
      <c r="L6" s="159"/>
      <c r="M6" s="159"/>
      <c r="N6" s="19"/>
      <c r="O6" s="19"/>
    </row>
    <row r="7" spans="1:26" ht="12" customHeight="1">
      <c r="A7" s="19"/>
      <c r="B7" s="19"/>
      <c r="C7" s="19"/>
      <c r="D7" s="19"/>
      <c r="E7" s="19"/>
      <c r="F7" s="19"/>
      <c r="G7" s="19"/>
      <c r="H7" s="19"/>
      <c r="I7" s="19"/>
      <c r="J7" s="19"/>
      <c r="K7" s="19"/>
      <c r="L7" s="19"/>
      <c r="M7" s="19"/>
      <c r="N7" s="19"/>
      <c r="O7" s="19"/>
    </row>
    <row r="8" spans="1:26" ht="18.5" customHeight="1">
      <c r="B8" s="141" t="s">
        <v>144</v>
      </c>
      <c r="C8" s="19"/>
      <c r="D8" s="137"/>
      <c r="E8" s="19"/>
      <c r="F8" s="19"/>
      <c r="G8" s="19"/>
      <c r="H8" s="19"/>
      <c r="I8" s="19"/>
      <c r="J8" s="19"/>
      <c r="K8" s="19"/>
      <c r="L8" s="19"/>
      <c r="M8" s="19"/>
      <c r="N8" s="19"/>
      <c r="O8" s="19"/>
    </row>
    <row r="9" spans="1:26" ht="23.25" customHeight="1">
      <c r="B9" s="141" t="s">
        <v>145</v>
      </c>
      <c r="C9" s="19"/>
      <c r="D9" s="137"/>
      <c r="E9" s="19"/>
      <c r="F9" s="19"/>
      <c r="G9" s="19"/>
      <c r="H9" s="19"/>
      <c r="I9" s="19"/>
      <c r="J9" s="19"/>
      <c r="K9" s="19"/>
      <c r="L9" s="19"/>
      <c r="M9" s="19"/>
      <c r="N9" s="19"/>
      <c r="O9" s="19"/>
    </row>
    <row r="10" spans="1:26" ht="18.5" customHeight="1" thickBot="1">
      <c r="B10" s="19"/>
      <c r="C10" s="19"/>
      <c r="D10" s="137"/>
      <c r="E10" s="19"/>
      <c r="K10" s="19"/>
      <c r="L10" s="19"/>
      <c r="M10" s="19"/>
      <c r="N10" s="19"/>
      <c r="O10" s="19"/>
    </row>
    <row r="11" spans="1:26" ht="28">
      <c r="B11" s="182" t="s">
        <v>72</v>
      </c>
      <c r="C11" s="183"/>
      <c r="D11" s="26"/>
      <c r="E11" s="143"/>
      <c r="F11" s="134" t="s">
        <v>73</v>
      </c>
      <c r="G11" s="76" t="s">
        <v>74</v>
      </c>
      <c r="H11" s="135" t="s">
        <v>75</v>
      </c>
      <c r="I11" s="26"/>
      <c r="J11" s="134" t="s">
        <v>76</v>
      </c>
      <c r="K11" s="76" t="s">
        <v>74</v>
      </c>
      <c r="L11" s="135" t="s">
        <v>75</v>
      </c>
      <c r="M11" s="19"/>
      <c r="N11" s="19"/>
      <c r="O11" s="19"/>
      <c r="P11" s="19"/>
      <c r="Q11" s="19"/>
      <c r="R11" s="19"/>
      <c r="S11" s="19"/>
      <c r="T11" s="19"/>
      <c r="U11" s="19"/>
      <c r="V11" s="19"/>
      <c r="W11" s="19"/>
      <c r="X11" s="19"/>
      <c r="Y11" s="19"/>
    </row>
    <row r="12" spans="1:26" ht="12" customHeight="1">
      <c r="B12" s="72" t="s">
        <v>77</v>
      </c>
      <c r="C12" s="73">
        <v>2</v>
      </c>
      <c r="D12" s="33"/>
      <c r="F12" s="77" t="s">
        <v>78</v>
      </c>
      <c r="G12" s="78">
        <f ca="1">J20+J58+J96</f>
        <v>16</v>
      </c>
      <c r="H12" s="68">
        <f ca="1">IF(($G$15+$K$15)=0,0,G12/($G$15+$K$15))</f>
        <v>0.41025641025641024</v>
      </c>
      <c r="I12" s="33"/>
      <c r="J12" s="77" t="s">
        <v>79</v>
      </c>
      <c r="K12" s="78">
        <f ca="1">G20+G58+G96</f>
        <v>0</v>
      </c>
      <c r="L12" s="68">
        <f ca="1">IF(($G$15+$K$15)=0,0,K12/($G$15+$K$15))</f>
        <v>0</v>
      </c>
      <c r="M12" s="19"/>
      <c r="N12" s="19"/>
      <c r="O12" s="19"/>
      <c r="P12" s="19"/>
      <c r="Q12" s="19"/>
      <c r="R12" s="19"/>
      <c r="S12" s="19"/>
      <c r="T12" s="19"/>
      <c r="U12" s="19"/>
      <c r="V12" s="19"/>
      <c r="W12" s="19"/>
      <c r="X12" s="19"/>
      <c r="Y12" s="19"/>
    </row>
    <row r="13" spans="1:26" ht="12" customHeight="1">
      <c r="B13" s="72" t="s">
        <v>80</v>
      </c>
      <c r="C13" s="73">
        <v>1</v>
      </c>
      <c r="D13" s="33"/>
      <c r="F13" s="77" t="s">
        <v>81</v>
      </c>
      <c r="G13" s="78">
        <f ca="1">I20+I58+I96</f>
        <v>12</v>
      </c>
      <c r="H13" s="68">
        <f ca="1">IF(($G$15+$K$15)=0,0,G13/($G$15+$K$15))</f>
        <v>0.30769230769230771</v>
      </c>
      <c r="I13" s="33"/>
      <c r="J13" s="77" t="s">
        <v>82</v>
      </c>
      <c r="K13" s="78">
        <f ca="1">F20+F58+F96</f>
        <v>0</v>
      </c>
      <c r="L13" s="68">
        <f ca="1">IF(($G$15+$K$15)=0,0,K13/($G$15+$K$15))</f>
        <v>0</v>
      </c>
      <c r="M13" s="19"/>
      <c r="N13" s="19"/>
      <c r="O13" s="19"/>
      <c r="P13" s="19"/>
      <c r="Q13" s="19"/>
      <c r="R13" s="19"/>
      <c r="S13" s="19"/>
      <c r="T13" s="19"/>
      <c r="U13" s="19"/>
      <c r="V13" s="19"/>
      <c r="W13" s="19"/>
      <c r="X13" s="19"/>
      <c r="Y13" s="19"/>
    </row>
    <row r="14" spans="1:26" ht="12" customHeight="1" thickBot="1">
      <c r="B14" s="74" t="s">
        <v>83</v>
      </c>
      <c r="C14" s="75">
        <f>SUM(C12:C13)</f>
        <v>3</v>
      </c>
      <c r="D14" s="33"/>
      <c r="F14" s="77" t="s">
        <v>84</v>
      </c>
      <c r="G14" s="78">
        <f ca="1">H20+H58+H96</f>
        <v>11</v>
      </c>
      <c r="H14" s="68">
        <f ca="1">IF(($G$15+$K$15)=0,0,G14/($G$15+$K$15))</f>
        <v>0.28205128205128205</v>
      </c>
      <c r="I14" s="33"/>
      <c r="J14" s="77" t="s">
        <v>85</v>
      </c>
      <c r="K14" s="78">
        <f ca="1">K20+K58+K96</f>
        <v>0</v>
      </c>
      <c r="L14" s="68">
        <f ca="1">IF(($G$15+$K$15)=0,0,K14/($G$15+$K$15))</f>
        <v>0</v>
      </c>
      <c r="M14" s="19"/>
      <c r="N14" s="19"/>
      <c r="O14" s="19"/>
      <c r="P14" s="19"/>
      <c r="Q14" s="19"/>
      <c r="R14" s="19"/>
      <c r="S14" s="19"/>
      <c r="T14" s="19"/>
      <c r="U14" s="19"/>
      <c r="V14" s="19"/>
      <c r="W14" s="19"/>
      <c r="X14" s="19"/>
      <c r="Y14" s="19"/>
    </row>
    <row r="15" spans="1:26" ht="12" customHeight="1" thickBot="1">
      <c r="B15" s="33"/>
      <c r="C15" s="33"/>
      <c r="D15" s="33"/>
      <c r="F15" s="79" t="s">
        <v>83</v>
      </c>
      <c r="G15" s="62">
        <f ca="1">SUM(G12:G14)</f>
        <v>39</v>
      </c>
      <c r="H15" s="70">
        <f ca="1">SUM(H12:H14)</f>
        <v>1</v>
      </c>
      <c r="I15" s="33"/>
      <c r="J15" s="79" t="s">
        <v>83</v>
      </c>
      <c r="K15" s="62">
        <f ca="1">SUM(K12:K14)</f>
        <v>0</v>
      </c>
      <c r="L15" s="70">
        <f ca="1">SUM(L12:L14)</f>
        <v>0</v>
      </c>
      <c r="M15" s="19"/>
      <c r="N15" s="19"/>
      <c r="O15" s="19"/>
      <c r="P15" s="19"/>
      <c r="Q15" s="19"/>
      <c r="R15" s="19"/>
      <c r="S15" s="19"/>
      <c r="T15" s="19"/>
      <c r="U15" s="19"/>
      <c r="V15" s="19"/>
      <c r="W15" s="19"/>
      <c r="X15" s="19"/>
      <c r="Y15" s="19"/>
    </row>
    <row r="16" spans="1:26" ht="12" customHeight="1">
      <c r="B16" s="33"/>
      <c r="C16" s="33"/>
      <c r="D16" s="33"/>
      <c r="E16" s="33"/>
      <c r="F16" s="33"/>
      <c r="G16" s="33"/>
      <c r="H16" s="33"/>
      <c r="I16" s="33"/>
      <c r="J16" s="33"/>
      <c r="K16" s="33"/>
      <c r="L16" s="19"/>
      <c r="M16" s="19"/>
      <c r="N16" s="19"/>
      <c r="O16" s="19"/>
      <c r="P16" s="19"/>
      <c r="Q16" s="19"/>
      <c r="R16" s="19"/>
      <c r="S16" s="19"/>
      <c r="T16" s="19"/>
      <c r="U16" s="19"/>
      <c r="V16" s="19"/>
      <c r="W16" s="19"/>
      <c r="X16" s="19"/>
      <c r="Y16" s="19"/>
    </row>
    <row r="17" spans="2:35" ht="12" customHeight="1">
      <c r="B17" s="19"/>
      <c r="C17" s="19"/>
      <c r="D17" s="137"/>
      <c r="E17" s="142"/>
      <c r="K17" s="19"/>
      <c r="L17" s="19"/>
      <c r="M17" s="19"/>
      <c r="N17" s="19"/>
      <c r="O17" s="19"/>
      <c r="P17" s="19"/>
      <c r="Q17" s="19"/>
      <c r="R17" s="19"/>
      <c r="S17" s="19"/>
      <c r="T17" s="19"/>
      <c r="U17" s="19"/>
      <c r="V17" s="19"/>
      <c r="W17" s="19"/>
      <c r="X17" s="19"/>
      <c r="Y17" s="19"/>
    </row>
    <row r="18" spans="2:35" ht="29.75" customHeight="1">
      <c r="B18" s="35" t="s">
        <v>77</v>
      </c>
      <c r="C18" s="28" t="s">
        <v>146</v>
      </c>
      <c r="D18" s="29" t="s">
        <v>87</v>
      </c>
      <c r="E18" s="156"/>
      <c r="K18" s="19"/>
      <c r="L18" s="19"/>
      <c r="M18" s="19"/>
      <c r="N18" s="19"/>
      <c r="O18" s="19"/>
      <c r="P18" s="19"/>
      <c r="Q18" s="19"/>
      <c r="R18" s="19"/>
      <c r="S18" s="19"/>
      <c r="T18" s="19"/>
      <c r="U18" s="19"/>
      <c r="V18" s="19"/>
      <c r="W18" s="19"/>
      <c r="X18" s="19"/>
      <c r="Y18" s="19"/>
    </row>
    <row r="19" spans="2:35" ht="12" customHeight="1">
      <c r="B19" s="144" t="str">
        <f>IF( ISBLANK('03.Muestra'!$C8),"",'03.Muestra'!$C8)</f>
        <v>Servicio Canario de Salud</v>
      </c>
      <c r="C19" s="144" t="str">
        <f>IF( ISBLANK('03.Muestra'!$E8),"",'03.Muestra'!$E8)</f>
        <v>https://www3.gobiernodecanarias.org/sanidad/scs/</v>
      </c>
      <c r="D19" s="168" t="s">
        <v>81</v>
      </c>
      <c r="E19" s="137" t="str">
        <f t="shared" ref="E19:E53" si="0">IF(D19&lt;&gt;"",IF(AND(B19&lt;&gt;"",C19&lt;&gt;""),"","ERR"),"")</f>
        <v/>
      </c>
      <c r="F19" s="145" t="str">
        <f t="array" ref="F19:J19">TRANSPOSE('DATA - Oculta'!$U$9:$U$13)</f>
        <v>N/T</v>
      </c>
      <c r="G19" s="146" t="str">
        <v>N/D</v>
      </c>
      <c r="H19" s="147" t="str">
        <v>N/A</v>
      </c>
      <c r="I19" s="148" t="str">
        <v>Falla</v>
      </c>
      <c r="J19" s="149" t="str">
        <v>Pasa</v>
      </c>
      <c r="K19" s="150" t="s">
        <v>85</v>
      </c>
      <c r="X19" s="19"/>
      <c r="Y19" s="19"/>
    </row>
    <row r="20" spans="2:35" ht="12" customHeight="1">
      <c r="B20" s="144" t="str">
        <f>IF( ISBLANK('03.Muestra'!$C9),"",'03.Muestra'!$C9)</f>
        <v>Profesionales</v>
      </c>
      <c r="C20" s="144" t="str">
        <f>IF( ISBLANK('03.Muestra'!$E9),"",'03.Muestra'!$E9)</f>
        <v>https://www3.gobiernodecanarias.org/sanidad/scs/tematica.jsp?idCarpeta=381a58ec-a15a-11e9-a502-d7333c007c29</v>
      </c>
      <c r="D20" s="168" t="s">
        <v>78</v>
      </c>
      <c r="E20" s="137" t="str">
        <f t="shared" si="0"/>
        <v/>
      </c>
      <c r="F20" s="151">
        <f ca="1">COUNTIF($D19:INDIRECT("$D" &amp;  SUM(ROW()-1,'03.Muestra'!$D$45)-1),F19)</f>
        <v>0</v>
      </c>
      <c r="G20" s="151">
        <f ca="1">COUNTIF($D19:INDIRECT("$D" &amp;  SUM(ROW()-1,'03.Muestra'!$D$45)-1),G19)</f>
        <v>0</v>
      </c>
      <c r="H20" s="151">
        <f ca="1">COUNTIF($D19:INDIRECT("$D" &amp;  SUM(ROW()-1,'03.Muestra'!$D$45)-1),H19)</f>
        <v>0</v>
      </c>
      <c r="I20" s="151">
        <f ca="1">COUNTIF($D19:INDIRECT("$D" &amp;  SUM(ROW()-1,'03.Muestra'!$D$45)-1),I19)</f>
        <v>9</v>
      </c>
      <c r="J20" s="151">
        <f ca="1">COUNTIF($D19:INDIRECT("$D" &amp;  SUM(ROW()-1,'03.Muestra'!$D$45)-1),J19)</f>
        <v>4</v>
      </c>
      <c r="K20" s="151">
        <f ca="1">IF('03.Muestra'!$D$45=0,0,COUNTBLANK($D19:INDIRECT("$D" &amp;  SUM(ROW()-1,'03.Muestra'!$D$45)-1)))</f>
        <v>0</v>
      </c>
      <c r="X20" s="19"/>
      <c r="Y20" s="19"/>
    </row>
    <row r="21" spans="2:35" ht="12" customHeight="1">
      <c r="B21" s="144" t="str">
        <f>IF( ISBLANK('03.Muestra'!$C10),"",'03.Muestra'!$C10)</f>
        <v>Vacunación frente Covid-19</v>
      </c>
      <c r="C21" s="144" t="str">
        <f>IF( ISBLANK('03.Muestra'!$E10),"",'03.Muestra'!$E10)</f>
        <v>https://www3.gobiernodecanarias.org/sanidad/scs/contenidoGenerico.jsp?idDocument=c6332147-5728-11eb-8a2c-c902a217e6a5&amp;idCarpeta=e01092c2-7d66-11ea-871d-cb574c2473a4</v>
      </c>
      <c r="D21" s="168" t="s">
        <v>78</v>
      </c>
      <c r="E21" s="137" t="str">
        <f t="shared" si="0"/>
        <v/>
      </c>
      <c r="F21" s="19"/>
      <c r="G21" s="19"/>
      <c r="H21" s="19"/>
      <c r="I21" s="19"/>
      <c r="J21" s="19"/>
      <c r="K21" s="19"/>
      <c r="X21" s="19"/>
      <c r="Y21" s="19"/>
    </row>
    <row r="22" spans="2:35" ht="12" customHeight="1">
      <c r="B22" s="144" t="str">
        <f>IF( ISBLANK('03.Muestra'!$C11),"",'03.Muestra'!$C11)</f>
        <v>SCS-Registro de centros</v>
      </c>
      <c r="C22" s="144" t="str">
        <f>IF( ISBLANK('03.Muestra'!$E11),"",'03.Muestra'!$E11)</f>
        <v>https://www3.gobiernodecanarias.org/sanidad/scs/RegistroCentros/DoLoad</v>
      </c>
      <c r="D22" s="168" t="s">
        <v>78</v>
      </c>
      <c r="E22" s="137" t="str">
        <f t="shared" si="0"/>
        <v/>
      </c>
      <c r="F22" s="19"/>
      <c r="G22" s="19"/>
      <c r="H22" s="19"/>
      <c r="I22" s="19"/>
      <c r="J22" s="19"/>
      <c r="K22" s="152" t="s">
        <v>88</v>
      </c>
      <c r="L22" s="153" t="s">
        <v>89</v>
      </c>
      <c r="X22" s="19"/>
      <c r="AI22" s="19"/>
    </row>
    <row r="23" spans="2:35" ht="12" customHeight="1">
      <c r="B23" s="144" t="str">
        <f>IF( ISBLANK('03.Muestra'!$C12),"",'03.Muestra'!$C12)</f>
        <v>MiAutoTestCovid</v>
      </c>
      <c r="C23" s="144" t="str">
        <f>IF( ISBLANK('03.Muestra'!$E12),"",'03.Muestra'!$E12)</f>
        <v>https://www3.gobiernodecanarias.org/sanidad/scs/Miautotestcovid/</v>
      </c>
      <c r="D23" s="168" t="s">
        <v>78</v>
      </c>
      <c r="E23" s="137" t="str">
        <f t="shared" si="0"/>
        <v/>
      </c>
      <c r="F23" s="154"/>
      <c r="G23" s="19"/>
      <c r="H23" s="19"/>
      <c r="I23" s="19"/>
      <c r="J23" s="19"/>
      <c r="K23" s="152" t="s">
        <v>90</v>
      </c>
      <c r="L23" s="153" t="s">
        <v>91</v>
      </c>
      <c r="X23" s="19"/>
      <c r="AI23" s="19"/>
    </row>
    <row r="24" spans="2:35" ht="12" customHeight="1">
      <c r="B24" s="144" t="str">
        <f>IF( ISBLANK('03.Muestra'!$C13),"",'03.Muestra'!$C13)</f>
        <v>Informes epidemiológicos</v>
      </c>
      <c r="C24" s="144" t="str">
        <f>IF( ISBLANK('03.Muestra'!$E13),"",'03.Muestra'!$E13)</f>
        <v>https://www3.gobiernodecanarias.org/sanidad/scs/contenidoGenerico.jsp?idDocument=83670f95-f738-11ea-8b38-0997195c2925&amp;idCarpeta=e01092c2-7d66-11ea-871d-cb574c2473a4</v>
      </c>
      <c r="D24" s="168" t="s">
        <v>81</v>
      </c>
      <c r="E24" s="137" t="str">
        <f t="shared" si="0"/>
        <v/>
      </c>
      <c r="F24" s="19"/>
      <c r="G24" s="19"/>
      <c r="H24" s="19"/>
      <c r="I24" s="19"/>
      <c r="J24" s="19"/>
      <c r="K24" s="152" t="s">
        <v>92</v>
      </c>
      <c r="L24" s="153" t="s">
        <v>93</v>
      </c>
      <c r="X24" s="19"/>
      <c r="AI24" s="19"/>
    </row>
    <row r="25" spans="2:35" ht="12" customHeight="1">
      <c r="B25" s="144" t="str">
        <f>IF( ISBLANK('03.Muestra'!$C14),"",'03.Muestra'!$C14)</f>
        <v>Mapa Sanitario</v>
      </c>
      <c r="C25" s="144" t="str">
        <f>IF( ISBLANK('03.Muestra'!$E14),"",'03.Muestra'!$E14)</f>
        <v>https://www3.gobiernodecanarias.org/sanidad/scs/mapa.jsp?idDocument=f1272534-b1e0-11e0-8086-e35e241032d3&amp;idCarpeta=75cf3520-ab2b-11dd-970d-d73a0633ac17</v>
      </c>
      <c r="D25" s="168" t="s">
        <v>81</v>
      </c>
      <c r="E25" s="137" t="str">
        <f t="shared" si="0"/>
        <v/>
      </c>
      <c r="F25" s="19"/>
      <c r="G25" s="19"/>
      <c r="H25" s="19"/>
      <c r="I25" s="19"/>
      <c r="J25" s="19"/>
      <c r="K25" s="19"/>
      <c r="L25" s="19"/>
      <c r="M25" s="19"/>
      <c r="N25" s="19"/>
      <c r="O25" s="19"/>
      <c r="P25" s="19"/>
      <c r="Q25" s="19"/>
      <c r="R25" s="19"/>
      <c r="S25" s="19"/>
      <c r="T25" s="19"/>
      <c r="U25" s="19"/>
      <c r="V25" s="19"/>
      <c r="W25" s="19"/>
      <c r="X25" s="19"/>
      <c r="AI25" s="19"/>
    </row>
    <row r="26" spans="2:35" ht="12" customHeight="1">
      <c r="B26" s="144" t="str">
        <f>IF( ISBLANK('03.Muestra'!$C15),"",'03.Muestra'!$C15)</f>
        <v>gaptfformacion</v>
      </c>
      <c r="C26" s="144" t="str">
        <f>IF( ISBLANK('03.Muestra'!$E15),"",'03.Muestra'!$E15)</f>
        <v>https://www3.gobiernodecanarias.org/scs/gaptfformacion/</v>
      </c>
      <c r="D26" s="168" t="s">
        <v>81</v>
      </c>
      <c r="E26" s="137" t="str">
        <f t="shared" si="0"/>
        <v/>
      </c>
      <c r="F26" s="19"/>
      <c r="G26" s="19"/>
      <c r="H26" s="19"/>
      <c r="I26" s="19"/>
      <c r="J26" s="19"/>
      <c r="K26" s="19"/>
      <c r="L26" s="19"/>
      <c r="M26" s="19"/>
      <c r="N26" s="19"/>
      <c r="O26" s="19"/>
      <c r="P26" s="19"/>
      <c r="Q26" s="19"/>
      <c r="R26" s="19"/>
      <c r="S26" s="19"/>
      <c r="T26" s="19"/>
      <c r="U26" s="19"/>
      <c r="V26" s="19"/>
      <c r="W26" s="19"/>
      <c r="X26" s="19"/>
      <c r="AI26" s="19"/>
    </row>
    <row r="27" spans="2:35" ht="12" customHeight="1">
      <c r="B27" s="144" t="str">
        <f>IF( ISBLANK('03.Muestra'!$C16),"",'03.Muestra'!$C16)</f>
        <v>Tarjeta Sanitaria</v>
      </c>
      <c r="C27" s="144" t="str">
        <f>IF( ISBLANK('03.Muestra'!$E16),"",'03.Muestra'!$E16)</f>
        <v>https://www3.gobiernodecanarias.org/sanidad/scs/contenidoGenerico.jsp?idDocument=9090ca1f-a9bb-11de-ae50-15aa3b9230b7&amp;idCarpeta=ae273cd1-b385-11e9-82f7-8d5cff9227e6</v>
      </c>
      <c r="D27" s="168" t="s">
        <v>81</v>
      </c>
      <c r="E27" s="137" t="str">
        <f t="shared" si="0"/>
        <v/>
      </c>
      <c r="F27" s="19"/>
      <c r="G27" s="19"/>
      <c r="H27" s="19"/>
      <c r="I27" s="19"/>
      <c r="J27" s="19"/>
      <c r="K27" s="19"/>
      <c r="M27" s="19"/>
      <c r="N27" s="19"/>
      <c r="O27" s="19"/>
      <c r="P27" s="19"/>
      <c r="Q27" s="19"/>
      <c r="R27" s="19"/>
      <c r="S27" s="19"/>
      <c r="T27" s="19"/>
      <c r="U27" s="19"/>
      <c r="V27" s="19"/>
      <c r="W27" s="19"/>
      <c r="X27" s="19"/>
      <c r="Y27" s="19"/>
    </row>
    <row r="28" spans="2:35" ht="12" customHeight="1">
      <c r="B28" s="144" t="str">
        <f>IF( ISBLANK('03.Muestra'!$C17),"",'03.Muestra'!$C17)</f>
        <v>Mapa Playas</v>
      </c>
      <c r="C28" s="144" t="str">
        <f>IF( ISBLANK('03.Muestra'!$E17),"",'03.Muestra'!$E17)</f>
        <v>https://www3.gobiernodecanarias.org/sanidad/scs/mapa.jsp?idDocument=0200b78a-a2fa-11e0-9610-f1717f4d08a3&amp;idCarpeta=75cf3520-ab2b-11dd-970d-d73a0633ac17</v>
      </c>
      <c r="D28" s="168" t="s">
        <v>81</v>
      </c>
      <c r="E28" s="137" t="str">
        <f t="shared" si="0"/>
        <v/>
      </c>
      <c r="F28" s="19"/>
      <c r="G28" s="19"/>
      <c r="H28" s="19"/>
      <c r="I28" s="19"/>
      <c r="J28" s="19"/>
      <c r="K28" s="19"/>
      <c r="M28" s="19"/>
      <c r="N28" s="19"/>
      <c r="O28" s="19"/>
      <c r="P28" s="19"/>
      <c r="Q28" s="19"/>
      <c r="R28" s="19"/>
      <c r="S28" s="19"/>
      <c r="T28" s="19"/>
      <c r="U28" s="19"/>
      <c r="V28" s="19"/>
      <c r="W28" s="19"/>
      <c r="X28" s="19"/>
      <c r="Y28" s="19"/>
    </row>
    <row r="29" spans="2:35" ht="12" customHeight="1">
      <c r="B29" s="144" t="str">
        <f>IF( ISBLANK('03.Muestra'!$C18),"",'03.Muestra'!$C18)</f>
        <v>Certificado Covid Digital</v>
      </c>
      <c r="C29" s="144" t="str">
        <f>IF( ISBLANK('03.Muestra'!$E18),"",'03.Muestra'!$E18)</f>
        <v>https://www3.gobiernodecanarias.org/sanidad/scs/contenidoGenerico.jsp?idDocument=2a91d475-c785-11eb-b581-0f5e23fc7f70&amp;idCarpeta=e01092c2-7d66-11ea-871d-cb574c2473a4</v>
      </c>
      <c r="D29" s="168" t="s">
        <v>81</v>
      </c>
      <c r="E29" s="137" t="str">
        <f t="shared" si="0"/>
        <v/>
      </c>
      <c r="F29" s="19"/>
      <c r="G29" s="19"/>
      <c r="H29" s="19"/>
      <c r="I29" s="19"/>
      <c r="J29" s="19"/>
      <c r="K29" s="19"/>
      <c r="L29" s="19"/>
      <c r="M29" s="19"/>
      <c r="N29" s="19"/>
      <c r="O29" s="19"/>
      <c r="P29" s="19"/>
      <c r="Q29" s="19"/>
      <c r="R29" s="19"/>
      <c r="S29" s="19"/>
      <c r="T29" s="19"/>
      <c r="U29" s="19"/>
      <c r="V29" s="19"/>
      <c r="W29" s="19"/>
      <c r="X29" s="19"/>
      <c r="Y29" s="19"/>
    </row>
    <row r="30" spans="2:35" ht="12" customHeight="1">
      <c r="B30" s="144" t="str">
        <f>IF( ISBLANK('03.Muestra'!$C19),"",'03.Muestra'!$C19)</f>
        <v>Ciudadania</v>
      </c>
      <c r="C30" s="144" t="str">
        <f>IF( ISBLANK('03.Muestra'!$E19),"",'03.Muestra'!$E19)</f>
        <v>https://www3.gobiernodecanarias.org/sanidad/scs/tematica.jsp?idCarpeta=ae273cd1-b385-11e9-82f7-8d5cff9227e6</v>
      </c>
      <c r="D30" s="168" t="s">
        <v>81</v>
      </c>
      <c r="E30" s="137" t="str">
        <f t="shared" si="0"/>
        <v/>
      </c>
      <c r="F30" s="19"/>
      <c r="G30" s="19"/>
      <c r="H30" s="19"/>
      <c r="I30" s="19"/>
      <c r="J30" s="19"/>
      <c r="K30" s="19"/>
      <c r="L30" s="19"/>
      <c r="M30" s="153"/>
      <c r="R30" s="19"/>
      <c r="S30" s="19"/>
      <c r="T30" s="19"/>
      <c r="U30" s="19"/>
      <c r="V30" s="19"/>
      <c r="W30" s="19"/>
      <c r="X30" s="19"/>
      <c r="Y30" s="19"/>
    </row>
    <row r="31" spans="2:35" ht="12" customHeight="1">
      <c r="B31" s="144" t="str">
        <f>IF( ISBLANK('03.Muestra'!$C20),"",'03.Muestra'!$C20)</f>
        <v>Petición de cita hospital</v>
      </c>
      <c r="C31" s="144" t="str">
        <f>IF( ISBLANK('03.Muestra'!$E20),"",'03.Muestra'!$E20)</f>
        <v>https://www3.gobiernodecanarias.org/sanidad/scs/CitasHUC/</v>
      </c>
      <c r="D31" s="168" t="s">
        <v>81</v>
      </c>
      <c r="E31" s="137" t="str">
        <f t="shared" si="0"/>
        <v/>
      </c>
      <c r="F31" s="19"/>
      <c r="G31" s="19"/>
      <c r="H31" s="19"/>
      <c r="I31" s="19"/>
      <c r="J31" s="19"/>
      <c r="K31" s="19"/>
      <c r="L31" s="19"/>
      <c r="M31" s="153"/>
      <c r="N31" s="19"/>
      <c r="O31" s="19"/>
      <c r="P31" s="19"/>
      <c r="Q31" s="19"/>
      <c r="R31" s="19"/>
      <c r="S31" s="19"/>
      <c r="T31" s="19"/>
      <c r="U31" s="19"/>
      <c r="V31" s="19"/>
      <c r="W31" s="19"/>
      <c r="X31" s="19"/>
      <c r="Y31" s="19"/>
    </row>
    <row r="32" spans="2:35" ht="12" customHeight="1">
      <c r="B32" s="144" t="str">
        <f>IF( ISBLANK('03.Muestra'!$C21),"",'03.Muestra'!$C21)</f>
        <v/>
      </c>
      <c r="C32" s="144" t="str">
        <f>IF( ISBLANK('03.Muestra'!$E21),"",'03.Muestra'!$E21)</f>
        <v/>
      </c>
      <c r="D32" s="168" t="str">
        <f t="shared" ref="D26:D53" si="1">IF(AND(B32&lt;&gt;"",C32&lt;&gt;""),"N/T","")</f>
        <v/>
      </c>
      <c r="E32" s="137" t="str">
        <f t="shared" si="0"/>
        <v/>
      </c>
      <c r="F32" s="19"/>
      <c r="G32" s="19"/>
      <c r="H32" s="19"/>
      <c r="I32" s="19"/>
      <c r="J32" s="19"/>
      <c r="K32" s="19"/>
      <c r="L32" s="19"/>
      <c r="M32" s="153"/>
      <c r="N32" s="19"/>
      <c r="Q32" s="19"/>
      <c r="R32" s="153"/>
      <c r="S32" s="153"/>
      <c r="T32" s="19"/>
      <c r="U32" s="19"/>
      <c r="V32" s="19"/>
      <c r="W32" s="19"/>
      <c r="X32" s="19"/>
      <c r="Y32" s="19"/>
    </row>
    <row r="33" spans="2:25" ht="12" customHeight="1">
      <c r="B33" s="144" t="str">
        <f>IF( ISBLANK('03.Muestra'!$C22),"",'03.Muestra'!$C22)</f>
        <v/>
      </c>
      <c r="C33" s="144" t="str">
        <f>IF( ISBLANK('03.Muestra'!$E22),"",'03.Muestra'!$E22)</f>
        <v/>
      </c>
      <c r="D33" s="168" t="str">
        <f t="shared" si="1"/>
        <v/>
      </c>
      <c r="E33" s="137" t="str">
        <f t="shared" si="0"/>
        <v/>
      </c>
      <c r="F33" s="19"/>
      <c r="G33" s="19"/>
      <c r="H33" s="19"/>
      <c r="I33" s="19"/>
      <c r="J33" s="19"/>
      <c r="K33" s="19"/>
      <c r="L33" s="19"/>
      <c r="M33" s="19"/>
      <c r="N33" s="19"/>
      <c r="O33" s="19"/>
      <c r="P33" s="19"/>
      <c r="Q33" s="19"/>
      <c r="R33" s="19"/>
      <c r="S33" s="19"/>
      <c r="T33" s="19"/>
      <c r="U33" s="19"/>
      <c r="V33" s="19"/>
      <c r="W33" s="19"/>
      <c r="X33" s="19"/>
      <c r="Y33" s="19"/>
    </row>
    <row r="34" spans="2:25" ht="12" customHeight="1">
      <c r="B34" s="144" t="str">
        <f>IF( ISBLANK('03.Muestra'!$C23),"",'03.Muestra'!$C23)</f>
        <v/>
      </c>
      <c r="C34" s="144" t="str">
        <f>IF( ISBLANK('03.Muestra'!$E23),"",'03.Muestra'!$E23)</f>
        <v/>
      </c>
      <c r="D34" s="168" t="str">
        <f t="shared" si="1"/>
        <v/>
      </c>
      <c r="E34" s="137"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4" t="str">
        <f>IF( ISBLANK('03.Muestra'!$C24),"",'03.Muestra'!$C24)</f>
        <v/>
      </c>
      <c r="C35" s="144" t="str">
        <f>IF( ISBLANK('03.Muestra'!$E24),"",'03.Muestra'!$E24)</f>
        <v/>
      </c>
      <c r="D35" s="168" t="str">
        <f t="shared" si="1"/>
        <v/>
      </c>
      <c r="E35" s="137"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4" t="str">
        <f>IF( ISBLANK('03.Muestra'!$C25),"",'03.Muestra'!$C25)</f>
        <v/>
      </c>
      <c r="C36" s="144" t="str">
        <f>IF( ISBLANK('03.Muestra'!$E25),"",'03.Muestra'!$E25)</f>
        <v/>
      </c>
      <c r="D36" s="168" t="str">
        <f t="shared" si="1"/>
        <v/>
      </c>
      <c r="E36" s="137" t="str">
        <f t="shared" si="0"/>
        <v/>
      </c>
      <c r="F36" s="19"/>
      <c r="G36" s="19"/>
      <c r="H36" s="19"/>
      <c r="I36" s="19"/>
      <c r="J36" s="19"/>
      <c r="K36" s="19"/>
      <c r="L36" s="19"/>
      <c r="Q36" s="19"/>
      <c r="R36" s="19"/>
      <c r="S36" s="19"/>
      <c r="T36" s="19"/>
      <c r="U36" s="19"/>
      <c r="V36" s="19"/>
      <c r="W36" s="19"/>
      <c r="X36" s="19"/>
      <c r="Y36" s="19"/>
    </row>
    <row r="37" spans="2:25" ht="12" customHeight="1">
      <c r="B37" s="144" t="str">
        <f>IF( ISBLANK('03.Muestra'!$C26),"",'03.Muestra'!$C26)</f>
        <v/>
      </c>
      <c r="C37" s="144" t="str">
        <f>IF( ISBLANK('03.Muestra'!$E26),"",'03.Muestra'!$E26)</f>
        <v/>
      </c>
      <c r="D37" s="168" t="str">
        <f t="shared" si="1"/>
        <v/>
      </c>
      <c r="E37" s="137" t="str">
        <f t="shared" si="0"/>
        <v/>
      </c>
      <c r="F37" s="19"/>
      <c r="G37" s="19"/>
      <c r="H37" s="19"/>
      <c r="I37" s="19"/>
      <c r="J37" s="19"/>
      <c r="K37" s="19"/>
      <c r="L37" s="19"/>
      <c r="Q37" s="19"/>
      <c r="R37" s="19"/>
      <c r="S37" s="19"/>
      <c r="T37" s="19"/>
      <c r="U37" s="19"/>
      <c r="V37" s="19"/>
      <c r="W37" s="19"/>
      <c r="X37" s="19"/>
      <c r="Y37" s="19"/>
    </row>
    <row r="38" spans="2:25" ht="12" customHeight="1">
      <c r="B38" s="144" t="str">
        <f>IF( ISBLANK('03.Muestra'!$C27),"",'03.Muestra'!$C27)</f>
        <v/>
      </c>
      <c r="C38" s="144" t="str">
        <f>IF( ISBLANK('03.Muestra'!$E27),"",'03.Muestra'!$E27)</f>
        <v/>
      </c>
      <c r="D38" s="168" t="str">
        <f t="shared" si="1"/>
        <v/>
      </c>
      <c r="E38" s="137" t="str">
        <f t="shared" si="0"/>
        <v/>
      </c>
      <c r="F38" s="19"/>
      <c r="G38" s="19"/>
      <c r="H38" s="19"/>
      <c r="I38" s="19"/>
      <c r="J38" s="19"/>
      <c r="K38" s="19"/>
      <c r="L38" s="19"/>
      <c r="Q38" s="19"/>
      <c r="R38" s="19"/>
      <c r="S38" s="19"/>
      <c r="T38" s="19"/>
      <c r="U38" s="19"/>
      <c r="V38" s="19"/>
      <c r="W38" s="19"/>
      <c r="X38" s="19"/>
      <c r="Y38" s="19"/>
    </row>
    <row r="39" spans="2:25" ht="12" customHeight="1">
      <c r="B39" s="144" t="str">
        <f>IF( ISBLANK('03.Muestra'!$C28),"",'03.Muestra'!$C28)</f>
        <v/>
      </c>
      <c r="C39" s="144" t="str">
        <f>IF( ISBLANK('03.Muestra'!$E28),"",'03.Muestra'!$E28)</f>
        <v/>
      </c>
      <c r="D39" s="168" t="str">
        <f t="shared" si="1"/>
        <v/>
      </c>
      <c r="E39" s="137" t="str">
        <f t="shared" si="0"/>
        <v/>
      </c>
      <c r="F39" s="19"/>
      <c r="G39" s="19"/>
      <c r="H39" s="19"/>
      <c r="I39" s="19"/>
      <c r="J39" s="19"/>
      <c r="K39" s="19"/>
      <c r="L39" s="19"/>
      <c r="Q39" s="19"/>
      <c r="R39" s="19"/>
      <c r="S39" s="19"/>
      <c r="T39" s="19"/>
      <c r="U39" s="19"/>
      <c r="V39" s="19"/>
      <c r="W39" s="19"/>
      <c r="X39" s="19"/>
      <c r="Y39" s="19"/>
    </row>
    <row r="40" spans="2:25" ht="12" customHeight="1">
      <c r="B40" s="144" t="str">
        <f>IF( ISBLANK('03.Muestra'!$C29),"",'03.Muestra'!$C29)</f>
        <v/>
      </c>
      <c r="C40" s="144" t="str">
        <f>IF( ISBLANK('03.Muestra'!$E29),"",'03.Muestra'!$E29)</f>
        <v/>
      </c>
      <c r="D40" s="168" t="str">
        <f t="shared" si="1"/>
        <v/>
      </c>
      <c r="E40" s="137" t="str">
        <f t="shared" si="0"/>
        <v/>
      </c>
      <c r="F40" s="19"/>
      <c r="G40" s="19"/>
      <c r="H40" s="19"/>
      <c r="I40" s="19"/>
      <c r="J40" s="19"/>
      <c r="K40" s="19"/>
      <c r="L40" s="19"/>
      <c r="Q40" s="19"/>
      <c r="R40" s="19"/>
      <c r="S40" s="19"/>
      <c r="T40" s="19"/>
      <c r="U40" s="19"/>
      <c r="V40" s="19"/>
      <c r="W40" s="19"/>
      <c r="X40" s="19"/>
      <c r="Y40" s="19"/>
    </row>
    <row r="41" spans="2:25" ht="12" customHeight="1">
      <c r="B41" s="144" t="str">
        <f>IF( ISBLANK('03.Muestra'!$C30),"",'03.Muestra'!$C30)</f>
        <v/>
      </c>
      <c r="C41" s="144" t="str">
        <f>IF( ISBLANK('03.Muestra'!$E30),"",'03.Muestra'!$E30)</f>
        <v/>
      </c>
      <c r="D41" s="168" t="str">
        <f t="shared" si="1"/>
        <v/>
      </c>
      <c r="E41" s="137" t="str">
        <f t="shared" si="0"/>
        <v/>
      </c>
      <c r="F41" s="19"/>
      <c r="G41" s="19"/>
      <c r="H41" s="19"/>
      <c r="I41" s="19"/>
      <c r="J41" s="19"/>
      <c r="K41" s="19"/>
      <c r="L41" s="19"/>
      <c r="Q41" s="19"/>
      <c r="R41" s="19"/>
      <c r="S41" s="19"/>
      <c r="T41" s="19"/>
      <c r="U41" s="19"/>
      <c r="V41" s="19"/>
      <c r="W41" s="19"/>
      <c r="X41" s="19"/>
      <c r="Y41" s="19"/>
    </row>
    <row r="42" spans="2:25" ht="12" customHeight="1">
      <c r="B42" s="144" t="str">
        <f>IF( ISBLANK('03.Muestra'!$C31),"",'03.Muestra'!$C31)</f>
        <v/>
      </c>
      <c r="C42" s="144" t="str">
        <f>IF( ISBLANK('03.Muestra'!$E31),"",'03.Muestra'!$E31)</f>
        <v/>
      </c>
      <c r="D42" s="168" t="str">
        <f t="shared" si="1"/>
        <v/>
      </c>
      <c r="E42" s="137"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4" t="str">
        <f>IF( ISBLANK('03.Muestra'!$C32),"",'03.Muestra'!$C32)</f>
        <v/>
      </c>
      <c r="C43" s="144" t="str">
        <f>IF( ISBLANK('03.Muestra'!$E32),"",'03.Muestra'!$E32)</f>
        <v/>
      </c>
      <c r="D43" s="168" t="str">
        <f t="shared" si="1"/>
        <v/>
      </c>
      <c r="E43" s="137"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4" t="str">
        <f>IF( ISBLANK('03.Muestra'!$C33),"",'03.Muestra'!$C33)</f>
        <v/>
      </c>
      <c r="C44" s="144" t="str">
        <f>IF( ISBLANK('03.Muestra'!$E33),"",'03.Muestra'!$E33)</f>
        <v/>
      </c>
      <c r="D44" s="168" t="str">
        <f t="shared" si="1"/>
        <v/>
      </c>
      <c r="E44" s="137"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4" t="str">
        <f>IF( ISBLANK('03.Muestra'!$C34),"",'03.Muestra'!$C34)</f>
        <v/>
      </c>
      <c r="C45" s="144" t="str">
        <f>IF( ISBLANK('03.Muestra'!$E34),"",'03.Muestra'!$E34)</f>
        <v/>
      </c>
      <c r="D45" s="168" t="str">
        <f t="shared" si="1"/>
        <v/>
      </c>
      <c r="E45" s="137"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4" t="str">
        <f>IF( ISBLANK('03.Muestra'!$C35),"",'03.Muestra'!$C35)</f>
        <v/>
      </c>
      <c r="C46" s="144" t="str">
        <f>IF( ISBLANK('03.Muestra'!$E35),"",'03.Muestra'!$E35)</f>
        <v/>
      </c>
      <c r="D46" s="168" t="str">
        <f t="shared" si="1"/>
        <v/>
      </c>
      <c r="E46" s="137"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4" t="str">
        <f>IF( ISBLANK('03.Muestra'!$C36),"",'03.Muestra'!$C36)</f>
        <v/>
      </c>
      <c r="C47" s="144" t="str">
        <f>IF( ISBLANK('03.Muestra'!$E36),"",'03.Muestra'!$E36)</f>
        <v/>
      </c>
      <c r="D47" s="168" t="str">
        <f t="shared" si="1"/>
        <v/>
      </c>
      <c r="E47" s="137"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4" t="str">
        <f>IF( ISBLANK('03.Muestra'!$C37),"",'03.Muestra'!$C37)</f>
        <v/>
      </c>
      <c r="C48" s="144" t="str">
        <f>IF( ISBLANK('03.Muestra'!$E37),"",'03.Muestra'!$E37)</f>
        <v/>
      </c>
      <c r="D48" s="168" t="str">
        <f t="shared" si="1"/>
        <v/>
      </c>
      <c r="E48" s="137"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4" t="str">
        <f>IF( ISBLANK('03.Muestra'!$C38),"",'03.Muestra'!$C38)</f>
        <v/>
      </c>
      <c r="C49" s="144" t="str">
        <f>IF( ISBLANK('03.Muestra'!$E38),"",'03.Muestra'!$E38)</f>
        <v/>
      </c>
      <c r="D49" s="168" t="str">
        <f t="shared" si="1"/>
        <v/>
      </c>
      <c r="E49" s="137"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4" t="str">
        <f>IF( ISBLANK('03.Muestra'!$C39),"",'03.Muestra'!$C39)</f>
        <v/>
      </c>
      <c r="C50" s="144" t="str">
        <f>IF( ISBLANK('03.Muestra'!$E39),"",'03.Muestra'!$E39)</f>
        <v/>
      </c>
      <c r="D50" s="168" t="str">
        <f t="shared" si="1"/>
        <v/>
      </c>
      <c r="E50" s="137"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4" t="str">
        <f>IF( ISBLANK('03.Muestra'!$C40),"",'03.Muestra'!$C40)</f>
        <v/>
      </c>
      <c r="C51" s="144" t="str">
        <f>IF( ISBLANK('03.Muestra'!$E40),"",'03.Muestra'!$E40)</f>
        <v/>
      </c>
      <c r="D51" s="168" t="str">
        <f t="shared" si="1"/>
        <v/>
      </c>
      <c r="E51" s="137"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4" t="str">
        <f>IF( ISBLANK('03.Muestra'!$C41),"",'03.Muestra'!$C41)</f>
        <v/>
      </c>
      <c r="C52" s="144" t="str">
        <f>IF( ISBLANK('03.Muestra'!$E41),"",'03.Muestra'!$E41)</f>
        <v/>
      </c>
      <c r="D52" s="168" t="str">
        <f t="shared" si="1"/>
        <v/>
      </c>
      <c r="E52" s="137"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4" t="str">
        <f>IF( ISBLANK('03.Muestra'!$C42),"",'03.Muestra'!$C42)</f>
        <v/>
      </c>
      <c r="C53" s="144" t="str">
        <f>IF( ISBLANK('03.Muestra'!$E42),"",'03.Muestra'!$E42)</f>
        <v/>
      </c>
      <c r="D53" s="168" t="str">
        <f t="shared" si="1"/>
        <v/>
      </c>
      <c r="E53" s="137"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7"/>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7"/>
      <c r="E55" s="142"/>
      <c r="F55" s="19"/>
      <c r="G55" s="19"/>
      <c r="H55" s="19"/>
      <c r="I55" s="19"/>
      <c r="J55" s="19"/>
      <c r="K55" s="19"/>
      <c r="L55" s="19"/>
      <c r="M55" s="19"/>
      <c r="N55" s="19"/>
      <c r="O55" s="19"/>
      <c r="P55" s="19"/>
      <c r="Q55" s="19"/>
      <c r="R55" s="19"/>
      <c r="S55" s="19"/>
      <c r="T55" s="19"/>
      <c r="U55" s="19"/>
      <c r="V55" s="19"/>
      <c r="W55" s="19"/>
      <c r="X55" s="19"/>
      <c r="Y55" s="19"/>
    </row>
    <row r="56" spans="2:25" ht="32.25" customHeight="1">
      <c r="B56" s="35" t="s">
        <v>77</v>
      </c>
      <c r="C56" s="28" t="s">
        <v>147</v>
      </c>
      <c r="D56" s="29" t="s">
        <v>87</v>
      </c>
      <c r="E56" s="156"/>
      <c r="K56" s="19"/>
      <c r="L56" s="19"/>
      <c r="M56" s="19"/>
      <c r="N56" s="19"/>
      <c r="O56" s="19"/>
      <c r="P56" s="19"/>
      <c r="Q56" s="19"/>
      <c r="R56" s="19"/>
      <c r="S56" s="19"/>
      <c r="T56" s="19"/>
      <c r="U56" s="19"/>
      <c r="V56" s="19"/>
      <c r="W56" s="19"/>
      <c r="X56" s="19"/>
      <c r="Y56" s="19"/>
    </row>
    <row r="57" spans="2:25" ht="12" customHeight="1">
      <c r="B57" s="144" t="str">
        <f>IF( ISBLANK('03.Muestra'!$C8),"",'03.Muestra'!$C8)</f>
        <v>Servicio Canario de Salud</v>
      </c>
      <c r="C57" s="144" t="str">
        <f>IF( ISBLANK('03.Muestra'!$E8),"",'03.Muestra'!$E8)</f>
        <v>https://www3.gobiernodecanarias.org/sanidad/scs/</v>
      </c>
      <c r="D57" s="168" t="s">
        <v>90</v>
      </c>
      <c r="E57" s="137" t="str">
        <f t="shared" ref="E57:E91" si="2">IF(D57&lt;&gt;"",IF(AND(B57&lt;&gt;"",C57&lt;&gt;""),"","ERR"),"")</f>
        <v/>
      </c>
      <c r="F57" s="145" t="str">
        <f t="array" ref="F57:J57">TRANSPOSE('DATA - Oculta'!$U$9:$U$13)</f>
        <v>N/T</v>
      </c>
      <c r="G57" s="146" t="str">
        <v>N/D</v>
      </c>
      <c r="H57" s="147" t="str">
        <v>N/A</v>
      </c>
      <c r="I57" s="148" t="str">
        <v>Falla</v>
      </c>
      <c r="J57" s="149" t="str">
        <v>Pasa</v>
      </c>
      <c r="K57" s="150" t="s">
        <v>85</v>
      </c>
      <c r="L57" s="19"/>
      <c r="M57" s="19"/>
      <c r="N57" s="19"/>
      <c r="O57" s="19"/>
      <c r="P57" s="19"/>
      <c r="Q57" s="19"/>
      <c r="R57" s="19"/>
      <c r="S57" s="19"/>
      <c r="T57" s="19"/>
      <c r="U57" s="19"/>
      <c r="V57" s="19"/>
      <c r="W57" s="19"/>
      <c r="X57" s="19"/>
      <c r="Y57" s="19"/>
    </row>
    <row r="58" spans="2:25" ht="12" customHeight="1">
      <c r="B58" s="144" t="str">
        <f>IF( ISBLANK('03.Muestra'!$C9),"",'03.Muestra'!$C9)</f>
        <v>Profesionales</v>
      </c>
      <c r="C58" s="144" t="str">
        <f>IF( ISBLANK('03.Muestra'!$E9),"",'03.Muestra'!$E9)</f>
        <v>https://www3.gobiernodecanarias.org/sanidad/scs/tematica.jsp?idCarpeta=381a58ec-a15a-11e9-a502-d7333c007c29</v>
      </c>
      <c r="D58" s="168" t="s">
        <v>90</v>
      </c>
      <c r="E58" s="137" t="str">
        <f t="shared" si="2"/>
        <v/>
      </c>
      <c r="F58" s="151">
        <f ca="1">COUNTIF($D57:INDIRECT("$D" &amp;  SUM(ROW()-1,'03.Muestra'!$D$45)-1),F57)</f>
        <v>0</v>
      </c>
      <c r="G58" s="151">
        <f ca="1">COUNTIF($D57:INDIRECT("$D" &amp;  SUM(ROW()-1,'03.Muestra'!$D$45)-1),G57)</f>
        <v>0</v>
      </c>
      <c r="H58" s="151">
        <f ca="1">COUNTIF($D57:INDIRECT("$D" &amp;  SUM(ROW()-1,'03.Muestra'!$D$45)-1),H57)</f>
        <v>9</v>
      </c>
      <c r="I58" s="151">
        <f ca="1">COUNTIF($D57:INDIRECT("$D" &amp;  SUM(ROW()-1,'03.Muestra'!$D$45)-1),I57)</f>
        <v>3</v>
      </c>
      <c r="J58" s="151">
        <f ca="1">COUNTIF($D57:INDIRECT("$D" &amp;  SUM(ROW()-1,'03.Muestra'!$D$45)-1),J57)</f>
        <v>1</v>
      </c>
      <c r="K58" s="151">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4" t="str">
        <f>IF( ISBLANK('03.Muestra'!$C10),"",'03.Muestra'!$C10)</f>
        <v>Vacunación frente Covid-19</v>
      </c>
      <c r="C59" s="144" t="str">
        <f>IF( ISBLANK('03.Muestra'!$E10),"",'03.Muestra'!$E10)</f>
        <v>https://www3.gobiernodecanarias.org/sanidad/scs/contenidoGenerico.jsp?idDocument=c6332147-5728-11eb-8a2c-c902a217e6a5&amp;idCarpeta=e01092c2-7d66-11ea-871d-cb574c2473a4</v>
      </c>
      <c r="D59" s="168" t="s">
        <v>90</v>
      </c>
      <c r="E59" s="137"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4" t="str">
        <f>IF( ISBLANK('03.Muestra'!$C11),"",'03.Muestra'!$C11)</f>
        <v>SCS-Registro de centros</v>
      </c>
      <c r="C60" s="144" t="str">
        <f>IF( ISBLANK('03.Muestra'!$E11),"",'03.Muestra'!$E11)</f>
        <v>https://www3.gobiernodecanarias.org/sanidad/scs/RegistroCentros/DoLoad</v>
      </c>
      <c r="D60" s="168" t="s">
        <v>81</v>
      </c>
      <c r="E60" s="137" t="str">
        <f t="shared" si="2"/>
        <v/>
      </c>
      <c r="G60" s="19"/>
      <c r="H60" s="19"/>
      <c r="I60" s="19"/>
      <c r="J60" s="19"/>
      <c r="K60" s="19"/>
      <c r="L60" s="19"/>
      <c r="O60" s="19"/>
      <c r="P60" s="19"/>
      <c r="Q60" s="19"/>
      <c r="R60" s="19"/>
      <c r="S60" s="19"/>
      <c r="T60" s="19"/>
      <c r="U60" s="19"/>
      <c r="V60" s="19"/>
      <c r="W60" s="19"/>
      <c r="X60" s="19"/>
      <c r="Y60" s="19"/>
    </row>
    <row r="61" spans="2:25" ht="12" customHeight="1">
      <c r="B61" s="144" t="str">
        <f>IF( ISBLANK('03.Muestra'!$C12),"",'03.Muestra'!$C12)</f>
        <v>MiAutoTestCovid</v>
      </c>
      <c r="C61" s="144" t="str">
        <f>IF( ISBLANK('03.Muestra'!$E12),"",'03.Muestra'!$E12)</f>
        <v>https://www3.gobiernodecanarias.org/sanidad/scs/Miautotestcovid/</v>
      </c>
      <c r="D61" s="168" t="s">
        <v>90</v>
      </c>
      <c r="E61" s="137" t="str">
        <f t="shared" si="2"/>
        <v/>
      </c>
      <c r="G61" s="19"/>
      <c r="H61" s="19"/>
      <c r="I61" s="19"/>
      <c r="J61" s="19"/>
      <c r="K61" s="19"/>
      <c r="L61" s="19"/>
      <c r="O61" s="19"/>
      <c r="P61" s="19"/>
      <c r="Q61" s="19"/>
      <c r="R61" s="19"/>
      <c r="S61" s="19"/>
      <c r="T61" s="19"/>
      <c r="U61" s="19"/>
      <c r="V61" s="19"/>
      <c r="W61" s="19"/>
      <c r="X61" s="19"/>
      <c r="Y61" s="19"/>
    </row>
    <row r="62" spans="2:25" ht="12" customHeight="1">
      <c r="B62" s="144" t="str">
        <f>IF( ISBLANK('03.Muestra'!$C13),"",'03.Muestra'!$C13)</f>
        <v>Informes epidemiológicos</v>
      </c>
      <c r="C62" s="144" t="str">
        <f>IF( ISBLANK('03.Muestra'!$E13),"",'03.Muestra'!$E13)</f>
        <v>https://www3.gobiernodecanarias.org/sanidad/scs/contenidoGenerico.jsp?idDocument=83670f95-f738-11ea-8b38-0997195c2925&amp;idCarpeta=e01092c2-7d66-11ea-871d-cb574c2473a4</v>
      </c>
      <c r="D62" s="168" t="s">
        <v>81</v>
      </c>
      <c r="E62" s="137" t="str">
        <f t="shared" si="2"/>
        <v/>
      </c>
      <c r="G62" s="19"/>
      <c r="H62" s="19"/>
      <c r="I62" s="19"/>
      <c r="J62" s="19"/>
      <c r="K62" s="19"/>
      <c r="L62" s="19"/>
      <c r="O62" s="19"/>
      <c r="P62" s="19"/>
      <c r="Q62" s="19"/>
      <c r="R62" s="19"/>
      <c r="S62" s="19"/>
      <c r="T62" s="19"/>
      <c r="U62" s="19"/>
      <c r="V62" s="19"/>
      <c r="W62" s="19"/>
      <c r="X62" s="19"/>
      <c r="Y62" s="19"/>
    </row>
    <row r="63" spans="2:25" ht="12" customHeight="1">
      <c r="B63" s="144" t="str">
        <f>IF( ISBLANK('03.Muestra'!$C14),"",'03.Muestra'!$C14)</f>
        <v>Mapa Sanitario</v>
      </c>
      <c r="C63" s="144" t="str">
        <f>IF( ISBLANK('03.Muestra'!$E14),"",'03.Muestra'!$E14)</f>
        <v>https://www3.gobiernodecanarias.org/sanidad/scs/mapa.jsp?idDocument=f1272534-b1e0-11e0-8086-e35e241032d3&amp;idCarpeta=75cf3520-ab2b-11dd-970d-d73a0633ac17</v>
      </c>
      <c r="D63" s="168" t="s">
        <v>90</v>
      </c>
      <c r="E63" s="137"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4" t="str">
        <f>IF( ISBLANK('03.Muestra'!$C15),"",'03.Muestra'!$C15)</f>
        <v>gaptfformacion</v>
      </c>
      <c r="C64" s="144" t="str">
        <f>IF( ISBLANK('03.Muestra'!$E15),"",'03.Muestra'!$E15)</f>
        <v>https://www3.gobiernodecanarias.org/scs/gaptfformacion/</v>
      </c>
      <c r="D64" s="168" t="s">
        <v>90</v>
      </c>
      <c r="E64" s="137"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4" t="str">
        <f>IF( ISBLANK('03.Muestra'!$C16),"",'03.Muestra'!$C16)</f>
        <v>Tarjeta Sanitaria</v>
      </c>
      <c r="C65" s="144" t="str">
        <f>IF( ISBLANK('03.Muestra'!$E16),"",'03.Muestra'!$E16)</f>
        <v>https://www3.gobiernodecanarias.org/sanidad/scs/contenidoGenerico.jsp?idDocument=9090ca1f-a9bb-11de-ae50-15aa3b9230b7&amp;idCarpeta=ae273cd1-b385-11e9-82f7-8d5cff9227e6</v>
      </c>
      <c r="D65" s="168" t="s">
        <v>78</v>
      </c>
      <c r="E65" s="137"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4" t="str">
        <f>IF( ISBLANK('03.Muestra'!$C17),"",'03.Muestra'!$C17)</f>
        <v>Mapa Playas</v>
      </c>
      <c r="C66" s="144" t="str">
        <f>IF( ISBLANK('03.Muestra'!$E17),"",'03.Muestra'!$E17)</f>
        <v>https://www3.gobiernodecanarias.org/sanidad/scs/mapa.jsp?idDocument=0200b78a-a2fa-11e0-9610-f1717f4d08a3&amp;idCarpeta=75cf3520-ab2b-11dd-970d-d73a0633ac17</v>
      </c>
      <c r="D66" s="168" t="s">
        <v>90</v>
      </c>
      <c r="E66" s="137"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4" t="str">
        <f>IF( ISBLANK('03.Muestra'!$C18),"",'03.Muestra'!$C18)</f>
        <v>Certificado Covid Digital</v>
      </c>
      <c r="C67" s="144" t="str">
        <f>IF( ISBLANK('03.Muestra'!$E18),"",'03.Muestra'!$E18)</f>
        <v>https://www3.gobiernodecanarias.org/sanidad/scs/contenidoGenerico.jsp?idDocument=2a91d475-c785-11eb-b581-0f5e23fc7f70&amp;idCarpeta=e01092c2-7d66-11ea-871d-cb574c2473a4</v>
      </c>
      <c r="D67" s="168" t="s">
        <v>90</v>
      </c>
      <c r="E67" s="137"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4" t="str">
        <f>IF( ISBLANK('03.Muestra'!$C19),"",'03.Muestra'!$C19)</f>
        <v>Ciudadania</v>
      </c>
      <c r="C68" s="144" t="str">
        <f>IF( ISBLANK('03.Muestra'!$E19),"",'03.Muestra'!$E19)</f>
        <v>https://www3.gobiernodecanarias.org/sanidad/scs/tematica.jsp?idCarpeta=ae273cd1-b385-11e9-82f7-8d5cff9227e6</v>
      </c>
      <c r="D68" s="168" t="s">
        <v>90</v>
      </c>
      <c r="E68" s="137"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4" t="str">
        <f>IF( ISBLANK('03.Muestra'!$C20),"",'03.Muestra'!$C20)</f>
        <v>Petición de cita hospital</v>
      </c>
      <c r="C69" s="144" t="str">
        <f>IF( ISBLANK('03.Muestra'!$E20),"",'03.Muestra'!$E20)</f>
        <v>https://www3.gobiernodecanarias.org/sanidad/scs/CitasHUC/</v>
      </c>
      <c r="D69" s="168" t="s">
        <v>81</v>
      </c>
      <c r="E69" s="137" t="str">
        <f t="shared" si="2"/>
        <v/>
      </c>
      <c r="F69" s="19"/>
      <c r="G69" s="19"/>
      <c r="H69" s="19"/>
      <c r="I69" s="19"/>
      <c r="J69" s="19"/>
      <c r="K69" s="19"/>
      <c r="L69" s="19"/>
      <c r="Q69" s="19"/>
      <c r="R69" s="19"/>
      <c r="S69" s="19"/>
      <c r="T69" s="19"/>
      <c r="U69" s="19"/>
      <c r="V69" s="19"/>
      <c r="W69" s="19"/>
      <c r="X69" s="19"/>
      <c r="Y69" s="19"/>
    </row>
    <row r="70" spans="2:25" ht="12" customHeight="1">
      <c r="B70" s="144" t="str">
        <f>IF( ISBLANK('03.Muestra'!$C21),"",'03.Muestra'!$C21)</f>
        <v/>
      </c>
      <c r="C70" s="144" t="str">
        <f>IF( ISBLANK('03.Muestra'!$E21),"",'03.Muestra'!$E21)</f>
        <v/>
      </c>
      <c r="D70" s="168" t="str">
        <f t="shared" ref="D64:D91" si="3">IF(AND(B70&lt;&gt;"",C70&lt;&gt;""),"N/T","")</f>
        <v/>
      </c>
      <c r="E70" s="137" t="str">
        <f t="shared" si="2"/>
        <v/>
      </c>
      <c r="F70" s="19"/>
      <c r="G70" s="19"/>
      <c r="H70" s="19"/>
      <c r="I70" s="19"/>
      <c r="J70" s="19"/>
      <c r="K70" s="19"/>
      <c r="L70" s="19"/>
      <c r="Q70" s="19"/>
      <c r="R70" s="19"/>
      <c r="S70" s="19"/>
      <c r="T70" s="19"/>
      <c r="U70" s="19"/>
      <c r="V70" s="19"/>
      <c r="W70" s="19"/>
      <c r="X70" s="19"/>
      <c r="Y70" s="19"/>
    </row>
    <row r="71" spans="2:25" ht="12" customHeight="1">
      <c r="B71" s="144" t="str">
        <f>IF( ISBLANK('03.Muestra'!$C22),"",'03.Muestra'!$C22)</f>
        <v/>
      </c>
      <c r="C71" s="144" t="str">
        <f>IF( ISBLANK('03.Muestra'!$E22),"",'03.Muestra'!$E22)</f>
        <v/>
      </c>
      <c r="D71" s="168" t="str">
        <f t="shared" si="3"/>
        <v/>
      </c>
      <c r="E71" s="137" t="str">
        <f t="shared" si="2"/>
        <v/>
      </c>
      <c r="F71" s="19"/>
      <c r="G71" s="19"/>
      <c r="H71" s="19"/>
      <c r="I71" s="19"/>
      <c r="J71" s="19"/>
      <c r="K71" s="19"/>
      <c r="L71" s="19"/>
      <c r="Q71" s="19"/>
      <c r="R71" s="19"/>
      <c r="S71" s="19"/>
      <c r="T71" s="19"/>
      <c r="U71" s="19"/>
      <c r="V71" s="19"/>
      <c r="W71" s="19"/>
      <c r="X71" s="19"/>
      <c r="Y71" s="19"/>
    </row>
    <row r="72" spans="2:25" ht="12" customHeight="1">
      <c r="B72" s="144" t="str">
        <f>IF( ISBLANK('03.Muestra'!$C23),"",'03.Muestra'!$C23)</f>
        <v/>
      </c>
      <c r="C72" s="144" t="str">
        <f>IF( ISBLANK('03.Muestra'!$E23),"",'03.Muestra'!$E23)</f>
        <v/>
      </c>
      <c r="D72" s="168" t="str">
        <f t="shared" si="3"/>
        <v/>
      </c>
      <c r="E72" s="137" t="str">
        <f t="shared" si="2"/>
        <v/>
      </c>
      <c r="F72" s="19"/>
      <c r="G72" s="19"/>
      <c r="H72" s="19"/>
      <c r="I72" s="19"/>
      <c r="J72" s="19"/>
      <c r="K72" s="19"/>
      <c r="L72" s="19"/>
      <c r="Q72" s="19"/>
      <c r="R72" s="19"/>
      <c r="S72" s="19"/>
      <c r="T72" s="19"/>
      <c r="U72" s="19"/>
      <c r="V72" s="19"/>
      <c r="W72" s="19"/>
      <c r="X72" s="19"/>
      <c r="Y72" s="19"/>
    </row>
    <row r="73" spans="2:25" ht="12" customHeight="1">
      <c r="B73" s="144" t="str">
        <f>IF( ISBLANK('03.Muestra'!$C24),"",'03.Muestra'!$C24)</f>
        <v/>
      </c>
      <c r="C73" s="144" t="str">
        <f>IF( ISBLANK('03.Muestra'!$E24),"",'03.Muestra'!$E24)</f>
        <v/>
      </c>
      <c r="D73" s="168" t="str">
        <f t="shared" si="3"/>
        <v/>
      </c>
      <c r="E73" s="137" t="str">
        <f t="shared" si="2"/>
        <v/>
      </c>
      <c r="F73" s="19"/>
      <c r="G73" s="19"/>
      <c r="H73" s="19"/>
      <c r="I73" s="19"/>
      <c r="J73" s="19"/>
      <c r="K73" s="19"/>
      <c r="L73" s="19"/>
      <c r="Q73" s="19"/>
      <c r="R73" s="19"/>
      <c r="S73" s="19"/>
      <c r="T73" s="19"/>
      <c r="U73" s="19"/>
      <c r="V73" s="19"/>
      <c r="W73" s="19"/>
      <c r="X73" s="19"/>
      <c r="Y73" s="19"/>
    </row>
    <row r="74" spans="2:25" ht="12" customHeight="1">
      <c r="B74" s="144" t="str">
        <f>IF( ISBLANK('03.Muestra'!$C25),"",'03.Muestra'!$C25)</f>
        <v/>
      </c>
      <c r="C74" s="144" t="str">
        <f>IF( ISBLANK('03.Muestra'!$E25),"",'03.Muestra'!$E25)</f>
        <v/>
      </c>
      <c r="D74" s="168" t="str">
        <f t="shared" si="3"/>
        <v/>
      </c>
      <c r="E74" s="137" t="str">
        <f t="shared" si="2"/>
        <v/>
      </c>
      <c r="F74" s="19"/>
      <c r="G74" s="19"/>
      <c r="H74" s="19"/>
      <c r="I74" s="19"/>
      <c r="J74" s="19"/>
      <c r="K74" s="19"/>
      <c r="L74" s="19"/>
      <c r="Q74" s="19"/>
      <c r="R74" s="19"/>
      <c r="S74" s="19"/>
      <c r="T74" s="19"/>
      <c r="U74" s="19"/>
      <c r="V74" s="19"/>
      <c r="W74" s="19"/>
      <c r="X74" s="19"/>
      <c r="Y74" s="19"/>
    </row>
    <row r="75" spans="2:25" ht="12" customHeight="1">
      <c r="B75" s="144" t="str">
        <f>IF( ISBLANK('03.Muestra'!$C26),"",'03.Muestra'!$C26)</f>
        <v/>
      </c>
      <c r="C75" s="144" t="str">
        <f>IF( ISBLANK('03.Muestra'!$E26),"",'03.Muestra'!$E26)</f>
        <v/>
      </c>
      <c r="D75" s="168" t="str">
        <f t="shared" si="3"/>
        <v/>
      </c>
      <c r="E75" s="137" t="str">
        <f t="shared" si="2"/>
        <v/>
      </c>
      <c r="F75" s="19"/>
      <c r="G75" s="19"/>
      <c r="H75" s="19"/>
      <c r="I75" s="19"/>
      <c r="J75" s="19"/>
      <c r="K75" s="19"/>
      <c r="L75" s="19"/>
      <c r="Q75" s="19"/>
      <c r="R75" s="19"/>
      <c r="S75" s="19"/>
      <c r="T75" s="19"/>
      <c r="U75" s="19"/>
      <c r="V75" s="19"/>
      <c r="W75" s="19"/>
      <c r="X75" s="19"/>
      <c r="Y75" s="19"/>
    </row>
    <row r="76" spans="2:25" ht="12" customHeight="1">
      <c r="B76" s="144" t="str">
        <f>IF( ISBLANK('03.Muestra'!$C27),"",'03.Muestra'!$C27)</f>
        <v/>
      </c>
      <c r="C76" s="144" t="str">
        <f>IF( ISBLANK('03.Muestra'!$E27),"",'03.Muestra'!$E27)</f>
        <v/>
      </c>
      <c r="D76" s="168" t="str">
        <f t="shared" si="3"/>
        <v/>
      </c>
      <c r="E76" s="137" t="str">
        <f t="shared" si="2"/>
        <v/>
      </c>
      <c r="F76" s="19"/>
      <c r="G76" s="19"/>
      <c r="H76" s="19"/>
      <c r="I76" s="19"/>
      <c r="J76" s="19"/>
      <c r="K76" s="19"/>
      <c r="L76" s="19"/>
      <c r="Q76" s="19"/>
      <c r="R76" s="19"/>
      <c r="S76" s="19"/>
      <c r="T76" s="19"/>
      <c r="U76" s="19"/>
      <c r="V76" s="19"/>
      <c r="W76" s="19"/>
      <c r="X76" s="19"/>
      <c r="Y76" s="19"/>
    </row>
    <row r="77" spans="2:25" ht="12" customHeight="1">
      <c r="B77" s="144" t="str">
        <f>IF( ISBLANK('03.Muestra'!$C28),"",'03.Muestra'!$C28)</f>
        <v/>
      </c>
      <c r="C77" s="144" t="str">
        <f>IF( ISBLANK('03.Muestra'!$E28),"",'03.Muestra'!$E28)</f>
        <v/>
      </c>
      <c r="D77" s="168" t="str">
        <f t="shared" si="3"/>
        <v/>
      </c>
      <c r="E77" s="137" t="str">
        <f t="shared" si="2"/>
        <v/>
      </c>
      <c r="F77" s="19"/>
      <c r="G77" s="19"/>
      <c r="H77" s="19"/>
      <c r="I77" s="19"/>
      <c r="J77" s="19"/>
      <c r="K77" s="19"/>
      <c r="L77" s="19"/>
      <c r="Q77" s="19"/>
      <c r="R77" s="19"/>
      <c r="S77" s="19"/>
      <c r="T77" s="19"/>
      <c r="U77" s="19"/>
      <c r="V77" s="19"/>
      <c r="W77" s="19"/>
      <c r="X77" s="19"/>
      <c r="Y77" s="19"/>
    </row>
    <row r="78" spans="2:25" ht="12" customHeight="1">
      <c r="B78" s="144" t="str">
        <f>IF( ISBLANK('03.Muestra'!$C29),"",'03.Muestra'!$C29)</f>
        <v/>
      </c>
      <c r="C78" s="144" t="str">
        <f>IF( ISBLANK('03.Muestra'!$E29),"",'03.Muestra'!$E29)</f>
        <v/>
      </c>
      <c r="D78" s="168" t="str">
        <f t="shared" si="3"/>
        <v/>
      </c>
      <c r="E78" s="137" t="str">
        <f t="shared" si="2"/>
        <v/>
      </c>
      <c r="F78" s="19"/>
      <c r="G78" s="19"/>
      <c r="H78" s="19"/>
      <c r="I78" s="19"/>
      <c r="J78" s="19"/>
      <c r="K78" s="19"/>
      <c r="L78" s="19"/>
      <c r="Q78" s="19"/>
      <c r="R78" s="19"/>
      <c r="S78" s="19"/>
      <c r="T78" s="19"/>
      <c r="U78" s="19"/>
      <c r="V78" s="19"/>
      <c r="W78" s="19"/>
      <c r="X78" s="19"/>
      <c r="Y78" s="19"/>
    </row>
    <row r="79" spans="2:25" ht="12" customHeight="1">
      <c r="B79" s="144" t="str">
        <f>IF( ISBLANK('03.Muestra'!$C30),"",'03.Muestra'!$C30)</f>
        <v/>
      </c>
      <c r="C79" s="144" t="str">
        <f>IF( ISBLANK('03.Muestra'!$E30),"",'03.Muestra'!$E30)</f>
        <v/>
      </c>
      <c r="D79" s="168" t="str">
        <f t="shared" si="3"/>
        <v/>
      </c>
      <c r="E79" s="137" t="str">
        <f t="shared" si="2"/>
        <v/>
      </c>
      <c r="F79" s="19"/>
      <c r="G79" s="19"/>
      <c r="H79" s="19"/>
      <c r="I79" s="19"/>
      <c r="J79" s="19"/>
      <c r="K79" s="19"/>
      <c r="L79" s="19"/>
      <c r="Q79" s="19"/>
      <c r="R79" s="19"/>
      <c r="S79" s="19"/>
      <c r="T79" s="19"/>
      <c r="U79" s="19"/>
      <c r="V79" s="19"/>
      <c r="W79" s="19"/>
      <c r="X79" s="19"/>
      <c r="Y79" s="19"/>
    </row>
    <row r="80" spans="2:25" ht="12" customHeight="1">
      <c r="B80" s="144" t="str">
        <f>IF( ISBLANK('03.Muestra'!$C31),"",'03.Muestra'!$C31)</f>
        <v/>
      </c>
      <c r="C80" s="144" t="str">
        <f>IF( ISBLANK('03.Muestra'!$E31),"",'03.Muestra'!$E31)</f>
        <v/>
      </c>
      <c r="D80" s="168" t="str">
        <f t="shared" si="3"/>
        <v/>
      </c>
      <c r="E80" s="137"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4" t="str">
        <f>IF( ISBLANK('03.Muestra'!$C32),"",'03.Muestra'!$C32)</f>
        <v/>
      </c>
      <c r="C81" s="144" t="str">
        <f>IF( ISBLANK('03.Muestra'!$E32),"",'03.Muestra'!$E32)</f>
        <v/>
      </c>
      <c r="D81" s="168" t="str">
        <f t="shared" si="3"/>
        <v/>
      </c>
      <c r="E81" s="137"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4" t="str">
        <f>IF( ISBLANK('03.Muestra'!$C33),"",'03.Muestra'!$C33)</f>
        <v/>
      </c>
      <c r="C82" s="144" t="str">
        <f>IF( ISBLANK('03.Muestra'!$E33),"",'03.Muestra'!$E33)</f>
        <v/>
      </c>
      <c r="D82" s="168" t="str">
        <f t="shared" si="3"/>
        <v/>
      </c>
      <c r="E82" s="137"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4" t="str">
        <f>IF( ISBLANK('03.Muestra'!$C34),"",'03.Muestra'!$C34)</f>
        <v/>
      </c>
      <c r="C83" s="144" t="str">
        <f>IF( ISBLANK('03.Muestra'!$E34),"",'03.Muestra'!$E34)</f>
        <v/>
      </c>
      <c r="D83" s="168" t="str">
        <f t="shared" si="3"/>
        <v/>
      </c>
      <c r="E83" s="137"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4" t="str">
        <f>IF( ISBLANK('03.Muestra'!$C35),"",'03.Muestra'!$C35)</f>
        <v/>
      </c>
      <c r="C84" s="144" t="str">
        <f>IF( ISBLANK('03.Muestra'!$E35),"",'03.Muestra'!$E35)</f>
        <v/>
      </c>
      <c r="D84" s="168" t="str">
        <f t="shared" si="3"/>
        <v/>
      </c>
      <c r="E84" s="137"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4" t="str">
        <f>IF( ISBLANK('03.Muestra'!$C36),"",'03.Muestra'!$C36)</f>
        <v/>
      </c>
      <c r="C85" s="144" t="str">
        <f>IF( ISBLANK('03.Muestra'!$E36),"",'03.Muestra'!$E36)</f>
        <v/>
      </c>
      <c r="D85" s="168" t="str">
        <f t="shared" si="3"/>
        <v/>
      </c>
      <c r="E85" s="137"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4" t="str">
        <f>IF( ISBLANK('03.Muestra'!$C37),"",'03.Muestra'!$C37)</f>
        <v/>
      </c>
      <c r="C86" s="144" t="str">
        <f>IF( ISBLANK('03.Muestra'!$E37),"",'03.Muestra'!$E37)</f>
        <v/>
      </c>
      <c r="D86" s="168" t="str">
        <f t="shared" si="3"/>
        <v/>
      </c>
      <c r="E86" s="137"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4" t="str">
        <f>IF( ISBLANK('03.Muestra'!$C38),"",'03.Muestra'!$C38)</f>
        <v/>
      </c>
      <c r="C87" s="144" t="str">
        <f>IF( ISBLANK('03.Muestra'!$E38),"",'03.Muestra'!$E38)</f>
        <v/>
      </c>
      <c r="D87" s="168" t="str">
        <f t="shared" si="3"/>
        <v/>
      </c>
      <c r="E87" s="137" t="str">
        <f t="shared" si="2"/>
        <v/>
      </c>
      <c r="F87" s="157"/>
      <c r="G87" s="19"/>
      <c r="H87" s="19"/>
      <c r="I87" s="19"/>
      <c r="J87" s="19"/>
      <c r="K87" s="19"/>
      <c r="L87" s="19"/>
      <c r="M87" s="19"/>
      <c r="N87" s="19"/>
      <c r="O87" s="19"/>
      <c r="P87" s="19"/>
      <c r="Q87" s="19"/>
      <c r="R87" s="19"/>
      <c r="S87" s="19"/>
      <c r="T87" s="19"/>
      <c r="U87" s="19"/>
      <c r="V87" s="19"/>
      <c r="W87" s="19"/>
      <c r="X87" s="19"/>
      <c r="Y87" s="19"/>
    </row>
    <row r="88" spans="2:25" ht="12" customHeight="1">
      <c r="B88" s="144" t="str">
        <f>IF( ISBLANK('03.Muestra'!$C39),"",'03.Muestra'!$C39)</f>
        <v/>
      </c>
      <c r="C88" s="144" t="str">
        <f>IF( ISBLANK('03.Muestra'!$E39),"",'03.Muestra'!$E39)</f>
        <v/>
      </c>
      <c r="D88" s="168" t="str">
        <f t="shared" si="3"/>
        <v/>
      </c>
      <c r="E88" s="137" t="str">
        <f t="shared" si="2"/>
        <v/>
      </c>
      <c r="F88" s="157"/>
      <c r="G88" s="19"/>
      <c r="H88" s="19"/>
      <c r="I88" s="19"/>
      <c r="J88" s="19"/>
      <c r="K88" s="19"/>
      <c r="L88" s="19"/>
      <c r="M88" s="19"/>
      <c r="N88" s="19"/>
      <c r="O88" s="19"/>
      <c r="P88" s="19"/>
      <c r="Q88" s="19"/>
      <c r="R88" s="19"/>
      <c r="S88" s="19"/>
      <c r="T88" s="19"/>
      <c r="U88" s="19"/>
      <c r="V88" s="19"/>
      <c r="W88" s="19"/>
      <c r="X88" s="19"/>
      <c r="Y88" s="19"/>
    </row>
    <row r="89" spans="2:25" ht="12" customHeight="1">
      <c r="B89" s="144" t="str">
        <f>IF( ISBLANK('03.Muestra'!$C40),"",'03.Muestra'!$C40)</f>
        <v/>
      </c>
      <c r="C89" s="144" t="str">
        <f>IF( ISBLANK('03.Muestra'!$E40),"",'03.Muestra'!$E40)</f>
        <v/>
      </c>
      <c r="D89" s="168" t="str">
        <f t="shared" si="3"/>
        <v/>
      </c>
      <c r="E89" s="137" t="str">
        <f t="shared" si="2"/>
        <v/>
      </c>
      <c r="F89" s="157"/>
      <c r="G89" s="19"/>
      <c r="H89" s="19"/>
      <c r="I89" s="19"/>
      <c r="J89" s="19"/>
      <c r="K89" s="19"/>
      <c r="L89" s="19"/>
      <c r="M89" s="19"/>
      <c r="N89" s="19"/>
      <c r="O89" s="19"/>
      <c r="P89" s="19"/>
      <c r="Q89" s="19"/>
      <c r="R89" s="19"/>
      <c r="S89" s="19"/>
      <c r="T89" s="19"/>
      <c r="U89" s="19"/>
      <c r="V89" s="19"/>
      <c r="W89" s="19"/>
      <c r="X89" s="19"/>
      <c r="Y89" s="19"/>
    </row>
    <row r="90" spans="2:25" ht="12" customHeight="1">
      <c r="B90" s="144" t="str">
        <f>IF( ISBLANK('03.Muestra'!$C41),"",'03.Muestra'!$C41)</f>
        <v/>
      </c>
      <c r="C90" s="144" t="str">
        <f>IF( ISBLANK('03.Muestra'!$E41),"",'03.Muestra'!$E41)</f>
        <v/>
      </c>
      <c r="D90" s="168" t="str">
        <f t="shared" si="3"/>
        <v/>
      </c>
      <c r="E90" s="137" t="str">
        <f t="shared" si="2"/>
        <v/>
      </c>
      <c r="F90" s="157"/>
      <c r="G90" s="19"/>
      <c r="H90" s="19"/>
      <c r="I90" s="19"/>
      <c r="J90" s="19"/>
      <c r="K90" s="19"/>
      <c r="L90" s="19"/>
      <c r="M90" s="19"/>
      <c r="N90" s="19"/>
      <c r="O90" s="19"/>
      <c r="P90" s="19"/>
      <c r="Q90" s="19"/>
      <c r="R90" s="19"/>
      <c r="S90" s="19"/>
      <c r="T90" s="19"/>
      <c r="U90" s="19"/>
      <c r="V90" s="19"/>
      <c r="W90" s="19"/>
      <c r="X90" s="19"/>
      <c r="Y90" s="19"/>
    </row>
    <row r="91" spans="2:25" ht="12" customHeight="1">
      <c r="B91" s="144" t="str">
        <f>IF( ISBLANK('03.Muestra'!$C42),"",'03.Muestra'!$C42)</f>
        <v/>
      </c>
      <c r="C91" s="144" t="str">
        <f>IF( ISBLANK('03.Muestra'!$E42),"",'03.Muestra'!$E42)</f>
        <v/>
      </c>
      <c r="D91" s="168" t="str">
        <f t="shared" si="3"/>
        <v/>
      </c>
      <c r="E91" s="137"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7"/>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7"/>
      <c r="E93" s="142"/>
      <c r="F93" s="19"/>
      <c r="G93" s="19"/>
      <c r="H93" s="19"/>
      <c r="I93" s="19"/>
      <c r="J93" s="19"/>
      <c r="K93" s="19"/>
      <c r="L93" s="19"/>
      <c r="M93" s="19"/>
      <c r="N93" s="19"/>
      <c r="O93" s="19"/>
      <c r="P93" s="19"/>
      <c r="Q93" s="19"/>
      <c r="R93" s="19"/>
      <c r="S93" s="19"/>
      <c r="T93" s="19"/>
      <c r="U93" s="19"/>
      <c r="V93" s="19"/>
      <c r="W93" s="19"/>
      <c r="X93" s="19"/>
      <c r="Y93" s="19"/>
    </row>
    <row r="94" spans="2:25" ht="32.25" customHeight="1">
      <c r="B94" s="36" t="s">
        <v>80</v>
      </c>
      <c r="C94" s="28" t="s">
        <v>148</v>
      </c>
      <c r="D94" s="29" t="s">
        <v>87</v>
      </c>
      <c r="E94" s="156"/>
      <c r="K94" s="19"/>
      <c r="L94" s="19"/>
      <c r="M94" s="19"/>
      <c r="N94" s="19"/>
      <c r="O94" s="19"/>
      <c r="P94" s="19"/>
      <c r="Q94" s="19"/>
      <c r="R94" s="19"/>
      <c r="S94" s="19"/>
      <c r="T94" s="19"/>
      <c r="U94" s="19"/>
      <c r="V94" s="19"/>
      <c r="W94" s="19"/>
      <c r="X94" s="19"/>
      <c r="Y94" s="19"/>
    </row>
    <row r="95" spans="2:25" ht="12" customHeight="1">
      <c r="B95" s="144" t="str">
        <f>IF( ISBLANK('03.Muestra'!$C8),"",'03.Muestra'!$C8)</f>
        <v>Servicio Canario de Salud</v>
      </c>
      <c r="C95" s="144" t="str">
        <f>IF( ISBLANK('03.Muestra'!$E8),"",'03.Muestra'!$E8)</f>
        <v>https://www3.gobiernodecanarias.org/sanidad/scs/</v>
      </c>
      <c r="D95" s="168" t="s">
        <v>78</v>
      </c>
      <c r="E95" s="137" t="str">
        <f t="shared" ref="E95:E129" si="4">IF(D95&lt;&gt;"",IF(AND(B95&lt;&gt;"",C95&lt;&gt;""),"","ERR"),"")</f>
        <v/>
      </c>
      <c r="F95" s="145" t="str">
        <f t="array" ref="F95:J95">TRANSPOSE('DATA - Oculta'!$U$9:$U$13)</f>
        <v>N/T</v>
      </c>
      <c r="G95" s="146" t="str">
        <v>N/D</v>
      </c>
      <c r="H95" s="147" t="str">
        <v>N/A</v>
      </c>
      <c r="I95" s="148" t="str">
        <v>Falla</v>
      </c>
      <c r="J95" s="149" t="str">
        <v>Pasa</v>
      </c>
      <c r="K95" s="150" t="s">
        <v>85</v>
      </c>
      <c r="L95" s="19"/>
      <c r="M95" s="19"/>
      <c r="N95" s="19"/>
      <c r="O95" s="19"/>
      <c r="P95" s="19"/>
      <c r="Q95" s="19"/>
      <c r="R95" s="19"/>
      <c r="S95" s="19"/>
      <c r="T95" s="19"/>
      <c r="U95" s="19"/>
      <c r="V95" s="19"/>
      <c r="W95" s="19"/>
      <c r="X95" s="19"/>
      <c r="Y95" s="19"/>
    </row>
    <row r="96" spans="2:25" ht="12" customHeight="1">
      <c r="B96" s="144" t="str">
        <f>IF( ISBLANK('03.Muestra'!$C9),"",'03.Muestra'!$C9)</f>
        <v>Profesionales</v>
      </c>
      <c r="C96" s="144" t="str">
        <f>IF( ISBLANK('03.Muestra'!$E9),"",'03.Muestra'!$E9)</f>
        <v>https://www3.gobiernodecanarias.org/sanidad/scs/tematica.jsp?idCarpeta=381a58ec-a15a-11e9-a502-d7333c007c29</v>
      </c>
      <c r="D96" s="168" t="s">
        <v>78</v>
      </c>
      <c r="E96" s="137" t="str">
        <f t="shared" si="4"/>
        <v/>
      </c>
      <c r="F96" s="151">
        <f ca="1">COUNTIF($D95:INDIRECT("$D" &amp;  SUM(ROW()-1,'03.Muestra'!$D$45)-1),F95)</f>
        <v>0</v>
      </c>
      <c r="G96" s="151">
        <f ca="1">COUNTIF($D95:INDIRECT("$D" &amp;  SUM(ROW()-1,'03.Muestra'!$D$45)-1),G95)</f>
        <v>0</v>
      </c>
      <c r="H96" s="151">
        <f ca="1">COUNTIF($D95:INDIRECT("$D" &amp;  SUM(ROW()-1,'03.Muestra'!$D$45)-1),H95)</f>
        <v>2</v>
      </c>
      <c r="I96" s="151">
        <f ca="1">COUNTIF($D95:INDIRECT("$D" &amp;  SUM(ROW()-1,'03.Muestra'!$D$45)-1),I95)</f>
        <v>0</v>
      </c>
      <c r="J96" s="151">
        <f ca="1">COUNTIF($D95:INDIRECT("$D" &amp;  SUM(ROW()-1,'03.Muestra'!$D$45)-1),J95)</f>
        <v>11</v>
      </c>
      <c r="K96" s="151">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4" t="str">
        <f>IF( ISBLANK('03.Muestra'!$C10),"",'03.Muestra'!$C10)</f>
        <v>Vacunación frente Covid-19</v>
      </c>
      <c r="C97" s="144" t="str">
        <f>IF( ISBLANK('03.Muestra'!$E10),"",'03.Muestra'!$E10)</f>
        <v>https://www3.gobiernodecanarias.org/sanidad/scs/contenidoGenerico.jsp?idDocument=c6332147-5728-11eb-8a2c-c902a217e6a5&amp;idCarpeta=e01092c2-7d66-11ea-871d-cb574c2473a4</v>
      </c>
      <c r="D97" s="168" t="s">
        <v>78</v>
      </c>
      <c r="E97" s="137"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4" t="str">
        <f>IF( ISBLANK('03.Muestra'!$C11),"",'03.Muestra'!$C11)</f>
        <v>SCS-Registro de centros</v>
      </c>
      <c r="C98" s="144" t="str">
        <f>IF( ISBLANK('03.Muestra'!$E11),"",'03.Muestra'!$E11)</f>
        <v>https://www3.gobiernodecanarias.org/sanidad/scs/RegistroCentros/DoLoad</v>
      </c>
      <c r="D98" s="168" t="s">
        <v>90</v>
      </c>
      <c r="E98" s="137"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4" t="str">
        <f>IF( ISBLANK('03.Muestra'!$C12),"",'03.Muestra'!$C12)</f>
        <v>MiAutoTestCovid</v>
      </c>
      <c r="C99" s="144" t="str">
        <f>IF( ISBLANK('03.Muestra'!$E12),"",'03.Muestra'!$E12)</f>
        <v>https://www3.gobiernodecanarias.org/sanidad/scs/Miautotestcovid/</v>
      </c>
      <c r="D99" s="168" t="s">
        <v>78</v>
      </c>
      <c r="E99" s="137"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4" t="str">
        <f>IF( ISBLANK('03.Muestra'!$C13),"",'03.Muestra'!$C13)</f>
        <v>Informes epidemiológicos</v>
      </c>
      <c r="C100" s="144" t="str">
        <f>IF( ISBLANK('03.Muestra'!$E13),"",'03.Muestra'!$E13)</f>
        <v>https://www3.gobiernodecanarias.org/sanidad/scs/contenidoGenerico.jsp?idDocument=83670f95-f738-11ea-8b38-0997195c2925&amp;idCarpeta=e01092c2-7d66-11ea-871d-cb574c2473a4</v>
      </c>
      <c r="D100" s="168" t="s">
        <v>78</v>
      </c>
      <c r="E100" s="137"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4" t="str">
        <f>IF( ISBLANK('03.Muestra'!$C14),"",'03.Muestra'!$C14)</f>
        <v>Mapa Sanitario</v>
      </c>
      <c r="C101" s="144" t="str">
        <f>IF( ISBLANK('03.Muestra'!$E14),"",'03.Muestra'!$E14)</f>
        <v>https://www3.gobiernodecanarias.org/sanidad/scs/mapa.jsp?idDocument=f1272534-b1e0-11e0-8086-e35e241032d3&amp;idCarpeta=75cf3520-ab2b-11dd-970d-d73a0633ac17</v>
      </c>
      <c r="D101" s="168" t="s">
        <v>78</v>
      </c>
      <c r="E101" s="137"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4" t="str">
        <f>IF( ISBLANK('03.Muestra'!$C15),"",'03.Muestra'!$C15)</f>
        <v>gaptfformacion</v>
      </c>
      <c r="C102" s="144" t="str">
        <f>IF( ISBLANK('03.Muestra'!$E15),"",'03.Muestra'!$E15)</f>
        <v>https://www3.gobiernodecanarias.org/scs/gaptfformacion/</v>
      </c>
      <c r="D102" s="168" t="s">
        <v>78</v>
      </c>
      <c r="E102" s="137"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4" t="str">
        <f>IF( ISBLANK('03.Muestra'!$C16),"",'03.Muestra'!$C16)</f>
        <v>Tarjeta Sanitaria</v>
      </c>
      <c r="C103" s="144" t="str">
        <f>IF( ISBLANK('03.Muestra'!$E16),"",'03.Muestra'!$E16)</f>
        <v>https://www3.gobiernodecanarias.org/sanidad/scs/contenidoGenerico.jsp?idDocument=9090ca1f-a9bb-11de-ae50-15aa3b9230b7&amp;idCarpeta=ae273cd1-b385-11e9-82f7-8d5cff9227e6</v>
      </c>
      <c r="D103" s="168" t="s">
        <v>78</v>
      </c>
      <c r="E103" s="137"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4" t="str">
        <f>IF( ISBLANK('03.Muestra'!$C17),"",'03.Muestra'!$C17)</f>
        <v>Mapa Playas</v>
      </c>
      <c r="C104" s="144" t="str">
        <f>IF( ISBLANK('03.Muestra'!$E17),"",'03.Muestra'!$E17)</f>
        <v>https://www3.gobiernodecanarias.org/sanidad/scs/mapa.jsp?idDocument=0200b78a-a2fa-11e0-9610-f1717f4d08a3&amp;idCarpeta=75cf3520-ab2b-11dd-970d-d73a0633ac17</v>
      </c>
      <c r="D104" s="168" t="s">
        <v>78</v>
      </c>
      <c r="E104" s="137"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4" t="str">
        <f>IF( ISBLANK('03.Muestra'!$C18),"",'03.Muestra'!$C18)</f>
        <v>Certificado Covid Digital</v>
      </c>
      <c r="C105" s="144" t="str">
        <f>IF( ISBLANK('03.Muestra'!$E18),"",'03.Muestra'!$E18)</f>
        <v>https://www3.gobiernodecanarias.org/sanidad/scs/contenidoGenerico.jsp?idDocument=2a91d475-c785-11eb-b581-0f5e23fc7f70&amp;idCarpeta=e01092c2-7d66-11ea-871d-cb574c2473a4</v>
      </c>
      <c r="D105" s="168" t="s">
        <v>78</v>
      </c>
      <c r="E105" s="137"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4" t="str">
        <f>IF( ISBLANK('03.Muestra'!$C19),"",'03.Muestra'!$C19)</f>
        <v>Ciudadania</v>
      </c>
      <c r="C106" s="144" t="str">
        <f>IF( ISBLANK('03.Muestra'!$E19),"",'03.Muestra'!$E19)</f>
        <v>https://www3.gobiernodecanarias.org/sanidad/scs/tematica.jsp?idCarpeta=ae273cd1-b385-11e9-82f7-8d5cff9227e6</v>
      </c>
      <c r="D106" s="168" t="s">
        <v>78</v>
      </c>
      <c r="E106" s="137"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4" t="str">
        <f>IF( ISBLANK('03.Muestra'!$C20),"",'03.Muestra'!$C20)</f>
        <v>Petición de cita hospital</v>
      </c>
      <c r="C107" s="144" t="str">
        <f>IF( ISBLANK('03.Muestra'!$E20),"",'03.Muestra'!$E20)</f>
        <v>https://www3.gobiernodecanarias.org/sanidad/scs/CitasHUC/</v>
      </c>
      <c r="D107" s="168" t="s">
        <v>90</v>
      </c>
      <c r="E107" s="137" t="str">
        <f t="shared" si="4"/>
        <v/>
      </c>
      <c r="F107" s="19"/>
      <c r="G107" s="19"/>
      <c r="H107" s="19"/>
      <c r="I107" s="19"/>
      <c r="J107" s="19"/>
      <c r="K107" s="19"/>
      <c r="L107" s="19"/>
      <c r="Q107" s="19"/>
      <c r="R107" s="19"/>
      <c r="S107" s="19"/>
      <c r="T107" s="19"/>
      <c r="U107" s="19"/>
      <c r="V107" s="19"/>
      <c r="W107" s="19"/>
      <c r="X107" s="19"/>
      <c r="Y107" s="19"/>
    </row>
    <row r="108" spans="2:25" ht="12" customHeight="1">
      <c r="B108" s="144" t="str">
        <f>IF( ISBLANK('03.Muestra'!$C21),"",'03.Muestra'!$C21)</f>
        <v/>
      </c>
      <c r="C108" s="144" t="str">
        <f>IF( ISBLANK('03.Muestra'!$E21),"",'03.Muestra'!$E21)</f>
        <v/>
      </c>
      <c r="D108" s="168" t="str">
        <f t="shared" ref="D102:D129" si="5">IF(AND(B108&lt;&gt;"",C108&lt;&gt;""),"N/T","")</f>
        <v/>
      </c>
      <c r="E108" s="137" t="str">
        <f t="shared" si="4"/>
        <v/>
      </c>
      <c r="F108" s="19"/>
      <c r="G108" s="19"/>
      <c r="H108" s="19"/>
      <c r="I108" s="19"/>
      <c r="J108" s="19"/>
      <c r="K108" s="19"/>
      <c r="L108" s="19"/>
      <c r="Q108" s="19"/>
      <c r="R108" s="19"/>
      <c r="S108" s="19"/>
      <c r="T108" s="19"/>
      <c r="U108" s="19"/>
      <c r="V108" s="19"/>
      <c r="W108" s="19"/>
      <c r="X108" s="19"/>
      <c r="Y108" s="19"/>
    </row>
    <row r="109" spans="2:25" ht="12" customHeight="1">
      <c r="B109" s="144" t="str">
        <f>IF( ISBLANK('03.Muestra'!$C22),"",'03.Muestra'!$C22)</f>
        <v/>
      </c>
      <c r="C109" s="144" t="str">
        <f>IF( ISBLANK('03.Muestra'!$E22),"",'03.Muestra'!$E22)</f>
        <v/>
      </c>
      <c r="D109" s="168" t="str">
        <f t="shared" si="5"/>
        <v/>
      </c>
      <c r="E109" s="137" t="str">
        <f t="shared" si="4"/>
        <v/>
      </c>
      <c r="F109" s="19"/>
      <c r="G109" s="19"/>
      <c r="H109" s="19"/>
      <c r="I109" s="19"/>
      <c r="J109" s="19"/>
      <c r="K109" s="19"/>
      <c r="L109" s="19"/>
      <c r="Q109" s="19"/>
      <c r="R109" s="19"/>
      <c r="S109" s="19"/>
      <c r="T109" s="19"/>
      <c r="U109" s="19"/>
      <c r="V109" s="19"/>
      <c r="W109" s="19"/>
      <c r="X109" s="19"/>
      <c r="Y109" s="19"/>
    </row>
    <row r="110" spans="2:25" ht="12" customHeight="1">
      <c r="B110" s="144" t="str">
        <f>IF( ISBLANK('03.Muestra'!$C23),"",'03.Muestra'!$C23)</f>
        <v/>
      </c>
      <c r="C110" s="144" t="str">
        <f>IF( ISBLANK('03.Muestra'!$E23),"",'03.Muestra'!$E23)</f>
        <v/>
      </c>
      <c r="D110" s="168" t="str">
        <f t="shared" si="5"/>
        <v/>
      </c>
      <c r="E110" s="137" t="str">
        <f t="shared" si="4"/>
        <v/>
      </c>
      <c r="F110" s="19"/>
      <c r="G110" s="19"/>
      <c r="H110" s="19"/>
      <c r="I110" s="19"/>
      <c r="J110" s="19"/>
      <c r="K110" s="19"/>
      <c r="L110" s="19"/>
      <c r="Q110" s="19"/>
      <c r="R110" s="19"/>
      <c r="S110" s="19"/>
      <c r="T110" s="19"/>
      <c r="U110" s="19"/>
      <c r="V110" s="19"/>
      <c r="W110" s="19"/>
      <c r="X110" s="19"/>
      <c r="Y110" s="19"/>
    </row>
    <row r="111" spans="2:25" ht="12" customHeight="1">
      <c r="B111" s="144" t="str">
        <f>IF( ISBLANK('03.Muestra'!$C24),"",'03.Muestra'!$C24)</f>
        <v/>
      </c>
      <c r="C111" s="144" t="str">
        <f>IF( ISBLANK('03.Muestra'!$E24),"",'03.Muestra'!$E24)</f>
        <v/>
      </c>
      <c r="D111" s="168" t="str">
        <f t="shared" si="5"/>
        <v/>
      </c>
      <c r="E111" s="137" t="str">
        <f t="shared" si="4"/>
        <v/>
      </c>
      <c r="F111" s="19"/>
      <c r="G111" s="19"/>
      <c r="H111" s="19"/>
      <c r="I111" s="19"/>
      <c r="J111" s="19"/>
      <c r="K111" s="19"/>
      <c r="L111" s="19"/>
      <c r="Q111" s="19"/>
      <c r="R111" s="19"/>
      <c r="S111" s="19"/>
      <c r="T111" s="19"/>
      <c r="U111" s="19"/>
      <c r="V111" s="19"/>
      <c r="W111" s="19"/>
      <c r="X111" s="19"/>
      <c r="Y111" s="19"/>
    </row>
    <row r="112" spans="2:25" ht="12" customHeight="1">
      <c r="B112" s="144" t="str">
        <f>IF( ISBLANK('03.Muestra'!$C25),"",'03.Muestra'!$C25)</f>
        <v/>
      </c>
      <c r="C112" s="144" t="str">
        <f>IF( ISBLANK('03.Muestra'!$E25),"",'03.Muestra'!$E25)</f>
        <v/>
      </c>
      <c r="D112" s="168" t="str">
        <f t="shared" si="5"/>
        <v/>
      </c>
      <c r="E112" s="137" t="str">
        <f t="shared" si="4"/>
        <v/>
      </c>
      <c r="F112" s="19"/>
      <c r="G112" s="19"/>
      <c r="H112" s="19"/>
      <c r="I112" s="19"/>
      <c r="J112" s="19"/>
      <c r="K112" s="19"/>
      <c r="L112" s="19"/>
      <c r="Q112" s="19"/>
      <c r="R112" s="19"/>
      <c r="S112" s="19"/>
      <c r="T112" s="19"/>
      <c r="U112" s="19"/>
      <c r="V112" s="19"/>
      <c r="W112" s="19"/>
      <c r="X112" s="19"/>
      <c r="Y112" s="19"/>
    </row>
    <row r="113" spans="2:25" ht="12" customHeight="1">
      <c r="B113" s="144" t="str">
        <f>IF( ISBLANK('03.Muestra'!$C26),"",'03.Muestra'!$C26)</f>
        <v/>
      </c>
      <c r="C113" s="144" t="str">
        <f>IF( ISBLANK('03.Muestra'!$E26),"",'03.Muestra'!$E26)</f>
        <v/>
      </c>
      <c r="D113" s="168" t="str">
        <f t="shared" si="5"/>
        <v/>
      </c>
      <c r="E113" s="137" t="str">
        <f t="shared" si="4"/>
        <v/>
      </c>
      <c r="F113" s="19"/>
      <c r="G113" s="19"/>
      <c r="H113" s="19"/>
      <c r="I113" s="19"/>
      <c r="J113" s="19"/>
      <c r="K113" s="19"/>
      <c r="L113" s="19"/>
      <c r="Q113" s="19"/>
      <c r="R113" s="19"/>
      <c r="S113" s="19"/>
      <c r="T113" s="19"/>
      <c r="U113" s="19"/>
      <c r="V113" s="19"/>
      <c r="W113" s="19"/>
      <c r="X113" s="19"/>
      <c r="Y113" s="19"/>
    </row>
    <row r="114" spans="2:25" ht="12" customHeight="1">
      <c r="B114" s="144" t="str">
        <f>IF( ISBLANK('03.Muestra'!$C27),"",'03.Muestra'!$C27)</f>
        <v/>
      </c>
      <c r="C114" s="144" t="str">
        <f>IF( ISBLANK('03.Muestra'!$E27),"",'03.Muestra'!$E27)</f>
        <v/>
      </c>
      <c r="D114" s="168" t="str">
        <f t="shared" si="5"/>
        <v/>
      </c>
      <c r="E114" s="137" t="str">
        <f t="shared" si="4"/>
        <v/>
      </c>
      <c r="F114" s="19"/>
      <c r="G114" s="19"/>
      <c r="H114" s="19"/>
      <c r="I114" s="19"/>
      <c r="J114" s="19"/>
      <c r="K114" s="19"/>
      <c r="L114" s="19"/>
      <c r="Q114" s="19"/>
      <c r="R114" s="19"/>
      <c r="S114" s="19"/>
      <c r="T114" s="19"/>
      <c r="U114" s="19"/>
      <c r="V114" s="19"/>
      <c r="W114" s="19"/>
      <c r="X114" s="19"/>
      <c r="Y114" s="19"/>
    </row>
    <row r="115" spans="2:25" ht="12" customHeight="1">
      <c r="B115" s="144" t="str">
        <f>IF( ISBLANK('03.Muestra'!$C28),"",'03.Muestra'!$C28)</f>
        <v/>
      </c>
      <c r="C115" s="144" t="str">
        <f>IF( ISBLANK('03.Muestra'!$E28),"",'03.Muestra'!$E28)</f>
        <v/>
      </c>
      <c r="D115" s="168" t="str">
        <f t="shared" si="5"/>
        <v/>
      </c>
      <c r="E115" s="137" t="str">
        <f t="shared" si="4"/>
        <v/>
      </c>
      <c r="F115" s="19"/>
      <c r="G115" s="19"/>
      <c r="H115" s="19"/>
      <c r="I115" s="19"/>
      <c r="J115" s="19"/>
      <c r="K115" s="19"/>
      <c r="L115" s="19"/>
      <c r="Q115" s="19"/>
      <c r="R115" s="19"/>
      <c r="S115" s="19"/>
      <c r="T115" s="19"/>
      <c r="U115" s="19"/>
      <c r="V115" s="19"/>
      <c r="W115" s="19"/>
      <c r="X115" s="19"/>
      <c r="Y115" s="19"/>
    </row>
    <row r="116" spans="2:25" ht="12" customHeight="1">
      <c r="B116" s="144" t="str">
        <f>IF( ISBLANK('03.Muestra'!$C29),"",'03.Muestra'!$C29)</f>
        <v/>
      </c>
      <c r="C116" s="144" t="str">
        <f>IF( ISBLANK('03.Muestra'!$E29),"",'03.Muestra'!$E29)</f>
        <v/>
      </c>
      <c r="D116" s="168" t="str">
        <f t="shared" si="5"/>
        <v/>
      </c>
      <c r="E116" s="137" t="str">
        <f t="shared" si="4"/>
        <v/>
      </c>
      <c r="F116" s="19"/>
      <c r="G116" s="19"/>
      <c r="H116" s="19"/>
      <c r="I116" s="19"/>
      <c r="J116" s="19"/>
      <c r="K116" s="19"/>
      <c r="L116" s="19"/>
      <c r="Q116" s="19"/>
      <c r="R116" s="19"/>
      <c r="S116" s="19"/>
      <c r="T116" s="19"/>
      <c r="U116" s="19"/>
      <c r="V116" s="19"/>
      <c r="W116" s="19"/>
      <c r="X116" s="19"/>
      <c r="Y116" s="19"/>
    </row>
    <row r="117" spans="2:25" ht="12" customHeight="1">
      <c r="B117" s="144" t="str">
        <f>IF( ISBLANK('03.Muestra'!$C30),"",'03.Muestra'!$C30)</f>
        <v/>
      </c>
      <c r="C117" s="144" t="str">
        <f>IF( ISBLANK('03.Muestra'!$E30),"",'03.Muestra'!$E30)</f>
        <v/>
      </c>
      <c r="D117" s="168" t="str">
        <f t="shared" si="5"/>
        <v/>
      </c>
      <c r="E117" s="137" t="str">
        <f t="shared" si="4"/>
        <v/>
      </c>
      <c r="F117" s="19"/>
      <c r="G117" s="19"/>
      <c r="H117" s="19"/>
      <c r="I117" s="19"/>
      <c r="J117" s="19"/>
      <c r="K117" s="19"/>
      <c r="L117" s="19"/>
      <c r="Q117" s="19"/>
      <c r="R117" s="19"/>
      <c r="S117" s="19"/>
      <c r="T117" s="19"/>
      <c r="U117" s="19"/>
      <c r="V117" s="19"/>
      <c r="W117" s="19"/>
      <c r="X117" s="19"/>
      <c r="Y117" s="19"/>
    </row>
    <row r="118" spans="2:25" ht="12" customHeight="1">
      <c r="B118" s="144" t="str">
        <f>IF( ISBLANK('03.Muestra'!$C31),"",'03.Muestra'!$C31)</f>
        <v/>
      </c>
      <c r="C118" s="144" t="str">
        <f>IF( ISBLANK('03.Muestra'!$E31),"",'03.Muestra'!$E31)</f>
        <v/>
      </c>
      <c r="D118" s="168" t="str">
        <f t="shared" si="5"/>
        <v/>
      </c>
      <c r="E118" s="137"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4" t="str">
        <f>IF( ISBLANK('03.Muestra'!$C32),"",'03.Muestra'!$C32)</f>
        <v/>
      </c>
      <c r="C119" s="144" t="str">
        <f>IF( ISBLANK('03.Muestra'!$E32),"",'03.Muestra'!$E32)</f>
        <v/>
      </c>
      <c r="D119" s="168" t="str">
        <f t="shared" si="5"/>
        <v/>
      </c>
      <c r="E119" s="137"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4" t="str">
        <f>IF( ISBLANK('03.Muestra'!$C33),"",'03.Muestra'!$C33)</f>
        <v/>
      </c>
      <c r="C120" s="144" t="str">
        <f>IF( ISBLANK('03.Muestra'!$E33),"",'03.Muestra'!$E33)</f>
        <v/>
      </c>
      <c r="D120" s="168" t="str">
        <f t="shared" si="5"/>
        <v/>
      </c>
      <c r="E120" s="137"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4" t="str">
        <f>IF( ISBLANK('03.Muestra'!$C34),"",'03.Muestra'!$C34)</f>
        <v/>
      </c>
      <c r="C121" s="144" t="str">
        <f>IF( ISBLANK('03.Muestra'!$E34),"",'03.Muestra'!$E34)</f>
        <v/>
      </c>
      <c r="D121" s="168" t="str">
        <f t="shared" si="5"/>
        <v/>
      </c>
      <c r="E121" s="137"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4" t="str">
        <f>IF( ISBLANK('03.Muestra'!$C35),"",'03.Muestra'!$C35)</f>
        <v/>
      </c>
      <c r="C122" s="144" t="str">
        <f>IF( ISBLANK('03.Muestra'!$E35),"",'03.Muestra'!$E35)</f>
        <v/>
      </c>
      <c r="D122" s="168" t="str">
        <f t="shared" si="5"/>
        <v/>
      </c>
      <c r="E122" s="137"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4" t="str">
        <f>IF( ISBLANK('03.Muestra'!$C36),"",'03.Muestra'!$C36)</f>
        <v/>
      </c>
      <c r="C123" s="144" t="str">
        <f>IF( ISBLANK('03.Muestra'!$E36),"",'03.Muestra'!$E36)</f>
        <v/>
      </c>
      <c r="D123" s="168" t="str">
        <f t="shared" si="5"/>
        <v/>
      </c>
      <c r="E123" s="137" t="str">
        <f t="shared" si="4"/>
        <v/>
      </c>
      <c r="F123" s="157"/>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4" t="str">
        <f>IF( ISBLANK('03.Muestra'!$C37),"",'03.Muestra'!$C37)</f>
        <v/>
      </c>
      <c r="C124" s="144" t="str">
        <f>IF( ISBLANK('03.Muestra'!$E37),"",'03.Muestra'!$E37)</f>
        <v/>
      </c>
      <c r="D124" s="168" t="str">
        <f t="shared" si="5"/>
        <v/>
      </c>
      <c r="E124" s="137" t="str">
        <f t="shared" si="4"/>
        <v/>
      </c>
      <c r="F124" s="157"/>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4" t="str">
        <f>IF( ISBLANK('03.Muestra'!$C38),"",'03.Muestra'!$C38)</f>
        <v/>
      </c>
      <c r="C125" s="144" t="str">
        <f>IF( ISBLANK('03.Muestra'!$E38),"",'03.Muestra'!$E38)</f>
        <v/>
      </c>
      <c r="D125" s="168" t="str">
        <f t="shared" si="5"/>
        <v/>
      </c>
      <c r="E125" s="137" t="str">
        <f t="shared" si="4"/>
        <v/>
      </c>
      <c r="F125" s="157"/>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4" t="str">
        <f>IF( ISBLANK('03.Muestra'!$C39),"",'03.Muestra'!$C39)</f>
        <v/>
      </c>
      <c r="C126" s="144" t="str">
        <f>IF( ISBLANK('03.Muestra'!$E39),"",'03.Muestra'!$E39)</f>
        <v/>
      </c>
      <c r="D126" s="168" t="str">
        <f t="shared" si="5"/>
        <v/>
      </c>
      <c r="E126" s="137" t="str">
        <f t="shared" si="4"/>
        <v/>
      </c>
      <c r="F126" s="157"/>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4" t="str">
        <f>IF( ISBLANK('03.Muestra'!$C40),"",'03.Muestra'!$C40)</f>
        <v/>
      </c>
      <c r="C127" s="144" t="str">
        <f>IF( ISBLANK('03.Muestra'!$E40),"",'03.Muestra'!$E40)</f>
        <v/>
      </c>
      <c r="D127" s="168" t="str">
        <f t="shared" si="5"/>
        <v/>
      </c>
      <c r="E127" s="137" t="str">
        <f t="shared" si="4"/>
        <v/>
      </c>
      <c r="F127" s="157"/>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4" t="str">
        <f>IF( ISBLANK('03.Muestra'!$C41),"",'03.Muestra'!$C41)</f>
        <v/>
      </c>
      <c r="C128" s="144" t="str">
        <f>IF( ISBLANK('03.Muestra'!$E41),"",'03.Muestra'!$E41)</f>
        <v/>
      </c>
      <c r="D128" s="168" t="str">
        <f t="shared" si="5"/>
        <v/>
      </c>
      <c r="E128" s="137" t="str">
        <f t="shared" si="4"/>
        <v/>
      </c>
      <c r="F128" s="157"/>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4" t="str">
        <f>IF( ISBLANK('03.Muestra'!$C42),"",'03.Muestra'!$C42)</f>
        <v/>
      </c>
      <c r="C129" s="144" t="str">
        <f>IF( ISBLANK('03.Muestra'!$E42),"",'03.Muestra'!$E42)</f>
        <v/>
      </c>
      <c r="D129" s="168" t="str">
        <f t="shared" si="5"/>
        <v/>
      </c>
      <c r="E129" s="137"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7"/>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7"/>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7"/>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7"/>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7"/>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7"/>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7"/>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7"/>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7"/>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7"/>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7"/>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7"/>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7"/>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7"/>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7"/>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7"/>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7"/>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7"/>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7"/>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7"/>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7"/>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7"/>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7"/>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7"/>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7"/>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7"/>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7"/>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7"/>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7"/>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7"/>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7"/>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7"/>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7"/>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7"/>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7"/>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7"/>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7"/>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7"/>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7"/>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7"/>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7"/>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7"/>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7"/>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7"/>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7"/>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7"/>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7"/>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7"/>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7"/>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7"/>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7"/>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7"/>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7"/>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7"/>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7"/>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7"/>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7"/>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7"/>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7"/>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7"/>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7"/>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7"/>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7"/>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7"/>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7"/>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7"/>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7"/>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7"/>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7"/>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7"/>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7"/>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7"/>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7"/>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7"/>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7"/>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7"/>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7"/>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7"/>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7"/>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7"/>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7"/>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7"/>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7"/>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7"/>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7"/>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7"/>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7"/>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7"/>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7"/>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7"/>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7"/>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7"/>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7"/>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7"/>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7"/>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7"/>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7"/>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7"/>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7"/>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7"/>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7"/>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7"/>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7"/>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7"/>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7"/>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7"/>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7"/>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7"/>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7"/>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7"/>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7"/>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7"/>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7"/>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7"/>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7"/>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7"/>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7"/>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7"/>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7"/>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7"/>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7"/>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7"/>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7"/>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7"/>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7"/>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7"/>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7"/>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7"/>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7"/>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7"/>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7"/>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7"/>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7"/>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7"/>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7"/>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7"/>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7"/>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7"/>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7"/>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7"/>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7"/>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7"/>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7"/>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7"/>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7"/>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7"/>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7"/>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7"/>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7"/>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7"/>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7"/>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7"/>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7"/>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7"/>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7"/>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7"/>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7"/>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7"/>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7"/>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7"/>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7"/>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7"/>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7"/>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7"/>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7"/>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7"/>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7"/>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7"/>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7"/>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7"/>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7"/>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7"/>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7"/>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7"/>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7"/>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7"/>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7"/>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7"/>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7"/>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7"/>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7"/>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7"/>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7"/>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7"/>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7"/>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7"/>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7"/>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7"/>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7"/>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7"/>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7"/>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7"/>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7"/>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7"/>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7"/>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7"/>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7"/>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7"/>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7"/>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7"/>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7"/>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7"/>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7"/>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7"/>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7"/>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7"/>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7"/>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7"/>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7"/>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7"/>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7"/>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7"/>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7"/>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7"/>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7"/>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7"/>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7"/>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7"/>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7"/>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7"/>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7"/>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7"/>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7"/>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7"/>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7"/>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7"/>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7"/>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7"/>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7"/>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7"/>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7"/>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7"/>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7"/>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7"/>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7"/>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7"/>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7"/>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7"/>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7"/>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7"/>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7"/>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7"/>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7"/>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7"/>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7"/>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7"/>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7"/>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7"/>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7"/>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7"/>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7"/>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7"/>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7"/>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7"/>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7"/>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7"/>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7"/>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7"/>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7"/>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7"/>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7"/>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7"/>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7"/>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7"/>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7"/>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7"/>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7"/>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7"/>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7"/>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7"/>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7"/>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7"/>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7"/>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7"/>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7"/>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7"/>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7"/>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7"/>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7"/>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7"/>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7"/>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7"/>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7"/>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7"/>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7"/>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7"/>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7"/>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7"/>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7"/>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7"/>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7"/>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7"/>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7"/>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7"/>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7"/>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7"/>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7"/>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7"/>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7"/>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7"/>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7"/>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7"/>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7"/>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7"/>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7"/>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7"/>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7"/>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7"/>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7"/>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7"/>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7"/>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7"/>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7"/>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7"/>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7"/>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7"/>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7"/>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7"/>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7"/>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7"/>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7"/>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7"/>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7"/>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7"/>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7"/>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7"/>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7"/>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7"/>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7"/>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7"/>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7"/>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7"/>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7"/>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7"/>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7"/>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7"/>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7"/>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7"/>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7"/>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7"/>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7"/>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7"/>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7"/>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7"/>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7"/>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7"/>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7"/>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7"/>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7"/>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7"/>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7"/>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7"/>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7"/>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7"/>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7"/>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7"/>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7"/>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7"/>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7"/>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7"/>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7"/>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7"/>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7"/>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7"/>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7"/>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7"/>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7"/>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7"/>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7"/>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7"/>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7"/>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7"/>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7"/>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7"/>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7"/>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7"/>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7"/>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7"/>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7"/>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7"/>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7"/>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7"/>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7"/>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7"/>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7"/>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7"/>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7"/>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7"/>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7"/>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7"/>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7"/>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7"/>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7"/>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7"/>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7"/>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7"/>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29" priority="13" stopIfTrue="1" operator="equal">
      <formula>"ERR"</formula>
    </cfRule>
  </conditionalFormatting>
  <conditionalFormatting sqref="F19:J19 F57:J57 F95:J95 D19:D53 D57:D91 D95:D129">
    <cfRule type="expression" dxfId="28" priority="2" stopIfTrue="1">
      <formula>ISBLANK(D19)</formula>
    </cfRule>
    <cfRule type="cellIs" dxfId="27" priority="3" stopIfTrue="1" operator="equal">
      <formula>"Pasa"</formula>
    </cfRule>
    <cfRule type="cellIs" dxfId="26" priority="4" stopIfTrue="1" operator="equal">
      <formula>"Falla"</formula>
    </cfRule>
    <cfRule type="cellIs" dxfId="25" priority="5" stopIfTrue="1" operator="equal">
      <formula>"N/A"</formula>
    </cfRule>
    <cfRule type="cellIs" dxfId="24" priority="6" stopIfTrue="1" operator="equal">
      <formula>"N/T"</formula>
    </cfRule>
    <cfRule type="cellIs" dxfId="23"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tabSelected="1" zoomScale="80" zoomScaleNormal="80" workbookViewId="0">
      <selection activeCell="M47" sqref="M47"/>
    </sheetView>
  </sheetViews>
  <sheetFormatPr baseColWidth="10" defaultColWidth="11.5" defaultRowHeight="13"/>
  <cols>
    <col min="1" max="1" width="7.83203125" style="14" customWidth="1"/>
    <col min="2" max="2" width="7.33203125" style="132" customWidth="1"/>
    <col min="3" max="3" width="45.83203125" style="14" customWidth="1"/>
    <col min="4" max="33" width="16.5" style="14" customWidth="1"/>
    <col min="34" max="34" width="16.83203125" style="14" customWidth="1"/>
    <col min="35" max="35" width="10.5" style="14" customWidth="1"/>
    <col min="36" max="16384" width="11.5" style="14"/>
  </cols>
  <sheetData>
    <row r="1" spans="1:64" ht="12.75" customHeight="1">
      <c r="A1" s="32"/>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2"/>
      <c r="B2" s="82"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2"/>
      <c r="B3" s="83" t="s">
        <v>261</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2"/>
      <c r="B4" s="112"/>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149</v>
      </c>
      <c r="C5" s="7"/>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row>
    <row r="6" spans="1:64" ht="19.25" customHeight="1" thickBot="1">
      <c r="A6" s="85"/>
      <c r="B6" s="85"/>
      <c r="C6" s="85"/>
      <c r="D6" s="85"/>
      <c r="E6" s="85"/>
      <c r="F6" s="85"/>
      <c r="G6" s="85"/>
      <c r="H6" s="85"/>
      <c r="I6" s="85"/>
      <c r="J6" s="186" t="s">
        <v>150</v>
      </c>
      <c r="K6" s="186"/>
      <c r="L6" s="186"/>
      <c r="M6" s="85"/>
      <c r="N6" s="186" t="s">
        <v>151</v>
      </c>
      <c r="O6" s="186"/>
      <c r="P6" s="186"/>
      <c r="Q6" s="85"/>
      <c r="R6" s="85"/>
      <c r="S6" s="85"/>
      <c r="T6" s="85"/>
      <c r="U6" s="85"/>
      <c r="V6" s="85"/>
      <c r="W6" s="85"/>
      <c r="X6" s="85"/>
      <c r="Y6" s="85"/>
      <c r="Z6" s="85"/>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row>
    <row r="7" spans="1:64" ht="34.25" customHeight="1">
      <c r="B7" s="182" t="s">
        <v>72</v>
      </c>
      <c r="C7" s="187"/>
      <c r="D7" s="57" t="s">
        <v>152</v>
      </c>
      <c r="E7" s="57" t="s">
        <v>153</v>
      </c>
      <c r="F7" s="57" t="s">
        <v>84</v>
      </c>
      <c r="G7" s="57" t="s">
        <v>154</v>
      </c>
      <c r="H7" s="58" t="s">
        <v>155</v>
      </c>
      <c r="J7" s="64" t="s">
        <v>156</v>
      </c>
      <c r="K7" s="65" t="s">
        <v>74</v>
      </c>
      <c r="L7" s="66" t="s">
        <v>75</v>
      </c>
      <c r="N7" s="64" t="s">
        <v>156</v>
      </c>
      <c r="O7" s="65" t="s">
        <v>74</v>
      </c>
      <c r="P7" s="66" t="s">
        <v>75</v>
      </c>
      <c r="T7" s="85"/>
      <c r="U7" s="85"/>
      <c r="V7" s="85"/>
      <c r="W7" s="85"/>
      <c r="X7" s="85"/>
      <c r="Y7" s="85"/>
      <c r="Z7" s="85"/>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row>
    <row r="8" spans="1:64" ht="19.25" customHeight="1">
      <c r="B8" s="188" t="s">
        <v>77</v>
      </c>
      <c r="C8" s="189"/>
      <c r="D8" s="59">
        <f>COUNTIF(D54:AG54,"CONFORME")</f>
        <v>14</v>
      </c>
      <c r="E8" s="59">
        <f>COUNTIF(D54:AG54,"NO CONFORME")</f>
        <v>10</v>
      </c>
      <c r="F8" s="60">
        <f>COUNTIF(D54:AG54,"N/A")</f>
        <v>6</v>
      </c>
      <c r="G8" s="60">
        <f>COUNTIF(D54:AG54,"ERROR")</f>
        <v>0</v>
      </c>
      <c r="H8" s="61">
        <f>COUNTIF(D54:AG54,"EN CURSO")</f>
        <v>0</v>
      </c>
      <c r="J8" s="67" t="s">
        <v>157</v>
      </c>
      <c r="K8" s="59">
        <f ca="1">COUNTIF( $D$19:INDIRECT("$AG$" &amp;  SUM(18,'03.Muestra'!$D$45)),"Pasa")+ COUNTIF($D$60:INDIRECT("$W$" &amp;  SUM(59,'03.Muestra'!$D$45)),"Pasa")</f>
        <v>412</v>
      </c>
      <c r="L8" s="68">
        <f ca="1">IF(($K$11+$O$11)=0,0,K8/($K$11+$O$11))</f>
        <v>0.63384615384615384</v>
      </c>
      <c r="M8" s="33"/>
      <c r="N8" s="67" t="s">
        <v>79</v>
      </c>
      <c r="O8" s="59">
        <f ca="1">COUNTIF( $D$19:INDIRECT("$AG$" &amp;  SUM(18,'03.Muestra'!$D$45)),"N/D")+ COUNTIF($D$60:INDIRECT("$W$" &amp;  SUM(59,'03.Muestra'!$D$45)),"N/D")</f>
        <v>0</v>
      </c>
      <c r="P8" s="68">
        <f ca="1">IF(($K$11+$O$11)=0,0,O8/($K$11+$O$11))</f>
        <v>0</v>
      </c>
      <c r="T8" s="85"/>
      <c r="U8" s="85"/>
      <c r="V8" s="85"/>
      <c r="W8" s="85"/>
      <c r="X8" s="85"/>
      <c r="Y8" s="85"/>
      <c r="Z8" s="85"/>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row>
    <row r="9" spans="1:64" ht="19.25" customHeight="1">
      <c r="B9" s="188" t="s">
        <v>80</v>
      </c>
      <c r="C9" s="189"/>
      <c r="D9" s="59">
        <f>COUNTIF(D95:W95,"CONFORME")</f>
        <v>16</v>
      </c>
      <c r="E9" s="59">
        <f>COUNTIF(D95:W95,"NO CONFORME")</f>
        <v>2</v>
      </c>
      <c r="F9" s="60">
        <f>COUNTIF(D95:W95,"N/A")</f>
        <v>2</v>
      </c>
      <c r="G9" s="60">
        <f>COUNTIF(D95:W95,"ERROR")</f>
        <v>0</v>
      </c>
      <c r="H9" s="61">
        <f>COUNTIF(D95:W95,"EN CURSO")</f>
        <v>0</v>
      </c>
      <c r="J9" s="67" t="s">
        <v>81</v>
      </c>
      <c r="K9" s="59">
        <f ca="1">COUNTIF( $D$19:INDIRECT("$AG$" &amp;  SUM(18,'03.Muestra'!$D$45)),"Falla")+ COUNTIF($D$60:INDIRECT("$W$" &amp;  SUM(59,'03.Muestra'!$D$45)),"Falla")</f>
        <v>55</v>
      </c>
      <c r="L9" s="68">
        <f ca="1">IF(($K$11+$O$11)=0,0,K9/($K$11+$O$11))</f>
        <v>8.461538461538462E-2</v>
      </c>
      <c r="M9" s="33"/>
      <c r="N9" s="67" t="s">
        <v>82</v>
      </c>
      <c r="O9" s="59">
        <f ca="1">COUNTIF( $D$19:INDIRECT("$AG$" &amp;  SUM(18,'03.Muestra'!$D$45)),"N/T")+ COUNTIF($D$60:INDIRECT("$W$" &amp;  SUM(59,'03.Muestra'!$D$45)),"N/T")</f>
        <v>0</v>
      </c>
      <c r="P9" s="68">
        <f ca="1">IF(($K$11+$O$11)=0,0,O9/($K$11+$O$11))</f>
        <v>0</v>
      </c>
      <c r="T9" s="85"/>
      <c r="U9" s="85"/>
      <c r="V9" s="85"/>
      <c r="W9" s="85"/>
      <c r="X9" s="85"/>
      <c r="Y9" s="85"/>
      <c r="Z9" s="85"/>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6"/>
      <c r="BA9" s="86"/>
      <c r="BB9" s="86"/>
      <c r="BC9" s="86"/>
      <c r="BD9" s="86"/>
      <c r="BE9" s="86"/>
      <c r="BF9" s="86"/>
      <c r="BG9" s="86"/>
      <c r="BH9" s="86"/>
      <c r="BI9" s="86"/>
      <c r="BJ9" s="86"/>
      <c r="BK9" s="86"/>
      <c r="BL9" s="86"/>
    </row>
    <row r="10" spans="1:64" ht="19.25" customHeight="1" thickBot="1">
      <c r="B10" s="184" t="s">
        <v>158</v>
      </c>
      <c r="C10" s="185"/>
      <c r="D10" s="62">
        <f>SUM(D8:D9)</f>
        <v>30</v>
      </c>
      <c r="E10" s="62">
        <f>SUM(E8:E9)</f>
        <v>12</v>
      </c>
      <c r="F10" s="62">
        <f>SUM(F8:F9)</f>
        <v>8</v>
      </c>
      <c r="G10" s="62">
        <f>SUM(G8:G9)</f>
        <v>0</v>
      </c>
      <c r="H10" s="63">
        <f>SUM(H8:H9)</f>
        <v>0</v>
      </c>
      <c r="J10" s="67" t="s">
        <v>84</v>
      </c>
      <c r="K10" s="59">
        <f ca="1">COUNTIF( $D$19:INDIRECT("$AG$" &amp;  SUM(18,'03.Muestra'!$D$45)),"N/A")+ COUNTIF($D$60:INDIRECT("$W$" &amp;  SUM(59,'03.Muestra'!$D$45)),"N/A")</f>
        <v>183</v>
      </c>
      <c r="L10" s="68">
        <f ca="1">IF(($K$11+$O$11)=0,0,K10/($K$11+$O$11))</f>
        <v>0.28153846153846152</v>
      </c>
      <c r="M10" s="33"/>
      <c r="N10" s="71" t="s">
        <v>85</v>
      </c>
      <c r="O10" s="59">
        <f ca="1">IF('03.Muestra'!$D$45=0,0,SUM(COUNTBLANK($D$19:INDIRECT("$AG$" &amp;  SUM(18,'03.Muestra'!$D$45)-1)),COUNTBLANK($D$60:INDIRECT("$W$" &amp;  SUM(59,'03.Muestra'!$D$45)-1))))</f>
        <v>0</v>
      </c>
      <c r="P10" s="68">
        <f ca="1">IF(($K$11+$O$11)=0,0,O10/($K$11+$O$11))</f>
        <v>0</v>
      </c>
      <c r="T10" s="85"/>
      <c r="U10" s="85"/>
      <c r="V10" s="85"/>
      <c r="W10" s="85"/>
      <c r="X10" s="85"/>
      <c r="Y10" s="85"/>
      <c r="Z10" s="85"/>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6"/>
      <c r="BJ10" s="86"/>
      <c r="BK10" s="86"/>
      <c r="BL10" s="86"/>
    </row>
    <row r="11" spans="1:64" ht="19.25" customHeight="1" thickBot="1">
      <c r="B11" s="14"/>
      <c r="C11" s="33"/>
      <c r="D11" s="33"/>
      <c r="E11" s="33"/>
      <c r="J11" s="69" t="s">
        <v>158</v>
      </c>
      <c r="K11" s="62">
        <f ca="1">SUM(K8:K10)</f>
        <v>650</v>
      </c>
      <c r="L11" s="70">
        <f ca="1">SUM(L8:L10)</f>
        <v>1</v>
      </c>
      <c r="M11" s="33"/>
      <c r="N11" s="69" t="s">
        <v>158</v>
      </c>
      <c r="O11" s="62">
        <f ca="1">SUM(O8:O10)</f>
        <v>0</v>
      </c>
      <c r="P11" s="70">
        <f ca="1">SUM(P8:P10)</f>
        <v>0</v>
      </c>
      <c r="T11" s="85"/>
      <c r="U11" s="85"/>
      <c r="V11" s="85"/>
      <c r="W11" s="85"/>
      <c r="X11" s="85"/>
      <c r="Y11" s="85"/>
      <c r="Z11" s="85"/>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c r="BD11" s="86"/>
      <c r="BE11" s="86"/>
      <c r="BF11" s="86"/>
      <c r="BG11" s="86"/>
      <c r="BH11" s="86"/>
      <c r="BI11" s="86"/>
      <c r="BJ11" s="86"/>
      <c r="BK11" s="86"/>
      <c r="BL11" s="86"/>
    </row>
    <row r="12" spans="1:64" ht="19.25" customHeight="1" thickBot="1">
      <c r="A12" s="39"/>
      <c r="B12" s="39"/>
      <c r="C12" s="39"/>
      <c r="D12" s="39"/>
      <c r="E12" s="39"/>
      <c r="F12" s="39"/>
      <c r="G12" s="39"/>
      <c r="H12" s="39"/>
      <c r="I12" s="39"/>
      <c r="J12" s="39"/>
      <c r="K12" s="39"/>
      <c r="L12" s="39"/>
      <c r="M12" s="39"/>
      <c r="N12" s="39"/>
      <c r="O12" s="39"/>
      <c r="P12" s="39"/>
      <c r="Q12" s="113"/>
      <c r="R12" s="113"/>
      <c r="S12" s="113"/>
      <c r="T12" s="113"/>
      <c r="U12" s="113"/>
      <c r="V12" s="113"/>
      <c r="W12" s="113"/>
      <c r="X12" s="113"/>
      <c r="Y12" s="113"/>
      <c r="Z12" s="113"/>
      <c r="AA12" s="114"/>
      <c r="AB12" s="114"/>
      <c r="AC12" s="114"/>
      <c r="AD12" s="114"/>
      <c r="AE12" s="114"/>
      <c r="AF12" s="114"/>
      <c r="AG12" s="114"/>
      <c r="AH12" s="114"/>
      <c r="AI12" s="114"/>
      <c r="AJ12" s="114"/>
      <c r="AK12" s="114"/>
      <c r="AL12" s="86"/>
      <c r="AM12" s="86"/>
      <c r="AN12" s="86"/>
      <c r="AO12" s="86"/>
      <c r="AP12" s="86"/>
      <c r="AQ12" s="86"/>
      <c r="AR12" s="86"/>
      <c r="AS12" s="86"/>
      <c r="AT12" s="86"/>
      <c r="AU12" s="86"/>
      <c r="AV12" s="86"/>
      <c r="AW12" s="86"/>
      <c r="AX12" s="86"/>
      <c r="AY12" s="86"/>
      <c r="AZ12" s="86"/>
      <c r="BA12" s="86"/>
      <c r="BB12" s="86"/>
      <c r="BC12" s="86"/>
      <c r="BD12" s="86"/>
      <c r="BE12" s="86"/>
      <c r="BF12" s="86"/>
      <c r="BG12" s="86"/>
      <c r="BH12" s="86"/>
      <c r="BI12" s="86"/>
      <c r="BJ12" s="86"/>
      <c r="BK12" s="86"/>
      <c r="BL12" s="86"/>
    </row>
    <row r="13" spans="1:64" ht="23.75" customHeight="1">
      <c r="A13" s="38"/>
      <c r="B13" s="115"/>
      <c r="C13" s="116" t="s">
        <v>159</v>
      </c>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39"/>
      <c r="AB13" s="39"/>
      <c r="AC13" s="39"/>
      <c r="AD13" s="39"/>
      <c r="AE13" s="39"/>
      <c r="AF13" s="39"/>
      <c r="AG13" s="39"/>
      <c r="AH13" s="39"/>
      <c r="AI13" s="39"/>
      <c r="AJ13" s="39"/>
      <c r="AK13" s="39"/>
    </row>
    <row r="14" spans="1:64" ht="23.75" customHeight="1">
      <c r="A14" s="38"/>
      <c r="B14" s="117"/>
      <c r="C14" s="118" t="str">
        <f>IF( '03.Muestra'!$D$45=0,"", IF(G10&gt;0, "Evaluación con errores", IF(H10 &gt; 0, "Evaluación en curso", IF(D10&gt;=((D10+E10)*'DATA - Oculta'!$C$27), "Plenamente Conforme", IF(E10 &gt;= ((E10+D10)*'DATA - Oculta'!$C$26), "No Conforme", "Parcialmente Conforme")))))</f>
        <v>Parcialmente Conforme</v>
      </c>
      <c r="D14" s="39"/>
      <c r="E14" s="117"/>
      <c r="F14" s="117"/>
      <c r="G14" s="117"/>
      <c r="H14" s="117"/>
      <c r="I14" s="117"/>
      <c r="J14" s="117"/>
      <c r="K14" s="117"/>
      <c r="L14" s="117"/>
      <c r="M14" s="117"/>
      <c r="N14" s="117"/>
      <c r="O14" s="117"/>
      <c r="P14" s="117"/>
      <c r="Q14" s="117"/>
      <c r="R14" s="117"/>
      <c r="S14" s="117"/>
      <c r="T14" s="117"/>
      <c r="U14" s="117"/>
      <c r="V14" s="117"/>
      <c r="W14" s="117"/>
      <c r="X14" s="117"/>
      <c r="Y14" s="117"/>
      <c r="Z14" s="117"/>
      <c r="AA14" s="39"/>
      <c r="AB14" s="39"/>
      <c r="AC14" s="39"/>
      <c r="AD14" s="39"/>
      <c r="AE14" s="39"/>
      <c r="AF14" s="39"/>
      <c r="AG14" s="39"/>
      <c r="AH14" s="39"/>
      <c r="AI14" s="39"/>
      <c r="AJ14" s="39"/>
      <c r="AK14" s="39"/>
    </row>
    <row r="15" spans="1:64" ht="12.25" customHeight="1">
      <c r="A15" s="38"/>
      <c r="B15" s="117"/>
      <c r="C15" s="119"/>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39"/>
      <c r="AB15" s="39"/>
      <c r="AC15" s="39"/>
      <c r="AD15" s="39"/>
      <c r="AE15" s="39"/>
      <c r="AF15" s="39"/>
      <c r="AG15" s="39"/>
      <c r="AH15" s="39"/>
      <c r="AI15" s="39"/>
      <c r="AJ15" s="39"/>
      <c r="AK15" s="39"/>
    </row>
    <row r="16" spans="1:64" ht="16.75" customHeight="1">
      <c r="A16" s="38"/>
      <c r="B16" s="120"/>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39"/>
      <c r="AB16" s="39"/>
      <c r="AC16" s="39"/>
      <c r="AD16" s="39"/>
      <c r="AE16" s="39"/>
      <c r="AF16" s="39"/>
      <c r="AG16" s="39"/>
      <c r="AH16" s="39"/>
      <c r="AI16" s="39"/>
      <c r="AJ16" s="39"/>
      <c r="AK16" s="39"/>
    </row>
    <row r="17" spans="1:37" ht="31">
      <c r="A17" s="39"/>
      <c r="B17" s="40"/>
      <c r="C17" s="108" t="s">
        <v>77</v>
      </c>
      <c r="D17" s="121"/>
      <c r="E17" s="121"/>
      <c r="F17" s="121"/>
      <c r="G17" s="121"/>
      <c r="H17" s="121"/>
      <c r="I17" s="121"/>
      <c r="J17" s="121"/>
      <c r="K17" s="121"/>
      <c r="L17" s="121"/>
      <c r="M17" s="122"/>
      <c r="N17" s="122"/>
      <c r="O17" s="122"/>
      <c r="P17" s="122"/>
      <c r="Q17" s="122"/>
      <c r="R17" s="122"/>
      <c r="S17" s="122"/>
      <c r="T17" s="122"/>
      <c r="U17" s="122"/>
      <c r="V17" s="122"/>
      <c r="W17" s="122"/>
      <c r="X17" s="122"/>
      <c r="Y17" s="122"/>
      <c r="Z17" s="122"/>
      <c r="AA17" s="123"/>
      <c r="AB17" s="123"/>
      <c r="AC17" s="123"/>
      <c r="AD17" s="123"/>
      <c r="AE17" s="123"/>
      <c r="AF17" s="124"/>
      <c r="AG17" s="124"/>
      <c r="AH17" s="39"/>
      <c r="AI17" s="39"/>
      <c r="AJ17" s="39"/>
      <c r="AK17" s="39"/>
    </row>
    <row r="18" spans="1:37" ht="15.75" customHeight="1">
      <c r="A18" s="39"/>
      <c r="B18" s="40"/>
      <c r="C18" s="125" t="s">
        <v>160</v>
      </c>
      <c r="D18" s="125" t="s">
        <v>161</v>
      </c>
      <c r="E18" s="125" t="s">
        <v>162</v>
      </c>
      <c r="F18" s="125" t="s">
        <v>163</v>
      </c>
      <c r="G18" s="125" t="s">
        <v>164</v>
      </c>
      <c r="H18" s="125" t="s">
        <v>165</v>
      </c>
      <c r="I18" s="125" t="s">
        <v>166</v>
      </c>
      <c r="J18" s="125" t="s">
        <v>167</v>
      </c>
      <c r="K18" s="125" t="s">
        <v>168</v>
      </c>
      <c r="L18" s="125" t="s">
        <v>169</v>
      </c>
      <c r="M18" s="125" t="s">
        <v>170</v>
      </c>
      <c r="N18" s="125" t="s">
        <v>171</v>
      </c>
      <c r="O18" s="125" t="s">
        <v>172</v>
      </c>
      <c r="P18" s="125" t="s">
        <v>173</v>
      </c>
      <c r="Q18" s="125" t="s">
        <v>174</v>
      </c>
      <c r="R18" s="125" t="s">
        <v>175</v>
      </c>
      <c r="S18" s="125" t="s">
        <v>176</v>
      </c>
      <c r="T18" s="125" t="s">
        <v>177</v>
      </c>
      <c r="U18" s="125" t="s">
        <v>178</v>
      </c>
      <c r="V18" s="125" t="s">
        <v>179</v>
      </c>
      <c r="W18" s="125" t="s">
        <v>180</v>
      </c>
      <c r="X18" s="125" t="s">
        <v>181</v>
      </c>
      <c r="Y18" s="125" t="s">
        <v>182</v>
      </c>
      <c r="Z18" s="125" t="s">
        <v>183</v>
      </c>
      <c r="AA18" s="125" t="s">
        <v>184</v>
      </c>
      <c r="AB18" s="125" t="s">
        <v>185</v>
      </c>
      <c r="AC18" s="125" t="s">
        <v>186</v>
      </c>
      <c r="AD18" s="125" t="s">
        <v>187</v>
      </c>
      <c r="AE18" s="125" t="s">
        <v>188</v>
      </c>
      <c r="AF18" s="125" t="s">
        <v>189</v>
      </c>
      <c r="AG18" s="125" t="s">
        <v>190</v>
      </c>
      <c r="AH18" s="39"/>
      <c r="AI18" s="39"/>
      <c r="AJ18" s="39"/>
      <c r="AK18" s="39"/>
    </row>
    <row r="19" spans="1:37" ht="20">
      <c r="A19" s="39"/>
      <c r="B19" s="126" t="str">
        <f>IF( ISBLANK('03.Muestra'!$C8),"",'03.Muestra'!$C8)</f>
        <v>Servicio Canario de Salud</v>
      </c>
      <c r="C19" s="127" t="str">
        <f>IF( ISBLANK('03.Muestra'!$E8),"",'03.Muestra'!$E8)</f>
        <v>https://www3.gobiernodecanarias.org/sanidad/scs/</v>
      </c>
      <c r="D19" s="128" t="str">
        <f>IF(ISBLANK('P1.Perceptible'!D19),"",'P1.Perceptible'!D19)</f>
        <v>Pasa</v>
      </c>
      <c r="E19" s="128" t="str">
        <f>IF(ISBLANK('P1.Perceptible'!D57),"",'P1.Perceptible'!D57)</f>
        <v>N/A</v>
      </c>
      <c r="F19" s="128" t="str">
        <f>IF(ISBLANK('P1.Perceptible'!D95),"",'P1.Perceptible'!D95)</f>
        <v>N/A</v>
      </c>
      <c r="G19" s="128" t="str">
        <f>IF(ISBLANK('P1.Perceptible'!D133),"",'P1.Perceptible'!D133)</f>
        <v>N/A</v>
      </c>
      <c r="H19" s="128" t="str">
        <f>IF(ISBLANK('P1.Perceptible'!D247),"",'P1.Perceptible'!D247)</f>
        <v>Pasa</v>
      </c>
      <c r="I19" s="128" t="str">
        <f>IF(ISBLANK('P1.Perceptible'!D285),"",'P1.Perceptible'!D285)</f>
        <v>Pasa</v>
      </c>
      <c r="J19" s="128" t="str">
        <f>IF(ISBLANK('P1.Perceptible'!D323),"",'P1.Perceptible'!D323)</f>
        <v>Pasa</v>
      </c>
      <c r="K19" s="128" t="str">
        <f>IF(ISBLANK('P1.Perceptible'!D437),"",'P1.Perceptible'!D437)</f>
        <v>Pasa</v>
      </c>
      <c r="L19" s="128" t="str">
        <f>IF(ISBLANK('P1.Perceptible'!D475),"",'P1.Perceptible'!D475)</f>
        <v>Pasa</v>
      </c>
      <c r="M19" s="128" t="str">
        <f>IF(ISBLANK('P2.Operable'!D19),"",'P2.Operable'!D19)</f>
        <v>Pasa</v>
      </c>
      <c r="N19" s="128" t="str">
        <f>IF(ISBLANK('P2.Operable'!D57),"",'P2.Operable'!D57)</f>
        <v>Pasa</v>
      </c>
      <c r="O19" s="128" t="str">
        <f>IF(ISBLANK('P2.Operable'!D95),"",'P2.Operable'!D95)</f>
        <v>Pasa</v>
      </c>
      <c r="P19" s="128" t="str">
        <f>IF(ISBLANK('P2.Operable'!D133),"",'P2.Operable'!D133)</f>
        <v>N/A</v>
      </c>
      <c r="Q19" s="128" t="str">
        <f>IF(ISBLANK('P2.Operable'!D171),"",'P2.Operable'!D171)</f>
        <v>N/A</v>
      </c>
      <c r="R19" s="128" t="str">
        <f>IF(ISBLANK('P2.Operable'!D209),"",'P2.Operable'!D209)</f>
        <v>Pasa</v>
      </c>
      <c r="S19" s="128" t="str">
        <f>IF(ISBLANK('P2.Operable'!D247),"",'P2.Operable'!D247)</f>
        <v>Pasa</v>
      </c>
      <c r="T19" s="128" t="str">
        <f>IF(ISBLANK('P2.Operable'!D285),"",'P2.Operable'!D285)</f>
        <v>Pasa</v>
      </c>
      <c r="U19" s="128" t="str">
        <f>IF(ISBLANK('P2.Operable'!D323),"",'P2.Operable'!D323)</f>
        <v>Pasa</v>
      </c>
      <c r="V19" s="128" t="str">
        <f>IF(ISBLANK('P2.Operable'!D361),"",'P2.Operable'!D361)</f>
        <v>Pasa</v>
      </c>
      <c r="W19" s="128" t="str">
        <f>IF(ISBLANK('P2.Operable'!D513),"",'P2.Operable'!D513)</f>
        <v>N/A</v>
      </c>
      <c r="X19" s="128" t="str">
        <f>IF(ISBLANK('P2.Operable'!D551),"",'P2.Operable'!D551)</f>
        <v>Pasa</v>
      </c>
      <c r="Y19" s="128" t="str">
        <f>IF(ISBLANK('P2.Operable'!D589),"",'P2.Operable'!D589)</f>
        <v>Falla</v>
      </c>
      <c r="Z19" s="128" t="str">
        <f>IF(ISBLANK('P2.Operable'!D627),"",'P2.Operable'!D627)</f>
        <v>Pasa</v>
      </c>
      <c r="AA19" s="128" t="str">
        <f>IF(ISBLANK('P3.Comprensible'!D19),"",'P3.Comprensible'!D19)</f>
        <v>Pasa</v>
      </c>
      <c r="AB19" s="128" t="str">
        <f>IF(ISBLANK('P3.Comprensible'!D95),"",'P3.Comprensible'!D95)</f>
        <v>Pasa</v>
      </c>
      <c r="AC19" s="128" t="str">
        <f>IF(ISBLANK('P3.Comprensible'!D133),"",'P3.Comprensible'!D133)</f>
        <v>Falla</v>
      </c>
      <c r="AD19" s="128" t="str">
        <f>IF(ISBLANK('P3.Comprensible'!D247),"",'P3.Comprensible'!D247)</f>
        <v>Pasa</v>
      </c>
      <c r="AE19" s="128" t="str">
        <f>IF(ISBLANK('P3.Comprensible'!D285),"",'P3.Comprensible'!D285)</f>
        <v>Falla</v>
      </c>
      <c r="AF19" s="128" t="str">
        <f>IF(ISBLANK('P4.Robusto'!D19),"",'P4.Robusto'!D19)</f>
        <v>Falla</v>
      </c>
      <c r="AG19" s="128" t="str">
        <f>IF(ISBLANK('P4.Robusto'!D57),"",'P4.Robusto'!D57)</f>
        <v>N/A</v>
      </c>
      <c r="AH19" s="41"/>
      <c r="AI19" s="39"/>
      <c r="AJ19" s="39"/>
      <c r="AK19" s="39"/>
    </row>
    <row r="20" spans="1:37" ht="20">
      <c r="A20" s="39"/>
      <c r="B20" s="126" t="str">
        <f>IF( ISBLANK('03.Muestra'!$C9),"",'03.Muestra'!$C9)</f>
        <v>Profesionales</v>
      </c>
      <c r="C20" s="127" t="str">
        <f>IF( ISBLANK('03.Muestra'!$E9),"",'03.Muestra'!$E9)</f>
        <v>https://www3.gobiernodecanarias.org/sanidad/scs/tematica.jsp?idCarpeta=381a58ec-a15a-11e9-a502-d7333c007c29</v>
      </c>
      <c r="D20" s="128" t="str">
        <f>IF(ISBLANK('P1.Perceptible'!D20),"",'P1.Perceptible'!D20)</f>
        <v>Pasa</v>
      </c>
      <c r="E20" s="128" t="str">
        <f>IF(ISBLANK('P1.Perceptible'!D58),"",'P1.Perceptible'!D58)</f>
        <v>N/A</v>
      </c>
      <c r="F20" s="128" t="str">
        <f>IF(ISBLANK('P1.Perceptible'!D96),"",'P1.Perceptible'!D96)</f>
        <v>N/A</v>
      </c>
      <c r="G20" s="128" t="str">
        <f>IF(ISBLANK('P1.Perceptible'!D134),"",'P1.Perceptible'!D134)</f>
        <v>N/A</v>
      </c>
      <c r="H20" s="128" t="str">
        <f>IF(ISBLANK('P1.Perceptible'!D248),"",'P1.Perceptible'!D248)</f>
        <v>Pasa</v>
      </c>
      <c r="I20" s="128" t="str">
        <f>IF(ISBLANK('P1.Perceptible'!D286),"",'P1.Perceptible'!D286)</f>
        <v>Pasa</v>
      </c>
      <c r="J20" s="128" t="str">
        <f>IF(ISBLANK('P1.Perceptible'!D324),"",'P1.Perceptible'!D324)</f>
        <v>Pasa</v>
      </c>
      <c r="K20" s="128" t="str">
        <f>IF(ISBLANK('P1.Perceptible'!D438),"",'P1.Perceptible'!D438)</f>
        <v>Pasa</v>
      </c>
      <c r="L20" s="128" t="str">
        <f>IF(ISBLANK('P1.Perceptible'!D476),"",'P1.Perceptible'!D476)</f>
        <v>Pasa</v>
      </c>
      <c r="M20" s="128" t="str">
        <f>IF(ISBLANK('P2.Operable'!D20),"",'P2.Operable'!D20)</f>
        <v>Pasa</v>
      </c>
      <c r="N20" s="128" t="str">
        <f>IF(ISBLANK('P2.Operable'!D58),"",'P2.Operable'!D58)</f>
        <v>Pasa</v>
      </c>
      <c r="O20" s="128" t="str">
        <f>IF(ISBLANK('P2.Operable'!D96),"",'P2.Operable'!D96)</f>
        <v>Pasa</v>
      </c>
      <c r="P20" s="128" t="str">
        <f>IF(ISBLANK('P2.Operable'!D134),"",'P2.Operable'!D134)</f>
        <v>N/A</v>
      </c>
      <c r="Q20" s="128" t="str">
        <f>IF(ISBLANK('P2.Operable'!D172),"",'P2.Operable'!D172)</f>
        <v>N/A</v>
      </c>
      <c r="R20" s="128" t="str">
        <f>IF(ISBLANK('P2.Operable'!D210),"",'P2.Operable'!D210)</f>
        <v>Pasa</v>
      </c>
      <c r="S20" s="128" t="str">
        <f>IF(ISBLANK('P2.Operable'!D248),"",'P2.Operable'!D248)</f>
        <v>Pasa</v>
      </c>
      <c r="T20" s="128" t="str">
        <f>IF(ISBLANK('P2.Operable'!D286),"",'P2.Operable'!D286)</f>
        <v>Pasa</v>
      </c>
      <c r="U20" s="128" t="str">
        <f>IF(ISBLANK('P2.Operable'!D324),"",'P2.Operable'!D324)</f>
        <v>Pasa</v>
      </c>
      <c r="V20" s="128" t="str">
        <f>IF(ISBLANK('P2.Operable'!D362),"",'P2.Operable'!D362)</f>
        <v>Pasa</v>
      </c>
      <c r="W20" s="128" t="str">
        <f>IF(ISBLANK('P2.Operable'!D514),"",'P2.Operable'!D514)</f>
        <v>N/A</v>
      </c>
      <c r="X20" s="128" t="str">
        <f>IF(ISBLANK('P2.Operable'!D552),"",'P2.Operable'!D552)</f>
        <v>Pasa</v>
      </c>
      <c r="Y20" s="128" t="str">
        <f>IF(ISBLANK('P2.Operable'!D590),"",'P2.Operable'!D590)</f>
        <v>N/A</v>
      </c>
      <c r="Z20" s="128" t="str">
        <f>IF(ISBLANK('P2.Operable'!D628),"",'P2.Operable'!D628)</f>
        <v>Pasa</v>
      </c>
      <c r="AA20" s="128" t="str">
        <f>IF(ISBLANK('P3.Comprensible'!D20),"",'P3.Comprensible'!D20)</f>
        <v>Pasa</v>
      </c>
      <c r="AB20" s="128" t="str">
        <f>IF(ISBLANK('P3.Comprensible'!D96),"",'P3.Comprensible'!D96)</f>
        <v>Pasa</v>
      </c>
      <c r="AC20" s="128" t="str">
        <f>IF(ISBLANK('P3.Comprensible'!D134),"",'P3.Comprensible'!D134)</f>
        <v>Pasa</v>
      </c>
      <c r="AD20" s="128" t="str">
        <f>IF(ISBLANK('P3.Comprensible'!D248),"",'P3.Comprensible'!D248)</f>
        <v>N/A</v>
      </c>
      <c r="AE20" s="128" t="str">
        <f>IF(ISBLANK('P3.Comprensible'!D286),"",'P3.Comprensible'!D286)</f>
        <v>N/A</v>
      </c>
      <c r="AF20" s="128" t="str">
        <f>IF(ISBLANK('P4.Robusto'!D20),"",'P4.Robusto'!D20)</f>
        <v>Pasa</v>
      </c>
      <c r="AG20" s="128" t="str">
        <f>IF(ISBLANK('P4.Robusto'!D58),"",'P4.Robusto'!D58)</f>
        <v>N/A</v>
      </c>
      <c r="AH20" s="129"/>
      <c r="AI20" s="39"/>
      <c r="AJ20" s="39"/>
      <c r="AK20" s="39"/>
    </row>
    <row r="21" spans="1:37" ht="20">
      <c r="A21" s="39"/>
      <c r="B21" s="126" t="str">
        <f>IF( ISBLANK('03.Muestra'!$C10),"",'03.Muestra'!$C10)</f>
        <v>Vacunación frente Covid-19</v>
      </c>
      <c r="C21" s="127" t="str">
        <f>IF( ISBLANK('03.Muestra'!$E10),"",'03.Muestra'!$E10)</f>
        <v>https://www3.gobiernodecanarias.org/sanidad/scs/contenidoGenerico.jsp?idDocument=c6332147-5728-11eb-8a2c-c902a217e6a5&amp;idCarpeta=e01092c2-7d66-11ea-871d-cb574c2473a4</v>
      </c>
      <c r="D21" s="128" t="str">
        <f>IF(ISBLANK('P1.Perceptible'!D21),"",'P1.Perceptible'!D21)</f>
        <v>Pasa</v>
      </c>
      <c r="E21" s="128" t="str">
        <f>IF(ISBLANK('P1.Perceptible'!D59),"",'P1.Perceptible'!D59)</f>
        <v>N/A</v>
      </c>
      <c r="F21" s="128" t="str">
        <f>IF(ISBLANK('P1.Perceptible'!D97),"",'P1.Perceptible'!D97)</f>
        <v>N/A</v>
      </c>
      <c r="G21" s="128" t="str">
        <f>IF(ISBLANK('P1.Perceptible'!D135),"",'P1.Perceptible'!D135)</f>
        <v>N/A</v>
      </c>
      <c r="H21" s="128" t="str">
        <f>IF(ISBLANK('P1.Perceptible'!D249),"",'P1.Perceptible'!D249)</f>
        <v>Falla</v>
      </c>
      <c r="I21" s="128" t="str">
        <f>IF(ISBLANK('P1.Perceptible'!D287),"",'P1.Perceptible'!D287)</f>
        <v>Pasa</v>
      </c>
      <c r="J21" s="128" t="str">
        <f>IF(ISBLANK('P1.Perceptible'!D325),"",'P1.Perceptible'!D325)</f>
        <v>Pasa</v>
      </c>
      <c r="K21" s="128" t="str">
        <f>IF(ISBLANK('P1.Perceptible'!D439),"",'P1.Perceptible'!D439)</f>
        <v>Pasa</v>
      </c>
      <c r="L21" s="128" t="str">
        <f>IF(ISBLANK('P1.Perceptible'!D477),"",'P1.Perceptible'!D477)</f>
        <v>Pasa</v>
      </c>
      <c r="M21" s="128" t="str">
        <f>IF(ISBLANK('P2.Operable'!D21),"",'P2.Operable'!D21)</f>
        <v>Pasa</v>
      </c>
      <c r="N21" s="128" t="str">
        <f>IF(ISBLANK('P2.Operable'!D59),"",'P2.Operable'!D59)</f>
        <v>Pasa</v>
      </c>
      <c r="O21" s="128" t="str">
        <f>IF(ISBLANK('P2.Operable'!D97),"",'P2.Operable'!D97)</f>
        <v>Pasa</v>
      </c>
      <c r="P21" s="128" t="str">
        <f>IF(ISBLANK('P2.Operable'!D135),"",'P2.Operable'!D135)</f>
        <v>N/A</v>
      </c>
      <c r="Q21" s="128" t="str">
        <f>IF(ISBLANK('P2.Operable'!D173),"",'P2.Operable'!D173)</f>
        <v>N/A</v>
      </c>
      <c r="R21" s="128" t="str">
        <f>IF(ISBLANK('P2.Operable'!D211),"",'P2.Operable'!D211)</f>
        <v>Pasa</v>
      </c>
      <c r="S21" s="128" t="str">
        <f>IF(ISBLANK('P2.Operable'!D249),"",'P2.Operable'!D249)</f>
        <v>Pasa</v>
      </c>
      <c r="T21" s="128" t="str">
        <f>IF(ISBLANK('P2.Operable'!D287),"",'P2.Operable'!D287)</f>
        <v>Pasa</v>
      </c>
      <c r="U21" s="128" t="str">
        <f>IF(ISBLANK('P2.Operable'!D325),"",'P2.Operable'!D325)</f>
        <v>Pasa</v>
      </c>
      <c r="V21" s="128" t="str">
        <f>IF(ISBLANK('P2.Operable'!D363),"",'P2.Operable'!D363)</f>
        <v>Pasa</v>
      </c>
      <c r="W21" s="128" t="str">
        <f>IF(ISBLANK('P2.Operable'!D515),"",'P2.Operable'!D515)</f>
        <v>N/A</v>
      </c>
      <c r="X21" s="128" t="str">
        <f>IF(ISBLANK('P2.Operable'!D553),"",'P2.Operable'!D553)</f>
        <v>Pasa</v>
      </c>
      <c r="Y21" s="128" t="str">
        <f>IF(ISBLANK('P2.Operable'!D591),"",'P2.Operable'!D591)</f>
        <v>N/A</v>
      </c>
      <c r="Z21" s="128" t="str">
        <f>IF(ISBLANK('P2.Operable'!D629),"",'P2.Operable'!D629)</f>
        <v>Pasa</v>
      </c>
      <c r="AA21" s="128" t="str">
        <f>IF(ISBLANK('P3.Comprensible'!D21),"",'P3.Comprensible'!D21)</f>
        <v>Pasa</v>
      </c>
      <c r="AB21" s="128" t="str">
        <f>IF(ISBLANK('P3.Comprensible'!D97),"",'P3.Comprensible'!D97)</f>
        <v>Pasa</v>
      </c>
      <c r="AC21" s="128" t="str">
        <f>IF(ISBLANK('P3.Comprensible'!D135),"",'P3.Comprensible'!D135)</f>
        <v>Pasa</v>
      </c>
      <c r="AD21" s="128" t="str">
        <f>IF(ISBLANK('P3.Comprensible'!D249),"",'P3.Comprensible'!D249)</f>
        <v>N/A</v>
      </c>
      <c r="AE21" s="128" t="str">
        <f>IF(ISBLANK('P3.Comprensible'!D287),"",'P3.Comprensible'!D287)</f>
        <v>N/A</v>
      </c>
      <c r="AF21" s="128" t="str">
        <f>IF(ISBLANK('P4.Robusto'!D21),"",'P4.Robusto'!D21)</f>
        <v>Pasa</v>
      </c>
      <c r="AG21" s="128" t="str">
        <f>IF(ISBLANK('P4.Robusto'!D59),"",'P4.Robusto'!D59)</f>
        <v>N/A</v>
      </c>
      <c r="AH21" s="129"/>
      <c r="AI21" s="39"/>
      <c r="AJ21" s="39"/>
      <c r="AK21" s="39"/>
    </row>
    <row r="22" spans="1:37" ht="20">
      <c r="A22" s="39"/>
      <c r="B22" s="126" t="str">
        <f>IF( ISBLANK('03.Muestra'!$C11),"",'03.Muestra'!$C11)</f>
        <v>SCS-Registro de centros</v>
      </c>
      <c r="C22" s="127" t="str">
        <f>IF( ISBLANK('03.Muestra'!$E11),"",'03.Muestra'!$E11)</f>
        <v>https://www3.gobiernodecanarias.org/sanidad/scs/RegistroCentros/DoLoad</v>
      </c>
      <c r="D22" s="128" t="str">
        <f>IF(ISBLANK('P1.Perceptible'!D22),"",'P1.Perceptible'!D22)</f>
        <v>Falla</v>
      </c>
      <c r="E22" s="128" t="str">
        <f>IF(ISBLANK('P1.Perceptible'!D60),"",'P1.Perceptible'!D60)</f>
        <v>N/A</v>
      </c>
      <c r="F22" s="128" t="str">
        <f>IF(ISBLANK('P1.Perceptible'!D98),"",'P1.Perceptible'!D98)</f>
        <v>N/A</v>
      </c>
      <c r="G22" s="128" t="str">
        <f>IF(ISBLANK('P1.Perceptible'!D136),"",'P1.Perceptible'!D136)</f>
        <v>N/A</v>
      </c>
      <c r="H22" s="128" t="str">
        <f>IF(ISBLANK('P1.Perceptible'!D250),"",'P1.Perceptible'!D250)</f>
        <v>Falla</v>
      </c>
      <c r="I22" s="128" t="str">
        <f>IF(ISBLANK('P1.Perceptible'!D288),"",'P1.Perceptible'!D288)</f>
        <v>Pasa</v>
      </c>
      <c r="J22" s="128" t="str">
        <f>IF(ISBLANK('P1.Perceptible'!D326),"",'P1.Perceptible'!D326)</f>
        <v>Pasa</v>
      </c>
      <c r="K22" s="128" t="str">
        <f>IF(ISBLANK('P1.Perceptible'!D440),"",'P1.Perceptible'!D440)</f>
        <v>Pasa</v>
      </c>
      <c r="L22" s="128" t="str">
        <f>IF(ISBLANK('P1.Perceptible'!D478),"",'P1.Perceptible'!D478)</f>
        <v>N/A</v>
      </c>
      <c r="M22" s="128" t="str">
        <f>IF(ISBLANK('P2.Operable'!D22),"",'P2.Operable'!D22)</f>
        <v>Pasa</v>
      </c>
      <c r="N22" s="128" t="str">
        <f>IF(ISBLANK('P2.Operable'!D60),"",'P2.Operable'!D60)</f>
        <v>Pasa</v>
      </c>
      <c r="O22" s="128" t="str">
        <f>IF(ISBLANK('P2.Operable'!D98),"",'P2.Operable'!D98)</f>
        <v>N/A</v>
      </c>
      <c r="P22" s="128" t="str">
        <f>IF(ISBLANK('P2.Operable'!D136),"",'P2.Operable'!D136)</f>
        <v>N/A</v>
      </c>
      <c r="Q22" s="128" t="str">
        <f>IF(ISBLANK('P2.Operable'!D174),"",'P2.Operable'!D174)</f>
        <v>N/A</v>
      </c>
      <c r="R22" s="128" t="str">
        <f>IF(ISBLANK('P2.Operable'!D212),"",'P2.Operable'!D212)</f>
        <v>Pasa</v>
      </c>
      <c r="S22" s="128" t="str">
        <f>IF(ISBLANK('P2.Operable'!D250),"",'P2.Operable'!D250)</f>
        <v>Pasa</v>
      </c>
      <c r="T22" s="128" t="str">
        <f>IF(ISBLANK('P2.Operable'!D288),"",'P2.Operable'!D288)</f>
        <v>Pasa</v>
      </c>
      <c r="U22" s="128" t="str">
        <f>IF(ISBLANK('P2.Operable'!D326),"",'P2.Operable'!D326)</f>
        <v>Pasa</v>
      </c>
      <c r="V22" s="128" t="str">
        <f>IF(ISBLANK('P2.Operable'!D364),"",'P2.Operable'!D364)</f>
        <v>N/A</v>
      </c>
      <c r="W22" s="128" t="str">
        <f>IF(ISBLANK('P2.Operable'!D516),"",'P2.Operable'!D516)</f>
        <v>N/A</v>
      </c>
      <c r="X22" s="128" t="str">
        <f>IF(ISBLANK('P2.Operable'!D554),"",'P2.Operable'!D554)</f>
        <v>Pasa</v>
      </c>
      <c r="Y22" s="128" t="str">
        <f>IF(ISBLANK('P2.Operable'!D592),"",'P2.Operable'!D592)</f>
        <v>Pasa</v>
      </c>
      <c r="Z22" s="128" t="str">
        <f>IF(ISBLANK('P2.Operable'!D630),"",'P2.Operable'!D630)</f>
        <v>Pasa</v>
      </c>
      <c r="AA22" s="128" t="str">
        <f>IF(ISBLANK('P3.Comprensible'!D22),"",'P3.Comprensible'!D22)</f>
        <v>Falla</v>
      </c>
      <c r="AB22" s="128" t="str">
        <f>IF(ISBLANK('P3.Comprensible'!D98),"",'P3.Comprensible'!D98)</f>
        <v>Pasa</v>
      </c>
      <c r="AC22" s="128" t="str">
        <f>IF(ISBLANK('P3.Comprensible'!D136),"",'P3.Comprensible'!D136)</f>
        <v>Pasa</v>
      </c>
      <c r="AD22" s="128" t="str">
        <f>IF(ISBLANK('P3.Comprensible'!D250),"",'P3.Comprensible'!D250)</f>
        <v>Pasa</v>
      </c>
      <c r="AE22" s="128" t="str">
        <f>IF(ISBLANK('P3.Comprensible'!D288),"",'P3.Comprensible'!D288)</f>
        <v>Pasa</v>
      </c>
      <c r="AF22" s="128" t="str">
        <f>IF(ISBLANK('P4.Robusto'!D22),"",'P4.Robusto'!D22)</f>
        <v>Pasa</v>
      </c>
      <c r="AG22" s="128" t="str">
        <f>IF(ISBLANK('P4.Robusto'!D60),"",'P4.Robusto'!D60)</f>
        <v>Falla</v>
      </c>
      <c r="AH22" s="129"/>
      <c r="AI22" s="39"/>
      <c r="AJ22" s="39"/>
      <c r="AK22" s="39"/>
    </row>
    <row r="23" spans="1:37" ht="20">
      <c r="A23" s="39"/>
      <c r="B23" s="126" t="str">
        <f>IF( ISBLANK('03.Muestra'!$C12),"",'03.Muestra'!$C12)</f>
        <v>MiAutoTestCovid</v>
      </c>
      <c r="C23" s="127" t="str">
        <f>IF( ISBLANK('03.Muestra'!$E12),"",'03.Muestra'!$E12)</f>
        <v>https://www3.gobiernodecanarias.org/sanidad/scs/Miautotestcovid/</v>
      </c>
      <c r="D23" s="128" t="str">
        <f>IF(ISBLANK('P1.Perceptible'!D23),"",'P1.Perceptible'!D23)</f>
        <v>Falla</v>
      </c>
      <c r="E23" s="128" t="str">
        <f>IF(ISBLANK('P1.Perceptible'!D61),"",'P1.Perceptible'!D61)</f>
        <v>N/A</v>
      </c>
      <c r="F23" s="128" t="str">
        <f>IF(ISBLANK('P1.Perceptible'!D99),"",'P1.Perceptible'!D99)</f>
        <v>N/A</v>
      </c>
      <c r="G23" s="128" t="str">
        <f>IF(ISBLANK('P1.Perceptible'!D137),"",'P1.Perceptible'!D137)</f>
        <v>N/A</v>
      </c>
      <c r="H23" s="128" t="str">
        <f>IF(ISBLANK('P1.Perceptible'!D251),"",'P1.Perceptible'!D251)</f>
        <v>Pasa</v>
      </c>
      <c r="I23" s="128" t="str">
        <f>IF(ISBLANK('P1.Perceptible'!D289),"",'P1.Perceptible'!D289)</f>
        <v>Pasa</v>
      </c>
      <c r="J23" s="128" t="str">
        <f>IF(ISBLANK('P1.Perceptible'!D327),"",'P1.Perceptible'!D327)</f>
        <v>Pasa</v>
      </c>
      <c r="K23" s="128" t="str">
        <f>IF(ISBLANK('P1.Perceptible'!D441),"",'P1.Perceptible'!D441)</f>
        <v>Pasa</v>
      </c>
      <c r="L23" s="128" t="str">
        <f>IF(ISBLANK('P1.Perceptible'!D479),"",'P1.Perceptible'!D479)</f>
        <v>N/A</v>
      </c>
      <c r="M23" s="128" t="str">
        <f>IF(ISBLANK('P2.Operable'!D23),"",'P2.Operable'!D23)</f>
        <v>Pasa</v>
      </c>
      <c r="N23" s="128" t="str">
        <f>IF(ISBLANK('P2.Operable'!D61),"",'P2.Operable'!D61)</f>
        <v>Pasa</v>
      </c>
      <c r="O23" s="128" t="str">
        <f>IF(ISBLANK('P2.Operable'!D99),"",'P2.Operable'!D99)</f>
        <v>N/A</v>
      </c>
      <c r="P23" s="128" t="str">
        <f>IF(ISBLANK('P2.Operable'!D137),"",'P2.Operable'!D137)</f>
        <v>N/A</v>
      </c>
      <c r="Q23" s="128" t="str">
        <f>IF(ISBLANK('P2.Operable'!D175),"",'P2.Operable'!D175)</f>
        <v>N/A</v>
      </c>
      <c r="R23" s="128" t="str">
        <f>IF(ISBLANK('P2.Operable'!D213),"",'P2.Operable'!D213)</f>
        <v>Pasa</v>
      </c>
      <c r="S23" s="128" t="str">
        <f>IF(ISBLANK('P2.Operable'!D251),"",'P2.Operable'!D251)</f>
        <v>Pasa</v>
      </c>
      <c r="T23" s="128" t="str">
        <f>IF(ISBLANK('P2.Operable'!D289),"",'P2.Operable'!D289)</f>
        <v>Pasa</v>
      </c>
      <c r="U23" s="128" t="str">
        <f>IF(ISBLANK('P2.Operable'!D327),"",'P2.Operable'!D327)</f>
        <v>Pasa</v>
      </c>
      <c r="V23" s="128" t="str">
        <f>IF(ISBLANK('P2.Operable'!D365),"",'P2.Operable'!D365)</f>
        <v>Pasa</v>
      </c>
      <c r="W23" s="128" t="str">
        <f>IF(ISBLANK('P2.Operable'!D517),"",'P2.Operable'!D517)</f>
        <v>N/A</v>
      </c>
      <c r="X23" s="128" t="str">
        <f>IF(ISBLANK('P2.Operable'!D555),"",'P2.Operable'!D555)</f>
        <v>Pasa</v>
      </c>
      <c r="Y23" s="128" t="str">
        <f>IF(ISBLANK('P2.Operable'!D593),"",'P2.Operable'!D593)</f>
        <v>N/A</v>
      </c>
      <c r="Z23" s="128" t="str">
        <f>IF(ISBLANK('P2.Operable'!D631),"",'P2.Operable'!D631)</f>
        <v>Pasa</v>
      </c>
      <c r="AA23" s="128" t="str">
        <f>IF(ISBLANK('P3.Comprensible'!D23),"",'P3.Comprensible'!D23)</f>
        <v>Pasa</v>
      </c>
      <c r="AB23" s="128" t="str">
        <f>IF(ISBLANK('P3.Comprensible'!D99),"",'P3.Comprensible'!D99)</f>
        <v>Pasa</v>
      </c>
      <c r="AC23" s="128" t="str">
        <f>IF(ISBLANK('P3.Comprensible'!D137),"",'P3.Comprensible'!D137)</f>
        <v>Pasa</v>
      </c>
      <c r="AD23" s="128" t="str">
        <f>IF(ISBLANK('P3.Comprensible'!D251),"",'P3.Comprensible'!D251)</f>
        <v>N/A</v>
      </c>
      <c r="AE23" s="128" t="str">
        <f>IF(ISBLANK('P3.Comprensible'!D289),"",'P3.Comprensible'!D289)</f>
        <v>N/A</v>
      </c>
      <c r="AF23" s="128" t="str">
        <f>IF(ISBLANK('P4.Robusto'!D23),"",'P4.Robusto'!D23)</f>
        <v>Pasa</v>
      </c>
      <c r="AG23" s="128" t="str">
        <f>IF(ISBLANK('P4.Robusto'!D61),"",'P4.Robusto'!D61)</f>
        <v>N/A</v>
      </c>
      <c r="AH23" s="129"/>
      <c r="AI23" s="39"/>
      <c r="AJ23" s="39"/>
      <c r="AK23" s="39"/>
    </row>
    <row r="24" spans="1:37" ht="20">
      <c r="A24" s="39"/>
      <c r="B24" s="126" t="str">
        <f>IF( ISBLANK('03.Muestra'!$C13),"",'03.Muestra'!$C13)</f>
        <v>Informes epidemiológicos</v>
      </c>
      <c r="C24" s="127" t="str">
        <f>IF( ISBLANK('03.Muestra'!$E13),"",'03.Muestra'!$E13)</f>
        <v>https://www3.gobiernodecanarias.org/sanidad/scs/contenidoGenerico.jsp?idDocument=83670f95-f738-11ea-8b38-0997195c2925&amp;idCarpeta=e01092c2-7d66-11ea-871d-cb574c2473a4</v>
      </c>
      <c r="D24" s="128" t="str">
        <f>IF(ISBLANK('P1.Perceptible'!D24),"",'P1.Perceptible'!D24)</f>
        <v>Falla</v>
      </c>
      <c r="E24" s="128" t="str">
        <f>IF(ISBLANK('P1.Perceptible'!D62),"",'P1.Perceptible'!D62)</f>
        <v>N/A</v>
      </c>
      <c r="F24" s="128" t="str">
        <f>IF(ISBLANK('P1.Perceptible'!D100),"",'P1.Perceptible'!D100)</f>
        <v>N/A</v>
      </c>
      <c r="G24" s="128" t="str">
        <f>IF(ISBLANK('P1.Perceptible'!D138),"",'P1.Perceptible'!D138)</f>
        <v>N/A</v>
      </c>
      <c r="H24" s="128" t="str">
        <f>IF(ISBLANK('P1.Perceptible'!D252),"",'P1.Perceptible'!D252)</f>
        <v>Falla</v>
      </c>
      <c r="I24" s="128" t="str">
        <f>IF(ISBLANK('P1.Perceptible'!D290),"",'P1.Perceptible'!D290)</f>
        <v>Pasa</v>
      </c>
      <c r="J24" s="128" t="str">
        <f>IF(ISBLANK('P1.Perceptible'!D328),"",'P1.Perceptible'!D328)</f>
        <v>Pasa</v>
      </c>
      <c r="K24" s="128" t="str">
        <f>IF(ISBLANK('P1.Perceptible'!D442),"",'P1.Perceptible'!D442)</f>
        <v>Pasa</v>
      </c>
      <c r="L24" s="128" t="str">
        <f>IF(ISBLANK('P1.Perceptible'!D480),"",'P1.Perceptible'!D480)</f>
        <v>Pasa</v>
      </c>
      <c r="M24" s="128" t="str">
        <f>IF(ISBLANK('P2.Operable'!D24),"",'P2.Operable'!D24)</f>
        <v>Pasa</v>
      </c>
      <c r="N24" s="128" t="str">
        <f>IF(ISBLANK('P2.Operable'!D62),"",'P2.Operable'!D62)</f>
        <v>Pasa</v>
      </c>
      <c r="O24" s="128" t="str">
        <f>IF(ISBLANK('P2.Operable'!D100),"",'P2.Operable'!D100)</f>
        <v>Pasa</v>
      </c>
      <c r="P24" s="128" t="str">
        <f>IF(ISBLANK('P2.Operable'!D138),"",'P2.Operable'!D138)</f>
        <v>N/A</v>
      </c>
      <c r="Q24" s="128" t="str">
        <f>IF(ISBLANK('P2.Operable'!D176),"",'P2.Operable'!D176)</f>
        <v>N/A</v>
      </c>
      <c r="R24" s="128" t="str">
        <f>IF(ISBLANK('P2.Operable'!D214),"",'P2.Operable'!D214)</f>
        <v>Pasa</v>
      </c>
      <c r="S24" s="128" t="str">
        <f>IF(ISBLANK('P2.Operable'!D252),"",'P2.Operable'!D252)</f>
        <v>Pasa</v>
      </c>
      <c r="T24" s="128" t="str">
        <f>IF(ISBLANK('P2.Operable'!D290),"",'P2.Operable'!D290)</f>
        <v>Pasa</v>
      </c>
      <c r="U24" s="128" t="str">
        <f>IF(ISBLANK('P2.Operable'!D328),"",'P2.Operable'!D328)</f>
        <v>Pasa</v>
      </c>
      <c r="V24" s="128" t="str">
        <f>IF(ISBLANK('P2.Operable'!D366),"",'P2.Operable'!D366)</f>
        <v>Pasa</v>
      </c>
      <c r="W24" s="128" t="str">
        <f>IF(ISBLANK('P2.Operable'!D518),"",'P2.Operable'!D518)</f>
        <v>N/A</v>
      </c>
      <c r="X24" s="128" t="str">
        <f>IF(ISBLANK('P2.Operable'!D556),"",'P2.Operable'!D556)</f>
        <v>Pasa</v>
      </c>
      <c r="Y24" s="128" t="str">
        <f>IF(ISBLANK('P2.Operable'!D594),"",'P2.Operable'!D594)</f>
        <v>Falla</v>
      </c>
      <c r="Z24" s="128" t="str">
        <f>IF(ISBLANK('P2.Operable'!D632),"",'P2.Operable'!D632)</f>
        <v>Pasa</v>
      </c>
      <c r="AA24" s="128" t="str">
        <f>IF(ISBLANK('P3.Comprensible'!D24),"",'P3.Comprensible'!D24)</f>
        <v>Pasa</v>
      </c>
      <c r="AB24" s="128" t="str">
        <f>IF(ISBLANK('P3.Comprensible'!D100),"",'P3.Comprensible'!D100)</f>
        <v>Pasa</v>
      </c>
      <c r="AC24" s="128" t="str">
        <f>IF(ISBLANK('P3.Comprensible'!D138),"",'P3.Comprensible'!D138)</f>
        <v>Pasa</v>
      </c>
      <c r="AD24" s="128" t="str">
        <f>IF(ISBLANK('P3.Comprensible'!D252),"",'P3.Comprensible'!D252)</f>
        <v>N/A</v>
      </c>
      <c r="AE24" s="128" t="str">
        <f>IF(ISBLANK('P3.Comprensible'!D290),"",'P3.Comprensible'!D290)</f>
        <v>Falla</v>
      </c>
      <c r="AF24" s="128" t="str">
        <f>IF(ISBLANK('P4.Robusto'!D24),"",'P4.Robusto'!D24)</f>
        <v>Falla</v>
      </c>
      <c r="AG24" s="128" t="str">
        <f>IF(ISBLANK('P4.Robusto'!D62),"",'P4.Robusto'!D62)</f>
        <v>Falla</v>
      </c>
      <c r="AH24" s="129"/>
      <c r="AI24" s="39"/>
      <c r="AJ24" s="39"/>
      <c r="AK24" s="39"/>
    </row>
    <row r="25" spans="1:37" ht="20">
      <c r="A25" s="39"/>
      <c r="B25" s="126" t="str">
        <f>IF( ISBLANK('03.Muestra'!$C14),"",'03.Muestra'!$C14)</f>
        <v>Mapa Sanitario</v>
      </c>
      <c r="C25" s="127" t="str">
        <f>IF( ISBLANK('03.Muestra'!$E14),"",'03.Muestra'!$E14)</f>
        <v>https://www3.gobiernodecanarias.org/sanidad/scs/mapa.jsp?idDocument=f1272534-b1e0-11e0-8086-e35e241032d3&amp;idCarpeta=75cf3520-ab2b-11dd-970d-d73a0633ac17</v>
      </c>
      <c r="D25" s="128" t="str">
        <f>IF(ISBLANK('P1.Perceptible'!D25),"",'P1.Perceptible'!D25)</f>
        <v>Pasa</v>
      </c>
      <c r="E25" s="128" t="str">
        <f>IF(ISBLANK('P1.Perceptible'!D63),"",'P1.Perceptible'!D63)</f>
        <v>N/A</v>
      </c>
      <c r="F25" s="128" t="str">
        <f>IF(ISBLANK('P1.Perceptible'!D101),"",'P1.Perceptible'!D101)</f>
        <v>N/A</v>
      </c>
      <c r="G25" s="128" t="str">
        <f>IF(ISBLANK('P1.Perceptible'!D139),"",'P1.Perceptible'!D139)</f>
        <v>N/A</v>
      </c>
      <c r="H25" s="128" t="str">
        <f>IF(ISBLANK('P1.Perceptible'!D253),"",'P1.Perceptible'!D253)</f>
        <v>Pasa</v>
      </c>
      <c r="I25" s="128" t="str">
        <f>IF(ISBLANK('P1.Perceptible'!D291),"",'P1.Perceptible'!D291)</f>
        <v>Pasa</v>
      </c>
      <c r="J25" s="128" t="str">
        <f>IF(ISBLANK('P1.Perceptible'!D329),"",'P1.Perceptible'!D329)</f>
        <v>Pasa</v>
      </c>
      <c r="K25" s="128" t="str">
        <f>IF(ISBLANK('P1.Perceptible'!D443),"",'P1.Perceptible'!D443)</f>
        <v>Pasa</v>
      </c>
      <c r="L25" s="128" t="str">
        <f>IF(ISBLANK('P1.Perceptible'!D481),"",'P1.Perceptible'!D481)</f>
        <v>N/A</v>
      </c>
      <c r="M25" s="128" t="str">
        <f>IF(ISBLANK('P2.Operable'!D25),"",'P2.Operable'!D25)</f>
        <v>Falla</v>
      </c>
      <c r="N25" s="128" t="str">
        <f>IF(ISBLANK('P2.Operable'!D63),"",'P2.Operable'!D63)</f>
        <v>Pasa</v>
      </c>
      <c r="O25" s="128" t="str">
        <f>IF(ISBLANK('P2.Operable'!D101),"",'P2.Operable'!D101)</f>
        <v>Pasa</v>
      </c>
      <c r="P25" s="128" t="str">
        <f>IF(ISBLANK('P2.Operable'!D139),"",'P2.Operable'!D139)</f>
        <v>N/A</v>
      </c>
      <c r="Q25" s="128" t="str">
        <f>IF(ISBLANK('P2.Operable'!D177),"",'P2.Operable'!D177)</f>
        <v>N/A</v>
      </c>
      <c r="R25" s="128" t="str">
        <f>IF(ISBLANK('P2.Operable'!D215),"",'P2.Operable'!D215)</f>
        <v>Pasa</v>
      </c>
      <c r="S25" s="128" t="str">
        <f>IF(ISBLANK('P2.Operable'!D253),"",'P2.Operable'!D253)</f>
        <v>Pasa</v>
      </c>
      <c r="T25" s="128" t="str">
        <f>IF(ISBLANK('P2.Operable'!D291),"",'P2.Operable'!D291)</f>
        <v>Pasa</v>
      </c>
      <c r="U25" s="128" t="str">
        <f>IF(ISBLANK('P2.Operable'!D329),"",'P2.Operable'!D329)</f>
        <v>Pasa</v>
      </c>
      <c r="V25" s="128" t="str">
        <f>IF(ISBLANK('P2.Operable'!D367),"",'P2.Operable'!D367)</f>
        <v>Pasa</v>
      </c>
      <c r="W25" s="128" t="str">
        <f>IF(ISBLANK('P2.Operable'!D519),"",'P2.Operable'!D519)</f>
        <v>N/A</v>
      </c>
      <c r="X25" s="128" t="str">
        <f>IF(ISBLANK('P2.Operable'!D557),"",'P2.Operable'!D557)</f>
        <v>Pasa</v>
      </c>
      <c r="Y25" s="128" t="str">
        <f>IF(ISBLANK('P2.Operable'!D595),"",'P2.Operable'!D595)</f>
        <v>Pasa</v>
      </c>
      <c r="Z25" s="128" t="str">
        <f>IF(ISBLANK('P2.Operable'!D633),"",'P2.Operable'!D633)</f>
        <v>Pasa</v>
      </c>
      <c r="AA25" s="128" t="str">
        <f>IF(ISBLANK('P3.Comprensible'!D25),"",'P3.Comprensible'!D25)</f>
        <v>Pasa</v>
      </c>
      <c r="AB25" s="128" t="str">
        <f>IF(ISBLANK('P3.Comprensible'!D101),"",'P3.Comprensible'!D101)</f>
        <v>Pasa</v>
      </c>
      <c r="AC25" s="128" t="str">
        <f>IF(ISBLANK('P3.Comprensible'!D139),"",'P3.Comprensible'!D139)</f>
        <v>Pasa</v>
      </c>
      <c r="AD25" s="128" t="str">
        <f>IF(ISBLANK('P3.Comprensible'!D253),"",'P3.Comprensible'!D253)</f>
        <v>Pasa</v>
      </c>
      <c r="AE25" s="128" t="str">
        <f>IF(ISBLANK('P3.Comprensible'!D291),"",'P3.Comprensible'!D291)</f>
        <v>Pasa</v>
      </c>
      <c r="AF25" s="128" t="str">
        <f>IF(ISBLANK('P4.Robusto'!D25),"",'P4.Robusto'!D25)</f>
        <v>Falla</v>
      </c>
      <c r="AG25" s="128" t="str">
        <f>IF(ISBLANK('P4.Robusto'!D63),"",'P4.Robusto'!D63)</f>
        <v>N/A</v>
      </c>
      <c r="AH25" s="129"/>
      <c r="AI25" s="39"/>
      <c r="AJ25" s="39"/>
      <c r="AK25" s="39"/>
    </row>
    <row r="26" spans="1:37" ht="20">
      <c r="A26" s="39"/>
      <c r="B26" s="126" t="str">
        <f>IF( ISBLANK('03.Muestra'!$C15),"",'03.Muestra'!$C15)</f>
        <v>gaptfformacion</v>
      </c>
      <c r="C26" s="127" t="str">
        <f>IF( ISBLANK('03.Muestra'!$E15),"",'03.Muestra'!$E15)</f>
        <v>https://www3.gobiernodecanarias.org/scs/gaptfformacion/</v>
      </c>
      <c r="D26" s="128" t="str">
        <f>IF(ISBLANK('P1.Perceptible'!D26),"",'P1.Perceptible'!D26)</f>
        <v>Falla</v>
      </c>
      <c r="E26" s="128" t="str">
        <f>IF(ISBLANK('P1.Perceptible'!D64),"",'P1.Perceptible'!D64)</f>
        <v>N/A</v>
      </c>
      <c r="F26" s="128" t="str">
        <f>IF(ISBLANK('P1.Perceptible'!D102),"",'P1.Perceptible'!D102)</f>
        <v>N/A</v>
      </c>
      <c r="G26" s="128" t="str">
        <f>IF(ISBLANK('P1.Perceptible'!D140),"",'P1.Perceptible'!D140)</f>
        <v>N/A</v>
      </c>
      <c r="H26" s="128" t="str">
        <f>IF(ISBLANK('P1.Perceptible'!D254),"",'P1.Perceptible'!D254)</f>
        <v>Falla</v>
      </c>
      <c r="I26" s="128" t="str">
        <f>IF(ISBLANK('P1.Perceptible'!D292),"",'P1.Perceptible'!D292)</f>
        <v>Falla</v>
      </c>
      <c r="J26" s="128" t="str">
        <f>IF(ISBLANK('P1.Perceptible'!D330),"",'P1.Perceptible'!D330)</f>
        <v>Falla</v>
      </c>
      <c r="K26" s="128" t="str">
        <f>IF(ISBLANK('P1.Perceptible'!D444),"",'P1.Perceptible'!D444)</f>
        <v>Pasa</v>
      </c>
      <c r="L26" s="128" t="str">
        <f>IF(ISBLANK('P1.Perceptible'!D482),"",'P1.Perceptible'!D482)</f>
        <v>N/A</v>
      </c>
      <c r="M26" s="128" t="str">
        <f>IF(ISBLANK('P2.Operable'!D26),"",'P2.Operable'!D26)</f>
        <v>Pasa</v>
      </c>
      <c r="N26" s="128" t="str">
        <f>IF(ISBLANK('P2.Operable'!D64),"",'P2.Operable'!D64)</f>
        <v>Pasa</v>
      </c>
      <c r="O26" s="128" t="str">
        <f>IF(ISBLANK('P2.Operable'!D102),"",'P2.Operable'!D102)</f>
        <v>N/A</v>
      </c>
      <c r="P26" s="128" t="str">
        <f>IF(ISBLANK('P2.Operable'!D140),"",'P2.Operable'!D140)</f>
        <v>N/A</v>
      </c>
      <c r="Q26" s="128" t="str">
        <f>IF(ISBLANK('P2.Operable'!D178),"",'P2.Operable'!D178)</f>
        <v>N/A</v>
      </c>
      <c r="R26" s="128" t="str">
        <f>IF(ISBLANK('P2.Operable'!D216),"",'P2.Operable'!D216)</f>
        <v>Pasa</v>
      </c>
      <c r="S26" s="128" t="str">
        <f>IF(ISBLANK('P2.Operable'!D254),"",'P2.Operable'!D254)</f>
        <v>Pasa</v>
      </c>
      <c r="T26" s="128" t="str">
        <f>IF(ISBLANK('P2.Operable'!D292),"",'P2.Operable'!D292)</f>
        <v>Pasa</v>
      </c>
      <c r="U26" s="128" t="str">
        <f>IF(ISBLANK('P2.Operable'!D330),"",'P2.Operable'!D330)</f>
        <v>N/A</v>
      </c>
      <c r="V26" s="128" t="str">
        <f>IF(ISBLANK('P2.Operable'!D368),"",'P2.Operable'!D368)</f>
        <v>Falla</v>
      </c>
      <c r="W26" s="128" t="str">
        <f>IF(ISBLANK('P2.Operable'!D520),"",'P2.Operable'!D520)</f>
        <v>N/A</v>
      </c>
      <c r="X26" s="128" t="str">
        <f>IF(ISBLANK('P2.Operable'!D558),"",'P2.Operable'!D558)</f>
        <v>Pasa</v>
      </c>
      <c r="Y26" s="128" t="str">
        <f>IF(ISBLANK('P2.Operable'!D596),"",'P2.Operable'!D596)</f>
        <v>Falla</v>
      </c>
      <c r="Z26" s="128" t="str">
        <f>IF(ISBLANK('P2.Operable'!D634),"",'P2.Operable'!D634)</f>
        <v>N/A</v>
      </c>
      <c r="AA26" s="128" t="str">
        <f>IF(ISBLANK('P3.Comprensible'!D26),"",'P3.Comprensible'!D26)</f>
        <v>Pasa</v>
      </c>
      <c r="AB26" s="128" t="str">
        <f>IF(ISBLANK('P3.Comprensible'!D102),"",'P3.Comprensible'!D102)</f>
        <v>Pasa</v>
      </c>
      <c r="AC26" s="128" t="str">
        <f>IF(ISBLANK('P3.Comprensible'!D140),"",'P3.Comprensible'!D140)</f>
        <v>Falla</v>
      </c>
      <c r="AD26" s="128" t="str">
        <f>IF(ISBLANK('P3.Comprensible'!D254),"",'P3.Comprensible'!D254)</f>
        <v>Pasa</v>
      </c>
      <c r="AE26" s="128" t="str">
        <f>IF(ISBLANK('P3.Comprensible'!D292),"",'P3.Comprensible'!D292)</f>
        <v>Falla</v>
      </c>
      <c r="AF26" s="128" t="str">
        <f>IF(ISBLANK('P4.Robusto'!D26),"",'P4.Robusto'!D26)</f>
        <v>Falla</v>
      </c>
      <c r="AG26" s="128" t="str">
        <f>IF(ISBLANK('P4.Robusto'!D64),"",'P4.Robusto'!D64)</f>
        <v>N/A</v>
      </c>
      <c r="AH26" s="129"/>
      <c r="AI26" s="39"/>
      <c r="AJ26" s="39"/>
      <c r="AK26" s="39"/>
    </row>
    <row r="27" spans="1:37" ht="20">
      <c r="A27" s="39"/>
      <c r="B27" s="126" t="str">
        <f>IF( ISBLANK('03.Muestra'!$C16),"",'03.Muestra'!$C16)</f>
        <v>Tarjeta Sanitaria</v>
      </c>
      <c r="C27" s="127" t="str">
        <f>IF( ISBLANK('03.Muestra'!$E16),"",'03.Muestra'!$E16)</f>
        <v>https://www3.gobiernodecanarias.org/sanidad/scs/contenidoGenerico.jsp?idDocument=9090ca1f-a9bb-11de-ae50-15aa3b9230b7&amp;idCarpeta=ae273cd1-b385-11e9-82f7-8d5cff9227e6</v>
      </c>
      <c r="D27" s="128" t="str">
        <f>IF(ISBLANK('P1.Perceptible'!D27),"",'P1.Perceptible'!D27)</f>
        <v>Pasa</v>
      </c>
      <c r="E27" s="128" t="str">
        <f>IF(ISBLANK('P1.Perceptible'!D65),"",'P1.Perceptible'!D65)</f>
        <v>N/A</v>
      </c>
      <c r="F27" s="128" t="str">
        <f>IF(ISBLANK('P1.Perceptible'!D103),"",'P1.Perceptible'!D103)</f>
        <v>N/A</v>
      </c>
      <c r="G27" s="128" t="str">
        <f>IF(ISBLANK('P1.Perceptible'!D141),"",'P1.Perceptible'!D141)</f>
        <v>N/A</v>
      </c>
      <c r="H27" s="128" t="str">
        <f>IF(ISBLANK('P1.Perceptible'!D255),"",'P1.Perceptible'!D255)</f>
        <v>Falla</v>
      </c>
      <c r="I27" s="128" t="str">
        <f>IF(ISBLANK('P1.Perceptible'!D293),"",'P1.Perceptible'!D293)</f>
        <v>N/A</v>
      </c>
      <c r="J27" s="128" t="str">
        <f>IF(ISBLANK('P1.Perceptible'!D331),"",'P1.Perceptible'!D331)</f>
        <v>Pasa</v>
      </c>
      <c r="K27" s="128" t="str">
        <f>IF(ISBLANK('P1.Perceptible'!D445),"",'P1.Perceptible'!D445)</f>
        <v>Pasa</v>
      </c>
      <c r="L27" s="128" t="str">
        <f>IF(ISBLANK('P1.Perceptible'!D483),"",'P1.Perceptible'!D483)</f>
        <v>N/A</v>
      </c>
      <c r="M27" s="128" t="str">
        <f>IF(ISBLANK('P2.Operable'!D27),"",'P2.Operable'!D27)</f>
        <v>Pasa</v>
      </c>
      <c r="N27" s="128" t="str">
        <f>IF(ISBLANK('P2.Operable'!D65),"",'P2.Operable'!D65)</f>
        <v>Pasa</v>
      </c>
      <c r="O27" s="128" t="str">
        <f>IF(ISBLANK('P2.Operable'!D103),"",'P2.Operable'!D103)</f>
        <v>Pasa</v>
      </c>
      <c r="P27" s="128" t="str">
        <f>IF(ISBLANK('P2.Operable'!D141),"",'P2.Operable'!D141)</f>
        <v>N/A</v>
      </c>
      <c r="Q27" s="128" t="str">
        <f>IF(ISBLANK('P2.Operable'!D179),"",'P2.Operable'!D179)</f>
        <v>N/A</v>
      </c>
      <c r="R27" s="128" t="str">
        <f>IF(ISBLANK('P2.Operable'!D217),"",'P2.Operable'!D217)</f>
        <v>Pasa</v>
      </c>
      <c r="S27" s="128" t="str">
        <f>IF(ISBLANK('P2.Operable'!D255),"",'P2.Operable'!D255)</f>
        <v>Falla</v>
      </c>
      <c r="T27" s="128" t="str">
        <f>IF(ISBLANK('P2.Operable'!D293),"",'P2.Operable'!D293)</f>
        <v>Pasa</v>
      </c>
      <c r="U27" s="128" t="str">
        <f>IF(ISBLANK('P2.Operable'!D331),"",'P2.Operable'!D331)</f>
        <v>N/A</v>
      </c>
      <c r="V27" s="128" t="str">
        <f>IF(ISBLANK('P2.Operable'!D369),"",'P2.Operable'!D369)</f>
        <v>Falla</v>
      </c>
      <c r="W27" s="128" t="str">
        <f>IF(ISBLANK('P2.Operable'!D521),"",'P2.Operable'!D521)</f>
        <v>N/A</v>
      </c>
      <c r="X27" s="128" t="str">
        <f>IF(ISBLANK('P2.Operable'!D559),"",'P2.Operable'!D559)</f>
        <v>Pasa</v>
      </c>
      <c r="Y27" s="128" t="str">
        <f>IF(ISBLANK('P2.Operable'!D597),"",'P2.Operable'!D597)</f>
        <v>N/A</v>
      </c>
      <c r="Z27" s="128" t="str">
        <f>IF(ISBLANK('P2.Operable'!D635),"",'P2.Operable'!D635)</f>
        <v>N/A</v>
      </c>
      <c r="AA27" s="128" t="str">
        <f>IF(ISBLANK('P3.Comprensible'!D27),"",'P3.Comprensible'!D27)</f>
        <v>Pasa</v>
      </c>
      <c r="AB27" s="128" t="str">
        <f>IF(ISBLANK('P3.Comprensible'!D103),"",'P3.Comprensible'!D103)</f>
        <v>Pasa</v>
      </c>
      <c r="AC27" s="128" t="str">
        <f>IF(ISBLANK('P3.Comprensible'!D141),"",'P3.Comprensible'!D141)</f>
        <v>Pasa</v>
      </c>
      <c r="AD27" s="128" t="str">
        <f>IF(ISBLANK('P3.Comprensible'!D255),"",'P3.Comprensible'!D255)</f>
        <v>Pasa</v>
      </c>
      <c r="AE27" s="128" t="str">
        <f>IF(ISBLANK('P3.Comprensible'!D293),"",'P3.Comprensible'!D293)</f>
        <v>Pasa</v>
      </c>
      <c r="AF27" s="128" t="str">
        <f>IF(ISBLANK('P4.Robusto'!D27),"",'P4.Robusto'!D27)</f>
        <v>Falla</v>
      </c>
      <c r="AG27" s="128" t="str">
        <f>IF(ISBLANK('P4.Robusto'!D65),"",'P4.Robusto'!D65)</f>
        <v>Pasa</v>
      </c>
      <c r="AH27" s="129"/>
      <c r="AI27" s="39"/>
      <c r="AJ27" s="39"/>
      <c r="AK27" s="39"/>
    </row>
    <row r="28" spans="1:37" ht="20">
      <c r="A28" s="39"/>
      <c r="B28" s="126" t="str">
        <f>IF( ISBLANK('03.Muestra'!$C17),"",'03.Muestra'!$C17)</f>
        <v>Mapa Playas</v>
      </c>
      <c r="C28" s="127" t="str">
        <f>IF( ISBLANK('03.Muestra'!$E17),"",'03.Muestra'!$E17)</f>
        <v>https://www3.gobiernodecanarias.org/sanidad/scs/mapa.jsp?idDocument=0200b78a-a2fa-11e0-9610-f1717f4d08a3&amp;idCarpeta=75cf3520-ab2b-11dd-970d-d73a0633ac17</v>
      </c>
      <c r="D28" s="128" t="str">
        <f>IF(ISBLANK('P1.Perceptible'!D28),"",'P1.Perceptible'!D28)</f>
        <v>Falla</v>
      </c>
      <c r="E28" s="128" t="str">
        <f>IF(ISBLANK('P1.Perceptible'!D66),"",'P1.Perceptible'!D66)</f>
        <v>N/A</v>
      </c>
      <c r="F28" s="128" t="str">
        <f>IF(ISBLANK('P1.Perceptible'!D104),"",'P1.Perceptible'!D104)</f>
        <v>N/A</v>
      </c>
      <c r="G28" s="128" t="str">
        <f>IF(ISBLANK('P1.Perceptible'!D142),"",'P1.Perceptible'!D142)</f>
        <v>N/A</v>
      </c>
      <c r="H28" s="128" t="str">
        <f>IF(ISBLANK('P1.Perceptible'!D256),"",'P1.Perceptible'!D256)</f>
        <v>Pasa</v>
      </c>
      <c r="I28" s="128" t="str">
        <f>IF(ISBLANK('P1.Perceptible'!D294),"",'P1.Perceptible'!D294)</f>
        <v>N/A</v>
      </c>
      <c r="J28" s="128" t="str">
        <f>IF(ISBLANK('P1.Perceptible'!D332),"",'P1.Perceptible'!D332)</f>
        <v>Pasa</v>
      </c>
      <c r="K28" s="128" t="str">
        <f>IF(ISBLANK('P1.Perceptible'!D446),"",'P1.Perceptible'!D446)</f>
        <v>Pasa</v>
      </c>
      <c r="L28" s="128" t="str">
        <f>IF(ISBLANK('P1.Perceptible'!D484),"",'P1.Perceptible'!D484)</f>
        <v>N/A</v>
      </c>
      <c r="M28" s="128" t="str">
        <f>IF(ISBLANK('P2.Operable'!D28),"",'P2.Operable'!D28)</f>
        <v>Falla</v>
      </c>
      <c r="N28" s="128" t="str">
        <f>IF(ISBLANK('P2.Operable'!D66),"",'P2.Operable'!D66)</f>
        <v>Pasa</v>
      </c>
      <c r="O28" s="128" t="str">
        <f>IF(ISBLANK('P2.Operable'!D104),"",'P2.Operable'!D104)</f>
        <v>Pasa</v>
      </c>
      <c r="P28" s="128" t="str">
        <f>IF(ISBLANK('P2.Operable'!D142),"",'P2.Operable'!D142)</f>
        <v>N/A</v>
      </c>
      <c r="Q28" s="128" t="str">
        <f>IF(ISBLANK('P2.Operable'!D180),"",'P2.Operable'!D180)</f>
        <v>N/A</v>
      </c>
      <c r="R28" s="128" t="str">
        <f>IF(ISBLANK('P2.Operable'!D218),"",'P2.Operable'!D218)</f>
        <v>Pasa</v>
      </c>
      <c r="S28" s="128" t="str">
        <f>IF(ISBLANK('P2.Operable'!D256),"",'P2.Operable'!D256)</f>
        <v>Pasa</v>
      </c>
      <c r="T28" s="128" t="str">
        <f>IF(ISBLANK('P2.Operable'!D294),"",'P2.Operable'!D294)</f>
        <v>Pasa</v>
      </c>
      <c r="U28" s="128" t="str">
        <f>IF(ISBLANK('P2.Operable'!D332),"",'P2.Operable'!D332)</f>
        <v>Pasa</v>
      </c>
      <c r="V28" s="128" t="str">
        <f>IF(ISBLANK('P2.Operable'!D370),"",'P2.Operable'!D370)</f>
        <v>Pasa</v>
      </c>
      <c r="W28" s="128" t="str">
        <f>IF(ISBLANK('P2.Operable'!D522),"",'P2.Operable'!D522)</f>
        <v>N/A</v>
      </c>
      <c r="X28" s="128" t="str">
        <f>IF(ISBLANK('P2.Operable'!D560),"",'P2.Operable'!D560)</f>
        <v>Pasa</v>
      </c>
      <c r="Y28" s="128" t="str">
        <f>IF(ISBLANK('P2.Operable'!D598),"",'P2.Operable'!D598)</f>
        <v>Pasa</v>
      </c>
      <c r="Z28" s="128" t="str">
        <f>IF(ISBLANK('P2.Operable'!D636),"",'P2.Operable'!D636)</f>
        <v>Pasa</v>
      </c>
      <c r="AA28" s="128" t="str">
        <f>IF(ISBLANK('P3.Comprensible'!D28),"",'P3.Comprensible'!D28)</f>
        <v>Pasa</v>
      </c>
      <c r="AB28" s="128" t="str">
        <f>IF(ISBLANK('P3.Comprensible'!D104),"",'P3.Comprensible'!D104)</f>
        <v>Pasa</v>
      </c>
      <c r="AC28" s="128" t="str">
        <f>IF(ISBLANK('P3.Comprensible'!D142),"",'P3.Comprensible'!D142)</f>
        <v>Pasa</v>
      </c>
      <c r="AD28" s="128" t="str">
        <f>IF(ISBLANK('P3.Comprensible'!D256),"",'P3.Comprensible'!D256)</f>
        <v>Pasa</v>
      </c>
      <c r="AE28" s="128" t="str">
        <f>IF(ISBLANK('P3.Comprensible'!D294),"",'P3.Comprensible'!D294)</f>
        <v>Pasa</v>
      </c>
      <c r="AF28" s="128" t="str">
        <f>IF(ISBLANK('P4.Robusto'!D28),"",'P4.Robusto'!D28)</f>
        <v>Falla</v>
      </c>
      <c r="AG28" s="128" t="str">
        <f>IF(ISBLANK('P4.Robusto'!D66),"",'P4.Robusto'!D66)</f>
        <v>N/A</v>
      </c>
      <c r="AH28" s="129"/>
      <c r="AI28" s="39"/>
      <c r="AJ28" s="39"/>
      <c r="AK28" s="39"/>
    </row>
    <row r="29" spans="1:37" ht="20">
      <c r="A29" s="39"/>
      <c r="B29" s="126" t="str">
        <f>IF( ISBLANK('03.Muestra'!$C18),"",'03.Muestra'!$C18)</f>
        <v>Certificado Covid Digital</v>
      </c>
      <c r="C29" s="127" t="str">
        <f>IF( ISBLANK('03.Muestra'!$E18),"",'03.Muestra'!$E18)</f>
        <v>https://www3.gobiernodecanarias.org/sanidad/scs/contenidoGenerico.jsp?idDocument=2a91d475-c785-11eb-b581-0f5e23fc7f70&amp;idCarpeta=e01092c2-7d66-11ea-871d-cb574c2473a4</v>
      </c>
      <c r="D29" s="128" t="str">
        <f>IF(ISBLANK('P1.Perceptible'!D29),"",'P1.Perceptible'!D29)</f>
        <v>Pasa</v>
      </c>
      <c r="E29" s="128" t="str">
        <f>IF(ISBLANK('P1.Perceptible'!D67),"",'P1.Perceptible'!D67)</f>
        <v>N/A</v>
      </c>
      <c r="F29" s="128" t="str">
        <f>IF(ISBLANK('P1.Perceptible'!D105),"",'P1.Perceptible'!D105)</f>
        <v>N/A</v>
      </c>
      <c r="G29" s="128" t="str">
        <f>IF(ISBLANK('P1.Perceptible'!D143),"",'P1.Perceptible'!D143)</f>
        <v>N/A</v>
      </c>
      <c r="H29" s="128" t="str">
        <f>IF(ISBLANK('P1.Perceptible'!D257),"",'P1.Perceptible'!D257)</f>
        <v>Falla</v>
      </c>
      <c r="I29" s="128" t="str">
        <f>IF(ISBLANK('P1.Perceptible'!D295),"",'P1.Perceptible'!D295)</f>
        <v>Pasa</v>
      </c>
      <c r="J29" s="128" t="str">
        <f>IF(ISBLANK('P1.Perceptible'!D333),"",'P1.Perceptible'!D333)</f>
        <v>Pasa</v>
      </c>
      <c r="K29" s="128" t="str">
        <f>IF(ISBLANK('P1.Perceptible'!D447),"",'P1.Perceptible'!D447)</f>
        <v>Pasa</v>
      </c>
      <c r="L29" s="128" t="str">
        <f>IF(ISBLANK('P1.Perceptible'!D485),"",'P1.Perceptible'!D485)</f>
        <v>N/A</v>
      </c>
      <c r="M29" s="128" t="str">
        <f>IF(ISBLANK('P2.Operable'!D29),"",'P2.Operable'!D29)</f>
        <v>Pasa</v>
      </c>
      <c r="N29" s="128" t="str">
        <f>IF(ISBLANK('P2.Operable'!D67),"",'P2.Operable'!D67)</f>
        <v>Pasa</v>
      </c>
      <c r="O29" s="128" t="str">
        <f>IF(ISBLANK('P2.Operable'!D105),"",'P2.Operable'!D105)</f>
        <v>Pasa</v>
      </c>
      <c r="P29" s="128" t="str">
        <f>IF(ISBLANK('P2.Operable'!D143),"",'P2.Operable'!D143)</f>
        <v>N/A</v>
      </c>
      <c r="Q29" s="128" t="str">
        <f>IF(ISBLANK('P2.Operable'!D181),"",'P2.Operable'!D181)</f>
        <v>N/A</v>
      </c>
      <c r="R29" s="128" t="str">
        <f>IF(ISBLANK('P2.Operable'!D219),"",'P2.Operable'!D219)</f>
        <v>Pasa</v>
      </c>
      <c r="S29" s="128" t="str">
        <f>IF(ISBLANK('P2.Operable'!D257),"",'P2.Operable'!D257)</f>
        <v>Pasa</v>
      </c>
      <c r="T29" s="128" t="str">
        <f>IF(ISBLANK('P2.Operable'!D295),"",'P2.Operable'!D295)</f>
        <v>Pasa</v>
      </c>
      <c r="U29" s="128" t="str">
        <f>IF(ISBLANK('P2.Operable'!D333),"",'P2.Operable'!D333)</f>
        <v>Pasa</v>
      </c>
      <c r="V29" s="128" t="str">
        <f>IF(ISBLANK('P2.Operable'!D371),"",'P2.Operable'!D371)</f>
        <v>Pasa</v>
      </c>
      <c r="W29" s="128" t="str">
        <f>IF(ISBLANK('P2.Operable'!D523),"",'P2.Operable'!D523)</f>
        <v>N/A</v>
      </c>
      <c r="X29" s="128" t="str">
        <f>IF(ISBLANK('P2.Operable'!D561),"",'P2.Operable'!D561)</f>
        <v>Pasa</v>
      </c>
      <c r="Y29" s="128" t="str">
        <f>IF(ISBLANK('P2.Operable'!D599),"",'P2.Operable'!D599)</f>
        <v>N/A</v>
      </c>
      <c r="Z29" s="128" t="str">
        <f>IF(ISBLANK('P2.Operable'!D637),"",'P2.Operable'!D637)</f>
        <v>Pasa</v>
      </c>
      <c r="AA29" s="128" t="str">
        <f>IF(ISBLANK('P3.Comprensible'!D29),"",'P3.Comprensible'!D29)</f>
        <v>Pasa</v>
      </c>
      <c r="AB29" s="128" t="str">
        <f>IF(ISBLANK('P3.Comprensible'!D105),"",'P3.Comprensible'!D105)</f>
        <v>Pasa</v>
      </c>
      <c r="AC29" s="128" t="str">
        <f>IF(ISBLANK('P3.Comprensible'!D143),"",'P3.Comprensible'!D143)</f>
        <v>Pasa</v>
      </c>
      <c r="AD29" s="128" t="str">
        <f>IF(ISBLANK('P3.Comprensible'!D257),"",'P3.Comprensible'!D257)</f>
        <v>Pasa</v>
      </c>
      <c r="AE29" s="128" t="str">
        <f>IF(ISBLANK('P3.Comprensible'!D295),"",'P3.Comprensible'!D295)</f>
        <v>Pasa</v>
      </c>
      <c r="AF29" s="128" t="str">
        <f>IF(ISBLANK('P4.Robusto'!D29),"",'P4.Robusto'!D29)</f>
        <v>Falla</v>
      </c>
      <c r="AG29" s="128" t="str">
        <f>IF(ISBLANK('P4.Robusto'!D67),"",'P4.Robusto'!D67)</f>
        <v>N/A</v>
      </c>
      <c r="AH29" s="129"/>
      <c r="AI29" s="130"/>
      <c r="AJ29" s="39"/>
      <c r="AK29" s="39"/>
    </row>
    <row r="30" spans="1:37" ht="20">
      <c r="A30" s="39"/>
      <c r="B30" s="126" t="str">
        <f>IF( ISBLANK('03.Muestra'!$C19),"",'03.Muestra'!$C19)</f>
        <v>Ciudadania</v>
      </c>
      <c r="C30" s="127" t="str">
        <f>IF( ISBLANK('03.Muestra'!$E19),"",'03.Muestra'!$E19)</f>
        <v>https://www3.gobiernodecanarias.org/sanidad/scs/tematica.jsp?idCarpeta=ae273cd1-b385-11e9-82f7-8d5cff9227e6</v>
      </c>
      <c r="D30" s="128" t="str">
        <f>IF(ISBLANK('P1.Perceptible'!D30),"",'P1.Perceptible'!D30)</f>
        <v>Falla</v>
      </c>
      <c r="E30" s="128" t="str">
        <f>IF(ISBLANK('P1.Perceptible'!D68),"",'P1.Perceptible'!D68)</f>
        <v>N/A</v>
      </c>
      <c r="F30" s="128" t="str">
        <f>IF(ISBLANK('P1.Perceptible'!D106),"",'P1.Perceptible'!D106)</f>
        <v>N/A</v>
      </c>
      <c r="G30" s="128" t="str">
        <f>IF(ISBLANK('P1.Perceptible'!D144),"",'P1.Perceptible'!D144)</f>
        <v>N/A</v>
      </c>
      <c r="H30" s="128" t="str">
        <f>IF(ISBLANK('P1.Perceptible'!D258),"",'P1.Perceptible'!D258)</f>
        <v>Pasa</v>
      </c>
      <c r="I30" s="128" t="str">
        <f>IF(ISBLANK('P1.Perceptible'!D296),"",'P1.Perceptible'!D296)</f>
        <v>Pasa</v>
      </c>
      <c r="J30" s="128" t="str">
        <f>IF(ISBLANK('P1.Perceptible'!D334),"",'P1.Perceptible'!D334)</f>
        <v>Pasa</v>
      </c>
      <c r="K30" s="128" t="str">
        <f>IF(ISBLANK('P1.Perceptible'!D448),"",'P1.Perceptible'!D448)</f>
        <v>Pasa</v>
      </c>
      <c r="L30" s="128" t="str">
        <f>IF(ISBLANK('P1.Perceptible'!D486),"",'P1.Perceptible'!D486)</f>
        <v>Pasa</v>
      </c>
      <c r="M30" s="128" t="str">
        <f>IF(ISBLANK('P2.Operable'!D30),"",'P2.Operable'!D30)</f>
        <v>Pasa</v>
      </c>
      <c r="N30" s="128" t="str">
        <f>IF(ISBLANK('P2.Operable'!D68),"",'P2.Operable'!D68)</f>
        <v>Pasa</v>
      </c>
      <c r="O30" s="128" t="str">
        <f>IF(ISBLANK('P2.Operable'!D106),"",'P2.Operable'!D106)</f>
        <v>Pasa</v>
      </c>
      <c r="P30" s="128" t="str">
        <f>IF(ISBLANK('P2.Operable'!D144),"",'P2.Operable'!D144)</f>
        <v>N/A</v>
      </c>
      <c r="Q30" s="128" t="str">
        <f>IF(ISBLANK('P2.Operable'!D182),"",'P2.Operable'!D182)</f>
        <v>N/A</v>
      </c>
      <c r="R30" s="128" t="str">
        <f>IF(ISBLANK('P2.Operable'!D220),"",'P2.Operable'!D220)</f>
        <v>Pasa</v>
      </c>
      <c r="S30" s="128" t="str">
        <f>IF(ISBLANK('P2.Operable'!D258),"",'P2.Operable'!D258)</f>
        <v>Pasa</v>
      </c>
      <c r="T30" s="128" t="str">
        <f>IF(ISBLANK('P2.Operable'!D296),"",'P2.Operable'!D296)</f>
        <v>Pasa</v>
      </c>
      <c r="U30" s="128" t="str">
        <f>IF(ISBLANK('P2.Operable'!D334),"",'P2.Operable'!D334)</f>
        <v>Pasa</v>
      </c>
      <c r="V30" s="128" t="str">
        <f>IF(ISBLANK('P2.Operable'!D372),"",'P2.Operable'!D372)</f>
        <v>Pasa</v>
      </c>
      <c r="W30" s="128" t="str">
        <f>IF(ISBLANK('P2.Operable'!D524),"",'P2.Operable'!D524)</f>
        <v>N/A</v>
      </c>
      <c r="X30" s="128" t="str">
        <f>IF(ISBLANK('P2.Operable'!D562),"",'P2.Operable'!D562)</f>
        <v>Pasa</v>
      </c>
      <c r="Y30" s="128" t="str">
        <f>IF(ISBLANK('P2.Operable'!D600),"",'P2.Operable'!D600)</f>
        <v>N/A</v>
      </c>
      <c r="Z30" s="128" t="str">
        <f>IF(ISBLANK('P2.Operable'!D638),"",'P2.Operable'!D638)</f>
        <v>Pasa</v>
      </c>
      <c r="AA30" s="128" t="str">
        <f>IF(ISBLANK('P3.Comprensible'!D30),"",'P3.Comprensible'!D30)</f>
        <v>Pasa</v>
      </c>
      <c r="AB30" s="128" t="str">
        <f>IF(ISBLANK('P3.Comprensible'!D106),"",'P3.Comprensible'!D106)</f>
        <v>Pasa</v>
      </c>
      <c r="AC30" s="128" t="str">
        <f>IF(ISBLANK('P3.Comprensible'!D144),"",'P3.Comprensible'!D144)</f>
        <v>Pasa</v>
      </c>
      <c r="AD30" s="128" t="str">
        <f>IF(ISBLANK('P3.Comprensible'!D258),"",'P3.Comprensible'!D258)</f>
        <v>N/A</v>
      </c>
      <c r="AE30" s="128" t="str">
        <f>IF(ISBLANK('P3.Comprensible'!D296),"",'P3.Comprensible'!D296)</f>
        <v>N/A</v>
      </c>
      <c r="AF30" s="128" t="str">
        <f>IF(ISBLANK('P4.Robusto'!D30),"",'P4.Robusto'!D30)</f>
        <v>Falla</v>
      </c>
      <c r="AG30" s="128" t="str">
        <f>IF(ISBLANK('P4.Robusto'!D68),"",'P4.Robusto'!D68)</f>
        <v>N/A</v>
      </c>
      <c r="AH30" s="129"/>
      <c r="AI30" s="39"/>
      <c r="AJ30" s="39"/>
      <c r="AK30" s="39"/>
    </row>
    <row r="31" spans="1:37" ht="20">
      <c r="A31" s="39"/>
      <c r="B31" s="126" t="str">
        <f>IF( ISBLANK('03.Muestra'!$C20),"",'03.Muestra'!$C20)</f>
        <v>Petición de cita hospital</v>
      </c>
      <c r="C31" s="127" t="str">
        <f>IF( ISBLANK('03.Muestra'!$E20),"",'03.Muestra'!$E20)</f>
        <v>https://www3.gobiernodecanarias.org/sanidad/scs/CitasHUC/</v>
      </c>
      <c r="D31" s="128" t="str">
        <f>IF(ISBLANK('P1.Perceptible'!D31),"",'P1.Perceptible'!D31)</f>
        <v>Falla</v>
      </c>
      <c r="E31" s="128" t="str">
        <f>IF(ISBLANK('P1.Perceptible'!D69),"",'P1.Perceptible'!D69)</f>
        <v>N/A</v>
      </c>
      <c r="F31" s="128" t="str">
        <f>IF(ISBLANK('P1.Perceptible'!D107),"",'P1.Perceptible'!D107)</f>
        <v>N/A</v>
      </c>
      <c r="G31" s="128" t="str">
        <f>IF(ISBLANK('P1.Perceptible'!D145),"",'P1.Perceptible'!D145)</f>
        <v>N/A</v>
      </c>
      <c r="H31" s="128" t="str">
        <f>IF(ISBLANK('P1.Perceptible'!D259),"",'P1.Perceptible'!D259)</f>
        <v>Falla</v>
      </c>
      <c r="I31" s="128" t="str">
        <f>IF(ISBLANK('P1.Perceptible'!D297),"",'P1.Perceptible'!D297)</f>
        <v>Pasa</v>
      </c>
      <c r="J31" s="128" t="str">
        <f>IF(ISBLANK('P1.Perceptible'!D335),"",'P1.Perceptible'!D335)</f>
        <v>Pasa</v>
      </c>
      <c r="K31" s="128" t="str">
        <f>IF(ISBLANK('P1.Perceptible'!D449),"",'P1.Perceptible'!D449)</f>
        <v>Pasa</v>
      </c>
      <c r="L31" s="128" t="str">
        <f>IF(ISBLANK('P1.Perceptible'!D487),"",'P1.Perceptible'!D487)</f>
        <v>N/A</v>
      </c>
      <c r="M31" s="128" t="str">
        <f>IF(ISBLANK('P2.Operable'!D31),"",'P2.Operable'!D31)</f>
        <v>Pasa</v>
      </c>
      <c r="N31" s="128" t="str">
        <f>IF(ISBLANK('P2.Operable'!D69),"",'P2.Operable'!D69)</f>
        <v>Pasa</v>
      </c>
      <c r="O31" s="128" t="str">
        <f>IF(ISBLANK('P2.Operable'!D107),"",'P2.Operable'!D107)</f>
        <v>N/A</v>
      </c>
      <c r="P31" s="128" t="str">
        <f>IF(ISBLANK('P2.Operable'!D145),"",'P2.Operable'!D145)</f>
        <v>N/A</v>
      </c>
      <c r="Q31" s="128" t="str">
        <f>IF(ISBLANK('P2.Operable'!D183),"",'P2.Operable'!D183)</f>
        <v>N/A</v>
      </c>
      <c r="R31" s="128" t="str">
        <f>IF(ISBLANK('P2.Operable'!D221),"",'P2.Operable'!D221)</f>
        <v>Pasa</v>
      </c>
      <c r="S31" s="128" t="str">
        <f>IF(ISBLANK('P2.Operable'!D259),"",'P2.Operable'!D259)</f>
        <v>Pasa</v>
      </c>
      <c r="T31" s="128" t="str">
        <f>IF(ISBLANK('P2.Operable'!D297),"",'P2.Operable'!D297)</f>
        <v>Pasa</v>
      </c>
      <c r="U31" s="128" t="str">
        <f>IF(ISBLANK('P2.Operable'!D335),"",'P2.Operable'!D335)</f>
        <v>Pasa</v>
      </c>
      <c r="V31" s="128" t="str">
        <f>IF(ISBLANK('P2.Operable'!D373),"",'P2.Operable'!D373)</f>
        <v>N/A</v>
      </c>
      <c r="W31" s="128" t="str">
        <f>IF(ISBLANK('P2.Operable'!D525),"",'P2.Operable'!D525)</f>
        <v>N/A</v>
      </c>
      <c r="X31" s="128" t="str">
        <f>IF(ISBLANK('P2.Operable'!D563),"",'P2.Operable'!D563)</f>
        <v>Pasa</v>
      </c>
      <c r="Y31" s="128" t="str">
        <f>IF(ISBLANK('P2.Operable'!D601),"",'P2.Operable'!D601)</f>
        <v>Pasa</v>
      </c>
      <c r="Z31" s="128" t="str">
        <f>IF(ISBLANK('P2.Operable'!D639),"",'P2.Operable'!D639)</f>
        <v>Pasa</v>
      </c>
      <c r="AA31" s="128" t="str">
        <f>IF(ISBLANK('P3.Comprensible'!D31),"",'P3.Comprensible'!D31)</f>
        <v>Falla</v>
      </c>
      <c r="AB31" s="128" t="str">
        <f>IF(ISBLANK('P3.Comprensible'!D107),"",'P3.Comprensible'!D107)</f>
        <v>Pasa</v>
      </c>
      <c r="AC31" s="128" t="str">
        <f>IF(ISBLANK('P3.Comprensible'!D145),"",'P3.Comprensible'!D145)</f>
        <v>Pasa</v>
      </c>
      <c r="AD31" s="128" t="str">
        <f>IF(ISBLANK('P3.Comprensible'!D259),"",'P3.Comprensible'!D259)</f>
        <v>Pasa</v>
      </c>
      <c r="AE31" s="128" t="str">
        <f>IF(ISBLANK('P3.Comprensible'!D297),"",'P3.Comprensible'!D297)</f>
        <v>Falla</v>
      </c>
      <c r="AF31" s="128" t="str">
        <f>IF(ISBLANK('P4.Robusto'!D31),"",'P4.Robusto'!D31)</f>
        <v>Falla</v>
      </c>
      <c r="AG31" s="128" t="str">
        <f>IF(ISBLANK('P4.Robusto'!D69),"",'P4.Robusto'!D69)</f>
        <v>Falla</v>
      </c>
      <c r="AH31" s="129"/>
      <c r="AI31" s="39"/>
      <c r="AJ31" s="39"/>
      <c r="AK31" s="39"/>
    </row>
    <row r="32" spans="1:37" ht="20">
      <c r="A32" s="39"/>
      <c r="B32" s="126" t="str">
        <f>IF( ISBLANK('03.Muestra'!$C21),"",'03.Muestra'!$C21)</f>
        <v/>
      </c>
      <c r="C32" s="127" t="str">
        <f>IF( ISBLANK('03.Muestra'!$E21),"",'03.Muestra'!$E21)</f>
        <v/>
      </c>
      <c r="D32" s="128" t="str">
        <f>IF(ISBLANK('P1.Perceptible'!D32),"",'P1.Perceptible'!D32)</f>
        <v/>
      </c>
      <c r="E32" s="128" t="str">
        <f>IF(ISBLANK('P1.Perceptible'!D70),"",'P1.Perceptible'!D70)</f>
        <v/>
      </c>
      <c r="F32" s="128" t="str">
        <f>IF(ISBLANK('P1.Perceptible'!D108),"",'P1.Perceptible'!D108)</f>
        <v/>
      </c>
      <c r="G32" s="128" t="str">
        <f>IF(ISBLANK('P1.Perceptible'!D146),"",'P1.Perceptible'!D146)</f>
        <v/>
      </c>
      <c r="H32" s="128" t="str">
        <f>IF(ISBLANK('P1.Perceptible'!D260),"",'P1.Perceptible'!D260)</f>
        <v/>
      </c>
      <c r="I32" s="128" t="str">
        <f>IF(ISBLANK('P1.Perceptible'!D298),"",'P1.Perceptible'!D298)</f>
        <v/>
      </c>
      <c r="J32" s="128" t="str">
        <f>IF(ISBLANK('P1.Perceptible'!D336),"",'P1.Perceptible'!D336)</f>
        <v/>
      </c>
      <c r="K32" s="128" t="str">
        <f>IF(ISBLANK('P1.Perceptible'!D450),"",'P1.Perceptible'!D450)</f>
        <v/>
      </c>
      <c r="L32" s="128" t="str">
        <f>IF(ISBLANK('P1.Perceptible'!D488),"",'P1.Perceptible'!D488)</f>
        <v/>
      </c>
      <c r="M32" s="128" t="str">
        <f>IF(ISBLANK('P2.Operable'!D32),"",'P2.Operable'!D32)</f>
        <v/>
      </c>
      <c r="N32" s="128" t="str">
        <f>IF(ISBLANK('P2.Operable'!D70),"",'P2.Operable'!D70)</f>
        <v/>
      </c>
      <c r="O32" s="128" t="str">
        <f>IF(ISBLANK('P2.Operable'!D108),"",'P2.Operable'!D108)</f>
        <v/>
      </c>
      <c r="P32" s="128" t="str">
        <f>IF(ISBLANK('P2.Operable'!D146),"",'P2.Operable'!D146)</f>
        <v/>
      </c>
      <c r="Q32" s="128" t="str">
        <f>IF(ISBLANK('P2.Operable'!D184),"",'P2.Operable'!D184)</f>
        <v/>
      </c>
      <c r="R32" s="128" t="str">
        <f>IF(ISBLANK('P2.Operable'!D222),"",'P2.Operable'!D222)</f>
        <v/>
      </c>
      <c r="S32" s="128" t="str">
        <f>IF(ISBLANK('P2.Operable'!D260),"",'P2.Operable'!D260)</f>
        <v/>
      </c>
      <c r="T32" s="128" t="str">
        <f>IF(ISBLANK('P2.Operable'!D298),"",'P2.Operable'!D298)</f>
        <v/>
      </c>
      <c r="U32" s="128" t="str">
        <f>IF(ISBLANK('P2.Operable'!D336),"",'P2.Operable'!D336)</f>
        <v/>
      </c>
      <c r="V32" s="128" t="str">
        <f>IF(ISBLANK('P2.Operable'!D374),"",'P2.Operable'!D374)</f>
        <v/>
      </c>
      <c r="W32" s="128" t="str">
        <f>IF(ISBLANK('P2.Operable'!D526),"",'P2.Operable'!D526)</f>
        <v/>
      </c>
      <c r="X32" s="128" t="str">
        <f>IF(ISBLANK('P2.Operable'!D564),"",'P2.Operable'!D564)</f>
        <v/>
      </c>
      <c r="Y32" s="128" t="str">
        <f>IF(ISBLANK('P2.Operable'!D602),"",'P2.Operable'!D602)</f>
        <v/>
      </c>
      <c r="Z32" s="128" t="str">
        <f>IF(ISBLANK('P2.Operable'!D640),"",'P2.Operable'!D640)</f>
        <v/>
      </c>
      <c r="AA32" s="128" t="str">
        <f>IF(ISBLANK('P3.Comprensible'!D32),"",'P3.Comprensible'!D32)</f>
        <v/>
      </c>
      <c r="AB32" s="128" t="str">
        <f>IF(ISBLANK('P3.Comprensible'!D108),"",'P3.Comprensible'!D108)</f>
        <v/>
      </c>
      <c r="AC32" s="128" t="str">
        <f>IF(ISBLANK('P3.Comprensible'!D146),"",'P3.Comprensible'!D146)</f>
        <v/>
      </c>
      <c r="AD32" s="128" t="str">
        <f>IF(ISBLANK('P3.Comprensible'!D260),"",'P3.Comprensible'!D260)</f>
        <v/>
      </c>
      <c r="AE32" s="128" t="str">
        <f>IF(ISBLANK('P3.Comprensible'!D298),"",'P3.Comprensible'!D298)</f>
        <v/>
      </c>
      <c r="AF32" s="128" t="str">
        <f>IF(ISBLANK('P4.Robusto'!D32),"",'P4.Robusto'!D32)</f>
        <v/>
      </c>
      <c r="AG32" s="128" t="str">
        <f>IF(ISBLANK('P4.Robusto'!D70),"",'P4.Robusto'!D70)</f>
        <v/>
      </c>
      <c r="AH32" s="129"/>
      <c r="AI32" s="39"/>
      <c r="AJ32" s="39"/>
      <c r="AK32" s="39"/>
    </row>
    <row r="33" spans="1:37" ht="20">
      <c r="A33" s="39"/>
      <c r="B33" s="126" t="str">
        <f>IF( ISBLANK('03.Muestra'!$C22),"",'03.Muestra'!$C22)</f>
        <v/>
      </c>
      <c r="C33" s="127" t="str">
        <f>IF( ISBLANK('03.Muestra'!$E22),"",'03.Muestra'!$E22)</f>
        <v/>
      </c>
      <c r="D33" s="128" t="str">
        <f>IF(ISBLANK('P1.Perceptible'!D33),"",'P1.Perceptible'!D33)</f>
        <v/>
      </c>
      <c r="E33" s="128" t="str">
        <f>IF(ISBLANK('P1.Perceptible'!D71),"",'P1.Perceptible'!D71)</f>
        <v/>
      </c>
      <c r="F33" s="128" t="str">
        <f>IF(ISBLANK('P1.Perceptible'!D109),"",'P1.Perceptible'!D109)</f>
        <v/>
      </c>
      <c r="G33" s="128" t="str">
        <f>IF(ISBLANK('P1.Perceptible'!D147),"",'P1.Perceptible'!D147)</f>
        <v/>
      </c>
      <c r="H33" s="128" t="str">
        <f>IF(ISBLANK('P1.Perceptible'!D261),"",'P1.Perceptible'!D261)</f>
        <v/>
      </c>
      <c r="I33" s="128" t="str">
        <f>IF(ISBLANK('P1.Perceptible'!D299),"",'P1.Perceptible'!D299)</f>
        <v/>
      </c>
      <c r="J33" s="128" t="str">
        <f>IF(ISBLANK('P1.Perceptible'!D337),"",'P1.Perceptible'!D337)</f>
        <v/>
      </c>
      <c r="K33" s="128" t="str">
        <f>IF(ISBLANK('P1.Perceptible'!D451),"",'P1.Perceptible'!D451)</f>
        <v/>
      </c>
      <c r="L33" s="128" t="str">
        <f>IF(ISBLANK('P1.Perceptible'!D489),"",'P1.Perceptible'!D489)</f>
        <v/>
      </c>
      <c r="M33" s="128" t="str">
        <f>IF(ISBLANK('P2.Operable'!D33),"",'P2.Operable'!D33)</f>
        <v/>
      </c>
      <c r="N33" s="128" t="str">
        <f>IF(ISBLANK('P2.Operable'!D71),"",'P2.Operable'!D71)</f>
        <v/>
      </c>
      <c r="O33" s="128" t="str">
        <f>IF(ISBLANK('P2.Operable'!D109),"",'P2.Operable'!D109)</f>
        <v/>
      </c>
      <c r="P33" s="128" t="str">
        <f>IF(ISBLANK('P2.Operable'!D147),"",'P2.Operable'!D147)</f>
        <v/>
      </c>
      <c r="Q33" s="128" t="str">
        <f>IF(ISBLANK('P2.Operable'!D185),"",'P2.Operable'!D185)</f>
        <v/>
      </c>
      <c r="R33" s="128" t="str">
        <f>IF(ISBLANK('P2.Operable'!D223),"",'P2.Operable'!D223)</f>
        <v/>
      </c>
      <c r="S33" s="128" t="str">
        <f>IF(ISBLANK('P2.Operable'!D261),"",'P2.Operable'!D261)</f>
        <v/>
      </c>
      <c r="T33" s="128" t="str">
        <f>IF(ISBLANK('P2.Operable'!D299),"",'P2.Operable'!D299)</f>
        <v/>
      </c>
      <c r="U33" s="128" t="str">
        <f>IF(ISBLANK('P2.Operable'!D337),"",'P2.Operable'!D337)</f>
        <v/>
      </c>
      <c r="V33" s="128" t="str">
        <f>IF(ISBLANK('P2.Operable'!D375),"",'P2.Operable'!D375)</f>
        <v/>
      </c>
      <c r="W33" s="128" t="str">
        <f>IF(ISBLANK('P2.Operable'!D527),"",'P2.Operable'!D527)</f>
        <v/>
      </c>
      <c r="X33" s="128" t="str">
        <f>IF(ISBLANK('P2.Operable'!D565),"",'P2.Operable'!D565)</f>
        <v/>
      </c>
      <c r="Y33" s="128" t="str">
        <f>IF(ISBLANK('P2.Operable'!D603),"",'P2.Operable'!D603)</f>
        <v/>
      </c>
      <c r="Z33" s="128" t="str">
        <f>IF(ISBLANK('P2.Operable'!D641),"",'P2.Operable'!D641)</f>
        <v/>
      </c>
      <c r="AA33" s="128" t="str">
        <f>IF(ISBLANK('P3.Comprensible'!D33),"",'P3.Comprensible'!D33)</f>
        <v/>
      </c>
      <c r="AB33" s="128" t="str">
        <f>IF(ISBLANK('P3.Comprensible'!D109),"",'P3.Comprensible'!D109)</f>
        <v/>
      </c>
      <c r="AC33" s="128" t="str">
        <f>IF(ISBLANK('P3.Comprensible'!D147),"",'P3.Comprensible'!D147)</f>
        <v/>
      </c>
      <c r="AD33" s="128" t="str">
        <f>IF(ISBLANK('P3.Comprensible'!D261),"",'P3.Comprensible'!D261)</f>
        <v/>
      </c>
      <c r="AE33" s="128" t="str">
        <f>IF(ISBLANK('P3.Comprensible'!D299),"",'P3.Comprensible'!D299)</f>
        <v/>
      </c>
      <c r="AF33" s="128" t="str">
        <f>IF(ISBLANK('P4.Robusto'!D33),"",'P4.Robusto'!D33)</f>
        <v/>
      </c>
      <c r="AG33" s="128" t="str">
        <f>IF(ISBLANK('P4.Robusto'!D71),"",'P4.Robusto'!D71)</f>
        <v/>
      </c>
      <c r="AH33" s="129"/>
      <c r="AI33" s="39"/>
      <c r="AJ33" s="39"/>
      <c r="AK33" s="39"/>
    </row>
    <row r="34" spans="1:37" ht="20">
      <c r="A34" s="39"/>
      <c r="B34" s="126" t="str">
        <f>IF( ISBLANK('03.Muestra'!$C23),"",'03.Muestra'!$C23)</f>
        <v/>
      </c>
      <c r="C34" s="127" t="str">
        <f>IF( ISBLANK('03.Muestra'!$E23),"",'03.Muestra'!$E23)</f>
        <v/>
      </c>
      <c r="D34" s="128" t="str">
        <f>IF(ISBLANK('P1.Perceptible'!D34),"",'P1.Perceptible'!D34)</f>
        <v/>
      </c>
      <c r="E34" s="128" t="str">
        <f>IF(ISBLANK('P1.Perceptible'!D72),"",'P1.Perceptible'!D72)</f>
        <v/>
      </c>
      <c r="F34" s="128" t="str">
        <f>IF(ISBLANK('P1.Perceptible'!D110),"",'P1.Perceptible'!D110)</f>
        <v/>
      </c>
      <c r="G34" s="128" t="str">
        <f>IF(ISBLANK('P1.Perceptible'!D148),"",'P1.Perceptible'!D148)</f>
        <v/>
      </c>
      <c r="H34" s="128" t="str">
        <f>IF(ISBLANK('P1.Perceptible'!D262),"",'P1.Perceptible'!D262)</f>
        <v/>
      </c>
      <c r="I34" s="128" t="str">
        <f>IF(ISBLANK('P1.Perceptible'!D300),"",'P1.Perceptible'!D300)</f>
        <v/>
      </c>
      <c r="J34" s="128" t="str">
        <f>IF(ISBLANK('P1.Perceptible'!D338),"",'P1.Perceptible'!D338)</f>
        <v/>
      </c>
      <c r="K34" s="128" t="str">
        <f>IF(ISBLANK('P1.Perceptible'!D452),"",'P1.Perceptible'!D452)</f>
        <v/>
      </c>
      <c r="L34" s="128" t="str">
        <f>IF(ISBLANK('P1.Perceptible'!D490),"",'P1.Perceptible'!D490)</f>
        <v/>
      </c>
      <c r="M34" s="128" t="str">
        <f>IF(ISBLANK('P2.Operable'!D34),"",'P2.Operable'!D34)</f>
        <v/>
      </c>
      <c r="N34" s="128" t="str">
        <f>IF(ISBLANK('P2.Operable'!D72),"",'P2.Operable'!D72)</f>
        <v/>
      </c>
      <c r="O34" s="128" t="str">
        <f>IF(ISBLANK('P2.Operable'!D110),"",'P2.Operable'!D110)</f>
        <v/>
      </c>
      <c r="P34" s="128" t="str">
        <f>IF(ISBLANK('P2.Operable'!D148),"",'P2.Operable'!D148)</f>
        <v/>
      </c>
      <c r="Q34" s="128" t="str">
        <f>IF(ISBLANK('P2.Operable'!D186),"",'P2.Operable'!D186)</f>
        <v/>
      </c>
      <c r="R34" s="128" t="str">
        <f>IF(ISBLANK('P2.Operable'!D224),"",'P2.Operable'!D224)</f>
        <v/>
      </c>
      <c r="S34" s="128" t="str">
        <f>IF(ISBLANK('P2.Operable'!D262),"",'P2.Operable'!D262)</f>
        <v/>
      </c>
      <c r="T34" s="128" t="str">
        <f>IF(ISBLANK('P2.Operable'!D300),"",'P2.Operable'!D300)</f>
        <v/>
      </c>
      <c r="U34" s="128" t="str">
        <f>IF(ISBLANK('P2.Operable'!D338),"",'P2.Operable'!D338)</f>
        <v/>
      </c>
      <c r="V34" s="128" t="str">
        <f>IF(ISBLANK('P2.Operable'!D376),"",'P2.Operable'!D376)</f>
        <v/>
      </c>
      <c r="W34" s="128" t="str">
        <f>IF(ISBLANK('P2.Operable'!D528),"",'P2.Operable'!D528)</f>
        <v/>
      </c>
      <c r="X34" s="128" t="str">
        <f>IF(ISBLANK('P2.Operable'!D566),"",'P2.Operable'!D566)</f>
        <v/>
      </c>
      <c r="Y34" s="128" t="str">
        <f>IF(ISBLANK('P2.Operable'!D604),"",'P2.Operable'!D604)</f>
        <v/>
      </c>
      <c r="Z34" s="128" t="str">
        <f>IF(ISBLANK('P2.Operable'!D642),"",'P2.Operable'!D642)</f>
        <v/>
      </c>
      <c r="AA34" s="128" t="str">
        <f>IF(ISBLANK('P3.Comprensible'!D34),"",'P3.Comprensible'!D34)</f>
        <v/>
      </c>
      <c r="AB34" s="128" t="str">
        <f>IF(ISBLANK('P3.Comprensible'!D110),"",'P3.Comprensible'!D110)</f>
        <v/>
      </c>
      <c r="AC34" s="128" t="str">
        <f>IF(ISBLANK('P3.Comprensible'!D148),"",'P3.Comprensible'!D148)</f>
        <v/>
      </c>
      <c r="AD34" s="128" t="str">
        <f>IF(ISBLANK('P3.Comprensible'!D262),"",'P3.Comprensible'!D262)</f>
        <v/>
      </c>
      <c r="AE34" s="128" t="str">
        <f>IF(ISBLANK('P3.Comprensible'!D300),"",'P3.Comprensible'!D300)</f>
        <v/>
      </c>
      <c r="AF34" s="128" t="str">
        <f>IF(ISBLANK('P4.Robusto'!D34),"",'P4.Robusto'!D34)</f>
        <v/>
      </c>
      <c r="AG34" s="128" t="str">
        <f>IF(ISBLANK('P4.Robusto'!D72),"",'P4.Robusto'!D72)</f>
        <v/>
      </c>
      <c r="AH34" s="129"/>
      <c r="AI34" s="39"/>
      <c r="AJ34" s="39"/>
      <c r="AK34" s="39"/>
    </row>
    <row r="35" spans="1:37" ht="20">
      <c r="A35" s="39"/>
      <c r="B35" s="126" t="str">
        <f>IF( ISBLANK('03.Muestra'!$C24),"",'03.Muestra'!$C24)</f>
        <v/>
      </c>
      <c r="C35" s="127" t="str">
        <f>IF( ISBLANK('03.Muestra'!$E24),"",'03.Muestra'!$E24)</f>
        <v/>
      </c>
      <c r="D35" s="128" t="str">
        <f>IF(ISBLANK('P1.Perceptible'!D35),"",'P1.Perceptible'!D35)</f>
        <v/>
      </c>
      <c r="E35" s="128" t="str">
        <f>IF(ISBLANK('P1.Perceptible'!D73),"",'P1.Perceptible'!D73)</f>
        <v/>
      </c>
      <c r="F35" s="128" t="str">
        <f>IF(ISBLANK('P1.Perceptible'!D111),"",'P1.Perceptible'!D111)</f>
        <v/>
      </c>
      <c r="G35" s="128" t="str">
        <f>IF(ISBLANK('P1.Perceptible'!D149),"",'P1.Perceptible'!D149)</f>
        <v/>
      </c>
      <c r="H35" s="128" t="str">
        <f>IF(ISBLANK('P1.Perceptible'!D263),"",'P1.Perceptible'!D263)</f>
        <v/>
      </c>
      <c r="I35" s="128" t="str">
        <f>IF(ISBLANK('P1.Perceptible'!D301),"",'P1.Perceptible'!D301)</f>
        <v/>
      </c>
      <c r="J35" s="128" t="str">
        <f>IF(ISBLANK('P1.Perceptible'!D339),"",'P1.Perceptible'!D339)</f>
        <v/>
      </c>
      <c r="K35" s="128" t="str">
        <f>IF(ISBLANK('P1.Perceptible'!D453),"",'P1.Perceptible'!D453)</f>
        <v/>
      </c>
      <c r="L35" s="128" t="str">
        <f>IF(ISBLANK('P1.Perceptible'!D491),"",'P1.Perceptible'!D491)</f>
        <v/>
      </c>
      <c r="M35" s="128" t="str">
        <f>IF(ISBLANK('P2.Operable'!D35),"",'P2.Operable'!D35)</f>
        <v/>
      </c>
      <c r="N35" s="128" t="str">
        <f>IF(ISBLANK('P2.Operable'!D73),"",'P2.Operable'!D73)</f>
        <v/>
      </c>
      <c r="O35" s="128" t="str">
        <f>IF(ISBLANK('P2.Operable'!D111),"",'P2.Operable'!D111)</f>
        <v/>
      </c>
      <c r="P35" s="128" t="str">
        <f>IF(ISBLANK('P2.Operable'!D149),"",'P2.Operable'!D149)</f>
        <v/>
      </c>
      <c r="Q35" s="128" t="str">
        <f>IF(ISBLANK('P2.Operable'!D187),"",'P2.Operable'!D187)</f>
        <v/>
      </c>
      <c r="R35" s="128" t="str">
        <f>IF(ISBLANK('P2.Operable'!D225),"",'P2.Operable'!D225)</f>
        <v/>
      </c>
      <c r="S35" s="128" t="str">
        <f>IF(ISBLANK('P2.Operable'!D263),"",'P2.Operable'!D263)</f>
        <v/>
      </c>
      <c r="T35" s="128" t="str">
        <f>IF(ISBLANK('P2.Operable'!D301),"",'P2.Operable'!D301)</f>
        <v/>
      </c>
      <c r="U35" s="128" t="str">
        <f>IF(ISBLANK('P2.Operable'!D339),"",'P2.Operable'!D339)</f>
        <v/>
      </c>
      <c r="V35" s="128" t="str">
        <f>IF(ISBLANK('P2.Operable'!D377),"",'P2.Operable'!D377)</f>
        <v/>
      </c>
      <c r="W35" s="128" t="str">
        <f>IF(ISBLANK('P2.Operable'!D529),"",'P2.Operable'!D529)</f>
        <v/>
      </c>
      <c r="X35" s="128" t="str">
        <f>IF(ISBLANK('P2.Operable'!D567),"",'P2.Operable'!D567)</f>
        <v/>
      </c>
      <c r="Y35" s="128" t="str">
        <f>IF(ISBLANK('P2.Operable'!D605),"",'P2.Operable'!D605)</f>
        <v/>
      </c>
      <c r="Z35" s="128" t="str">
        <f>IF(ISBLANK('P2.Operable'!D643),"",'P2.Operable'!D643)</f>
        <v/>
      </c>
      <c r="AA35" s="128" t="str">
        <f>IF(ISBLANK('P3.Comprensible'!D35),"",'P3.Comprensible'!D35)</f>
        <v/>
      </c>
      <c r="AB35" s="128" t="str">
        <f>IF(ISBLANK('P3.Comprensible'!D111),"",'P3.Comprensible'!D111)</f>
        <v/>
      </c>
      <c r="AC35" s="128" t="str">
        <f>IF(ISBLANK('P3.Comprensible'!D149),"",'P3.Comprensible'!D149)</f>
        <v/>
      </c>
      <c r="AD35" s="128" t="str">
        <f>IF(ISBLANK('P3.Comprensible'!D263),"",'P3.Comprensible'!D263)</f>
        <v/>
      </c>
      <c r="AE35" s="128" t="str">
        <f>IF(ISBLANK('P3.Comprensible'!D301),"",'P3.Comprensible'!D301)</f>
        <v/>
      </c>
      <c r="AF35" s="128" t="str">
        <f>IF(ISBLANK('P4.Robusto'!D35),"",'P4.Robusto'!D35)</f>
        <v/>
      </c>
      <c r="AG35" s="128" t="str">
        <f>IF(ISBLANK('P4.Robusto'!D73),"",'P4.Robusto'!D73)</f>
        <v/>
      </c>
      <c r="AH35" s="129"/>
      <c r="AI35" s="39"/>
      <c r="AJ35" s="39"/>
      <c r="AK35" s="39"/>
    </row>
    <row r="36" spans="1:37" ht="20">
      <c r="A36" s="39"/>
      <c r="B36" s="126" t="str">
        <f>IF( ISBLANK('03.Muestra'!$C25),"",'03.Muestra'!$C25)</f>
        <v/>
      </c>
      <c r="C36" s="127" t="str">
        <f>IF( ISBLANK('03.Muestra'!$E25),"",'03.Muestra'!$E25)</f>
        <v/>
      </c>
      <c r="D36" s="128" t="str">
        <f>IF(ISBLANK('P1.Perceptible'!D36),"",'P1.Perceptible'!D36)</f>
        <v/>
      </c>
      <c r="E36" s="128" t="str">
        <f>IF(ISBLANK('P1.Perceptible'!D74),"",'P1.Perceptible'!D74)</f>
        <v/>
      </c>
      <c r="F36" s="128" t="str">
        <f>IF(ISBLANK('P1.Perceptible'!D112),"",'P1.Perceptible'!D112)</f>
        <v/>
      </c>
      <c r="G36" s="128" t="str">
        <f>IF(ISBLANK('P1.Perceptible'!D150),"",'P1.Perceptible'!D150)</f>
        <v/>
      </c>
      <c r="H36" s="128" t="str">
        <f>IF(ISBLANK('P1.Perceptible'!D264),"",'P1.Perceptible'!D264)</f>
        <v/>
      </c>
      <c r="I36" s="128" t="str">
        <f>IF(ISBLANK('P1.Perceptible'!D302),"",'P1.Perceptible'!D302)</f>
        <v/>
      </c>
      <c r="J36" s="128" t="str">
        <f>IF(ISBLANK('P1.Perceptible'!D340),"",'P1.Perceptible'!D340)</f>
        <v/>
      </c>
      <c r="K36" s="128" t="str">
        <f>IF(ISBLANK('P1.Perceptible'!D454),"",'P1.Perceptible'!D454)</f>
        <v/>
      </c>
      <c r="L36" s="128" t="str">
        <f>IF(ISBLANK('P1.Perceptible'!D492),"",'P1.Perceptible'!D492)</f>
        <v/>
      </c>
      <c r="M36" s="128" t="str">
        <f>IF(ISBLANK('P2.Operable'!D36),"",'P2.Operable'!D36)</f>
        <v/>
      </c>
      <c r="N36" s="128" t="str">
        <f>IF(ISBLANK('P2.Operable'!D74),"",'P2.Operable'!D74)</f>
        <v/>
      </c>
      <c r="O36" s="128" t="str">
        <f>IF(ISBLANK('P2.Operable'!D112),"",'P2.Operable'!D112)</f>
        <v/>
      </c>
      <c r="P36" s="128" t="str">
        <f>IF(ISBLANK('P2.Operable'!D150),"",'P2.Operable'!D150)</f>
        <v/>
      </c>
      <c r="Q36" s="128" t="str">
        <f>IF(ISBLANK('P2.Operable'!D188),"",'P2.Operable'!D188)</f>
        <v/>
      </c>
      <c r="R36" s="128" t="str">
        <f>IF(ISBLANK('P2.Operable'!D226),"",'P2.Operable'!D226)</f>
        <v/>
      </c>
      <c r="S36" s="128" t="str">
        <f>IF(ISBLANK('P2.Operable'!D264),"",'P2.Operable'!D264)</f>
        <v/>
      </c>
      <c r="T36" s="128" t="str">
        <f>IF(ISBLANK('P2.Operable'!D302),"",'P2.Operable'!D302)</f>
        <v/>
      </c>
      <c r="U36" s="128" t="str">
        <f>IF(ISBLANK('P2.Operable'!D340),"",'P2.Operable'!D340)</f>
        <v/>
      </c>
      <c r="V36" s="128" t="str">
        <f>IF(ISBLANK('P2.Operable'!D378),"",'P2.Operable'!D378)</f>
        <v/>
      </c>
      <c r="W36" s="128" t="str">
        <f>IF(ISBLANK('P2.Operable'!D530),"",'P2.Operable'!D530)</f>
        <v/>
      </c>
      <c r="X36" s="128" t="str">
        <f>IF(ISBLANK('P2.Operable'!D568),"",'P2.Operable'!D568)</f>
        <v/>
      </c>
      <c r="Y36" s="128" t="str">
        <f>IF(ISBLANK('P2.Operable'!D606),"",'P2.Operable'!D606)</f>
        <v/>
      </c>
      <c r="Z36" s="128" t="str">
        <f>IF(ISBLANK('P2.Operable'!D644),"",'P2.Operable'!D644)</f>
        <v/>
      </c>
      <c r="AA36" s="128" t="str">
        <f>IF(ISBLANK('P3.Comprensible'!D36),"",'P3.Comprensible'!D36)</f>
        <v/>
      </c>
      <c r="AB36" s="128" t="str">
        <f>IF(ISBLANK('P3.Comprensible'!D112),"",'P3.Comprensible'!D112)</f>
        <v/>
      </c>
      <c r="AC36" s="128" t="str">
        <f>IF(ISBLANK('P3.Comprensible'!D150),"",'P3.Comprensible'!D150)</f>
        <v/>
      </c>
      <c r="AD36" s="128" t="str">
        <f>IF(ISBLANK('P3.Comprensible'!D264),"",'P3.Comprensible'!D264)</f>
        <v/>
      </c>
      <c r="AE36" s="128" t="str">
        <f>IF(ISBLANK('P3.Comprensible'!D302),"",'P3.Comprensible'!D302)</f>
        <v/>
      </c>
      <c r="AF36" s="128" t="str">
        <f>IF(ISBLANK('P4.Robusto'!D36),"",'P4.Robusto'!D36)</f>
        <v/>
      </c>
      <c r="AG36" s="128" t="str">
        <f>IF(ISBLANK('P4.Robusto'!D74),"",'P4.Robusto'!D74)</f>
        <v/>
      </c>
      <c r="AH36" s="129"/>
      <c r="AI36" s="39"/>
      <c r="AJ36" s="39"/>
      <c r="AK36" s="39"/>
    </row>
    <row r="37" spans="1:37" ht="20">
      <c r="A37" s="39"/>
      <c r="B37" s="126" t="str">
        <f>IF( ISBLANK('03.Muestra'!$C26),"",'03.Muestra'!$C26)</f>
        <v/>
      </c>
      <c r="C37" s="127" t="str">
        <f>IF( ISBLANK('03.Muestra'!$E26),"",'03.Muestra'!$E26)</f>
        <v/>
      </c>
      <c r="D37" s="128" t="str">
        <f>IF(ISBLANK('P1.Perceptible'!D37),"",'P1.Perceptible'!D37)</f>
        <v/>
      </c>
      <c r="E37" s="128" t="str">
        <f>IF(ISBLANK('P1.Perceptible'!D75),"",'P1.Perceptible'!D75)</f>
        <v/>
      </c>
      <c r="F37" s="128" t="str">
        <f>IF(ISBLANK('P1.Perceptible'!D113),"",'P1.Perceptible'!D113)</f>
        <v/>
      </c>
      <c r="G37" s="128" t="str">
        <f>IF(ISBLANK('P1.Perceptible'!D151),"",'P1.Perceptible'!D151)</f>
        <v/>
      </c>
      <c r="H37" s="128" t="str">
        <f>IF(ISBLANK('P1.Perceptible'!D265),"",'P1.Perceptible'!D265)</f>
        <v/>
      </c>
      <c r="I37" s="128" t="str">
        <f>IF(ISBLANK('P1.Perceptible'!D303),"",'P1.Perceptible'!D303)</f>
        <v/>
      </c>
      <c r="J37" s="128" t="str">
        <f>IF(ISBLANK('P1.Perceptible'!D341),"",'P1.Perceptible'!D341)</f>
        <v/>
      </c>
      <c r="K37" s="128" t="str">
        <f>IF(ISBLANK('P1.Perceptible'!D455),"",'P1.Perceptible'!D455)</f>
        <v/>
      </c>
      <c r="L37" s="128" t="str">
        <f>IF(ISBLANK('P1.Perceptible'!D493),"",'P1.Perceptible'!D493)</f>
        <v/>
      </c>
      <c r="M37" s="128" t="str">
        <f>IF(ISBLANK('P2.Operable'!D37),"",'P2.Operable'!D37)</f>
        <v/>
      </c>
      <c r="N37" s="128" t="str">
        <f>IF(ISBLANK('P2.Operable'!D75),"",'P2.Operable'!D75)</f>
        <v/>
      </c>
      <c r="O37" s="128" t="str">
        <f>IF(ISBLANK('P2.Operable'!D113),"",'P2.Operable'!D113)</f>
        <v/>
      </c>
      <c r="P37" s="128" t="str">
        <f>IF(ISBLANK('P2.Operable'!D151),"",'P2.Operable'!D151)</f>
        <v/>
      </c>
      <c r="Q37" s="128" t="str">
        <f>IF(ISBLANK('P2.Operable'!D189),"",'P2.Operable'!D189)</f>
        <v/>
      </c>
      <c r="R37" s="128" t="str">
        <f>IF(ISBLANK('P2.Operable'!D227),"",'P2.Operable'!D227)</f>
        <v/>
      </c>
      <c r="S37" s="128" t="str">
        <f>IF(ISBLANK('P2.Operable'!D265),"",'P2.Operable'!D265)</f>
        <v/>
      </c>
      <c r="T37" s="128" t="str">
        <f>IF(ISBLANK('P2.Operable'!D303),"",'P2.Operable'!D303)</f>
        <v/>
      </c>
      <c r="U37" s="128" t="str">
        <f>IF(ISBLANK('P2.Operable'!D341),"",'P2.Operable'!D341)</f>
        <v/>
      </c>
      <c r="V37" s="128" t="str">
        <f>IF(ISBLANK('P2.Operable'!D379),"",'P2.Operable'!D379)</f>
        <v/>
      </c>
      <c r="W37" s="128" t="str">
        <f>IF(ISBLANK('P2.Operable'!D531),"",'P2.Operable'!D531)</f>
        <v/>
      </c>
      <c r="X37" s="128" t="str">
        <f>IF(ISBLANK('P2.Operable'!D569),"",'P2.Operable'!D569)</f>
        <v/>
      </c>
      <c r="Y37" s="128" t="str">
        <f>IF(ISBLANK('P2.Operable'!D607),"",'P2.Operable'!D607)</f>
        <v/>
      </c>
      <c r="Z37" s="128" t="str">
        <f>IF(ISBLANK('P2.Operable'!D645),"",'P2.Operable'!D645)</f>
        <v/>
      </c>
      <c r="AA37" s="128" t="str">
        <f>IF(ISBLANK('P3.Comprensible'!D37),"",'P3.Comprensible'!D37)</f>
        <v/>
      </c>
      <c r="AB37" s="128" t="str">
        <f>IF(ISBLANK('P3.Comprensible'!D113),"",'P3.Comprensible'!D113)</f>
        <v/>
      </c>
      <c r="AC37" s="128" t="str">
        <f>IF(ISBLANK('P3.Comprensible'!D151),"",'P3.Comprensible'!D151)</f>
        <v/>
      </c>
      <c r="AD37" s="128" t="str">
        <f>IF(ISBLANK('P3.Comprensible'!D265),"",'P3.Comprensible'!D265)</f>
        <v/>
      </c>
      <c r="AE37" s="128" t="str">
        <f>IF(ISBLANK('P3.Comprensible'!D303),"",'P3.Comprensible'!D303)</f>
        <v/>
      </c>
      <c r="AF37" s="128" t="str">
        <f>IF(ISBLANK('P4.Robusto'!D37),"",'P4.Robusto'!D37)</f>
        <v/>
      </c>
      <c r="AG37" s="128" t="str">
        <f>IF(ISBLANK('P4.Robusto'!D75),"",'P4.Robusto'!D75)</f>
        <v/>
      </c>
      <c r="AH37" s="129"/>
      <c r="AI37" s="39"/>
      <c r="AJ37" s="39"/>
      <c r="AK37" s="39"/>
    </row>
    <row r="38" spans="1:37" ht="20">
      <c r="A38" s="39"/>
      <c r="B38" s="126" t="str">
        <f>IF( ISBLANK('03.Muestra'!$C27),"",'03.Muestra'!$C27)</f>
        <v/>
      </c>
      <c r="C38" s="127" t="str">
        <f>IF( ISBLANK('03.Muestra'!$E27),"",'03.Muestra'!$E27)</f>
        <v/>
      </c>
      <c r="D38" s="128" t="str">
        <f>IF(ISBLANK('P1.Perceptible'!D38),"",'P1.Perceptible'!D38)</f>
        <v/>
      </c>
      <c r="E38" s="128" t="str">
        <f>IF(ISBLANK('P1.Perceptible'!D76),"",'P1.Perceptible'!D76)</f>
        <v/>
      </c>
      <c r="F38" s="128" t="str">
        <f>IF(ISBLANK('P1.Perceptible'!D114),"",'P1.Perceptible'!D114)</f>
        <v/>
      </c>
      <c r="G38" s="128" t="str">
        <f>IF(ISBLANK('P1.Perceptible'!D152),"",'P1.Perceptible'!D152)</f>
        <v/>
      </c>
      <c r="H38" s="128" t="str">
        <f>IF(ISBLANK('P1.Perceptible'!D266),"",'P1.Perceptible'!D266)</f>
        <v/>
      </c>
      <c r="I38" s="128" t="str">
        <f>IF(ISBLANK('P1.Perceptible'!D304),"",'P1.Perceptible'!D304)</f>
        <v/>
      </c>
      <c r="J38" s="128" t="str">
        <f>IF(ISBLANK('P1.Perceptible'!D342),"",'P1.Perceptible'!D342)</f>
        <v/>
      </c>
      <c r="K38" s="128" t="str">
        <f>IF(ISBLANK('P1.Perceptible'!D456),"",'P1.Perceptible'!D456)</f>
        <v/>
      </c>
      <c r="L38" s="128" t="str">
        <f>IF(ISBLANK('P1.Perceptible'!D494),"",'P1.Perceptible'!D494)</f>
        <v/>
      </c>
      <c r="M38" s="128" t="str">
        <f>IF(ISBLANK('P2.Operable'!D38),"",'P2.Operable'!D38)</f>
        <v/>
      </c>
      <c r="N38" s="128" t="str">
        <f>IF(ISBLANK('P2.Operable'!D76),"",'P2.Operable'!D76)</f>
        <v/>
      </c>
      <c r="O38" s="128" t="str">
        <f>IF(ISBLANK('P2.Operable'!D114),"",'P2.Operable'!D114)</f>
        <v/>
      </c>
      <c r="P38" s="128" t="str">
        <f>IF(ISBLANK('P2.Operable'!D152),"",'P2.Operable'!D152)</f>
        <v/>
      </c>
      <c r="Q38" s="128" t="str">
        <f>IF(ISBLANK('P2.Operable'!D190),"",'P2.Operable'!D190)</f>
        <v/>
      </c>
      <c r="R38" s="128" t="str">
        <f>IF(ISBLANK('P2.Operable'!D228),"",'P2.Operable'!D228)</f>
        <v/>
      </c>
      <c r="S38" s="128" t="str">
        <f>IF(ISBLANK('P2.Operable'!D266),"",'P2.Operable'!D266)</f>
        <v/>
      </c>
      <c r="T38" s="128" t="str">
        <f>IF(ISBLANK('P2.Operable'!D304),"",'P2.Operable'!D304)</f>
        <v/>
      </c>
      <c r="U38" s="128" t="str">
        <f>IF(ISBLANK('P2.Operable'!D342),"",'P2.Operable'!D342)</f>
        <v/>
      </c>
      <c r="V38" s="128" t="str">
        <f>IF(ISBLANK('P2.Operable'!D380),"",'P2.Operable'!D380)</f>
        <v/>
      </c>
      <c r="W38" s="128" t="str">
        <f>IF(ISBLANK('P2.Operable'!D532),"",'P2.Operable'!D532)</f>
        <v/>
      </c>
      <c r="X38" s="128" t="str">
        <f>IF(ISBLANK('P2.Operable'!D570),"",'P2.Operable'!D570)</f>
        <v/>
      </c>
      <c r="Y38" s="128" t="str">
        <f>IF(ISBLANK('P2.Operable'!D608),"",'P2.Operable'!D608)</f>
        <v/>
      </c>
      <c r="Z38" s="128" t="str">
        <f>IF(ISBLANK('P2.Operable'!D646),"",'P2.Operable'!D646)</f>
        <v/>
      </c>
      <c r="AA38" s="128" t="str">
        <f>IF(ISBLANK('P3.Comprensible'!D38),"",'P3.Comprensible'!D38)</f>
        <v/>
      </c>
      <c r="AB38" s="128" t="str">
        <f>IF(ISBLANK('P3.Comprensible'!D114),"",'P3.Comprensible'!D114)</f>
        <v/>
      </c>
      <c r="AC38" s="128" t="str">
        <f>IF(ISBLANK('P3.Comprensible'!D152),"",'P3.Comprensible'!D152)</f>
        <v/>
      </c>
      <c r="AD38" s="128" t="str">
        <f>IF(ISBLANK('P3.Comprensible'!D266),"",'P3.Comprensible'!D266)</f>
        <v/>
      </c>
      <c r="AE38" s="128" t="str">
        <f>IF(ISBLANK('P3.Comprensible'!D304),"",'P3.Comprensible'!D304)</f>
        <v/>
      </c>
      <c r="AF38" s="128" t="str">
        <f>IF(ISBLANK('P4.Robusto'!D38),"",'P4.Robusto'!D38)</f>
        <v/>
      </c>
      <c r="AG38" s="128" t="str">
        <f>IF(ISBLANK('P4.Robusto'!D76),"",'P4.Robusto'!D76)</f>
        <v/>
      </c>
      <c r="AH38" s="129"/>
      <c r="AI38" s="39"/>
      <c r="AJ38" s="39"/>
      <c r="AK38" s="39"/>
    </row>
    <row r="39" spans="1:37" ht="20">
      <c r="A39" s="39"/>
      <c r="B39" s="126" t="str">
        <f>IF( ISBLANK('03.Muestra'!$C28),"",'03.Muestra'!$C28)</f>
        <v/>
      </c>
      <c r="C39" s="127" t="str">
        <f>IF( ISBLANK('03.Muestra'!$E28),"",'03.Muestra'!$E28)</f>
        <v/>
      </c>
      <c r="D39" s="128" t="str">
        <f>IF(ISBLANK('P1.Perceptible'!D39),"",'P1.Perceptible'!D39)</f>
        <v/>
      </c>
      <c r="E39" s="128" t="str">
        <f>IF(ISBLANK('P1.Perceptible'!D77),"",'P1.Perceptible'!D77)</f>
        <v/>
      </c>
      <c r="F39" s="128" t="str">
        <f>IF(ISBLANK('P1.Perceptible'!D115),"",'P1.Perceptible'!D115)</f>
        <v/>
      </c>
      <c r="G39" s="128" t="str">
        <f>IF(ISBLANK('P1.Perceptible'!D153),"",'P1.Perceptible'!D153)</f>
        <v/>
      </c>
      <c r="H39" s="128" t="str">
        <f>IF(ISBLANK('P1.Perceptible'!D267),"",'P1.Perceptible'!D267)</f>
        <v/>
      </c>
      <c r="I39" s="128" t="str">
        <f>IF(ISBLANK('P1.Perceptible'!D305),"",'P1.Perceptible'!D305)</f>
        <v/>
      </c>
      <c r="J39" s="128" t="str">
        <f>IF(ISBLANK('P1.Perceptible'!D343),"",'P1.Perceptible'!D343)</f>
        <v/>
      </c>
      <c r="K39" s="128" t="str">
        <f>IF(ISBLANK('P1.Perceptible'!D457),"",'P1.Perceptible'!D457)</f>
        <v/>
      </c>
      <c r="L39" s="128" t="str">
        <f>IF(ISBLANK('P1.Perceptible'!D495),"",'P1.Perceptible'!D495)</f>
        <v/>
      </c>
      <c r="M39" s="128" t="str">
        <f>IF(ISBLANK('P2.Operable'!D39),"",'P2.Operable'!D39)</f>
        <v/>
      </c>
      <c r="N39" s="128" t="str">
        <f>IF(ISBLANK('P2.Operable'!D77),"",'P2.Operable'!D77)</f>
        <v/>
      </c>
      <c r="O39" s="128" t="str">
        <f>IF(ISBLANK('P2.Operable'!D115),"",'P2.Operable'!D115)</f>
        <v/>
      </c>
      <c r="P39" s="128" t="str">
        <f>IF(ISBLANK('P2.Operable'!D153),"",'P2.Operable'!D153)</f>
        <v/>
      </c>
      <c r="Q39" s="128" t="str">
        <f>IF(ISBLANK('P2.Operable'!D191),"",'P2.Operable'!D191)</f>
        <v/>
      </c>
      <c r="R39" s="128" t="str">
        <f>IF(ISBLANK('P2.Operable'!D229),"",'P2.Operable'!D229)</f>
        <v/>
      </c>
      <c r="S39" s="128" t="str">
        <f>IF(ISBLANK('P2.Operable'!D267),"",'P2.Operable'!D267)</f>
        <v/>
      </c>
      <c r="T39" s="128" t="str">
        <f>IF(ISBLANK('P2.Operable'!D305),"",'P2.Operable'!D305)</f>
        <v/>
      </c>
      <c r="U39" s="128" t="str">
        <f>IF(ISBLANK('P2.Operable'!D343),"",'P2.Operable'!D343)</f>
        <v/>
      </c>
      <c r="V39" s="128" t="str">
        <f>IF(ISBLANK('P2.Operable'!D381),"",'P2.Operable'!D381)</f>
        <v/>
      </c>
      <c r="W39" s="128" t="str">
        <f>IF(ISBLANK('P2.Operable'!D533),"",'P2.Operable'!D533)</f>
        <v/>
      </c>
      <c r="X39" s="128" t="str">
        <f>IF(ISBLANK('P2.Operable'!D571),"",'P2.Operable'!D571)</f>
        <v/>
      </c>
      <c r="Y39" s="128" t="str">
        <f>IF(ISBLANK('P2.Operable'!D609),"",'P2.Operable'!D609)</f>
        <v/>
      </c>
      <c r="Z39" s="128" t="str">
        <f>IF(ISBLANK('P2.Operable'!D647),"",'P2.Operable'!D647)</f>
        <v/>
      </c>
      <c r="AA39" s="128" t="str">
        <f>IF(ISBLANK('P3.Comprensible'!D39),"",'P3.Comprensible'!D39)</f>
        <v/>
      </c>
      <c r="AB39" s="128" t="str">
        <f>IF(ISBLANK('P3.Comprensible'!D115),"",'P3.Comprensible'!D115)</f>
        <v/>
      </c>
      <c r="AC39" s="128" t="str">
        <f>IF(ISBLANK('P3.Comprensible'!D153),"",'P3.Comprensible'!D153)</f>
        <v/>
      </c>
      <c r="AD39" s="128" t="str">
        <f>IF(ISBLANK('P3.Comprensible'!D267),"",'P3.Comprensible'!D267)</f>
        <v/>
      </c>
      <c r="AE39" s="128" t="str">
        <f>IF(ISBLANK('P3.Comprensible'!D305),"",'P3.Comprensible'!D305)</f>
        <v/>
      </c>
      <c r="AF39" s="128" t="str">
        <f>IF(ISBLANK('P4.Robusto'!D39),"",'P4.Robusto'!D39)</f>
        <v/>
      </c>
      <c r="AG39" s="128" t="str">
        <f>IF(ISBLANK('P4.Robusto'!D77),"",'P4.Robusto'!D77)</f>
        <v/>
      </c>
      <c r="AH39" s="129"/>
      <c r="AI39" s="39"/>
      <c r="AJ39" s="39"/>
      <c r="AK39" s="39"/>
    </row>
    <row r="40" spans="1:37" ht="20">
      <c r="A40" s="39"/>
      <c r="B40" s="126" t="str">
        <f>IF( ISBLANK('03.Muestra'!$C29),"",'03.Muestra'!$C29)</f>
        <v/>
      </c>
      <c r="C40" s="127" t="str">
        <f>IF( ISBLANK('03.Muestra'!$E29),"",'03.Muestra'!$E29)</f>
        <v/>
      </c>
      <c r="D40" s="128" t="str">
        <f>IF(ISBLANK('P1.Perceptible'!D40),"",'P1.Perceptible'!D40)</f>
        <v/>
      </c>
      <c r="E40" s="128" t="str">
        <f>IF(ISBLANK('P1.Perceptible'!D78),"",'P1.Perceptible'!D78)</f>
        <v/>
      </c>
      <c r="F40" s="128" t="str">
        <f>IF(ISBLANK('P1.Perceptible'!D116),"",'P1.Perceptible'!D116)</f>
        <v/>
      </c>
      <c r="G40" s="128" t="str">
        <f>IF(ISBLANK('P1.Perceptible'!D154),"",'P1.Perceptible'!D154)</f>
        <v/>
      </c>
      <c r="H40" s="128" t="str">
        <f>IF(ISBLANK('P1.Perceptible'!D268),"",'P1.Perceptible'!D268)</f>
        <v/>
      </c>
      <c r="I40" s="128" t="str">
        <f>IF(ISBLANK('P1.Perceptible'!D306),"",'P1.Perceptible'!D306)</f>
        <v/>
      </c>
      <c r="J40" s="128" t="str">
        <f>IF(ISBLANK('P1.Perceptible'!D344),"",'P1.Perceptible'!D344)</f>
        <v/>
      </c>
      <c r="K40" s="128" t="str">
        <f>IF(ISBLANK('P1.Perceptible'!D458),"",'P1.Perceptible'!D458)</f>
        <v/>
      </c>
      <c r="L40" s="128" t="str">
        <f>IF(ISBLANK('P1.Perceptible'!D496),"",'P1.Perceptible'!D496)</f>
        <v/>
      </c>
      <c r="M40" s="128" t="str">
        <f>IF(ISBLANK('P2.Operable'!D40),"",'P2.Operable'!D40)</f>
        <v/>
      </c>
      <c r="N40" s="128" t="str">
        <f>IF(ISBLANK('P2.Operable'!D78),"",'P2.Operable'!D78)</f>
        <v/>
      </c>
      <c r="O40" s="128" t="str">
        <f>IF(ISBLANK('P2.Operable'!D116),"",'P2.Operable'!D116)</f>
        <v/>
      </c>
      <c r="P40" s="128" t="str">
        <f>IF(ISBLANK('P2.Operable'!D154),"",'P2.Operable'!D154)</f>
        <v/>
      </c>
      <c r="Q40" s="128" t="str">
        <f>IF(ISBLANK('P2.Operable'!D192),"",'P2.Operable'!D192)</f>
        <v/>
      </c>
      <c r="R40" s="128" t="str">
        <f>IF(ISBLANK('P2.Operable'!D230),"",'P2.Operable'!D230)</f>
        <v/>
      </c>
      <c r="S40" s="128" t="str">
        <f>IF(ISBLANK('P2.Operable'!D268),"",'P2.Operable'!D268)</f>
        <v/>
      </c>
      <c r="T40" s="128" t="str">
        <f>IF(ISBLANK('P2.Operable'!D306),"",'P2.Operable'!D306)</f>
        <v/>
      </c>
      <c r="U40" s="128" t="str">
        <f>IF(ISBLANK('P2.Operable'!D344),"",'P2.Operable'!D344)</f>
        <v/>
      </c>
      <c r="V40" s="128" t="str">
        <f>IF(ISBLANK('P2.Operable'!D382),"",'P2.Operable'!D382)</f>
        <v/>
      </c>
      <c r="W40" s="128" t="str">
        <f>IF(ISBLANK('P2.Operable'!D534),"",'P2.Operable'!D534)</f>
        <v/>
      </c>
      <c r="X40" s="128" t="str">
        <f>IF(ISBLANK('P2.Operable'!D572),"",'P2.Operable'!D572)</f>
        <v/>
      </c>
      <c r="Y40" s="128" t="str">
        <f>IF(ISBLANK('P2.Operable'!D610),"",'P2.Operable'!D610)</f>
        <v/>
      </c>
      <c r="Z40" s="128" t="str">
        <f>IF(ISBLANK('P2.Operable'!D648),"",'P2.Operable'!D648)</f>
        <v/>
      </c>
      <c r="AA40" s="128" t="str">
        <f>IF(ISBLANK('P3.Comprensible'!D40),"",'P3.Comprensible'!D40)</f>
        <v/>
      </c>
      <c r="AB40" s="128" t="str">
        <f>IF(ISBLANK('P3.Comprensible'!D116),"",'P3.Comprensible'!D116)</f>
        <v/>
      </c>
      <c r="AC40" s="128" t="str">
        <f>IF(ISBLANK('P3.Comprensible'!D154),"",'P3.Comprensible'!D154)</f>
        <v/>
      </c>
      <c r="AD40" s="128" t="str">
        <f>IF(ISBLANK('P3.Comprensible'!D268),"",'P3.Comprensible'!D268)</f>
        <v/>
      </c>
      <c r="AE40" s="128" t="str">
        <f>IF(ISBLANK('P3.Comprensible'!D306),"",'P3.Comprensible'!D306)</f>
        <v/>
      </c>
      <c r="AF40" s="128" t="str">
        <f>IF(ISBLANK('P4.Robusto'!D40),"",'P4.Robusto'!D40)</f>
        <v/>
      </c>
      <c r="AG40" s="128" t="str">
        <f>IF(ISBLANK('P4.Robusto'!D78),"",'P4.Robusto'!D78)</f>
        <v/>
      </c>
      <c r="AH40" s="129"/>
      <c r="AI40" s="39"/>
      <c r="AJ40" s="39"/>
      <c r="AK40" s="39"/>
    </row>
    <row r="41" spans="1:37" ht="20">
      <c r="A41" s="39"/>
      <c r="B41" s="126" t="str">
        <f>IF( ISBLANK('03.Muestra'!$C30),"",'03.Muestra'!$C30)</f>
        <v/>
      </c>
      <c r="C41" s="127" t="str">
        <f>IF( ISBLANK('03.Muestra'!$E30),"",'03.Muestra'!$E30)</f>
        <v/>
      </c>
      <c r="D41" s="128" t="str">
        <f>IF(ISBLANK('P1.Perceptible'!D41),"",'P1.Perceptible'!D41)</f>
        <v/>
      </c>
      <c r="E41" s="128" t="str">
        <f>IF(ISBLANK('P1.Perceptible'!D79),"",'P1.Perceptible'!D79)</f>
        <v/>
      </c>
      <c r="F41" s="128" t="str">
        <f>IF(ISBLANK('P1.Perceptible'!D117),"",'P1.Perceptible'!D117)</f>
        <v/>
      </c>
      <c r="G41" s="128" t="str">
        <f>IF(ISBLANK('P1.Perceptible'!D155),"",'P1.Perceptible'!D155)</f>
        <v/>
      </c>
      <c r="H41" s="128" t="str">
        <f>IF(ISBLANK('P1.Perceptible'!D269),"",'P1.Perceptible'!D269)</f>
        <v/>
      </c>
      <c r="I41" s="128" t="str">
        <f>IF(ISBLANK('P1.Perceptible'!D307),"",'P1.Perceptible'!D307)</f>
        <v/>
      </c>
      <c r="J41" s="128" t="str">
        <f>IF(ISBLANK('P1.Perceptible'!D345),"",'P1.Perceptible'!D345)</f>
        <v/>
      </c>
      <c r="K41" s="128" t="str">
        <f>IF(ISBLANK('P1.Perceptible'!D459),"",'P1.Perceptible'!D459)</f>
        <v/>
      </c>
      <c r="L41" s="128" t="str">
        <f>IF(ISBLANK('P1.Perceptible'!D497),"",'P1.Perceptible'!D497)</f>
        <v/>
      </c>
      <c r="M41" s="128" t="str">
        <f>IF(ISBLANK('P2.Operable'!D41),"",'P2.Operable'!D41)</f>
        <v/>
      </c>
      <c r="N41" s="128" t="str">
        <f>IF(ISBLANK('P2.Operable'!D79),"",'P2.Operable'!D79)</f>
        <v/>
      </c>
      <c r="O41" s="128" t="str">
        <f>IF(ISBLANK('P2.Operable'!D117),"",'P2.Operable'!D117)</f>
        <v/>
      </c>
      <c r="P41" s="128" t="str">
        <f>IF(ISBLANK('P2.Operable'!D155),"",'P2.Operable'!D155)</f>
        <v/>
      </c>
      <c r="Q41" s="128" t="str">
        <f>IF(ISBLANK('P2.Operable'!D193),"",'P2.Operable'!D193)</f>
        <v/>
      </c>
      <c r="R41" s="128" t="str">
        <f>IF(ISBLANK('P2.Operable'!D231),"",'P2.Operable'!D231)</f>
        <v/>
      </c>
      <c r="S41" s="128" t="str">
        <f>IF(ISBLANK('P2.Operable'!D269),"",'P2.Operable'!D269)</f>
        <v/>
      </c>
      <c r="T41" s="128" t="str">
        <f>IF(ISBLANK('P2.Operable'!D307),"",'P2.Operable'!D307)</f>
        <v/>
      </c>
      <c r="U41" s="128" t="str">
        <f>IF(ISBLANK('P2.Operable'!D345),"",'P2.Operable'!D345)</f>
        <v/>
      </c>
      <c r="V41" s="128" t="str">
        <f>IF(ISBLANK('P2.Operable'!D383),"",'P2.Operable'!D383)</f>
        <v/>
      </c>
      <c r="W41" s="128" t="str">
        <f>IF(ISBLANK('P2.Operable'!D535),"",'P2.Operable'!D535)</f>
        <v/>
      </c>
      <c r="X41" s="128" t="str">
        <f>IF(ISBLANK('P2.Operable'!D573),"",'P2.Operable'!D573)</f>
        <v/>
      </c>
      <c r="Y41" s="128" t="str">
        <f>IF(ISBLANK('P2.Operable'!D611),"",'P2.Operable'!D611)</f>
        <v/>
      </c>
      <c r="Z41" s="128" t="str">
        <f>IF(ISBLANK('P2.Operable'!D649),"",'P2.Operable'!D649)</f>
        <v/>
      </c>
      <c r="AA41" s="128" t="str">
        <f>IF(ISBLANK('P3.Comprensible'!D41),"",'P3.Comprensible'!D41)</f>
        <v/>
      </c>
      <c r="AB41" s="128" t="str">
        <f>IF(ISBLANK('P3.Comprensible'!D117),"",'P3.Comprensible'!D117)</f>
        <v/>
      </c>
      <c r="AC41" s="128" t="str">
        <f>IF(ISBLANK('P3.Comprensible'!D155),"",'P3.Comprensible'!D155)</f>
        <v/>
      </c>
      <c r="AD41" s="128" t="str">
        <f>IF(ISBLANK('P3.Comprensible'!D269),"",'P3.Comprensible'!D269)</f>
        <v/>
      </c>
      <c r="AE41" s="128" t="str">
        <f>IF(ISBLANK('P3.Comprensible'!D307),"",'P3.Comprensible'!D307)</f>
        <v/>
      </c>
      <c r="AF41" s="128" t="str">
        <f>IF(ISBLANK('P4.Robusto'!D41),"",'P4.Robusto'!D41)</f>
        <v/>
      </c>
      <c r="AG41" s="128" t="str">
        <f>IF(ISBLANK('P4.Robusto'!D79),"",'P4.Robusto'!D79)</f>
        <v/>
      </c>
      <c r="AH41" s="129"/>
      <c r="AI41" s="39"/>
      <c r="AJ41" s="39"/>
      <c r="AK41" s="39"/>
    </row>
    <row r="42" spans="1:37" ht="20">
      <c r="A42" s="39"/>
      <c r="B42" s="126" t="str">
        <f>IF( ISBLANK('03.Muestra'!$C31),"",'03.Muestra'!$C31)</f>
        <v/>
      </c>
      <c r="C42" s="127" t="str">
        <f>IF( ISBLANK('03.Muestra'!$E31),"",'03.Muestra'!$E31)</f>
        <v/>
      </c>
      <c r="D42" s="128" t="str">
        <f>IF(ISBLANK('P1.Perceptible'!D42),"",'P1.Perceptible'!D42)</f>
        <v/>
      </c>
      <c r="E42" s="128" t="str">
        <f>IF(ISBLANK('P1.Perceptible'!D80),"",'P1.Perceptible'!D80)</f>
        <v/>
      </c>
      <c r="F42" s="128" t="str">
        <f>IF(ISBLANK('P1.Perceptible'!D118),"",'P1.Perceptible'!D118)</f>
        <v/>
      </c>
      <c r="G42" s="128" t="str">
        <f>IF(ISBLANK('P1.Perceptible'!D156),"",'P1.Perceptible'!D156)</f>
        <v/>
      </c>
      <c r="H42" s="128" t="str">
        <f>IF(ISBLANK('P1.Perceptible'!D270),"",'P1.Perceptible'!D270)</f>
        <v/>
      </c>
      <c r="I42" s="128" t="str">
        <f>IF(ISBLANK('P1.Perceptible'!D308),"",'P1.Perceptible'!D308)</f>
        <v/>
      </c>
      <c r="J42" s="128" t="str">
        <f>IF(ISBLANK('P1.Perceptible'!D346),"",'P1.Perceptible'!D346)</f>
        <v/>
      </c>
      <c r="K42" s="128" t="str">
        <f>IF(ISBLANK('P1.Perceptible'!D460),"",'P1.Perceptible'!D460)</f>
        <v/>
      </c>
      <c r="L42" s="128" t="str">
        <f>IF(ISBLANK('P1.Perceptible'!D498),"",'P1.Perceptible'!D498)</f>
        <v/>
      </c>
      <c r="M42" s="128" t="str">
        <f>IF(ISBLANK('P2.Operable'!D42),"",'P2.Operable'!D42)</f>
        <v/>
      </c>
      <c r="N42" s="128" t="str">
        <f>IF(ISBLANK('P2.Operable'!D80),"",'P2.Operable'!D80)</f>
        <v/>
      </c>
      <c r="O42" s="128" t="str">
        <f>IF(ISBLANK('P2.Operable'!D118),"",'P2.Operable'!D118)</f>
        <v/>
      </c>
      <c r="P42" s="128" t="str">
        <f>IF(ISBLANK('P2.Operable'!D156),"",'P2.Operable'!D156)</f>
        <v/>
      </c>
      <c r="Q42" s="128" t="str">
        <f>IF(ISBLANK('P2.Operable'!D194),"",'P2.Operable'!D194)</f>
        <v/>
      </c>
      <c r="R42" s="128" t="str">
        <f>IF(ISBLANK('P2.Operable'!D232),"",'P2.Operable'!D232)</f>
        <v/>
      </c>
      <c r="S42" s="128" t="str">
        <f>IF(ISBLANK('P2.Operable'!D270),"",'P2.Operable'!D270)</f>
        <v/>
      </c>
      <c r="T42" s="128" t="str">
        <f>IF(ISBLANK('P2.Operable'!D308),"",'P2.Operable'!D308)</f>
        <v/>
      </c>
      <c r="U42" s="128" t="str">
        <f>IF(ISBLANK('P2.Operable'!D346),"",'P2.Operable'!D346)</f>
        <v/>
      </c>
      <c r="V42" s="128" t="str">
        <f>IF(ISBLANK('P2.Operable'!D384),"",'P2.Operable'!D384)</f>
        <v/>
      </c>
      <c r="W42" s="128" t="str">
        <f>IF(ISBLANK('P2.Operable'!D536),"",'P2.Operable'!D536)</f>
        <v/>
      </c>
      <c r="X42" s="128" t="str">
        <f>IF(ISBLANK('P2.Operable'!D574),"",'P2.Operable'!D574)</f>
        <v/>
      </c>
      <c r="Y42" s="128" t="str">
        <f>IF(ISBLANK('P2.Operable'!D612),"",'P2.Operable'!D612)</f>
        <v/>
      </c>
      <c r="Z42" s="128" t="str">
        <f>IF(ISBLANK('P2.Operable'!D650),"",'P2.Operable'!D650)</f>
        <v/>
      </c>
      <c r="AA42" s="128" t="str">
        <f>IF(ISBLANK('P3.Comprensible'!D42),"",'P3.Comprensible'!D42)</f>
        <v/>
      </c>
      <c r="AB42" s="128" t="str">
        <f>IF(ISBLANK('P3.Comprensible'!D118),"",'P3.Comprensible'!D118)</f>
        <v/>
      </c>
      <c r="AC42" s="128" t="str">
        <f>IF(ISBLANK('P3.Comprensible'!D156),"",'P3.Comprensible'!D156)</f>
        <v/>
      </c>
      <c r="AD42" s="128" t="str">
        <f>IF(ISBLANK('P3.Comprensible'!D270),"",'P3.Comprensible'!D270)</f>
        <v/>
      </c>
      <c r="AE42" s="128" t="str">
        <f>IF(ISBLANK('P3.Comprensible'!D308),"",'P3.Comprensible'!D308)</f>
        <v/>
      </c>
      <c r="AF42" s="128" t="str">
        <f>IF(ISBLANK('P4.Robusto'!D42),"",'P4.Robusto'!D42)</f>
        <v/>
      </c>
      <c r="AG42" s="128" t="str">
        <f>IF(ISBLANK('P4.Robusto'!D80),"",'P4.Robusto'!D80)</f>
        <v/>
      </c>
      <c r="AH42" s="129"/>
      <c r="AI42" s="39"/>
      <c r="AJ42" s="39"/>
      <c r="AK42" s="39"/>
    </row>
    <row r="43" spans="1:37" ht="20">
      <c r="A43" s="39"/>
      <c r="B43" s="126" t="str">
        <f>IF( ISBLANK('03.Muestra'!$C32),"",'03.Muestra'!$C32)</f>
        <v/>
      </c>
      <c r="C43" s="127" t="str">
        <f>IF( ISBLANK('03.Muestra'!$E32),"",'03.Muestra'!$E32)</f>
        <v/>
      </c>
      <c r="D43" s="128" t="str">
        <f>IF(ISBLANK('P1.Perceptible'!D43),"",'P1.Perceptible'!D43)</f>
        <v/>
      </c>
      <c r="E43" s="128" t="str">
        <f>IF(ISBLANK('P1.Perceptible'!D81),"",'P1.Perceptible'!D81)</f>
        <v/>
      </c>
      <c r="F43" s="128" t="str">
        <f>IF(ISBLANK('P1.Perceptible'!D119),"",'P1.Perceptible'!D119)</f>
        <v/>
      </c>
      <c r="G43" s="128" t="str">
        <f>IF(ISBLANK('P1.Perceptible'!D157),"",'P1.Perceptible'!D157)</f>
        <v/>
      </c>
      <c r="H43" s="128" t="str">
        <f>IF(ISBLANK('P1.Perceptible'!D271),"",'P1.Perceptible'!D271)</f>
        <v/>
      </c>
      <c r="I43" s="128" t="str">
        <f>IF(ISBLANK('P1.Perceptible'!D309),"",'P1.Perceptible'!D309)</f>
        <v/>
      </c>
      <c r="J43" s="128" t="str">
        <f>IF(ISBLANK('P1.Perceptible'!D347),"",'P1.Perceptible'!D347)</f>
        <v/>
      </c>
      <c r="K43" s="128" t="str">
        <f>IF(ISBLANK('P1.Perceptible'!D461),"",'P1.Perceptible'!D461)</f>
        <v/>
      </c>
      <c r="L43" s="128" t="str">
        <f>IF(ISBLANK('P1.Perceptible'!D499),"",'P1.Perceptible'!D499)</f>
        <v/>
      </c>
      <c r="M43" s="128" t="str">
        <f>IF(ISBLANK('P2.Operable'!D43),"",'P2.Operable'!D43)</f>
        <v/>
      </c>
      <c r="N43" s="128" t="str">
        <f>IF(ISBLANK('P2.Operable'!D81),"",'P2.Operable'!D81)</f>
        <v/>
      </c>
      <c r="O43" s="128" t="str">
        <f>IF(ISBLANK('P2.Operable'!D119),"",'P2.Operable'!D119)</f>
        <v/>
      </c>
      <c r="P43" s="128" t="str">
        <f>IF(ISBLANK('P2.Operable'!D157),"",'P2.Operable'!D157)</f>
        <v/>
      </c>
      <c r="Q43" s="128" t="str">
        <f>IF(ISBLANK('P2.Operable'!D195),"",'P2.Operable'!D195)</f>
        <v/>
      </c>
      <c r="R43" s="128" t="str">
        <f>IF(ISBLANK('P2.Operable'!D233),"",'P2.Operable'!D233)</f>
        <v/>
      </c>
      <c r="S43" s="128" t="str">
        <f>IF(ISBLANK('P2.Operable'!D271),"",'P2.Operable'!D271)</f>
        <v/>
      </c>
      <c r="T43" s="128" t="str">
        <f>IF(ISBLANK('P2.Operable'!D309),"",'P2.Operable'!D309)</f>
        <v/>
      </c>
      <c r="U43" s="128" t="str">
        <f>IF(ISBLANK('P2.Operable'!D347),"",'P2.Operable'!D347)</f>
        <v/>
      </c>
      <c r="V43" s="128" t="str">
        <f>IF(ISBLANK('P2.Operable'!D385),"",'P2.Operable'!D385)</f>
        <v/>
      </c>
      <c r="W43" s="128" t="str">
        <f>IF(ISBLANK('P2.Operable'!D537),"",'P2.Operable'!D537)</f>
        <v/>
      </c>
      <c r="X43" s="128" t="str">
        <f>IF(ISBLANK('P2.Operable'!D575),"",'P2.Operable'!D575)</f>
        <v/>
      </c>
      <c r="Y43" s="128" t="str">
        <f>IF(ISBLANK('P2.Operable'!D613),"",'P2.Operable'!D613)</f>
        <v/>
      </c>
      <c r="Z43" s="128" t="str">
        <f>IF(ISBLANK('P2.Operable'!D651),"",'P2.Operable'!D651)</f>
        <v/>
      </c>
      <c r="AA43" s="128" t="str">
        <f>IF(ISBLANK('P3.Comprensible'!D43),"",'P3.Comprensible'!D43)</f>
        <v/>
      </c>
      <c r="AB43" s="128" t="str">
        <f>IF(ISBLANK('P3.Comprensible'!D119),"",'P3.Comprensible'!D119)</f>
        <v/>
      </c>
      <c r="AC43" s="128" t="str">
        <f>IF(ISBLANK('P3.Comprensible'!D157),"",'P3.Comprensible'!D157)</f>
        <v/>
      </c>
      <c r="AD43" s="128" t="str">
        <f>IF(ISBLANK('P3.Comprensible'!D271),"",'P3.Comprensible'!D271)</f>
        <v/>
      </c>
      <c r="AE43" s="128" t="str">
        <f>IF(ISBLANK('P3.Comprensible'!D309),"",'P3.Comprensible'!D309)</f>
        <v/>
      </c>
      <c r="AF43" s="128" t="str">
        <f>IF(ISBLANK('P4.Robusto'!D43),"",'P4.Robusto'!D43)</f>
        <v/>
      </c>
      <c r="AG43" s="128" t="str">
        <f>IF(ISBLANK('P4.Robusto'!D81),"",'P4.Robusto'!D81)</f>
        <v/>
      </c>
      <c r="AH43" s="129"/>
      <c r="AI43" s="39"/>
      <c r="AJ43" s="39"/>
      <c r="AK43" s="39"/>
    </row>
    <row r="44" spans="1:37" ht="20">
      <c r="A44" s="39"/>
      <c r="B44" s="126" t="str">
        <f>IF( ISBLANK('03.Muestra'!$C33),"",'03.Muestra'!$C33)</f>
        <v/>
      </c>
      <c r="C44" s="127" t="str">
        <f>IF( ISBLANK('03.Muestra'!$E33),"",'03.Muestra'!$E33)</f>
        <v/>
      </c>
      <c r="D44" s="128" t="str">
        <f>IF(ISBLANK('P1.Perceptible'!D44),"",'P1.Perceptible'!D44)</f>
        <v/>
      </c>
      <c r="E44" s="128" t="str">
        <f>IF(ISBLANK('P1.Perceptible'!D82),"",'P1.Perceptible'!D82)</f>
        <v/>
      </c>
      <c r="F44" s="128" t="str">
        <f>IF(ISBLANK('P1.Perceptible'!D120),"",'P1.Perceptible'!D120)</f>
        <v/>
      </c>
      <c r="G44" s="128" t="str">
        <f>IF(ISBLANK('P1.Perceptible'!D158),"",'P1.Perceptible'!D158)</f>
        <v/>
      </c>
      <c r="H44" s="128" t="str">
        <f>IF(ISBLANK('P1.Perceptible'!D272),"",'P1.Perceptible'!D272)</f>
        <v/>
      </c>
      <c r="I44" s="128" t="str">
        <f>IF(ISBLANK('P1.Perceptible'!D310),"",'P1.Perceptible'!D310)</f>
        <v/>
      </c>
      <c r="J44" s="128" t="str">
        <f>IF(ISBLANK('P1.Perceptible'!D348),"",'P1.Perceptible'!D348)</f>
        <v/>
      </c>
      <c r="K44" s="128" t="str">
        <f>IF(ISBLANK('P1.Perceptible'!D462),"",'P1.Perceptible'!D462)</f>
        <v/>
      </c>
      <c r="L44" s="128" t="str">
        <f>IF(ISBLANK('P1.Perceptible'!D500),"",'P1.Perceptible'!D500)</f>
        <v/>
      </c>
      <c r="M44" s="128" t="str">
        <f>IF(ISBLANK('P2.Operable'!D44),"",'P2.Operable'!D44)</f>
        <v/>
      </c>
      <c r="N44" s="128" t="str">
        <f>IF(ISBLANK('P2.Operable'!D82),"",'P2.Operable'!D82)</f>
        <v/>
      </c>
      <c r="O44" s="128" t="str">
        <f>IF(ISBLANK('P2.Operable'!D120),"",'P2.Operable'!D120)</f>
        <v/>
      </c>
      <c r="P44" s="128" t="str">
        <f>IF(ISBLANK('P2.Operable'!D158),"",'P2.Operable'!D158)</f>
        <v/>
      </c>
      <c r="Q44" s="128" t="str">
        <f>IF(ISBLANK('P2.Operable'!D196),"",'P2.Operable'!D196)</f>
        <v/>
      </c>
      <c r="R44" s="128" t="str">
        <f>IF(ISBLANK('P2.Operable'!D234),"",'P2.Operable'!D234)</f>
        <v/>
      </c>
      <c r="S44" s="128" t="str">
        <f>IF(ISBLANK('P2.Operable'!D272),"",'P2.Operable'!D272)</f>
        <v/>
      </c>
      <c r="T44" s="128" t="str">
        <f>IF(ISBLANK('P2.Operable'!D310),"",'P2.Operable'!D310)</f>
        <v/>
      </c>
      <c r="U44" s="128" t="str">
        <f>IF(ISBLANK('P2.Operable'!D348),"",'P2.Operable'!D348)</f>
        <v/>
      </c>
      <c r="V44" s="128" t="str">
        <f>IF(ISBLANK('P2.Operable'!D386),"",'P2.Operable'!D386)</f>
        <v/>
      </c>
      <c r="W44" s="128" t="str">
        <f>IF(ISBLANK('P2.Operable'!D538),"",'P2.Operable'!D538)</f>
        <v/>
      </c>
      <c r="X44" s="128" t="str">
        <f>IF(ISBLANK('P2.Operable'!D576),"",'P2.Operable'!D576)</f>
        <v/>
      </c>
      <c r="Y44" s="128" t="str">
        <f>IF(ISBLANK('P2.Operable'!D614),"",'P2.Operable'!D614)</f>
        <v/>
      </c>
      <c r="Z44" s="128" t="str">
        <f>IF(ISBLANK('P2.Operable'!D652),"",'P2.Operable'!D652)</f>
        <v/>
      </c>
      <c r="AA44" s="128" t="str">
        <f>IF(ISBLANK('P3.Comprensible'!D44),"",'P3.Comprensible'!D44)</f>
        <v/>
      </c>
      <c r="AB44" s="128" t="str">
        <f>IF(ISBLANK('P3.Comprensible'!D120),"",'P3.Comprensible'!D120)</f>
        <v/>
      </c>
      <c r="AC44" s="128" t="str">
        <f>IF(ISBLANK('P3.Comprensible'!D158),"",'P3.Comprensible'!D158)</f>
        <v/>
      </c>
      <c r="AD44" s="128" t="str">
        <f>IF(ISBLANK('P3.Comprensible'!D272),"",'P3.Comprensible'!D272)</f>
        <v/>
      </c>
      <c r="AE44" s="128" t="str">
        <f>IF(ISBLANK('P3.Comprensible'!D310),"",'P3.Comprensible'!D310)</f>
        <v/>
      </c>
      <c r="AF44" s="128" t="str">
        <f>IF(ISBLANK('P4.Robusto'!D44),"",'P4.Robusto'!D44)</f>
        <v/>
      </c>
      <c r="AG44" s="128" t="str">
        <f>IF(ISBLANK('P4.Robusto'!D82),"",'P4.Robusto'!D82)</f>
        <v/>
      </c>
      <c r="AH44" s="129"/>
      <c r="AI44" s="39"/>
      <c r="AJ44" s="39"/>
      <c r="AK44" s="39"/>
    </row>
    <row r="45" spans="1:37" ht="20">
      <c r="A45" s="39"/>
      <c r="B45" s="126" t="str">
        <f>IF( ISBLANK('03.Muestra'!$C34),"",'03.Muestra'!$C34)</f>
        <v/>
      </c>
      <c r="C45" s="127" t="str">
        <f>IF( ISBLANK('03.Muestra'!$E34),"",'03.Muestra'!$E34)</f>
        <v/>
      </c>
      <c r="D45" s="128" t="str">
        <f>IF(ISBLANK('P1.Perceptible'!D45),"",'P1.Perceptible'!D45)</f>
        <v/>
      </c>
      <c r="E45" s="128" t="str">
        <f>IF(ISBLANK('P1.Perceptible'!D83),"",'P1.Perceptible'!D83)</f>
        <v/>
      </c>
      <c r="F45" s="128" t="str">
        <f>IF(ISBLANK('P1.Perceptible'!D121),"",'P1.Perceptible'!D121)</f>
        <v/>
      </c>
      <c r="G45" s="128" t="str">
        <f>IF(ISBLANK('P1.Perceptible'!D159),"",'P1.Perceptible'!D159)</f>
        <v/>
      </c>
      <c r="H45" s="128" t="str">
        <f>IF(ISBLANK('P1.Perceptible'!D273),"",'P1.Perceptible'!D273)</f>
        <v/>
      </c>
      <c r="I45" s="128" t="str">
        <f>IF(ISBLANK('P1.Perceptible'!D311),"",'P1.Perceptible'!D311)</f>
        <v/>
      </c>
      <c r="J45" s="128" t="str">
        <f>IF(ISBLANK('P1.Perceptible'!D349),"",'P1.Perceptible'!D349)</f>
        <v/>
      </c>
      <c r="K45" s="128" t="str">
        <f>IF(ISBLANK('P1.Perceptible'!D463),"",'P1.Perceptible'!D463)</f>
        <v/>
      </c>
      <c r="L45" s="128" t="str">
        <f>IF(ISBLANK('P1.Perceptible'!D501),"",'P1.Perceptible'!D501)</f>
        <v/>
      </c>
      <c r="M45" s="128" t="str">
        <f>IF(ISBLANK('P2.Operable'!D45),"",'P2.Operable'!D45)</f>
        <v/>
      </c>
      <c r="N45" s="128" t="str">
        <f>IF(ISBLANK('P2.Operable'!D83),"",'P2.Operable'!D83)</f>
        <v/>
      </c>
      <c r="O45" s="128" t="str">
        <f>IF(ISBLANK('P2.Operable'!D121),"",'P2.Operable'!D121)</f>
        <v/>
      </c>
      <c r="P45" s="128" t="str">
        <f>IF(ISBLANK('P2.Operable'!D159),"",'P2.Operable'!D159)</f>
        <v/>
      </c>
      <c r="Q45" s="128" t="str">
        <f>IF(ISBLANK('P2.Operable'!D197),"",'P2.Operable'!D197)</f>
        <v/>
      </c>
      <c r="R45" s="128" t="str">
        <f>IF(ISBLANK('P2.Operable'!D235),"",'P2.Operable'!D235)</f>
        <v/>
      </c>
      <c r="S45" s="128" t="str">
        <f>IF(ISBLANK('P2.Operable'!D273),"",'P2.Operable'!D273)</f>
        <v/>
      </c>
      <c r="T45" s="128" t="str">
        <f>IF(ISBLANK('P2.Operable'!D311),"",'P2.Operable'!D311)</f>
        <v/>
      </c>
      <c r="U45" s="128" t="str">
        <f>IF(ISBLANK('P2.Operable'!D349),"",'P2.Operable'!D349)</f>
        <v/>
      </c>
      <c r="V45" s="128" t="str">
        <f>IF(ISBLANK('P2.Operable'!D387),"",'P2.Operable'!D387)</f>
        <v/>
      </c>
      <c r="W45" s="128" t="str">
        <f>IF(ISBLANK('P2.Operable'!D539),"",'P2.Operable'!D539)</f>
        <v/>
      </c>
      <c r="X45" s="128" t="str">
        <f>IF(ISBLANK('P2.Operable'!D577),"",'P2.Operable'!D577)</f>
        <v/>
      </c>
      <c r="Y45" s="128" t="str">
        <f>IF(ISBLANK('P2.Operable'!D615),"",'P2.Operable'!D615)</f>
        <v/>
      </c>
      <c r="Z45" s="128" t="str">
        <f>IF(ISBLANK('P2.Operable'!D653),"",'P2.Operable'!D653)</f>
        <v/>
      </c>
      <c r="AA45" s="128" t="str">
        <f>IF(ISBLANK('P3.Comprensible'!D45),"",'P3.Comprensible'!D45)</f>
        <v/>
      </c>
      <c r="AB45" s="128" t="str">
        <f>IF(ISBLANK('P3.Comprensible'!D121),"",'P3.Comprensible'!D121)</f>
        <v/>
      </c>
      <c r="AC45" s="128" t="str">
        <f>IF(ISBLANK('P3.Comprensible'!D159),"",'P3.Comprensible'!D159)</f>
        <v/>
      </c>
      <c r="AD45" s="128" t="str">
        <f>IF(ISBLANK('P3.Comprensible'!D273),"",'P3.Comprensible'!D273)</f>
        <v/>
      </c>
      <c r="AE45" s="128" t="str">
        <f>IF(ISBLANK('P3.Comprensible'!D311),"",'P3.Comprensible'!D311)</f>
        <v/>
      </c>
      <c r="AF45" s="128" t="str">
        <f>IF(ISBLANK('P4.Robusto'!D45),"",'P4.Robusto'!D45)</f>
        <v/>
      </c>
      <c r="AG45" s="128" t="str">
        <f>IF(ISBLANK('P4.Robusto'!D83),"",'P4.Robusto'!D83)</f>
        <v/>
      </c>
      <c r="AH45" s="129"/>
      <c r="AI45" s="39"/>
      <c r="AJ45" s="39"/>
      <c r="AK45" s="39"/>
    </row>
    <row r="46" spans="1:37" ht="20">
      <c r="A46" s="39"/>
      <c r="B46" s="126" t="str">
        <f>IF( ISBLANK('03.Muestra'!$C35),"",'03.Muestra'!$C35)</f>
        <v/>
      </c>
      <c r="C46" s="127" t="str">
        <f>IF( ISBLANK('03.Muestra'!$E35),"",'03.Muestra'!$E35)</f>
        <v/>
      </c>
      <c r="D46" s="128" t="str">
        <f>IF(ISBLANK('P1.Perceptible'!D46),"",'P1.Perceptible'!D46)</f>
        <v/>
      </c>
      <c r="E46" s="128" t="str">
        <f>IF(ISBLANK('P1.Perceptible'!D84),"",'P1.Perceptible'!D84)</f>
        <v/>
      </c>
      <c r="F46" s="128" t="str">
        <f>IF(ISBLANK('P1.Perceptible'!D122),"",'P1.Perceptible'!D122)</f>
        <v/>
      </c>
      <c r="G46" s="128" t="str">
        <f>IF(ISBLANK('P1.Perceptible'!D160),"",'P1.Perceptible'!D160)</f>
        <v/>
      </c>
      <c r="H46" s="128" t="str">
        <f>IF(ISBLANK('P1.Perceptible'!D274),"",'P1.Perceptible'!D274)</f>
        <v/>
      </c>
      <c r="I46" s="128" t="str">
        <f>IF(ISBLANK('P1.Perceptible'!D312),"",'P1.Perceptible'!D312)</f>
        <v/>
      </c>
      <c r="J46" s="128" t="str">
        <f>IF(ISBLANK('P1.Perceptible'!D350),"",'P1.Perceptible'!D350)</f>
        <v/>
      </c>
      <c r="K46" s="128" t="str">
        <f>IF(ISBLANK('P1.Perceptible'!D464),"",'P1.Perceptible'!D464)</f>
        <v/>
      </c>
      <c r="L46" s="128" t="str">
        <f>IF(ISBLANK('P1.Perceptible'!D502),"",'P1.Perceptible'!D502)</f>
        <v/>
      </c>
      <c r="M46" s="128" t="str">
        <f>IF(ISBLANK('P2.Operable'!D46),"",'P2.Operable'!D46)</f>
        <v/>
      </c>
      <c r="N46" s="128" t="str">
        <f>IF(ISBLANK('P2.Operable'!D84),"",'P2.Operable'!D84)</f>
        <v/>
      </c>
      <c r="O46" s="128" t="str">
        <f>IF(ISBLANK('P2.Operable'!D122),"",'P2.Operable'!D122)</f>
        <v/>
      </c>
      <c r="P46" s="128" t="str">
        <f>IF(ISBLANK('P2.Operable'!D160),"",'P2.Operable'!D160)</f>
        <v/>
      </c>
      <c r="Q46" s="128" t="str">
        <f>IF(ISBLANK('P2.Operable'!D198),"",'P2.Operable'!D198)</f>
        <v/>
      </c>
      <c r="R46" s="128" t="str">
        <f>IF(ISBLANK('P2.Operable'!D236),"",'P2.Operable'!D236)</f>
        <v/>
      </c>
      <c r="S46" s="128" t="str">
        <f>IF(ISBLANK('P2.Operable'!D274),"",'P2.Operable'!D274)</f>
        <v/>
      </c>
      <c r="T46" s="128" t="str">
        <f>IF(ISBLANK('P2.Operable'!D312),"",'P2.Operable'!D312)</f>
        <v/>
      </c>
      <c r="U46" s="128" t="str">
        <f>IF(ISBLANK('P2.Operable'!D350),"",'P2.Operable'!D350)</f>
        <v/>
      </c>
      <c r="V46" s="128" t="str">
        <f>IF(ISBLANK('P2.Operable'!D388),"",'P2.Operable'!D388)</f>
        <v/>
      </c>
      <c r="W46" s="128" t="str">
        <f>IF(ISBLANK('P2.Operable'!D540),"",'P2.Operable'!D540)</f>
        <v/>
      </c>
      <c r="X46" s="128" t="str">
        <f>IF(ISBLANK('P2.Operable'!D578),"",'P2.Operable'!D578)</f>
        <v/>
      </c>
      <c r="Y46" s="128" t="str">
        <f>IF(ISBLANK('P2.Operable'!D616),"",'P2.Operable'!D616)</f>
        <v/>
      </c>
      <c r="Z46" s="128" t="str">
        <f>IF(ISBLANK('P2.Operable'!D654),"",'P2.Operable'!D654)</f>
        <v/>
      </c>
      <c r="AA46" s="128" t="str">
        <f>IF(ISBLANK('P3.Comprensible'!D46),"",'P3.Comprensible'!D46)</f>
        <v/>
      </c>
      <c r="AB46" s="128" t="str">
        <f>IF(ISBLANK('P3.Comprensible'!D122),"",'P3.Comprensible'!D122)</f>
        <v/>
      </c>
      <c r="AC46" s="128" t="str">
        <f>IF(ISBLANK('P3.Comprensible'!D160),"",'P3.Comprensible'!D160)</f>
        <v/>
      </c>
      <c r="AD46" s="128" t="str">
        <f>IF(ISBLANK('P3.Comprensible'!D274),"",'P3.Comprensible'!D274)</f>
        <v/>
      </c>
      <c r="AE46" s="128" t="str">
        <f>IF(ISBLANK('P3.Comprensible'!D312),"",'P3.Comprensible'!D312)</f>
        <v/>
      </c>
      <c r="AF46" s="128" t="str">
        <f>IF(ISBLANK('P4.Robusto'!D46),"",'P4.Robusto'!D46)</f>
        <v/>
      </c>
      <c r="AG46" s="128" t="str">
        <f>IF(ISBLANK('P4.Robusto'!D84),"",'P4.Robusto'!D84)</f>
        <v/>
      </c>
      <c r="AH46" s="129"/>
      <c r="AI46" s="39"/>
      <c r="AJ46" s="39"/>
      <c r="AK46" s="39"/>
    </row>
    <row r="47" spans="1:37" ht="20">
      <c r="A47" s="39"/>
      <c r="B47" s="126" t="str">
        <f>IF( ISBLANK('03.Muestra'!$C36),"",'03.Muestra'!$C36)</f>
        <v/>
      </c>
      <c r="C47" s="127" t="str">
        <f>IF( ISBLANK('03.Muestra'!$E36),"",'03.Muestra'!$E36)</f>
        <v/>
      </c>
      <c r="D47" s="128" t="str">
        <f>IF(ISBLANK('P1.Perceptible'!D47),"",'P1.Perceptible'!D47)</f>
        <v/>
      </c>
      <c r="E47" s="128" t="str">
        <f>IF(ISBLANK('P1.Perceptible'!D85),"",'P1.Perceptible'!D85)</f>
        <v/>
      </c>
      <c r="F47" s="128" t="str">
        <f>IF(ISBLANK('P1.Perceptible'!D123),"",'P1.Perceptible'!D123)</f>
        <v/>
      </c>
      <c r="G47" s="128" t="str">
        <f>IF(ISBLANK('P1.Perceptible'!D161),"",'P1.Perceptible'!D161)</f>
        <v/>
      </c>
      <c r="H47" s="128" t="str">
        <f>IF(ISBLANK('P1.Perceptible'!D275),"",'P1.Perceptible'!D275)</f>
        <v/>
      </c>
      <c r="I47" s="128" t="str">
        <f>IF(ISBLANK('P1.Perceptible'!D313),"",'P1.Perceptible'!D313)</f>
        <v/>
      </c>
      <c r="J47" s="128" t="str">
        <f>IF(ISBLANK('P1.Perceptible'!D351),"",'P1.Perceptible'!D351)</f>
        <v/>
      </c>
      <c r="K47" s="128" t="str">
        <f>IF(ISBLANK('P1.Perceptible'!D465),"",'P1.Perceptible'!D465)</f>
        <v/>
      </c>
      <c r="L47" s="128" t="str">
        <f>IF(ISBLANK('P1.Perceptible'!D503),"",'P1.Perceptible'!D503)</f>
        <v/>
      </c>
      <c r="M47" s="128" t="str">
        <f>IF(ISBLANK('P2.Operable'!D47),"",'P2.Operable'!D47)</f>
        <v/>
      </c>
      <c r="N47" s="128" t="str">
        <f>IF(ISBLANK('P2.Operable'!D85),"",'P2.Operable'!D85)</f>
        <v/>
      </c>
      <c r="O47" s="128" t="str">
        <f>IF(ISBLANK('P2.Operable'!D123),"",'P2.Operable'!D123)</f>
        <v/>
      </c>
      <c r="P47" s="128" t="str">
        <f>IF(ISBLANK('P2.Operable'!D161),"",'P2.Operable'!D161)</f>
        <v/>
      </c>
      <c r="Q47" s="128" t="str">
        <f>IF(ISBLANK('P2.Operable'!D199),"",'P2.Operable'!D199)</f>
        <v/>
      </c>
      <c r="R47" s="128" t="str">
        <f>IF(ISBLANK('P2.Operable'!D237),"",'P2.Operable'!D237)</f>
        <v/>
      </c>
      <c r="S47" s="128" t="str">
        <f>IF(ISBLANK('P2.Operable'!D275),"",'P2.Operable'!D275)</f>
        <v/>
      </c>
      <c r="T47" s="128" t="str">
        <f>IF(ISBLANK('P2.Operable'!D313),"",'P2.Operable'!D313)</f>
        <v/>
      </c>
      <c r="U47" s="128" t="str">
        <f>IF(ISBLANK('P2.Operable'!D351),"",'P2.Operable'!D351)</f>
        <v/>
      </c>
      <c r="V47" s="128" t="str">
        <f>IF(ISBLANK('P2.Operable'!D389),"",'P2.Operable'!D389)</f>
        <v/>
      </c>
      <c r="W47" s="128" t="str">
        <f>IF(ISBLANK('P2.Operable'!D541),"",'P2.Operable'!D541)</f>
        <v/>
      </c>
      <c r="X47" s="128" t="str">
        <f>IF(ISBLANK('P2.Operable'!D579),"",'P2.Operable'!D579)</f>
        <v/>
      </c>
      <c r="Y47" s="128" t="str">
        <f>IF(ISBLANK('P2.Operable'!D617),"",'P2.Operable'!D617)</f>
        <v/>
      </c>
      <c r="Z47" s="128" t="str">
        <f>IF(ISBLANK('P2.Operable'!D655),"",'P2.Operable'!D655)</f>
        <v/>
      </c>
      <c r="AA47" s="128" t="str">
        <f>IF(ISBLANK('P3.Comprensible'!D47),"",'P3.Comprensible'!D47)</f>
        <v/>
      </c>
      <c r="AB47" s="128" t="str">
        <f>IF(ISBLANK('P3.Comprensible'!D123),"",'P3.Comprensible'!D123)</f>
        <v/>
      </c>
      <c r="AC47" s="128" t="str">
        <f>IF(ISBLANK('P3.Comprensible'!D161),"",'P3.Comprensible'!D161)</f>
        <v/>
      </c>
      <c r="AD47" s="128" t="str">
        <f>IF(ISBLANK('P3.Comprensible'!D275),"",'P3.Comprensible'!D275)</f>
        <v/>
      </c>
      <c r="AE47" s="128" t="str">
        <f>IF(ISBLANK('P3.Comprensible'!D313),"",'P3.Comprensible'!D313)</f>
        <v/>
      </c>
      <c r="AF47" s="128" t="str">
        <f>IF(ISBLANK('P4.Robusto'!D47),"",'P4.Robusto'!D47)</f>
        <v/>
      </c>
      <c r="AG47" s="128" t="str">
        <f>IF(ISBLANK('P4.Robusto'!D85),"",'P4.Robusto'!D85)</f>
        <v/>
      </c>
      <c r="AH47" s="129"/>
      <c r="AI47" s="39"/>
      <c r="AJ47" s="39"/>
      <c r="AK47" s="39"/>
    </row>
    <row r="48" spans="1:37" ht="20">
      <c r="A48" s="39"/>
      <c r="B48" s="126" t="str">
        <f>IF( ISBLANK('03.Muestra'!$C37),"",'03.Muestra'!$C37)</f>
        <v/>
      </c>
      <c r="C48" s="127" t="str">
        <f>IF( ISBLANK('03.Muestra'!$E37),"",'03.Muestra'!$E37)</f>
        <v/>
      </c>
      <c r="D48" s="128" t="str">
        <f>IF(ISBLANK('P1.Perceptible'!D48),"",'P1.Perceptible'!D48)</f>
        <v/>
      </c>
      <c r="E48" s="128" t="str">
        <f>IF(ISBLANK('P1.Perceptible'!D86),"",'P1.Perceptible'!D86)</f>
        <v/>
      </c>
      <c r="F48" s="128" t="str">
        <f>IF(ISBLANK('P1.Perceptible'!D124),"",'P1.Perceptible'!D124)</f>
        <v/>
      </c>
      <c r="G48" s="128" t="str">
        <f>IF(ISBLANK('P1.Perceptible'!D162),"",'P1.Perceptible'!D162)</f>
        <v/>
      </c>
      <c r="H48" s="128" t="str">
        <f>IF(ISBLANK('P1.Perceptible'!D276),"",'P1.Perceptible'!D276)</f>
        <v/>
      </c>
      <c r="I48" s="128" t="str">
        <f>IF(ISBLANK('P1.Perceptible'!D314),"",'P1.Perceptible'!D314)</f>
        <v/>
      </c>
      <c r="J48" s="128" t="str">
        <f>IF(ISBLANK('P1.Perceptible'!D352),"",'P1.Perceptible'!D352)</f>
        <v/>
      </c>
      <c r="K48" s="128" t="str">
        <f>IF(ISBLANK('P1.Perceptible'!D466),"",'P1.Perceptible'!D466)</f>
        <v/>
      </c>
      <c r="L48" s="128" t="str">
        <f>IF(ISBLANK('P1.Perceptible'!D504),"",'P1.Perceptible'!D504)</f>
        <v/>
      </c>
      <c r="M48" s="128" t="str">
        <f>IF(ISBLANK('P2.Operable'!D48),"",'P2.Operable'!D48)</f>
        <v/>
      </c>
      <c r="N48" s="128" t="str">
        <f>IF(ISBLANK('P2.Operable'!D86),"",'P2.Operable'!D86)</f>
        <v/>
      </c>
      <c r="O48" s="128" t="str">
        <f>IF(ISBLANK('P2.Operable'!D124),"",'P2.Operable'!D124)</f>
        <v/>
      </c>
      <c r="P48" s="128" t="str">
        <f>IF(ISBLANK('P2.Operable'!D162),"",'P2.Operable'!D162)</f>
        <v/>
      </c>
      <c r="Q48" s="128" t="str">
        <f>IF(ISBLANK('P2.Operable'!D200),"",'P2.Operable'!D200)</f>
        <v/>
      </c>
      <c r="R48" s="128" t="str">
        <f>IF(ISBLANK('P2.Operable'!D238),"",'P2.Operable'!D238)</f>
        <v/>
      </c>
      <c r="S48" s="128" t="str">
        <f>IF(ISBLANK('P2.Operable'!D276),"",'P2.Operable'!D276)</f>
        <v/>
      </c>
      <c r="T48" s="128" t="str">
        <f>IF(ISBLANK('P2.Operable'!D314),"",'P2.Operable'!D314)</f>
        <v/>
      </c>
      <c r="U48" s="128" t="str">
        <f>IF(ISBLANK('P2.Operable'!D352),"",'P2.Operable'!D352)</f>
        <v/>
      </c>
      <c r="V48" s="128" t="str">
        <f>IF(ISBLANK('P2.Operable'!D390),"",'P2.Operable'!D390)</f>
        <v/>
      </c>
      <c r="W48" s="128" t="str">
        <f>IF(ISBLANK('P2.Operable'!D542),"",'P2.Operable'!D542)</f>
        <v/>
      </c>
      <c r="X48" s="128" t="str">
        <f>IF(ISBLANK('P2.Operable'!D580),"",'P2.Operable'!D580)</f>
        <v/>
      </c>
      <c r="Y48" s="128" t="str">
        <f>IF(ISBLANK('P2.Operable'!D618),"",'P2.Operable'!D618)</f>
        <v/>
      </c>
      <c r="Z48" s="128" t="str">
        <f>IF(ISBLANK('P2.Operable'!D656),"",'P2.Operable'!D656)</f>
        <v/>
      </c>
      <c r="AA48" s="128" t="str">
        <f>IF(ISBLANK('P3.Comprensible'!D48),"",'P3.Comprensible'!D48)</f>
        <v/>
      </c>
      <c r="AB48" s="128" t="str">
        <f>IF(ISBLANK('P3.Comprensible'!D124),"",'P3.Comprensible'!D124)</f>
        <v/>
      </c>
      <c r="AC48" s="128" t="str">
        <f>IF(ISBLANK('P3.Comprensible'!D162),"",'P3.Comprensible'!D162)</f>
        <v/>
      </c>
      <c r="AD48" s="128" t="str">
        <f>IF(ISBLANK('P3.Comprensible'!D276),"",'P3.Comprensible'!D276)</f>
        <v/>
      </c>
      <c r="AE48" s="128" t="str">
        <f>IF(ISBLANK('P3.Comprensible'!D314),"",'P3.Comprensible'!D314)</f>
        <v/>
      </c>
      <c r="AF48" s="128" t="str">
        <f>IF(ISBLANK('P4.Robusto'!D48),"",'P4.Robusto'!D48)</f>
        <v/>
      </c>
      <c r="AG48" s="128" t="str">
        <f>IF(ISBLANK('P4.Robusto'!D86),"",'P4.Robusto'!D86)</f>
        <v/>
      </c>
      <c r="AH48" s="129"/>
      <c r="AI48" s="39"/>
      <c r="AJ48" s="39"/>
      <c r="AK48" s="39"/>
    </row>
    <row r="49" spans="1:37" ht="20">
      <c r="A49" s="39"/>
      <c r="B49" s="126" t="str">
        <f>IF( ISBLANK('03.Muestra'!$C38),"",'03.Muestra'!$C38)</f>
        <v/>
      </c>
      <c r="C49" s="127" t="str">
        <f>IF( ISBLANK('03.Muestra'!$E38),"",'03.Muestra'!$E38)</f>
        <v/>
      </c>
      <c r="D49" s="128" t="str">
        <f>IF(ISBLANK('P1.Perceptible'!D49),"",'P1.Perceptible'!D49)</f>
        <v/>
      </c>
      <c r="E49" s="128" t="str">
        <f>IF(ISBLANK('P1.Perceptible'!D87),"",'P1.Perceptible'!D87)</f>
        <v/>
      </c>
      <c r="F49" s="128" t="str">
        <f>IF(ISBLANK('P1.Perceptible'!D125),"",'P1.Perceptible'!D125)</f>
        <v/>
      </c>
      <c r="G49" s="128" t="str">
        <f>IF(ISBLANK('P1.Perceptible'!D163),"",'P1.Perceptible'!D163)</f>
        <v/>
      </c>
      <c r="H49" s="128" t="str">
        <f>IF(ISBLANK('P1.Perceptible'!D277),"",'P1.Perceptible'!D277)</f>
        <v/>
      </c>
      <c r="I49" s="128" t="str">
        <f>IF(ISBLANK('P1.Perceptible'!D315),"",'P1.Perceptible'!D315)</f>
        <v/>
      </c>
      <c r="J49" s="128" t="str">
        <f>IF(ISBLANK('P1.Perceptible'!D353),"",'P1.Perceptible'!D353)</f>
        <v/>
      </c>
      <c r="K49" s="128" t="str">
        <f>IF(ISBLANK('P1.Perceptible'!D467),"",'P1.Perceptible'!D467)</f>
        <v/>
      </c>
      <c r="L49" s="128" t="str">
        <f>IF(ISBLANK('P1.Perceptible'!D505),"",'P1.Perceptible'!D505)</f>
        <v/>
      </c>
      <c r="M49" s="128" t="str">
        <f>IF(ISBLANK('P2.Operable'!D49),"",'P2.Operable'!D49)</f>
        <v/>
      </c>
      <c r="N49" s="128" t="str">
        <f>IF(ISBLANK('P2.Operable'!D87),"",'P2.Operable'!D87)</f>
        <v/>
      </c>
      <c r="O49" s="128" t="str">
        <f>IF(ISBLANK('P2.Operable'!D125),"",'P2.Operable'!D125)</f>
        <v/>
      </c>
      <c r="P49" s="128" t="str">
        <f>IF(ISBLANK('P2.Operable'!D163),"",'P2.Operable'!D163)</f>
        <v/>
      </c>
      <c r="Q49" s="128" t="str">
        <f>IF(ISBLANK('P2.Operable'!D201),"",'P2.Operable'!D201)</f>
        <v/>
      </c>
      <c r="R49" s="128" t="str">
        <f>IF(ISBLANK('P2.Operable'!D239),"",'P2.Operable'!D239)</f>
        <v/>
      </c>
      <c r="S49" s="128" t="str">
        <f>IF(ISBLANK('P2.Operable'!D277),"",'P2.Operable'!D277)</f>
        <v/>
      </c>
      <c r="T49" s="128" t="str">
        <f>IF(ISBLANK('P2.Operable'!D315),"",'P2.Operable'!D315)</f>
        <v/>
      </c>
      <c r="U49" s="128" t="str">
        <f>IF(ISBLANK('P2.Operable'!D353),"",'P2.Operable'!D353)</f>
        <v/>
      </c>
      <c r="V49" s="128" t="str">
        <f>IF(ISBLANK('P2.Operable'!D391),"",'P2.Operable'!D391)</f>
        <v/>
      </c>
      <c r="W49" s="128" t="str">
        <f>IF(ISBLANK('P2.Operable'!D543),"",'P2.Operable'!D543)</f>
        <v/>
      </c>
      <c r="X49" s="128" t="str">
        <f>IF(ISBLANK('P2.Operable'!D581),"",'P2.Operable'!D581)</f>
        <v/>
      </c>
      <c r="Y49" s="128" t="str">
        <f>IF(ISBLANK('P2.Operable'!D619),"",'P2.Operable'!D619)</f>
        <v/>
      </c>
      <c r="Z49" s="128" t="str">
        <f>IF(ISBLANK('P2.Operable'!D657),"",'P2.Operable'!D657)</f>
        <v/>
      </c>
      <c r="AA49" s="128" t="str">
        <f>IF(ISBLANK('P3.Comprensible'!D49),"",'P3.Comprensible'!D49)</f>
        <v/>
      </c>
      <c r="AB49" s="128" t="str">
        <f>IF(ISBLANK('P3.Comprensible'!D125),"",'P3.Comprensible'!D125)</f>
        <v/>
      </c>
      <c r="AC49" s="128" t="str">
        <f>IF(ISBLANK('P3.Comprensible'!D163),"",'P3.Comprensible'!D163)</f>
        <v/>
      </c>
      <c r="AD49" s="128" t="str">
        <f>IF(ISBLANK('P3.Comprensible'!D277),"",'P3.Comprensible'!D277)</f>
        <v/>
      </c>
      <c r="AE49" s="128" t="str">
        <f>IF(ISBLANK('P3.Comprensible'!D315),"",'P3.Comprensible'!D315)</f>
        <v/>
      </c>
      <c r="AF49" s="128" t="str">
        <f>IF(ISBLANK('P4.Robusto'!D49),"",'P4.Robusto'!D49)</f>
        <v/>
      </c>
      <c r="AG49" s="128" t="str">
        <f>IF(ISBLANK('P4.Robusto'!D87),"",'P4.Robusto'!D87)</f>
        <v/>
      </c>
      <c r="AH49" s="129"/>
      <c r="AI49" s="39"/>
      <c r="AJ49" s="39"/>
      <c r="AK49" s="39"/>
    </row>
    <row r="50" spans="1:37" ht="20">
      <c r="A50" s="39"/>
      <c r="B50" s="126" t="str">
        <f>IF( ISBLANK('03.Muestra'!$C39),"",'03.Muestra'!$C39)</f>
        <v/>
      </c>
      <c r="C50" s="127" t="str">
        <f>IF( ISBLANK('03.Muestra'!$E39),"",'03.Muestra'!$E39)</f>
        <v/>
      </c>
      <c r="D50" s="128" t="str">
        <f>IF(ISBLANK('P1.Perceptible'!D50),"",'P1.Perceptible'!D50)</f>
        <v/>
      </c>
      <c r="E50" s="128" t="str">
        <f>IF(ISBLANK('P1.Perceptible'!D88),"",'P1.Perceptible'!D88)</f>
        <v/>
      </c>
      <c r="F50" s="128" t="str">
        <f>IF(ISBLANK('P1.Perceptible'!D126),"",'P1.Perceptible'!D126)</f>
        <v/>
      </c>
      <c r="G50" s="128" t="str">
        <f>IF(ISBLANK('P1.Perceptible'!D164),"",'P1.Perceptible'!D164)</f>
        <v/>
      </c>
      <c r="H50" s="128" t="str">
        <f>IF(ISBLANK('P1.Perceptible'!D278),"",'P1.Perceptible'!D278)</f>
        <v/>
      </c>
      <c r="I50" s="128" t="str">
        <f>IF(ISBLANK('P1.Perceptible'!D316),"",'P1.Perceptible'!D316)</f>
        <v/>
      </c>
      <c r="J50" s="128" t="str">
        <f>IF(ISBLANK('P1.Perceptible'!D354),"",'P1.Perceptible'!D354)</f>
        <v/>
      </c>
      <c r="K50" s="128" t="str">
        <f>IF(ISBLANK('P1.Perceptible'!D468),"",'P1.Perceptible'!D468)</f>
        <v/>
      </c>
      <c r="L50" s="128" t="str">
        <f>IF(ISBLANK('P1.Perceptible'!D506),"",'P1.Perceptible'!D506)</f>
        <v/>
      </c>
      <c r="M50" s="128" t="str">
        <f>IF(ISBLANK('P2.Operable'!D50),"",'P2.Operable'!D50)</f>
        <v/>
      </c>
      <c r="N50" s="128" t="str">
        <f>IF(ISBLANK('P2.Operable'!D88),"",'P2.Operable'!D88)</f>
        <v/>
      </c>
      <c r="O50" s="128" t="str">
        <f>IF(ISBLANK('P2.Operable'!D126),"",'P2.Operable'!D126)</f>
        <v/>
      </c>
      <c r="P50" s="128" t="str">
        <f>IF(ISBLANK('P2.Operable'!D164),"",'P2.Operable'!D164)</f>
        <v/>
      </c>
      <c r="Q50" s="128" t="str">
        <f>IF(ISBLANK('P2.Operable'!D202),"",'P2.Operable'!D202)</f>
        <v/>
      </c>
      <c r="R50" s="128" t="str">
        <f>IF(ISBLANK('P2.Operable'!D240),"",'P2.Operable'!D240)</f>
        <v/>
      </c>
      <c r="S50" s="128" t="str">
        <f>IF(ISBLANK('P2.Operable'!D278),"",'P2.Operable'!D278)</f>
        <v/>
      </c>
      <c r="T50" s="128" t="str">
        <f>IF(ISBLANK('P2.Operable'!D316),"",'P2.Operable'!D316)</f>
        <v/>
      </c>
      <c r="U50" s="128" t="str">
        <f>IF(ISBLANK('P2.Operable'!D354),"",'P2.Operable'!D354)</f>
        <v/>
      </c>
      <c r="V50" s="128" t="str">
        <f>IF(ISBLANK('P2.Operable'!D392),"",'P2.Operable'!D392)</f>
        <v/>
      </c>
      <c r="W50" s="128" t="str">
        <f>IF(ISBLANK('P2.Operable'!D544),"",'P2.Operable'!D544)</f>
        <v/>
      </c>
      <c r="X50" s="128" t="str">
        <f>IF(ISBLANK('P2.Operable'!D582),"",'P2.Operable'!D582)</f>
        <v/>
      </c>
      <c r="Y50" s="128" t="str">
        <f>IF(ISBLANK('P2.Operable'!D620),"",'P2.Operable'!D620)</f>
        <v/>
      </c>
      <c r="Z50" s="128" t="str">
        <f>IF(ISBLANK('P2.Operable'!D658),"",'P2.Operable'!D658)</f>
        <v/>
      </c>
      <c r="AA50" s="128" t="str">
        <f>IF(ISBLANK('P3.Comprensible'!D50),"",'P3.Comprensible'!D50)</f>
        <v/>
      </c>
      <c r="AB50" s="128" t="str">
        <f>IF(ISBLANK('P3.Comprensible'!D126),"",'P3.Comprensible'!D126)</f>
        <v/>
      </c>
      <c r="AC50" s="128" t="str">
        <f>IF(ISBLANK('P3.Comprensible'!D164),"",'P3.Comprensible'!D164)</f>
        <v/>
      </c>
      <c r="AD50" s="128" t="str">
        <f>IF(ISBLANK('P3.Comprensible'!D278),"",'P3.Comprensible'!D278)</f>
        <v/>
      </c>
      <c r="AE50" s="128" t="str">
        <f>IF(ISBLANK('P3.Comprensible'!D316),"",'P3.Comprensible'!D316)</f>
        <v/>
      </c>
      <c r="AF50" s="128" t="str">
        <f>IF(ISBLANK('P4.Robusto'!D50),"",'P4.Robusto'!D50)</f>
        <v/>
      </c>
      <c r="AG50" s="128" t="str">
        <f>IF(ISBLANK('P4.Robusto'!D88),"",'P4.Robusto'!D88)</f>
        <v/>
      </c>
      <c r="AH50" s="129"/>
      <c r="AI50" s="39"/>
      <c r="AJ50" s="39"/>
      <c r="AK50" s="39"/>
    </row>
    <row r="51" spans="1:37" ht="20">
      <c r="A51" s="39"/>
      <c r="B51" s="126" t="str">
        <f>IF( ISBLANK('03.Muestra'!$C40),"",'03.Muestra'!$C40)</f>
        <v/>
      </c>
      <c r="C51" s="127" t="str">
        <f>IF( ISBLANK('03.Muestra'!$E40),"",'03.Muestra'!$E40)</f>
        <v/>
      </c>
      <c r="D51" s="128" t="str">
        <f>IF(ISBLANK('P1.Perceptible'!D51),"",'P1.Perceptible'!D51)</f>
        <v/>
      </c>
      <c r="E51" s="128" t="str">
        <f>IF(ISBLANK('P1.Perceptible'!D89),"",'P1.Perceptible'!D89)</f>
        <v/>
      </c>
      <c r="F51" s="128" t="str">
        <f>IF(ISBLANK('P1.Perceptible'!D127),"",'P1.Perceptible'!D127)</f>
        <v/>
      </c>
      <c r="G51" s="128" t="str">
        <f>IF(ISBLANK('P1.Perceptible'!D165),"",'P1.Perceptible'!D165)</f>
        <v/>
      </c>
      <c r="H51" s="128" t="str">
        <f>IF(ISBLANK('P1.Perceptible'!D279),"",'P1.Perceptible'!D279)</f>
        <v/>
      </c>
      <c r="I51" s="128" t="str">
        <f>IF(ISBLANK('P1.Perceptible'!D317),"",'P1.Perceptible'!D317)</f>
        <v/>
      </c>
      <c r="J51" s="128" t="str">
        <f>IF(ISBLANK('P1.Perceptible'!D355),"",'P1.Perceptible'!D355)</f>
        <v/>
      </c>
      <c r="K51" s="128" t="str">
        <f>IF(ISBLANK('P1.Perceptible'!D469),"",'P1.Perceptible'!D469)</f>
        <v/>
      </c>
      <c r="L51" s="128" t="str">
        <f>IF(ISBLANK('P1.Perceptible'!D507),"",'P1.Perceptible'!D507)</f>
        <v/>
      </c>
      <c r="M51" s="128" t="str">
        <f>IF(ISBLANK('P2.Operable'!D51),"",'P2.Operable'!D51)</f>
        <v/>
      </c>
      <c r="N51" s="128" t="str">
        <f>IF(ISBLANK('P2.Operable'!D89),"",'P2.Operable'!D89)</f>
        <v/>
      </c>
      <c r="O51" s="128" t="str">
        <f>IF(ISBLANK('P2.Operable'!D127),"",'P2.Operable'!D127)</f>
        <v/>
      </c>
      <c r="P51" s="128" t="str">
        <f>IF(ISBLANK('P2.Operable'!D165),"",'P2.Operable'!D165)</f>
        <v/>
      </c>
      <c r="Q51" s="128" t="str">
        <f>IF(ISBLANK('P2.Operable'!D203),"",'P2.Operable'!D203)</f>
        <v/>
      </c>
      <c r="R51" s="128" t="str">
        <f>IF(ISBLANK('P2.Operable'!D241),"",'P2.Operable'!D241)</f>
        <v/>
      </c>
      <c r="S51" s="128" t="str">
        <f>IF(ISBLANK('P2.Operable'!D279),"",'P2.Operable'!D279)</f>
        <v/>
      </c>
      <c r="T51" s="128" t="str">
        <f>IF(ISBLANK('P2.Operable'!D317),"",'P2.Operable'!D317)</f>
        <v/>
      </c>
      <c r="U51" s="128" t="str">
        <f>IF(ISBLANK('P2.Operable'!D355),"",'P2.Operable'!D355)</f>
        <v/>
      </c>
      <c r="V51" s="128" t="str">
        <f>IF(ISBLANK('P2.Operable'!D393),"",'P2.Operable'!D393)</f>
        <v/>
      </c>
      <c r="W51" s="128" t="str">
        <f>IF(ISBLANK('P2.Operable'!D545),"",'P2.Operable'!D545)</f>
        <v/>
      </c>
      <c r="X51" s="128" t="str">
        <f>IF(ISBLANK('P2.Operable'!D583),"",'P2.Operable'!D583)</f>
        <v/>
      </c>
      <c r="Y51" s="128" t="str">
        <f>IF(ISBLANK('P2.Operable'!D621),"",'P2.Operable'!D621)</f>
        <v/>
      </c>
      <c r="Z51" s="128" t="str">
        <f>IF(ISBLANK('P2.Operable'!D659),"",'P2.Operable'!D659)</f>
        <v/>
      </c>
      <c r="AA51" s="128" t="str">
        <f>IF(ISBLANK('P3.Comprensible'!D51),"",'P3.Comprensible'!D51)</f>
        <v/>
      </c>
      <c r="AB51" s="128" t="str">
        <f>IF(ISBLANK('P3.Comprensible'!D127),"",'P3.Comprensible'!D127)</f>
        <v/>
      </c>
      <c r="AC51" s="128" t="str">
        <f>IF(ISBLANK('P3.Comprensible'!D165),"",'P3.Comprensible'!D165)</f>
        <v/>
      </c>
      <c r="AD51" s="128" t="str">
        <f>IF(ISBLANK('P3.Comprensible'!D279),"",'P3.Comprensible'!D279)</f>
        <v/>
      </c>
      <c r="AE51" s="128" t="str">
        <f>IF(ISBLANK('P3.Comprensible'!D317),"",'P3.Comprensible'!D317)</f>
        <v/>
      </c>
      <c r="AF51" s="128" t="str">
        <f>IF(ISBLANK('P4.Robusto'!D51),"",'P4.Robusto'!D51)</f>
        <v/>
      </c>
      <c r="AG51" s="128" t="str">
        <f>IF(ISBLANK('P4.Robusto'!D89),"",'P4.Robusto'!D89)</f>
        <v/>
      </c>
      <c r="AH51" s="129"/>
      <c r="AI51" s="39"/>
      <c r="AJ51" s="39"/>
      <c r="AK51" s="39"/>
    </row>
    <row r="52" spans="1:37" ht="20">
      <c r="A52" s="39"/>
      <c r="B52" s="126" t="str">
        <f>IF( ISBLANK('03.Muestra'!$C41),"",'03.Muestra'!$C41)</f>
        <v/>
      </c>
      <c r="C52" s="127" t="str">
        <f>IF( ISBLANK('03.Muestra'!$E41),"",'03.Muestra'!$E41)</f>
        <v/>
      </c>
      <c r="D52" s="128" t="str">
        <f>IF(ISBLANK('P1.Perceptible'!D52),"",'P1.Perceptible'!D52)</f>
        <v/>
      </c>
      <c r="E52" s="128" t="str">
        <f>IF(ISBLANK('P1.Perceptible'!D90),"",'P1.Perceptible'!D90)</f>
        <v/>
      </c>
      <c r="F52" s="128" t="str">
        <f>IF(ISBLANK('P1.Perceptible'!D128),"",'P1.Perceptible'!D128)</f>
        <v/>
      </c>
      <c r="G52" s="128" t="str">
        <f>IF(ISBLANK('P1.Perceptible'!D166),"",'P1.Perceptible'!D166)</f>
        <v/>
      </c>
      <c r="H52" s="128" t="str">
        <f>IF(ISBLANK('P1.Perceptible'!D280),"",'P1.Perceptible'!D280)</f>
        <v/>
      </c>
      <c r="I52" s="128" t="str">
        <f>IF(ISBLANK('P1.Perceptible'!D318),"",'P1.Perceptible'!D318)</f>
        <v/>
      </c>
      <c r="J52" s="128" t="str">
        <f>IF(ISBLANK('P1.Perceptible'!D356),"",'P1.Perceptible'!D356)</f>
        <v/>
      </c>
      <c r="K52" s="128" t="str">
        <f>IF(ISBLANK('P1.Perceptible'!D470),"",'P1.Perceptible'!D470)</f>
        <v/>
      </c>
      <c r="L52" s="128" t="str">
        <f>IF(ISBLANK('P1.Perceptible'!D508),"",'P1.Perceptible'!D508)</f>
        <v/>
      </c>
      <c r="M52" s="128" t="str">
        <f>IF(ISBLANK('P2.Operable'!D52),"",'P2.Operable'!D52)</f>
        <v/>
      </c>
      <c r="N52" s="128" t="str">
        <f>IF(ISBLANK('P2.Operable'!D90),"",'P2.Operable'!D90)</f>
        <v/>
      </c>
      <c r="O52" s="128" t="str">
        <f>IF(ISBLANK('P2.Operable'!D128),"",'P2.Operable'!D128)</f>
        <v/>
      </c>
      <c r="P52" s="128" t="str">
        <f>IF(ISBLANK('P2.Operable'!D166),"",'P2.Operable'!D166)</f>
        <v/>
      </c>
      <c r="Q52" s="128" t="str">
        <f>IF(ISBLANK('P2.Operable'!D204),"",'P2.Operable'!D204)</f>
        <v/>
      </c>
      <c r="R52" s="128" t="str">
        <f>IF(ISBLANK('P2.Operable'!D242),"",'P2.Operable'!D242)</f>
        <v/>
      </c>
      <c r="S52" s="128" t="str">
        <f>IF(ISBLANK('P2.Operable'!D280),"",'P2.Operable'!D280)</f>
        <v/>
      </c>
      <c r="T52" s="128" t="str">
        <f>IF(ISBLANK('P2.Operable'!D318),"",'P2.Operable'!D318)</f>
        <v/>
      </c>
      <c r="U52" s="128" t="str">
        <f>IF(ISBLANK('P2.Operable'!D356),"",'P2.Operable'!D356)</f>
        <v/>
      </c>
      <c r="V52" s="128" t="str">
        <f>IF(ISBLANK('P2.Operable'!D394),"",'P2.Operable'!D394)</f>
        <v/>
      </c>
      <c r="W52" s="128" t="str">
        <f>IF(ISBLANK('P2.Operable'!D546),"",'P2.Operable'!D546)</f>
        <v/>
      </c>
      <c r="X52" s="128" t="str">
        <f>IF(ISBLANK('P2.Operable'!D584),"",'P2.Operable'!D584)</f>
        <v/>
      </c>
      <c r="Y52" s="128" t="str">
        <f>IF(ISBLANK('P2.Operable'!D622),"",'P2.Operable'!D622)</f>
        <v/>
      </c>
      <c r="Z52" s="128" t="str">
        <f>IF(ISBLANK('P2.Operable'!D660),"",'P2.Operable'!D660)</f>
        <v/>
      </c>
      <c r="AA52" s="128" t="str">
        <f>IF(ISBLANK('P3.Comprensible'!D52),"",'P3.Comprensible'!D52)</f>
        <v/>
      </c>
      <c r="AB52" s="128" t="str">
        <f>IF(ISBLANK('P3.Comprensible'!D128),"",'P3.Comprensible'!D128)</f>
        <v/>
      </c>
      <c r="AC52" s="128" t="str">
        <f>IF(ISBLANK('P3.Comprensible'!D166),"",'P3.Comprensible'!D166)</f>
        <v/>
      </c>
      <c r="AD52" s="128" t="str">
        <f>IF(ISBLANK('P3.Comprensible'!D280),"",'P3.Comprensible'!D280)</f>
        <v/>
      </c>
      <c r="AE52" s="128" t="str">
        <f>IF(ISBLANK('P3.Comprensible'!D318),"",'P3.Comprensible'!D318)</f>
        <v/>
      </c>
      <c r="AF52" s="128" t="str">
        <f>IF(ISBLANK('P4.Robusto'!D52),"",'P4.Robusto'!D52)</f>
        <v/>
      </c>
      <c r="AG52" s="128" t="str">
        <f>IF(ISBLANK('P4.Robusto'!D90),"",'P4.Robusto'!D90)</f>
        <v/>
      </c>
      <c r="AH52" s="129"/>
      <c r="AI52" s="39"/>
      <c r="AJ52" s="39"/>
      <c r="AK52" s="39"/>
    </row>
    <row r="53" spans="1:37" ht="20">
      <c r="A53" s="39"/>
      <c r="B53" s="126" t="str">
        <f>IF( ISBLANK('03.Muestra'!$C42),"",'03.Muestra'!$C42)</f>
        <v/>
      </c>
      <c r="C53" s="127" t="str">
        <f>IF( ISBLANK('03.Muestra'!$E42),"",'03.Muestra'!$E42)</f>
        <v/>
      </c>
      <c r="D53" s="128" t="str">
        <f>IF(ISBLANK('P1.Perceptible'!D53),"",'P1.Perceptible'!D53)</f>
        <v/>
      </c>
      <c r="E53" s="128" t="str">
        <f>IF(ISBLANK('P1.Perceptible'!D91),"",'P1.Perceptible'!D91)</f>
        <v/>
      </c>
      <c r="F53" s="128" t="str">
        <f>IF(ISBLANK('P1.Perceptible'!D129),"",'P1.Perceptible'!D129)</f>
        <v/>
      </c>
      <c r="G53" s="128" t="str">
        <f>IF(ISBLANK('P1.Perceptible'!D167),"",'P1.Perceptible'!D167)</f>
        <v/>
      </c>
      <c r="H53" s="128" t="str">
        <f>IF(ISBLANK('P1.Perceptible'!D281),"",'P1.Perceptible'!D281)</f>
        <v/>
      </c>
      <c r="I53" s="128" t="str">
        <f>IF(ISBLANK('P1.Perceptible'!D319),"",'P1.Perceptible'!D319)</f>
        <v/>
      </c>
      <c r="J53" s="128" t="str">
        <f>IF(ISBLANK('P1.Perceptible'!D357),"",'P1.Perceptible'!D357)</f>
        <v/>
      </c>
      <c r="K53" s="128" t="str">
        <f>IF(ISBLANK('P1.Perceptible'!D471),"",'P1.Perceptible'!D471)</f>
        <v/>
      </c>
      <c r="L53" s="128" t="str">
        <f>IF(ISBLANK('P1.Perceptible'!D509),"",'P1.Perceptible'!D509)</f>
        <v/>
      </c>
      <c r="M53" s="128" t="str">
        <f>IF(ISBLANK('P2.Operable'!D53),"",'P2.Operable'!D53)</f>
        <v/>
      </c>
      <c r="N53" s="128" t="str">
        <f>IF(ISBLANK('P2.Operable'!D91),"",'P2.Operable'!D91)</f>
        <v/>
      </c>
      <c r="O53" s="128" t="str">
        <f>IF(ISBLANK('P2.Operable'!D129),"",'P2.Operable'!D129)</f>
        <v/>
      </c>
      <c r="P53" s="128" t="str">
        <f>IF(ISBLANK('P2.Operable'!D167),"",'P2.Operable'!D167)</f>
        <v/>
      </c>
      <c r="Q53" s="128" t="str">
        <f>IF(ISBLANK('P2.Operable'!D205),"",'P2.Operable'!D205)</f>
        <v/>
      </c>
      <c r="R53" s="128" t="str">
        <f>IF(ISBLANK('P2.Operable'!D243),"",'P2.Operable'!D243)</f>
        <v/>
      </c>
      <c r="S53" s="128" t="str">
        <f>IF(ISBLANK('P2.Operable'!D281),"",'P2.Operable'!D281)</f>
        <v/>
      </c>
      <c r="T53" s="128" t="str">
        <f>IF(ISBLANK('P2.Operable'!D319),"",'P2.Operable'!D319)</f>
        <v/>
      </c>
      <c r="U53" s="128" t="str">
        <f>IF(ISBLANK('P2.Operable'!D357),"",'P2.Operable'!D357)</f>
        <v/>
      </c>
      <c r="V53" s="128" t="str">
        <f>IF(ISBLANK('P2.Operable'!D395),"",'P2.Operable'!D395)</f>
        <v/>
      </c>
      <c r="W53" s="128" t="str">
        <f>IF(ISBLANK('P2.Operable'!D547),"",'P2.Operable'!D547)</f>
        <v/>
      </c>
      <c r="X53" s="128" t="str">
        <f>IF(ISBLANK('P2.Operable'!D585),"",'P2.Operable'!D585)</f>
        <v/>
      </c>
      <c r="Y53" s="128" t="str">
        <f>IF(ISBLANK('P2.Operable'!D623),"",'P2.Operable'!D623)</f>
        <v/>
      </c>
      <c r="Z53" s="128" t="str">
        <f>IF(ISBLANK('P2.Operable'!D661),"",'P2.Operable'!D661)</f>
        <v/>
      </c>
      <c r="AA53" s="128" t="str">
        <f>IF(ISBLANK('P3.Comprensible'!D53),"",'P3.Comprensible'!D53)</f>
        <v/>
      </c>
      <c r="AB53" s="128" t="str">
        <f>IF(ISBLANK('P3.Comprensible'!D129),"",'P3.Comprensible'!D129)</f>
        <v/>
      </c>
      <c r="AC53" s="128" t="str">
        <f>IF(ISBLANK('P3.Comprensible'!D167),"",'P3.Comprensible'!D167)</f>
        <v/>
      </c>
      <c r="AD53" s="128" t="str">
        <f>IF(ISBLANK('P3.Comprensible'!D281),"",'P3.Comprensible'!D281)</f>
        <v/>
      </c>
      <c r="AE53" s="128" t="str">
        <f>IF(ISBLANK('P3.Comprensible'!D319),"",'P3.Comprensible'!D319)</f>
        <v/>
      </c>
      <c r="AF53" s="128" t="str">
        <f>IF(ISBLANK('P4.Robusto'!D53),"",'P4.Robusto'!D53)</f>
        <v/>
      </c>
      <c r="AG53" s="128" t="str">
        <f>IF(ISBLANK('P4.Robusto'!D91),"",'P4.Robusto'!D91)</f>
        <v/>
      </c>
      <c r="AH53" s="129"/>
      <c r="AI53" s="39"/>
      <c r="AJ53" s="39"/>
      <c r="AK53" s="39"/>
    </row>
    <row r="54" spans="1:37">
      <c r="A54" s="39"/>
      <c r="B54" s="40"/>
      <c r="C54" s="109" t="s">
        <v>191</v>
      </c>
      <c r="D54" s="110"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NO CONFORME</v>
      </c>
      <c r="E54" s="110"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0"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0"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0"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10"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0"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0"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0"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0"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NO CONFORME</v>
      </c>
      <c r="N54" s="110"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10"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CONFORME</v>
      </c>
      <c r="P54" s="110"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10"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N/A</v>
      </c>
      <c r="R54" s="110"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10"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CONFORME</v>
      </c>
      <c r="T54" s="110"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10"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10"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NO CONFORME</v>
      </c>
      <c r="W54" s="110"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10"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10"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NO CONFORME</v>
      </c>
      <c r="Z54" s="110"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CONFORME</v>
      </c>
      <c r="AA54" s="110"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NO CONFORME</v>
      </c>
      <c r="AB54" s="110"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10"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NO CONFORME</v>
      </c>
      <c r="AD54" s="110"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10"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NO CONFORME</v>
      </c>
      <c r="AF54" s="110"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NO CONFORME</v>
      </c>
      <c r="AG54" s="110"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NO CONFORME</v>
      </c>
      <c r="AH54" s="39"/>
      <c r="AI54" s="39"/>
      <c r="AJ54" s="39"/>
      <c r="AK54" s="39"/>
    </row>
    <row r="55" spans="1:37" ht="20">
      <c r="A55" s="39"/>
      <c r="B55" s="40"/>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129"/>
      <c r="AI55" s="39"/>
      <c r="AJ55" s="39"/>
      <c r="AK55" s="39"/>
    </row>
    <row r="56" spans="1:37">
      <c r="A56" s="39"/>
      <c r="B56" s="40"/>
      <c r="C56" s="39"/>
      <c r="D56" s="39"/>
      <c r="E56" s="39"/>
      <c r="F56" s="39"/>
      <c r="G56" s="39"/>
      <c r="H56" s="39"/>
      <c r="I56" s="39"/>
      <c r="J56" s="39"/>
      <c r="K56" s="39"/>
      <c r="L56" s="39"/>
      <c r="M56" s="39"/>
      <c r="N56" s="131"/>
      <c r="O56" s="39"/>
      <c r="P56" s="39"/>
      <c r="Q56" s="39"/>
      <c r="R56" s="39"/>
      <c r="S56" s="39"/>
      <c r="T56" s="39"/>
      <c r="U56" s="39"/>
      <c r="V56" s="39"/>
      <c r="W56" s="39"/>
      <c r="X56" s="39"/>
      <c r="Y56" s="39"/>
      <c r="Z56" s="39"/>
      <c r="AA56" s="39"/>
      <c r="AB56" s="39"/>
      <c r="AC56" s="39"/>
      <c r="AD56" s="39"/>
      <c r="AE56" s="39"/>
      <c r="AF56" s="39"/>
      <c r="AG56" s="39"/>
      <c r="AH56" s="39"/>
      <c r="AI56" s="39"/>
      <c r="AJ56" s="39"/>
      <c r="AK56" s="39"/>
    </row>
    <row r="57" spans="1:37">
      <c r="A57" s="39"/>
      <c r="B57" s="40"/>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row>
    <row r="58" spans="1:37" ht="31">
      <c r="A58" s="39"/>
      <c r="B58" s="40"/>
      <c r="C58" s="111" t="s">
        <v>80</v>
      </c>
      <c r="D58" s="121"/>
      <c r="E58" s="121"/>
      <c r="F58" s="121"/>
      <c r="G58" s="121"/>
      <c r="H58" s="121"/>
      <c r="I58" s="121"/>
      <c r="J58" s="121"/>
      <c r="K58" s="121"/>
      <c r="L58" s="121"/>
      <c r="M58" s="121"/>
      <c r="N58" s="121"/>
      <c r="O58" s="122"/>
      <c r="P58" s="122"/>
      <c r="Q58" s="122"/>
      <c r="R58" s="123"/>
      <c r="S58" s="123"/>
      <c r="T58" s="123"/>
      <c r="U58" s="123"/>
      <c r="V58" s="123"/>
      <c r="W58" s="124"/>
      <c r="X58" s="39"/>
      <c r="Y58" s="39"/>
      <c r="Z58" s="39"/>
      <c r="AA58" s="39"/>
      <c r="AB58" s="39"/>
      <c r="AC58" s="39"/>
      <c r="AD58" s="39"/>
      <c r="AE58" s="39"/>
      <c r="AF58" s="39"/>
      <c r="AG58" s="39"/>
      <c r="AH58" s="39"/>
      <c r="AI58" s="39"/>
      <c r="AJ58" s="39"/>
      <c r="AK58" s="39"/>
    </row>
    <row r="59" spans="1:37" ht="15.75" customHeight="1">
      <c r="A59" s="39"/>
      <c r="B59" s="40"/>
      <c r="C59" s="125" t="s">
        <v>160</v>
      </c>
      <c r="D59" s="125" t="s">
        <v>192</v>
      </c>
      <c r="E59" s="125" t="s">
        <v>193</v>
      </c>
      <c r="F59" s="125" t="s">
        <v>194</v>
      </c>
      <c r="G59" s="125" t="s">
        <v>195</v>
      </c>
      <c r="H59" s="125" t="s">
        <v>196</v>
      </c>
      <c r="I59" s="125" t="s">
        <v>197</v>
      </c>
      <c r="J59" s="125" t="s">
        <v>198</v>
      </c>
      <c r="K59" s="125" t="s">
        <v>199</v>
      </c>
      <c r="L59" s="125" t="s">
        <v>200</v>
      </c>
      <c r="M59" s="125" t="s">
        <v>201</v>
      </c>
      <c r="N59" s="125" t="s">
        <v>202</v>
      </c>
      <c r="O59" s="125" t="s">
        <v>203</v>
      </c>
      <c r="P59" s="125" t="s">
        <v>204</v>
      </c>
      <c r="Q59" s="125" t="s">
        <v>205</v>
      </c>
      <c r="R59" s="125" t="s">
        <v>206</v>
      </c>
      <c r="S59" s="125" t="s">
        <v>207</v>
      </c>
      <c r="T59" s="125" t="s">
        <v>208</v>
      </c>
      <c r="U59" s="125" t="s">
        <v>209</v>
      </c>
      <c r="V59" s="125" t="s">
        <v>210</v>
      </c>
      <c r="W59" s="125" t="s">
        <v>211</v>
      </c>
      <c r="X59" s="39"/>
      <c r="Y59" s="39"/>
      <c r="Z59" s="39"/>
      <c r="AA59" s="39"/>
      <c r="AB59" s="39"/>
      <c r="AC59" s="39"/>
      <c r="AD59" s="39"/>
      <c r="AE59" s="39"/>
      <c r="AF59" s="39"/>
      <c r="AG59" s="39"/>
      <c r="AH59" s="39"/>
      <c r="AI59" s="39"/>
      <c r="AJ59" s="39"/>
      <c r="AK59" s="39"/>
    </row>
    <row r="60" spans="1:37" ht="20">
      <c r="A60" s="39"/>
      <c r="B60" s="126" t="str">
        <f>IF( ISBLANK('03.Muestra'!$C8),"",'03.Muestra'!$C8)</f>
        <v>Servicio Canario de Salud</v>
      </c>
      <c r="C60" s="127" t="str">
        <f>IF( ISBLANK('03.Muestra'!$E8),"",'03.Muestra'!$E8)</f>
        <v>https://www3.gobiernodecanarias.org/sanidad/scs/</v>
      </c>
      <c r="D60" s="128" t="str">
        <f>IF( ISBLANK('P1.Perceptible'!D171),"",'P1.Perceptible'!D171)</f>
        <v>N/A</v>
      </c>
      <c r="E60" s="128" t="str">
        <f>IF( ISBLANK('P1.Perceptible'!D209),"",'P1.Perceptible'!D209)</f>
        <v>N/A</v>
      </c>
      <c r="F60" s="128" t="str">
        <f>IF( ISBLANK('P1.Perceptible'!D361),"",'P1.Perceptible'!D361)</f>
        <v>Pasa</v>
      </c>
      <c r="G60" s="128" t="str">
        <f>IF( ISBLANK('P1.Perceptible'!D399),"",'P1.Perceptible'!D399)</f>
        <v>N/A</v>
      </c>
      <c r="H60" s="128" t="str">
        <f>IF( ISBLANK('P1.Perceptible'!D513),"",'P1.Perceptible'!D513)</f>
        <v>Pasa</v>
      </c>
      <c r="I60" s="128" t="str">
        <f>IF( ISBLANK('P1.Perceptible'!D551),"",'P1.Perceptible'!D551)</f>
        <v>Pasa</v>
      </c>
      <c r="J60" s="128" t="str">
        <f>IF( ISBLANK('P1.Perceptible'!D589),"",'P1.Perceptible'!D589)</f>
        <v>Pasa</v>
      </c>
      <c r="K60" s="128" t="str">
        <f>IF( ISBLANK('P1.Perceptible'!D627),"",'P1.Perceptible'!D627)</f>
        <v>Pasa</v>
      </c>
      <c r="L60" s="128" t="str">
        <f>IF( ISBLANK('P1.Perceptible'!D665),"",'P1.Perceptible'!D665)</f>
        <v>Pasa</v>
      </c>
      <c r="M60" s="128" t="str">
        <f>IF( ISBLANK('P1.Perceptible'!D703),"",'P1.Perceptible'!D703)</f>
        <v>Pasa</v>
      </c>
      <c r="N60" s="128" t="str">
        <f>IF( ISBLANK('P1.Perceptible'!D742),"",'P1.Perceptible'!D742)</f>
        <v>Pasa</v>
      </c>
      <c r="O60" s="128" t="str">
        <f>IF( ISBLANK('P2.Operable'!D399),"",'P2.Operable'!D399)</f>
        <v>Pasa</v>
      </c>
      <c r="P60" s="128" t="str">
        <f>IF( ISBLANK('P2.Operable'!D437),"",'P2.Operable'!D437)</f>
        <v>Falla</v>
      </c>
      <c r="Q60" s="128" t="str">
        <f>IF( ISBLANK('P2.Operable'!D475),"",'P2.Operable'!D475)</f>
        <v>Pasa</v>
      </c>
      <c r="R60" s="128" t="str">
        <f>IF( ISBLANK('P3.Comprensible'!D57),"",'P3.Comprensible'!D57)</f>
        <v>Pasa</v>
      </c>
      <c r="S60" s="128" t="str">
        <f>IF( ISBLANK('P3.Comprensible'!D171),"",'P3.Comprensible'!D171)</f>
        <v>Pasa</v>
      </c>
      <c r="T60" s="128" t="str">
        <f>IF( ISBLANK('P3.Comprensible'!D209),"",'P3.Comprensible'!D209)</f>
        <v>Pasa</v>
      </c>
      <c r="U60" s="128" t="str">
        <f>IF( ISBLANK('P3.Comprensible'!D323),"",'P3.Comprensible'!D323)</f>
        <v>N/A</v>
      </c>
      <c r="V60" s="128" t="str">
        <f>IF( ISBLANK('P3.Comprensible'!D361),"",'P3.Comprensible'!D361)</f>
        <v>Pasa</v>
      </c>
      <c r="W60" s="128" t="str">
        <f>IF(ISBLANK('P4.Robusto'!D95),"",'P4.Robusto'!D95)</f>
        <v>Pasa</v>
      </c>
      <c r="X60" s="41"/>
      <c r="Y60" s="39"/>
      <c r="Z60" s="39"/>
      <c r="AA60" s="39"/>
      <c r="AB60" s="39"/>
      <c r="AC60" s="39"/>
      <c r="AD60" s="39"/>
      <c r="AE60" s="39"/>
      <c r="AF60" s="39"/>
      <c r="AG60" s="39"/>
      <c r="AH60" s="39"/>
      <c r="AI60" s="39"/>
      <c r="AJ60" s="39"/>
      <c r="AK60" s="39"/>
    </row>
    <row r="61" spans="1:37" ht="20">
      <c r="A61" s="39"/>
      <c r="B61" s="126" t="str">
        <f>IF( ISBLANK('03.Muestra'!$C9),"",'03.Muestra'!$C9)</f>
        <v>Profesionales</v>
      </c>
      <c r="C61" s="127" t="str">
        <f>IF( ISBLANK('03.Muestra'!$E9),"",'03.Muestra'!$E9)</f>
        <v>https://www3.gobiernodecanarias.org/sanidad/scs/tematica.jsp?idCarpeta=381a58ec-a15a-11e9-a502-d7333c007c29</v>
      </c>
      <c r="D61" s="128" t="str">
        <f>IF( ISBLANK('P1.Perceptible'!D172),"",'P1.Perceptible'!D172)</f>
        <v>N/A</v>
      </c>
      <c r="E61" s="128" t="str">
        <f>IF( ISBLANK('P1.Perceptible'!D210),"",'P1.Perceptible'!D210)</f>
        <v>N/A</v>
      </c>
      <c r="F61" s="128" t="str">
        <f>IF( ISBLANK('P1.Perceptible'!D362),"",'P1.Perceptible'!D362)</f>
        <v>Pasa</v>
      </c>
      <c r="G61" s="128" t="str">
        <f>IF( ISBLANK('P1.Perceptible'!D400),"",'P1.Perceptible'!D400)</f>
        <v>N/A</v>
      </c>
      <c r="H61" s="128" t="str">
        <f>IF( ISBLANK('P1.Perceptible'!D514),"",'P1.Perceptible'!D514)</f>
        <v>Pasa</v>
      </c>
      <c r="I61" s="128" t="str">
        <f>IF( ISBLANK('P1.Perceptible'!D552),"",'P1.Perceptible'!D552)</f>
        <v>Pasa</v>
      </c>
      <c r="J61" s="128" t="str">
        <f>IF( ISBLANK('P1.Perceptible'!D590),"",'P1.Perceptible'!D590)</f>
        <v>Pasa</v>
      </c>
      <c r="K61" s="128" t="str">
        <f>IF( ISBLANK('P1.Perceptible'!D628),"",'P1.Perceptible'!D628)</f>
        <v>Pasa</v>
      </c>
      <c r="L61" s="128" t="str">
        <f>IF( ISBLANK('P1.Perceptible'!D666),"",'P1.Perceptible'!D666)</f>
        <v>Pasa</v>
      </c>
      <c r="M61" s="128" t="str">
        <f>IF( ISBLANK('P1.Perceptible'!D704),"",'P1.Perceptible'!D704)</f>
        <v>Pasa</v>
      </c>
      <c r="N61" s="128" t="str">
        <f>IF( ISBLANK('P1.Perceptible'!D743),"",'P1.Perceptible'!D743)</f>
        <v>Pasa</v>
      </c>
      <c r="O61" s="128" t="str">
        <f>IF( ISBLANK('P2.Operable'!D400),"",'P2.Operable'!D400)</f>
        <v>Pasa</v>
      </c>
      <c r="P61" s="128" t="str">
        <f>IF( ISBLANK('P2.Operable'!D438),"",'P2.Operable'!D438)</f>
        <v>Pasa</v>
      </c>
      <c r="Q61" s="128" t="str">
        <f>IF( ISBLANK('P2.Operable'!D476),"",'P2.Operable'!D476)</f>
        <v>Pasa</v>
      </c>
      <c r="R61" s="128" t="str">
        <f>IF( ISBLANK('P3.Comprensible'!D58),"",'P3.Comprensible'!D58)</f>
        <v>Pasa</v>
      </c>
      <c r="S61" s="128" t="str">
        <f>IF( ISBLANK('P3.Comprensible'!D172),"",'P3.Comprensible'!D172)</f>
        <v>Pasa</v>
      </c>
      <c r="T61" s="128" t="str">
        <f>IF( ISBLANK('P3.Comprensible'!D210),"",'P3.Comprensible'!D210)</f>
        <v>Pasa</v>
      </c>
      <c r="U61" s="128" t="str">
        <f>IF( ISBLANK('P3.Comprensible'!D324),"",'P3.Comprensible'!D324)</f>
        <v>N/A</v>
      </c>
      <c r="V61" s="128" t="str">
        <f>IF( ISBLANK('P3.Comprensible'!D362),"",'P3.Comprensible'!D362)</f>
        <v>N/A</v>
      </c>
      <c r="W61" s="128" t="str">
        <f>IF(ISBLANK('P4.Robusto'!D96),"",'P4.Robusto'!D96)</f>
        <v>Pasa</v>
      </c>
      <c r="X61" s="41"/>
      <c r="Y61" s="39"/>
      <c r="Z61" s="39"/>
      <c r="AA61" s="39"/>
      <c r="AB61" s="39"/>
      <c r="AC61" s="39"/>
      <c r="AD61" s="39"/>
      <c r="AE61" s="39"/>
      <c r="AF61" s="39"/>
      <c r="AG61" s="39"/>
      <c r="AH61" s="39"/>
      <c r="AI61" s="39"/>
      <c r="AJ61" s="39"/>
      <c r="AK61" s="39"/>
    </row>
    <row r="62" spans="1:37" ht="20">
      <c r="A62" s="39"/>
      <c r="B62" s="126" t="str">
        <f>IF( ISBLANK('03.Muestra'!$C10),"",'03.Muestra'!$C10)</f>
        <v>Vacunación frente Covid-19</v>
      </c>
      <c r="C62" s="127" t="str">
        <f>IF( ISBLANK('03.Muestra'!$E10),"",'03.Muestra'!$E10)</f>
        <v>https://www3.gobiernodecanarias.org/sanidad/scs/contenidoGenerico.jsp?idDocument=c6332147-5728-11eb-8a2c-c902a217e6a5&amp;idCarpeta=e01092c2-7d66-11ea-871d-cb574c2473a4</v>
      </c>
      <c r="D62" s="128" t="str">
        <f>IF( ISBLANK('P1.Perceptible'!D173),"",'P1.Perceptible'!D173)</f>
        <v>N/A</v>
      </c>
      <c r="E62" s="128" t="str">
        <f>IF( ISBLANK('P1.Perceptible'!D211),"",'P1.Perceptible'!D211)</f>
        <v>N/A</v>
      </c>
      <c r="F62" s="128" t="str">
        <f>IF( ISBLANK('P1.Perceptible'!D363),"",'P1.Perceptible'!D363)</f>
        <v>Pasa</v>
      </c>
      <c r="G62" s="128" t="str">
        <f>IF( ISBLANK('P1.Perceptible'!D401),"",'P1.Perceptible'!D401)</f>
        <v>N/A</v>
      </c>
      <c r="H62" s="128" t="str">
        <f>IF( ISBLANK('P1.Perceptible'!D515),"",'P1.Perceptible'!D515)</f>
        <v>Pasa</v>
      </c>
      <c r="I62" s="128" t="str">
        <f>IF( ISBLANK('P1.Perceptible'!D553),"",'P1.Perceptible'!D553)</f>
        <v>Pasa</v>
      </c>
      <c r="J62" s="128" t="str">
        <f>IF( ISBLANK('P1.Perceptible'!D591),"",'P1.Perceptible'!D591)</f>
        <v>Pasa</v>
      </c>
      <c r="K62" s="128" t="str">
        <f>IF( ISBLANK('P1.Perceptible'!D629),"",'P1.Perceptible'!D629)</f>
        <v>Pasa</v>
      </c>
      <c r="L62" s="128" t="str">
        <f>IF( ISBLANK('P1.Perceptible'!D667),"",'P1.Perceptible'!D667)</f>
        <v>Pasa</v>
      </c>
      <c r="M62" s="128" t="str">
        <f>IF( ISBLANK('P1.Perceptible'!D705),"",'P1.Perceptible'!D705)</f>
        <v>Pasa</v>
      </c>
      <c r="N62" s="128" t="str">
        <f>IF( ISBLANK('P1.Perceptible'!D744),"",'P1.Perceptible'!D744)</f>
        <v>Pasa</v>
      </c>
      <c r="O62" s="128" t="str">
        <f>IF( ISBLANK('P2.Operable'!D401),"",'P2.Operable'!D401)</f>
        <v>Pasa</v>
      </c>
      <c r="P62" s="128" t="str">
        <f>IF( ISBLANK('P2.Operable'!D439),"",'P2.Operable'!D439)</f>
        <v>Pasa</v>
      </c>
      <c r="Q62" s="128" t="str">
        <f>IF( ISBLANK('P2.Operable'!D477),"",'P2.Operable'!D477)</f>
        <v>Pasa</v>
      </c>
      <c r="R62" s="128" t="str">
        <f>IF( ISBLANK('P3.Comprensible'!D59),"",'P3.Comprensible'!D59)</f>
        <v>Pasa</v>
      </c>
      <c r="S62" s="128" t="str">
        <f>IF( ISBLANK('P3.Comprensible'!D173),"",'P3.Comprensible'!D173)</f>
        <v>Pasa</v>
      </c>
      <c r="T62" s="128" t="str">
        <f>IF( ISBLANK('P3.Comprensible'!D211),"",'P3.Comprensible'!D211)</f>
        <v>Pasa</v>
      </c>
      <c r="U62" s="128" t="str">
        <f>IF( ISBLANK('P3.Comprensible'!D325),"",'P3.Comprensible'!D325)</f>
        <v>N/A</v>
      </c>
      <c r="V62" s="128" t="str">
        <f>IF( ISBLANK('P3.Comprensible'!D363),"",'P3.Comprensible'!D363)</f>
        <v>N/A</v>
      </c>
      <c r="W62" s="128" t="str">
        <f>IF(ISBLANK('P4.Robusto'!D97),"",'P4.Robusto'!D97)</f>
        <v>Pasa</v>
      </c>
      <c r="X62" s="41"/>
      <c r="Y62" s="39"/>
      <c r="Z62" s="39"/>
      <c r="AA62" s="39"/>
      <c r="AB62" s="39"/>
      <c r="AC62" s="39"/>
      <c r="AD62" s="39"/>
      <c r="AE62" s="39"/>
      <c r="AF62" s="39"/>
      <c r="AG62" s="39"/>
      <c r="AH62" s="39"/>
      <c r="AI62" s="39"/>
      <c r="AJ62" s="39"/>
      <c r="AK62" s="39"/>
    </row>
    <row r="63" spans="1:37" ht="20">
      <c r="A63" s="39"/>
      <c r="B63" s="126" t="str">
        <f>IF( ISBLANK('03.Muestra'!$C11),"",'03.Muestra'!$C11)</f>
        <v>SCS-Registro de centros</v>
      </c>
      <c r="C63" s="127" t="str">
        <f>IF( ISBLANK('03.Muestra'!$E11),"",'03.Muestra'!$E11)</f>
        <v>https://www3.gobiernodecanarias.org/sanidad/scs/RegistroCentros/DoLoad</v>
      </c>
      <c r="D63" s="128" t="str">
        <f>IF( ISBLANK('P1.Perceptible'!D174),"",'P1.Perceptible'!D174)</f>
        <v>N/A</v>
      </c>
      <c r="E63" s="128" t="str">
        <f>IF( ISBLANK('P1.Perceptible'!D212),"",'P1.Perceptible'!D212)</f>
        <v>N/A</v>
      </c>
      <c r="F63" s="128" t="str">
        <f>IF( ISBLANK('P1.Perceptible'!D364),"",'P1.Perceptible'!D364)</f>
        <v>Pasa</v>
      </c>
      <c r="G63" s="128" t="str">
        <f>IF( ISBLANK('P1.Perceptible'!D402),"",'P1.Perceptible'!D402)</f>
        <v>Pasa</v>
      </c>
      <c r="H63" s="128" t="str">
        <f>IF( ISBLANK('P1.Perceptible'!D516),"",'P1.Perceptible'!D516)</f>
        <v>Pasa</v>
      </c>
      <c r="I63" s="128" t="str">
        <f>IF( ISBLANK('P1.Perceptible'!D554),"",'P1.Perceptible'!D554)</f>
        <v>Pasa</v>
      </c>
      <c r="J63" s="128" t="str">
        <f>IF( ISBLANK('P1.Perceptible'!D592),"",'P1.Perceptible'!D592)</f>
        <v>Pasa</v>
      </c>
      <c r="K63" s="128" t="str">
        <f>IF( ISBLANK('P1.Perceptible'!D630),"",'P1.Perceptible'!D630)</f>
        <v>Pasa</v>
      </c>
      <c r="L63" s="128" t="str">
        <f>IF( ISBLANK('P1.Perceptible'!D668),"",'P1.Perceptible'!D668)</f>
        <v>Pasa</v>
      </c>
      <c r="M63" s="128" t="str">
        <f>IF( ISBLANK('P1.Perceptible'!D706),"",'P1.Perceptible'!D706)</f>
        <v>Pasa</v>
      </c>
      <c r="N63" s="128" t="str">
        <f>IF( ISBLANK('P1.Perceptible'!D745),"",'P1.Perceptible'!D745)</f>
        <v>Pasa</v>
      </c>
      <c r="O63" s="128" t="str">
        <f>IF( ISBLANK('P2.Operable'!D402),"",'P2.Operable'!D402)</f>
        <v>Pasa</v>
      </c>
      <c r="P63" s="128" t="str">
        <f>IF( ISBLANK('P2.Operable'!D440),"",'P2.Operable'!D440)</f>
        <v>Pasa</v>
      </c>
      <c r="Q63" s="128" t="str">
        <f>IF( ISBLANK('P2.Operable'!D478),"",'P2.Operable'!D478)</f>
        <v>Pasa</v>
      </c>
      <c r="R63" s="128" t="str">
        <f>IF( ISBLANK('P3.Comprensible'!D60),"",'P3.Comprensible'!D60)</f>
        <v>Falla</v>
      </c>
      <c r="S63" s="128" t="str">
        <f>IF( ISBLANK('P3.Comprensible'!D174),"",'P3.Comprensible'!D174)</f>
        <v>Pasa</v>
      </c>
      <c r="T63" s="128" t="str">
        <f>IF( ISBLANK('P3.Comprensible'!D212),"",'P3.Comprensible'!D212)</f>
        <v>Pasa</v>
      </c>
      <c r="U63" s="128" t="str">
        <f>IF( ISBLANK('P3.Comprensible'!D326),"",'P3.Comprensible'!D326)</f>
        <v>N/A</v>
      </c>
      <c r="V63" s="128" t="str">
        <f>IF( ISBLANK('P3.Comprensible'!D364),"",'P3.Comprensible'!D364)</f>
        <v>N/A</v>
      </c>
      <c r="W63" s="128" t="str">
        <f>IF(ISBLANK('P4.Robusto'!D98),"",'P4.Robusto'!D98)</f>
        <v>N/A</v>
      </c>
      <c r="X63" s="41"/>
      <c r="Y63" s="39"/>
      <c r="Z63" s="39"/>
      <c r="AA63" s="39"/>
      <c r="AB63" s="39"/>
      <c r="AC63" s="39"/>
      <c r="AD63" s="39"/>
      <c r="AE63" s="39"/>
      <c r="AF63" s="39"/>
      <c r="AG63" s="39"/>
      <c r="AH63" s="39"/>
      <c r="AI63" s="39"/>
      <c r="AJ63" s="39"/>
      <c r="AK63" s="39"/>
    </row>
    <row r="64" spans="1:37" ht="20">
      <c r="A64" s="39"/>
      <c r="B64" s="126" t="str">
        <f>IF( ISBLANK('03.Muestra'!$C12),"",'03.Muestra'!$C12)</f>
        <v>MiAutoTestCovid</v>
      </c>
      <c r="C64" s="127" t="str">
        <f>IF( ISBLANK('03.Muestra'!$E12),"",'03.Muestra'!$E12)</f>
        <v>https://www3.gobiernodecanarias.org/sanidad/scs/Miautotestcovid/</v>
      </c>
      <c r="D64" s="128" t="str">
        <f>IF( ISBLANK('P1.Perceptible'!D175),"",'P1.Perceptible'!D175)</f>
        <v>N/A</v>
      </c>
      <c r="E64" s="128" t="str">
        <f>IF( ISBLANK('P1.Perceptible'!D213),"",'P1.Perceptible'!D213)</f>
        <v>N/A</v>
      </c>
      <c r="F64" s="128" t="str">
        <f>IF( ISBLANK('P1.Perceptible'!D365),"",'P1.Perceptible'!D365)</f>
        <v>Pasa</v>
      </c>
      <c r="G64" s="128" t="str">
        <f>IF( ISBLANK('P1.Perceptible'!D403),"",'P1.Perceptible'!D403)</f>
        <v>N/A</v>
      </c>
      <c r="H64" s="128" t="str">
        <f>IF( ISBLANK('P1.Perceptible'!D517),"",'P1.Perceptible'!D517)</f>
        <v>Pasa</v>
      </c>
      <c r="I64" s="128" t="str">
        <f>IF( ISBLANK('P1.Perceptible'!D555),"",'P1.Perceptible'!D555)</f>
        <v>Pasa</v>
      </c>
      <c r="J64" s="128" t="str">
        <f>IF( ISBLANK('P1.Perceptible'!D593),"",'P1.Perceptible'!D593)</f>
        <v>Pasa</v>
      </c>
      <c r="K64" s="128" t="str">
        <f>IF( ISBLANK('P1.Perceptible'!D631),"",'P1.Perceptible'!D631)</f>
        <v>Pasa</v>
      </c>
      <c r="L64" s="128" t="str">
        <f>IF( ISBLANK('P1.Perceptible'!D669),"",'P1.Perceptible'!D669)</f>
        <v>Pasa</v>
      </c>
      <c r="M64" s="128" t="str">
        <f>IF( ISBLANK('P1.Perceptible'!D707),"",'P1.Perceptible'!D707)</f>
        <v>Pasa</v>
      </c>
      <c r="N64" s="128" t="str">
        <f>IF( ISBLANK('P1.Perceptible'!D746),"",'P1.Perceptible'!D746)</f>
        <v>Pasa</v>
      </c>
      <c r="O64" s="128" t="str">
        <f>IF( ISBLANK('P2.Operable'!D403),"",'P2.Operable'!D403)</f>
        <v>Falla</v>
      </c>
      <c r="P64" s="128" t="str">
        <f>IF( ISBLANK('P2.Operable'!D441),"",'P2.Operable'!D441)</f>
        <v>Pasa</v>
      </c>
      <c r="Q64" s="128" t="str">
        <f>IF( ISBLANK('P2.Operable'!D479),"",'P2.Operable'!D479)</f>
        <v>Pasa</v>
      </c>
      <c r="R64" s="128" t="str">
        <f>IF( ISBLANK('P3.Comprensible'!D61),"",'P3.Comprensible'!D61)</f>
        <v>Pasa</v>
      </c>
      <c r="S64" s="128" t="str">
        <f>IF( ISBLANK('P3.Comprensible'!D175),"",'P3.Comprensible'!D175)</f>
        <v>Pasa</v>
      </c>
      <c r="T64" s="128" t="str">
        <f>IF( ISBLANK('P3.Comprensible'!D213),"",'P3.Comprensible'!D213)</f>
        <v>Pasa</v>
      </c>
      <c r="U64" s="128" t="str">
        <f>IF( ISBLANK('P3.Comprensible'!D327),"",'P3.Comprensible'!D327)</f>
        <v>N/A</v>
      </c>
      <c r="V64" s="128" t="str">
        <f>IF( ISBLANK('P3.Comprensible'!D365),"",'P3.Comprensible'!D365)</f>
        <v>N/A</v>
      </c>
      <c r="W64" s="128" t="str">
        <f>IF(ISBLANK('P4.Robusto'!D99),"",'P4.Robusto'!D99)</f>
        <v>Pasa</v>
      </c>
      <c r="X64" s="41"/>
      <c r="Y64" s="39"/>
      <c r="Z64" s="39"/>
      <c r="AA64" s="39"/>
      <c r="AB64" s="39"/>
      <c r="AC64" s="39"/>
      <c r="AD64" s="39"/>
      <c r="AE64" s="39"/>
      <c r="AF64" s="39"/>
      <c r="AG64" s="39"/>
      <c r="AH64" s="39"/>
      <c r="AI64" s="39"/>
      <c r="AJ64" s="39"/>
      <c r="AK64" s="39"/>
    </row>
    <row r="65" spans="1:37" ht="20">
      <c r="A65" s="39"/>
      <c r="B65" s="126" t="str">
        <f>IF( ISBLANK('03.Muestra'!$C13),"",'03.Muestra'!$C13)</f>
        <v>Informes epidemiológicos</v>
      </c>
      <c r="C65" s="127" t="str">
        <f>IF( ISBLANK('03.Muestra'!$E13),"",'03.Muestra'!$E13)</f>
        <v>https://www3.gobiernodecanarias.org/sanidad/scs/contenidoGenerico.jsp?idDocument=83670f95-f738-11ea-8b38-0997195c2925&amp;idCarpeta=e01092c2-7d66-11ea-871d-cb574c2473a4</v>
      </c>
      <c r="D65" s="128" t="str">
        <f>IF( ISBLANK('P1.Perceptible'!D176),"",'P1.Perceptible'!D176)</f>
        <v>N/A</v>
      </c>
      <c r="E65" s="128" t="str">
        <f>IF( ISBLANK('P1.Perceptible'!D214),"",'P1.Perceptible'!D214)</f>
        <v>N/A</v>
      </c>
      <c r="F65" s="128" t="str">
        <f>IF( ISBLANK('P1.Perceptible'!D366),"",'P1.Perceptible'!D366)</f>
        <v>Pasa</v>
      </c>
      <c r="G65" s="128" t="str">
        <f>IF( ISBLANK('P1.Perceptible'!D404),"",'P1.Perceptible'!D404)</f>
        <v>N/A</v>
      </c>
      <c r="H65" s="128" t="str">
        <f>IF( ISBLANK('P1.Perceptible'!D518),"",'P1.Perceptible'!D518)</f>
        <v>Pasa</v>
      </c>
      <c r="I65" s="128" t="str">
        <f>IF( ISBLANK('P1.Perceptible'!D556),"",'P1.Perceptible'!D556)</f>
        <v>Pasa</v>
      </c>
      <c r="J65" s="128" t="str">
        <f>IF( ISBLANK('P1.Perceptible'!D594),"",'P1.Perceptible'!D594)</f>
        <v>Pasa</v>
      </c>
      <c r="K65" s="128" t="str">
        <f>IF( ISBLANK('P1.Perceptible'!D632),"",'P1.Perceptible'!D632)</f>
        <v>Pasa</v>
      </c>
      <c r="L65" s="128" t="str">
        <f>IF( ISBLANK('P1.Perceptible'!D670),"",'P1.Perceptible'!D670)</f>
        <v>Pasa</v>
      </c>
      <c r="M65" s="128" t="str">
        <f>IF( ISBLANK('P1.Perceptible'!D708),"",'P1.Perceptible'!D708)</f>
        <v>Pasa</v>
      </c>
      <c r="N65" s="128" t="str">
        <f>IF( ISBLANK('P1.Perceptible'!D747),"",'P1.Perceptible'!D747)</f>
        <v>Pasa</v>
      </c>
      <c r="O65" s="128" t="str">
        <f>IF( ISBLANK('P2.Operable'!D404),"",'P2.Operable'!D404)</f>
        <v>Pasa</v>
      </c>
      <c r="P65" s="128" t="str">
        <f>IF( ISBLANK('P2.Operable'!D442),"",'P2.Operable'!D442)</f>
        <v>Pasa</v>
      </c>
      <c r="Q65" s="128" t="str">
        <f>IF( ISBLANK('P2.Operable'!D480),"",'P2.Operable'!D480)</f>
        <v>Pasa</v>
      </c>
      <c r="R65" s="128" t="str">
        <f>IF( ISBLANK('P3.Comprensible'!D62),"",'P3.Comprensible'!D62)</f>
        <v>Pasa</v>
      </c>
      <c r="S65" s="128" t="str">
        <f>IF( ISBLANK('P3.Comprensible'!D176),"",'P3.Comprensible'!D176)</f>
        <v>Pasa</v>
      </c>
      <c r="T65" s="128" t="str">
        <f>IF( ISBLANK('P3.Comprensible'!D214),"",'P3.Comprensible'!D214)</f>
        <v>Pasa</v>
      </c>
      <c r="U65" s="128" t="str">
        <f>IF( ISBLANK('P3.Comprensible'!D328),"",'P3.Comprensible'!D328)</f>
        <v>N/A</v>
      </c>
      <c r="V65" s="128" t="str">
        <f>IF( ISBLANK('P3.Comprensible'!D366),"",'P3.Comprensible'!D366)</f>
        <v>N/A</v>
      </c>
      <c r="W65" s="128" t="str">
        <f>IF(ISBLANK('P4.Robusto'!D100),"",'P4.Robusto'!D100)</f>
        <v>Pasa</v>
      </c>
      <c r="X65" s="41"/>
      <c r="Y65" s="39"/>
      <c r="Z65" s="39"/>
      <c r="AA65" s="39"/>
      <c r="AB65" s="39"/>
      <c r="AC65" s="39"/>
      <c r="AD65" s="39"/>
      <c r="AE65" s="39"/>
      <c r="AF65" s="39"/>
      <c r="AG65" s="39"/>
      <c r="AH65" s="39"/>
      <c r="AI65" s="39"/>
      <c r="AJ65" s="39"/>
      <c r="AK65" s="39"/>
    </row>
    <row r="66" spans="1:37" ht="20">
      <c r="A66" s="39"/>
      <c r="B66" s="126" t="str">
        <f>IF( ISBLANK('03.Muestra'!$C14),"",'03.Muestra'!$C14)</f>
        <v>Mapa Sanitario</v>
      </c>
      <c r="C66" s="127" t="str">
        <f>IF( ISBLANK('03.Muestra'!$E14),"",'03.Muestra'!$E14)</f>
        <v>https://www3.gobiernodecanarias.org/sanidad/scs/mapa.jsp?idDocument=f1272534-b1e0-11e0-8086-e35e241032d3&amp;idCarpeta=75cf3520-ab2b-11dd-970d-d73a0633ac17</v>
      </c>
      <c r="D66" s="128" t="str">
        <f>IF( ISBLANK('P1.Perceptible'!D177),"",'P1.Perceptible'!D177)</f>
        <v>N/A</v>
      </c>
      <c r="E66" s="128" t="str">
        <f>IF( ISBLANK('P1.Perceptible'!D215),"",'P1.Perceptible'!D215)</f>
        <v>N/A</v>
      </c>
      <c r="F66" s="128" t="str">
        <f>IF( ISBLANK('P1.Perceptible'!D367),"",'P1.Perceptible'!D367)</f>
        <v>Pasa</v>
      </c>
      <c r="G66" s="128" t="str">
        <f>IF( ISBLANK('P1.Perceptible'!D405),"",'P1.Perceptible'!D405)</f>
        <v>N/A</v>
      </c>
      <c r="H66" s="128" t="str">
        <f>IF( ISBLANK('P1.Perceptible'!D519),"",'P1.Perceptible'!D519)</f>
        <v>Pasa</v>
      </c>
      <c r="I66" s="128" t="str">
        <f>IF( ISBLANK('P1.Perceptible'!D557),"",'P1.Perceptible'!D557)</f>
        <v>Pasa</v>
      </c>
      <c r="J66" s="128" t="str">
        <f>IF( ISBLANK('P1.Perceptible'!D595),"",'P1.Perceptible'!D595)</f>
        <v>Pasa</v>
      </c>
      <c r="K66" s="128" t="str">
        <f>IF( ISBLANK('P1.Perceptible'!D633),"",'P1.Perceptible'!D633)</f>
        <v>Pasa</v>
      </c>
      <c r="L66" s="128" t="str">
        <f>IF( ISBLANK('P1.Perceptible'!D671),"",'P1.Perceptible'!D671)</f>
        <v>Pasa</v>
      </c>
      <c r="M66" s="128" t="str">
        <f>IF( ISBLANK('P1.Perceptible'!D709),"",'P1.Perceptible'!D709)</f>
        <v>Pasa</v>
      </c>
      <c r="N66" s="128" t="str">
        <f>IF( ISBLANK('P1.Perceptible'!D748),"",'P1.Perceptible'!D748)</f>
        <v>Pasa</v>
      </c>
      <c r="O66" s="128" t="str">
        <f>IF( ISBLANK('P2.Operable'!D405),"",'P2.Operable'!D405)</f>
        <v>Pasa</v>
      </c>
      <c r="P66" s="128" t="str">
        <f>IF( ISBLANK('P2.Operable'!D443),"",'P2.Operable'!D443)</f>
        <v>Pasa</v>
      </c>
      <c r="Q66" s="128" t="str">
        <f>IF( ISBLANK('P2.Operable'!D481),"",'P2.Operable'!D481)</f>
        <v>Pasa</v>
      </c>
      <c r="R66" s="128" t="str">
        <f>IF( ISBLANK('P3.Comprensible'!D63),"",'P3.Comprensible'!D63)</f>
        <v>Pasa</v>
      </c>
      <c r="S66" s="128" t="str">
        <f>IF( ISBLANK('P3.Comprensible'!D177),"",'P3.Comprensible'!D177)</f>
        <v>Pasa</v>
      </c>
      <c r="T66" s="128" t="str">
        <f>IF( ISBLANK('P3.Comprensible'!D215),"",'P3.Comprensible'!D215)</f>
        <v>Pasa</v>
      </c>
      <c r="U66" s="128" t="str">
        <f>IF( ISBLANK('P3.Comprensible'!D329),"",'P3.Comprensible'!D329)</f>
        <v>N/A</v>
      </c>
      <c r="V66" s="128" t="str">
        <f>IF( ISBLANK('P3.Comprensible'!D367),"",'P3.Comprensible'!D367)</f>
        <v>N/A</v>
      </c>
      <c r="W66" s="128" t="str">
        <f>IF(ISBLANK('P4.Robusto'!D101),"",'P4.Robusto'!D101)</f>
        <v>Pasa</v>
      </c>
      <c r="X66" s="41"/>
      <c r="Y66" s="39"/>
      <c r="Z66" s="39"/>
      <c r="AA66" s="39"/>
      <c r="AB66" s="39"/>
      <c r="AC66" s="39"/>
      <c r="AD66" s="39"/>
      <c r="AE66" s="39"/>
      <c r="AF66" s="39"/>
      <c r="AG66" s="39"/>
      <c r="AH66" s="39"/>
      <c r="AI66" s="39"/>
      <c r="AJ66" s="39"/>
      <c r="AK66" s="39"/>
    </row>
    <row r="67" spans="1:37" ht="20">
      <c r="A67" s="39"/>
      <c r="B67" s="126" t="str">
        <f>IF( ISBLANK('03.Muestra'!$C15),"",'03.Muestra'!$C15)</f>
        <v>gaptfformacion</v>
      </c>
      <c r="C67" s="127" t="str">
        <f>IF( ISBLANK('03.Muestra'!$E15),"",'03.Muestra'!$E15)</f>
        <v>https://www3.gobiernodecanarias.org/scs/gaptfformacion/</v>
      </c>
      <c r="D67" s="128" t="str">
        <f>IF( ISBLANK('P1.Perceptible'!D178),"",'P1.Perceptible'!D178)</f>
        <v>N/A</v>
      </c>
      <c r="E67" s="128" t="str">
        <f>IF( ISBLANK('P1.Perceptible'!D216),"",'P1.Perceptible'!D216)</f>
        <v>N/A</v>
      </c>
      <c r="F67" s="128" t="str">
        <f>IF( ISBLANK('P1.Perceptible'!D368),"",'P1.Perceptible'!D368)</f>
        <v>Pasa</v>
      </c>
      <c r="G67" s="128" t="str">
        <f>IF( ISBLANK('P1.Perceptible'!D406),"",'P1.Perceptible'!D406)</f>
        <v>Pasa</v>
      </c>
      <c r="H67" s="128" t="str">
        <f>IF( ISBLANK('P1.Perceptible'!D520),"",'P1.Perceptible'!D520)</f>
        <v>Pasa</v>
      </c>
      <c r="I67" s="128" t="str">
        <f>IF( ISBLANK('P1.Perceptible'!D558),"",'P1.Perceptible'!D558)</f>
        <v>Pasa</v>
      </c>
      <c r="J67" s="128" t="str">
        <f>IF( ISBLANK('P1.Perceptible'!D596),"",'P1.Perceptible'!D596)</f>
        <v>Falla</v>
      </c>
      <c r="K67" s="128" t="str">
        <f>IF( ISBLANK('P1.Perceptible'!D634),"",'P1.Perceptible'!D634)</f>
        <v>Falla</v>
      </c>
      <c r="L67" s="128" t="str">
        <f>IF( ISBLANK('P1.Perceptible'!D672),"",'P1.Perceptible'!D672)</f>
        <v>Falla</v>
      </c>
      <c r="M67" s="128" t="str">
        <f>IF( ISBLANK('P1.Perceptible'!D710),"",'P1.Perceptible'!D710)</f>
        <v>Falla</v>
      </c>
      <c r="N67" s="128" t="str">
        <f>IF( ISBLANK('P1.Perceptible'!D749),"",'P1.Perceptible'!D749)</f>
        <v>Pasa</v>
      </c>
      <c r="O67" s="128" t="str">
        <f>IF( ISBLANK('P2.Operable'!D406),"",'P2.Operable'!D406)</f>
        <v>Pasa</v>
      </c>
      <c r="P67" s="128" t="str">
        <f>IF( ISBLANK('P2.Operable'!D444),"",'P2.Operable'!D444)</f>
        <v>Falla</v>
      </c>
      <c r="Q67" s="128" t="str">
        <f>IF( ISBLANK('P2.Operable'!D482),"",'P2.Operable'!D482)</f>
        <v>Pasa</v>
      </c>
      <c r="R67" s="128" t="str">
        <f>IF( ISBLANK('P3.Comprensible'!D64),"",'P3.Comprensible'!D64)</f>
        <v>Falla</v>
      </c>
      <c r="S67" s="128" t="str">
        <f>IF( ISBLANK('P3.Comprensible'!D178),"",'P3.Comprensible'!D178)</f>
        <v>Pasa</v>
      </c>
      <c r="T67" s="128" t="str">
        <f>IF( ISBLANK('P3.Comprensible'!D216),"",'P3.Comprensible'!D216)</f>
        <v>Pasa</v>
      </c>
      <c r="U67" s="128" t="str">
        <f>IF( ISBLANK('P3.Comprensible'!D330),"",'P3.Comprensible'!D330)</f>
        <v>N/A</v>
      </c>
      <c r="V67" s="128" t="str">
        <f>IF( ISBLANK('P3.Comprensible'!D368),"",'P3.Comprensible'!D368)</f>
        <v>Pasa</v>
      </c>
      <c r="W67" s="128" t="str">
        <f>IF(ISBLANK('P4.Robusto'!D102),"",'P4.Robusto'!D102)</f>
        <v>Pasa</v>
      </c>
      <c r="X67" s="41"/>
      <c r="Y67" s="39"/>
      <c r="Z67" s="39"/>
      <c r="AA67" s="39"/>
      <c r="AB67" s="39"/>
      <c r="AC67" s="39"/>
      <c r="AD67" s="39"/>
      <c r="AE67" s="39"/>
      <c r="AF67" s="39"/>
      <c r="AG67" s="39"/>
      <c r="AH67" s="39"/>
      <c r="AI67" s="39"/>
      <c r="AJ67" s="39"/>
      <c r="AK67" s="39"/>
    </row>
    <row r="68" spans="1:37" ht="20">
      <c r="A68" s="39"/>
      <c r="B68" s="126" t="str">
        <f>IF( ISBLANK('03.Muestra'!$C16),"",'03.Muestra'!$C16)</f>
        <v>Tarjeta Sanitaria</v>
      </c>
      <c r="C68" s="127" t="str">
        <f>IF( ISBLANK('03.Muestra'!$E16),"",'03.Muestra'!$E16)</f>
        <v>https://www3.gobiernodecanarias.org/sanidad/scs/contenidoGenerico.jsp?idDocument=9090ca1f-a9bb-11de-ae50-15aa3b9230b7&amp;idCarpeta=ae273cd1-b385-11e9-82f7-8d5cff9227e6</v>
      </c>
      <c r="D68" s="128" t="str">
        <f>IF( ISBLANK('P1.Perceptible'!D179),"",'P1.Perceptible'!D179)</f>
        <v>N/A</v>
      </c>
      <c r="E68" s="128" t="str">
        <f>IF( ISBLANK('P1.Perceptible'!D217),"",'P1.Perceptible'!D217)</f>
        <v>N/A</v>
      </c>
      <c r="F68" s="128" t="str">
        <f>IF( ISBLANK('P1.Perceptible'!D369),"",'P1.Perceptible'!D369)</f>
        <v>Pasa</v>
      </c>
      <c r="G68" s="128" t="str">
        <f>IF( ISBLANK('P1.Perceptible'!D407),"",'P1.Perceptible'!D407)</f>
        <v>N/A</v>
      </c>
      <c r="H68" s="128" t="str">
        <f>IF( ISBLANK('P1.Perceptible'!D521),"",'P1.Perceptible'!D521)</f>
        <v>Pasa</v>
      </c>
      <c r="I68" s="128" t="str">
        <f>IF( ISBLANK('P1.Perceptible'!D559),"",'P1.Perceptible'!D559)</f>
        <v>Pasa</v>
      </c>
      <c r="J68" s="128" t="str">
        <f>IF( ISBLANK('P1.Perceptible'!D597),"",'P1.Perceptible'!D597)</f>
        <v>Pasa</v>
      </c>
      <c r="K68" s="128" t="str">
        <f>IF( ISBLANK('P1.Perceptible'!D635),"",'P1.Perceptible'!D635)</f>
        <v>Pasa</v>
      </c>
      <c r="L68" s="128" t="str">
        <f>IF( ISBLANK('P1.Perceptible'!D673),"",'P1.Perceptible'!D673)</f>
        <v>Pasa</v>
      </c>
      <c r="M68" s="128" t="str">
        <f>IF( ISBLANK('P1.Perceptible'!D711),"",'P1.Perceptible'!D711)</f>
        <v>Pasa</v>
      </c>
      <c r="N68" s="128" t="str">
        <f>IF( ISBLANK('P1.Perceptible'!D750),"",'P1.Perceptible'!D750)</f>
        <v>Pasa</v>
      </c>
      <c r="O68" s="128" t="str">
        <f>IF( ISBLANK('P2.Operable'!D407),"",'P2.Operable'!D407)</f>
        <v>Pasa</v>
      </c>
      <c r="P68" s="128" t="str">
        <f>IF( ISBLANK('P2.Operable'!D445),"",'P2.Operable'!D445)</f>
        <v>Pasa</v>
      </c>
      <c r="Q68" s="128" t="str">
        <f>IF( ISBLANK('P2.Operable'!D483),"",'P2.Operable'!D483)</f>
        <v>Pasa</v>
      </c>
      <c r="R68" s="128" t="str">
        <f>IF( ISBLANK('P3.Comprensible'!D65),"",'P3.Comprensible'!D65)</f>
        <v>Falla</v>
      </c>
      <c r="S68" s="128" t="str">
        <f>IF( ISBLANK('P3.Comprensible'!D179),"",'P3.Comprensible'!D179)</f>
        <v>Pasa</v>
      </c>
      <c r="T68" s="128" t="str">
        <f>IF( ISBLANK('P3.Comprensible'!D217),"",'P3.Comprensible'!D217)</f>
        <v>Pasa</v>
      </c>
      <c r="U68" s="128" t="str">
        <f>IF( ISBLANK('P3.Comprensible'!D331),"",'P3.Comprensible'!D331)</f>
        <v>Pasa</v>
      </c>
      <c r="V68" s="128" t="str">
        <f>IF( ISBLANK('P3.Comprensible'!D369),"",'P3.Comprensible'!D369)</f>
        <v>N/A</v>
      </c>
      <c r="W68" s="128" t="str">
        <f>IF(ISBLANK('P4.Robusto'!D103),"",'P4.Robusto'!D103)</f>
        <v>Pasa</v>
      </c>
      <c r="X68" s="41"/>
      <c r="Y68" s="39"/>
      <c r="Z68" s="39"/>
      <c r="AA68" s="39"/>
      <c r="AB68" s="39"/>
      <c r="AC68" s="39"/>
      <c r="AD68" s="39"/>
      <c r="AE68" s="39"/>
      <c r="AF68" s="39"/>
      <c r="AG68" s="39"/>
      <c r="AH68" s="39"/>
      <c r="AI68" s="39"/>
      <c r="AJ68" s="39"/>
      <c r="AK68" s="39"/>
    </row>
    <row r="69" spans="1:37" ht="20">
      <c r="A69" s="39"/>
      <c r="B69" s="126" t="str">
        <f>IF( ISBLANK('03.Muestra'!$C17),"",'03.Muestra'!$C17)</f>
        <v>Mapa Playas</v>
      </c>
      <c r="C69" s="127" t="str">
        <f>IF( ISBLANK('03.Muestra'!$E17),"",'03.Muestra'!$E17)</f>
        <v>https://www3.gobiernodecanarias.org/sanidad/scs/mapa.jsp?idDocument=0200b78a-a2fa-11e0-9610-f1717f4d08a3&amp;idCarpeta=75cf3520-ab2b-11dd-970d-d73a0633ac17</v>
      </c>
      <c r="D69" s="128" t="str">
        <f>IF( ISBLANK('P1.Perceptible'!D180),"",'P1.Perceptible'!D180)</f>
        <v>N/A</v>
      </c>
      <c r="E69" s="128" t="str">
        <f>IF( ISBLANK('P1.Perceptible'!D218),"",'P1.Perceptible'!D218)</f>
        <v>N/A</v>
      </c>
      <c r="F69" s="128" t="str">
        <f>IF( ISBLANK('P1.Perceptible'!D370),"",'P1.Perceptible'!D370)</f>
        <v>Pasa</v>
      </c>
      <c r="G69" s="128" t="str">
        <f>IF( ISBLANK('P1.Perceptible'!D408),"",'P1.Perceptible'!D408)</f>
        <v>N/A</v>
      </c>
      <c r="H69" s="128" t="str">
        <f>IF( ISBLANK('P1.Perceptible'!D522),"",'P1.Perceptible'!D522)</f>
        <v>Pasa</v>
      </c>
      <c r="I69" s="128" t="str">
        <f>IF( ISBLANK('P1.Perceptible'!D560),"",'P1.Perceptible'!D560)</f>
        <v>Pasa</v>
      </c>
      <c r="J69" s="128" t="str">
        <f>IF( ISBLANK('P1.Perceptible'!D598),"",'P1.Perceptible'!D598)</f>
        <v>Pasa</v>
      </c>
      <c r="K69" s="128" t="str">
        <f>IF( ISBLANK('P1.Perceptible'!D636),"",'P1.Perceptible'!D636)</f>
        <v>Pasa</v>
      </c>
      <c r="L69" s="128" t="str">
        <f>IF( ISBLANK('P1.Perceptible'!D674),"",'P1.Perceptible'!D674)</f>
        <v>Pasa</v>
      </c>
      <c r="M69" s="128" t="str">
        <f>IF( ISBLANK('P1.Perceptible'!D712),"",'P1.Perceptible'!D712)</f>
        <v>Pasa</v>
      </c>
      <c r="N69" s="128" t="str">
        <f>IF( ISBLANK('P1.Perceptible'!D751),"",'P1.Perceptible'!D751)</f>
        <v>Pasa</v>
      </c>
      <c r="O69" s="128" t="str">
        <f>IF( ISBLANK('P2.Operable'!D408),"",'P2.Operable'!D408)</f>
        <v>Pasa</v>
      </c>
      <c r="P69" s="128" t="str">
        <f>IF( ISBLANK('P2.Operable'!D446),"",'P2.Operable'!D446)</f>
        <v>Pasa</v>
      </c>
      <c r="Q69" s="128" t="str">
        <f>IF( ISBLANK('P2.Operable'!D484),"",'P2.Operable'!D484)</f>
        <v>Pasa</v>
      </c>
      <c r="R69" s="128" t="str">
        <f>IF( ISBLANK('P3.Comprensible'!D66),"",'P3.Comprensible'!D66)</f>
        <v>Pasa</v>
      </c>
      <c r="S69" s="128" t="str">
        <f>IF( ISBLANK('P3.Comprensible'!D180),"",'P3.Comprensible'!D180)</f>
        <v>Pasa</v>
      </c>
      <c r="T69" s="128" t="str">
        <f>IF( ISBLANK('P3.Comprensible'!D218),"",'P3.Comprensible'!D218)</f>
        <v>Pasa</v>
      </c>
      <c r="U69" s="128" t="str">
        <f>IF( ISBLANK('P3.Comprensible'!D332),"",'P3.Comprensible'!D332)</f>
        <v>N/A</v>
      </c>
      <c r="V69" s="128" t="str">
        <f>IF( ISBLANK('P3.Comprensible'!D370),"",'P3.Comprensible'!D370)</f>
        <v>N/A</v>
      </c>
      <c r="W69" s="128" t="str">
        <f>IF(ISBLANK('P4.Robusto'!D104),"",'P4.Robusto'!D104)</f>
        <v>Pasa</v>
      </c>
      <c r="X69" s="41"/>
      <c r="Y69" s="39"/>
      <c r="Z69" s="39"/>
      <c r="AA69" s="39"/>
      <c r="AB69" s="39"/>
      <c r="AC69" s="39"/>
      <c r="AD69" s="39"/>
      <c r="AE69" s="39"/>
      <c r="AF69" s="39"/>
      <c r="AG69" s="39"/>
      <c r="AH69" s="39"/>
      <c r="AI69" s="39"/>
      <c r="AJ69" s="39"/>
      <c r="AK69" s="39"/>
    </row>
    <row r="70" spans="1:37" ht="20">
      <c r="A70" s="39"/>
      <c r="B70" s="126" t="str">
        <f>IF( ISBLANK('03.Muestra'!$C18),"",'03.Muestra'!$C18)</f>
        <v>Certificado Covid Digital</v>
      </c>
      <c r="C70" s="127" t="str">
        <f>IF( ISBLANK('03.Muestra'!$E18),"",'03.Muestra'!$E18)</f>
        <v>https://www3.gobiernodecanarias.org/sanidad/scs/contenidoGenerico.jsp?idDocument=2a91d475-c785-11eb-b581-0f5e23fc7f70&amp;idCarpeta=e01092c2-7d66-11ea-871d-cb574c2473a4</v>
      </c>
      <c r="D70" s="128" t="str">
        <f>IF( ISBLANK('P1.Perceptible'!D181),"",'P1.Perceptible'!D181)</f>
        <v>N/A</v>
      </c>
      <c r="E70" s="128" t="str">
        <f>IF( ISBLANK('P1.Perceptible'!D219),"",'P1.Perceptible'!D219)</f>
        <v>N/A</v>
      </c>
      <c r="F70" s="128" t="str">
        <f>IF( ISBLANK('P1.Perceptible'!D371),"",'P1.Perceptible'!D371)</f>
        <v>Pasa</v>
      </c>
      <c r="G70" s="128" t="str">
        <f>IF( ISBLANK('P1.Perceptible'!D409),"",'P1.Perceptible'!D409)</f>
        <v>N/A</v>
      </c>
      <c r="H70" s="128" t="str">
        <f>IF( ISBLANK('P1.Perceptible'!D523),"",'P1.Perceptible'!D523)</f>
        <v>Pasa</v>
      </c>
      <c r="I70" s="128" t="str">
        <f>IF( ISBLANK('P1.Perceptible'!D561),"",'P1.Perceptible'!D561)</f>
        <v>Pasa</v>
      </c>
      <c r="J70" s="128" t="str">
        <f>IF( ISBLANK('P1.Perceptible'!D599),"",'P1.Perceptible'!D599)</f>
        <v>Pasa</v>
      </c>
      <c r="K70" s="128" t="str">
        <f>IF( ISBLANK('P1.Perceptible'!D637),"",'P1.Perceptible'!D637)</f>
        <v>Pasa</v>
      </c>
      <c r="L70" s="128" t="str">
        <f>IF( ISBLANK('P1.Perceptible'!D675),"",'P1.Perceptible'!D675)</f>
        <v>Pasa</v>
      </c>
      <c r="M70" s="128" t="str">
        <f>IF( ISBLANK('P1.Perceptible'!D713),"",'P1.Perceptible'!D713)</f>
        <v>Pasa</v>
      </c>
      <c r="N70" s="128" t="str">
        <f>IF( ISBLANK('P1.Perceptible'!D752),"",'P1.Perceptible'!D752)</f>
        <v>Pasa</v>
      </c>
      <c r="O70" s="128" t="str">
        <f>IF( ISBLANK('P2.Operable'!D409),"",'P2.Operable'!D409)</f>
        <v>Pasa</v>
      </c>
      <c r="P70" s="128" t="str">
        <f>IF( ISBLANK('P2.Operable'!D447),"",'P2.Operable'!D447)</f>
        <v>Pasa</v>
      </c>
      <c r="Q70" s="128" t="str">
        <f>IF( ISBLANK('P2.Operable'!D485),"",'P2.Operable'!D485)</f>
        <v>Pasa</v>
      </c>
      <c r="R70" s="128" t="str">
        <f>IF( ISBLANK('P3.Comprensible'!D67),"",'P3.Comprensible'!D67)</f>
        <v>Pasa</v>
      </c>
      <c r="S70" s="128" t="str">
        <f>IF( ISBLANK('P3.Comprensible'!D181),"",'P3.Comprensible'!D181)</f>
        <v>Pasa</v>
      </c>
      <c r="T70" s="128" t="str">
        <f>IF( ISBLANK('P3.Comprensible'!D219),"",'P3.Comprensible'!D219)</f>
        <v>Pasa</v>
      </c>
      <c r="U70" s="128" t="str">
        <f>IF( ISBLANK('P3.Comprensible'!D333),"",'P3.Comprensible'!D333)</f>
        <v>N/A</v>
      </c>
      <c r="V70" s="128" t="str">
        <f>IF( ISBLANK('P3.Comprensible'!D371),"",'P3.Comprensible'!D371)</f>
        <v>N/A</v>
      </c>
      <c r="W70" s="128" t="str">
        <f>IF(ISBLANK('P4.Robusto'!D105),"",'P4.Robusto'!D105)</f>
        <v>Pasa</v>
      </c>
      <c r="X70" s="41"/>
      <c r="Y70" s="39"/>
      <c r="Z70" s="39"/>
      <c r="AA70" s="39"/>
      <c r="AB70" s="39"/>
      <c r="AC70" s="39"/>
      <c r="AD70" s="39"/>
      <c r="AE70" s="39"/>
      <c r="AF70" s="39"/>
      <c r="AG70" s="39"/>
      <c r="AH70" s="39"/>
      <c r="AI70" s="39"/>
      <c r="AJ70" s="39"/>
      <c r="AK70" s="39"/>
    </row>
    <row r="71" spans="1:37" ht="20">
      <c r="A71" s="39"/>
      <c r="B71" s="126" t="str">
        <f>IF( ISBLANK('03.Muestra'!$C19),"",'03.Muestra'!$C19)</f>
        <v>Ciudadania</v>
      </c>
      <c r="C71" s="127" t="str">
        <f>IF( ISBLANK('03.Muestra'!$E19),"",'03.Muestra'!$E19)</f>
        <v>https://www3.gobiernodecanarias.org/sanidad/scs/tematica.jsp?idCarpeta=ae273cd1-b385-11e9-82f7-8d5cff9227e6</v>
      </c>
      <c r="D71" s="128" t="str">
        <f>IF( ISBLANK('P1.Perceptible'!D182),"",'P1.Perceptible'!D182)</f>
        <v>N/A</v>
      </c>
      <c r="E71" s="128" t="str">
        <f>IF( ISBLANK('P1.Perceptible'!D220),"",'P1.Perceptible'!D220)</f>
        <v>N/A</v>
      </c>
      <c r="F71" s="128" t="str">
        <f>IF( ISBLANK('P1.Perceptible'!D372),"",'P1.Perceptible'!D372)</f>
        <v>Pasa</v>
      </c>
      <c r="G71" s="128" t="str">
        <f>IF( ISBLANK('P1.Perceptible'!D410),"",'P1.Perceptible'!D410)</f>
        <v>N/A</v>
      </c>
      <c r="H71" s="128" t="str">
        <f>IF( ISBLANK('P1.Perceptible'!D524),"",'P1.Perceptible'!D524)</f>
        <v>Pasa</v>
      </c>
      <c r="I71" s="128" t="str">
        <f>IF( ISBLANK('P1.Perceptible'!D562),"",'P1.Perceptible'!D562)</f>
        <v>Pasa</v>
      </c>
      <c r="J71" s="128" t="str">
        <f>IF( ISBLANK('P1.Perceptible'!D600),"",'P1.Perceptible'!D600)</f>
        <v>Pasa</v>
      </c>
      <c r="K71" s="128" t="str">
        <f>IF( ISBLANK('P1.Perceptible'!D638),"",'P1.Perceptible'!D638)</f>
        <v>Pasa</v>
      </c>
      <c r="L71" s="128" t="str">
        <f>IF( ISBLANK('P1.Perceptible'!D676),"",'P1.Perceptible'!D676)</f>
        <v>Pasa</v>
      </c>
      <c r="M71" s="128" t="str">
        <f>IF( ISBLANK('P1.Perceptible'!D714),"",'P1.Perceptible'!D714)</f>
        <v>Pasa</v>
      </c>
      <c r="N71" s="128" t="str">
        <f>IF( ISBLANK('P1.Perceptible'!D753),"",'P1.Perceptible'!D753)</f>
        <v>Pasa</v>
      </c>
      <c r="O71" s="128" t="str">
        <f>IF( ISBLANK('P2.Operable'!D410),"",'P2.Operable'!D410)</f>
        <v>Pasa</v>
      </c>
      <c r="P71" s="128" t="str">
        <f>IF( ISBLANK('P2.Operable'!D448),"",'P2.Operable'!D448)</f>
        <v>Pasa</v>
      </c>
      <c r="Q71" s="128" t="str">
        <f>IF( ISBLANK('P2.Operable'!D486),"",'P2.Operable'!D486)</f>
        <v>Pasa</v>
      </c>
      <c r="R71" s="128" t="str">
        <f>IF( ISBLANK('P3.Comprensible'!D68),"",'P3.Comprensible'!D68)</f>
        <v>Pasa</v>
      </c>
      <c r="S71" s="128" t="str">
        <f>IF( ISBLANK('P3.Comprensible'!D182),"",'P3.Comprensible'!D182)</f>
        <v>Pasa</v>
      </c>
      <c r="T71" s="128" t="str">
        <f>IF( ISBLANK('P3.Comprensible'!D220),"",'P3.Comprensible'!D220)</f>
        <v>Pasa</v>
      </c>
      <c r="U71" s="128" t="str">
        <f>IF( ISBLANK('P3.Comprensible'!D334),"",'P3.Comprensible'!D334)</f>
        <v>N/A</v>
      </c>
      <c r="V71" s="128" t="str">
        <f>IF( ISBLANK('P3.Comprensible'!D372),"",'P3.Comprensible'!D372)</f>
        <v>N/A</v>
      </c>
      <c r="W71" s="128" t="str">
        <f>IF(ISBLANK('P4.Robusto'!D106),"",'P4.Robusto'!D106)</f>
        <v>Pasa</v>
      </c>
      <c r="X71" s="41"/>
      <c r="Y71" s="39"/>
      <c r="Z71" s="39"/>
      <c r="AA71" s="39"/>
      <c r="AB71" s="39"/>
      <c r="AC71" s="39"/>
      <c r="AD71" s="39"/>
      <c r="AE71" s="39"/>
      <c r="AF71" s="39"/>
      <c r="AG71" s="39"/>
      <c r="AH71" s="39"/>
      <c r="AI71" s="39"/>
      <c r="AJ71" s="39"/>
      <c r="AK71" s="39"/>
    </row>
    <row r="72" spans="1:37" ht="20">
      <c r="A72" s="39"/>
      <c r="B72" s="126" t="str">
        <f>IF( ISBLANK('03.Muestra'!$C20),"",'03.Muestra'!$C20)</f>
        <v>Petición de cita hospital</v>
      </c>
      <c r="C72" s="127" t="str">
        <f>IF( ISBLANK('03.Muestra'!$E20),"",'03.Muestra'!$E20)</f>
        <v>https://www3.gobiernodecanarias.org/sanidad/scs/CitasHUC/</v>
      </c>
      <c r="D72" s="128" t="str">
        <f>IF( ISBLANK('P1.Perceptible'!D183),"",'P1.Perceptible'!D183)</f>
        <v>N/A</v>
      </c>
      <c r="E72" s="128" t="str">
        <f>IF( ISBLANK('P1.Perceptible'!D221),"",'P1.Perceptible'!D221)</f>
        <v>N/A</v>
      </c>
      <c r="F72" s="128" t="str">
        <f>IF( ISBLANK('P1.Perceptible'!D373),"",'P1.Perceptible'!D373)</f>
        <v>Pasa</v>
      </c>
      <c r="G72" s="128" t="str">
        <f>IF( ISBLANK('P1.Perceptible'!D411),"",'P1.Perceptible'!D411)</f>
        <v>Pasa</v>
      </c>
      <c r="H72" s="128" t="str">
        <f>IF( ISBLANK('P1.Perceptible'!D525),"",'P1.Perceptible'!D525)</f>
        <v>Pasa</v>
      </c>
      <c r="I72" s="128" t="str">
        <f>IF( ISBLANK('P1.Perceptible'!D563),"",'P1.Perceptible'!D563)</f>
        <v>Pasa</v>
      </c>
      <c r="J72" s="128" t="str">
        <f>IF( ISBLANK('P1.Perceptible'!D601),"",'P1.Perceptible'!D601)</f>
        <v>Pasa</v>
      </c>
      <c r="K72" s="128" t="str">
        <f>IF( ISBLANK('P1.Perceptible'!D639),"",'P1.Perceptible'!D639)</f>
        <v>Pasa</v>
      </c>
      <c r="L72" s="128" t="str">
        <f>IF( ISBLANK('P1.Perceptible'!D677),"",'P1.Perceptible'!D677)</f>
        <v>Pasa</v>
      </c>
      <c r="M72" s="128" t="str">
        <f>IF( ISBLANK('P1.Perceptible'!D715),"",'P1.Perceptible'!D715)</f>
        <v>Pasa</v>
      </c>
      <c r="N72" s="128" t="str">
        <f>IF( ISBLANK('P1.Perceptible'!D754),"",'P1.Perceptible'!D754)</f>
        <v>Pasa</v>
      </c>
      <c r="O72" s="128" t="str">
        <f>IF( ISBLANK('P2.Operable'!D411),"",'P2.Operable'!D411)</f>
        <v>Pasa</v>
      </c>
      <c r="P72" s="128" t="str">
        <f>IF( ISBLANK('P2.Operable'!D449),"",'P2.Operable'!D449)</f>
        <v>Pasa</v>
      </c>
      <c r="Q72" s="128" t="str">
        <f>IF( ISBLANK('P2.Operable'!D487),"",'P2.Operable'!D487)</f>
        <v>Pasa</v>
      </c>
      <c r="R72" s="128" t="str">
        <f>IF( ISBLANK('P3.Comprensible'!D69),"",'P3.Comprensible'!D69)</f>
        <v>Falla</v>
      </c>
      <c r="S72" s="128" t="str">
        <f>IF( ISBLANK('P3.Comprensible'!D183),"",'P3.Comprensible'!D183)</f>
        <v>Pasa</v>
      </c>
      <c r="T72" s="128" t="str">
        <f>IF( ISBLANK('P3.Comprensible'!D221),"",'P3.Comprensible'!D221)</f>
        <v>Pasa</v>
      </c>
      <c r="U72" s="128" t="str">
        <f>IF( ISBLANK('P3.Comprensible'!D335),"",'P3.Comprensible'!D335)</f>
        <v>N/A</v>
      </c>
      <c r="V72" s="128" t="str">
        <f>IF( ISBLANK('P3.Comprensible'!D373),"",'P3.Comprensible'!D373)</f>
        <v>N/A</v>
      </c>
      <c r="W72" s="128" t="str">
        <f>IF(ISBLANK('P4.Robusto'!D107),"",'P4.Robusto'!D107)</f>
        <v>N/A</v>
      </c>
      <c r="X72" s="41"/>
      <c r="Y72" s="39"/>
      <c r="Z72" s="39"/>
      <c r="AA72" s="39"/>
      <c r="AB72" s="39"/>
      <c r="AC72" s="39"/>
      <c r="AD72" s="39"/>
      <c r="AE72" s="39"/>
      <c r="AF72" s="39"/>
      <c r="AG72" s="39"/>
      <c r="AH72" s="39"/>
      <c r="AI72" s="39"/>
      <c r="AJ72" s="39"/>
      <c r="AK72" s="39"/>
    </row>
    <row r="73" spans="1:37" ht="20">
      <c r="A73" s="39"/>
      <c r="B73" s="126" t="str">
        <f>IF( ISBLANK('03.Muestra'!$C21),"",'03.Muestra'!$C21)</f>
        <v/>
      </c>
      <c r="C73" s="127" t="str">
        <f>IF( ISBLANK('03.Muestra'!$E21),"",'03.Muestra'!$E21)</f>
        <v/>
      </c>
      <c r="D73" s="128" t="str">
        <f>IF( ISBLANK('P1.Perceptible'!D184),"",'P1.Perceptible'!D184)</f>
        <v/>
      </c>
      <c r="E73" s="128" t="str">
        <f>IF( ISBLANK('P1.Perceptible'!D222),"",'P1.Perceptible'!D222)</f>
        <v/>
      </c>
      <c r="F73" s="128" t="str">
        <f>IF( ISBLANK('P1.Perceptible'!D374),"",'P1.Perceptible'!D374)</f>
        <v/>
      </c>
      <c r="G73" s="128" t="str">
        <f>IF( ISBLANK('P1.Perceptible'!D412),"",'P1.Perceptible'!D412)</f>
        <v/>
      </c>
      <c r="H73" s="128" t="str">
        <f>IF( ISBLANK('P1.Perceptible'!D526),"",'P1.Perceptible'!D526)</f>
        <v/>
      </c>
      <c r="I73" s="128" t="str">
        <f>IF( ISBLANK('P1.Perceptible'!D564),"",'P1.Perceptible'!D564)</f>
        <v/>
      </c>
      <c r="J73" s="128" t="str">
        <f>IF( ISBLANK('P1.Perceptible'!D602),"",'P1.Perceptible'!D602)</f>
        <v/>
      </c>
      <c r="K73" s="128" t="str">
        <f>IF( ISBLANK('P1.Perceptible'!D640),"",'P1.Perceptible'!D640)</f>
        <v/>
      </c>
      <c r="L73" s="128" t="str">
        <f>IF( ISBLANK('P1.Perceptible'!D678),"",'P1.Perceptible'!D678)</f>
        <v/>
      </c>
      <c r="M73" s="128" t="str">
        <f>IF( ISBLANK('P1.Perceptible'!D716),"",'P1.Perceptible'!D716)</f>
        <v/>
      </c>
      <c r="N73" s="128" t="str">
        <f>IF( ISBLANK('P1.Perceptible'!D755),"",'P1.Perceptible'!D755)</f>
        <v/>
      </c>
      <c r="O73" s="128" t="str">
        <f>IF( ISBLANK('P2.Operable'!D412),"",'P2.Operable'!D412)</f>
        <v/>
      </c>
      <c r="P73" s="128" t="str">
        <f>IF( ISBLANK('P2.Operable'!D450),"",'P2.Operable'!D450)</f>
        <v/>
      </c>
      <c r="Q73" s="128" t="str">
        <f>IF( ISBLANK('P2.Operable'!D488),"",'P2.Operable'!D488)</f>
        <v/>
      </c>
      <c r="R73" s="128" t="str">
        <f>IF( ISBLANK('P3.Comprensible'!D70),"",'P3.Comprensible'!D70)</f>
        <v/>
      </c>
      <c r="S73" s="128" t="str">
        <f>IF( ISBLANK('P3.Comprensible'!D184),"",'P3.Comprensible'!D184)</f>
        <v/>
      </c>
      <c r="T73" s="128" t="str">
        <f>IF( ISBLANK('P3.Comprensible'!D222),"",'P3.Comprensible'!D222)</f>
        <v/>
      </c>
      <c r="U73" s="128" t="str">
        <f>IF( ISBLANK('P3.Comprensible'!D336),"",'P3.Comprensible'!D336)</f>
        <v/>
      </c>
      <c r="V73" s="128" t="str">
        <f>IF( ISBLANK('P3.Comprensible'!D374),"",'P3.Comprensible'!D374)</f>
        <v/>
      </c>
      <c r="W73" s="128" t="str">
        <f>IF(ISBLANK('P4.Robusto'!D108),"",'P4.Robusto'!D108)</f>
        <v/>
      </c>
      <c r="X73" s="41"/>
      <c r="Y73" s="39"/>
      <c r="Z73" s="39"/>
      <c r="AA73" s="39"/>
      <c r="AB73" s="39"/>
      <c r="AC73" s="39"/>
      <c r="AD73" s="39"/>
      <c r="AE73" s="39"/>
      <c r="AF73" s="39"/>
      <c r="AG73" s="39"/>
      <c r="AH73" s="39"/>
      <c r="AI73" s="39"/>
      <c r="AJ73" s="39"/>
      <c r="AK73" s="39"/>
    </row>
    <row r="74" spans="1:37" ht="20">
      <c r="A74" s="39"/>
      <c r="B74" s="126" t="str">
        <f>IF( ISBLANK('03.Muestra'!$C22),"",'03.Muestra'!$C22)</f>
        <v/>
      </c>
      <c r="C74" s="127" t="str">
        <f>IF( ISBLANK('03.Muestra'!$E22),"",'03.Muestra'!$E22)</f>
        <v/>
      </c>
      <c r="D74" s="128" t="str">
        <f>IF( ISBLANK('P1.Perceptible'!D185),"",'P1.Perceptible'!D185)</f>
        <v/>
      </c>
      <c r="E74" s="128" t="str">
        <f>IF( ISBLANK('P1.Perceptible'!D223),"",'P1.Perceptible'!D223)</f>
        <v/>
      </c>
      <c r="F74" s="128" t="str">
        <f>IF( ISBLANK('P1.Perceptible'!D375),"",'P1.Perceptible'!D375)</f>
        <v/>
      </c>
      <c r="G74" s="128" t="str">
        <f>IF( ISBLANK('P1.Perceptible'!D413),"",'P1.Perceptible'!D413)</f>
        <v/>
      </c>
      <c r="H74" s="128" t="str">
        <f>IF( ISBLANK('P1.Perceptible'!D527),"",'P1.Perceptible'!D527)</f>
        <v/>
      </c>
      <c r="I74" s="128" t="str">
        <f>IF( ISBLANK('P1.Perceptible'!D565),"",'P1.Perceptible'!D565)</f>
        <v/>
      </c>
      <c r="J74" s="128" t="str">
        <f>IF( ISBLANK('P1.Perceptible'!D603),"",'P1.Perceptible'!D603)</f>
        <v/>
      </c>
      <c r="K74" s="128" t="str">
        <f>IF( ISBLANK('P1.Perceptible'!D641),"",'P1.Perceptible'!D641)</f>
        <v/>
      </c>
      <c r="L74" s="128" t="str">
        <f>IF( ISBLANK('P1.Perceptible'!D679),"",'P1.Perceptible'!D679)</f>
        <v/>
      </c>
      <c r="M74" s="128" t="str">
        <f>IF( ISBLANK('P1.Perceptible'!D717),"",'P1.Perceptible'!D717)</f>
        <v/>
      </c>
      <c r="N74" s="128" t="str">
        <f>IF( ISBLANK('P1.Perceptible'!D756),"",'P1.Perceptible'!D756)</f>
        <v/>
      </c>
      <c r="O74" s="128" t="str">
        <f>IF( ISBLANK('P2.Operable'!D413),"",'P2.Operable'!D413)</f>
        <v/>
      </c>
      <c r="P74" s="128" t="str">
        <f>IF( ISBLANK('P2.Operable'!D451),"",'P2.Operable'!D451)</f>
        <v/>
      </c>
      <c r="Q74" s="128" t="str">
        <f>IF( ISBLANK('P2.Operable'!D489),"",'P2.Operable'!D489)</f>
        <v/>
      </c>
      <c r="R74" s="128" t="str">
        <f>IF( ISBLANK('P3.Comprensible'!D71),"",'P3.Comprensible'!D71)</f>
        <v/>
      </c>
      <c r="S74" s="128" t="str">
        <f>IF( ISBLANK('P3.Comprensible'!D185),"",'P3.Comprensible'!D185)</f>
        <v/>
      </c>
      <c r="T74" s="128" t="str">
        <f>IF( ISBLANK('P3.Comprensible'!D223),"",'P3.Comprensible'!D223)</f>
        <v/>
      </c>
      <c r="U74" s="128" t="str">
        <f>IF( ISBLANK('P3.Comprensible'!D337),"",'P3.Comprensible'!D337)</f>
        <v/>
      </c>
      <c r="V74" s="128" t="str">
        <f>IF( ISBLANK('P3.Comprensible'!D375),"",'P3.Comprensible'!D375)</f>
        <v/>
      </c>
      <c r="W74" s="128" t="str">
        <f>IF(ISBLANK('P4.Robusto'!D109),"",'P4.Robusto'!D109)</f>
        <v/>
      </c>
      <c r="X74" s="41"/>
      <c r="Y74" s="39"/>
      <c r="Z74" s="39"/>
      <c r="AA74" s="39"/>
      <c r="AB74" s="39"/>
      <c r="AC74" s="39"/>
      <c r="AD74" s="39"/>
      <c r="AE74" s="39"/>
      <c r="AF74" s="39"/>
      <c r="AG74" s="39"/>
      <c r="AH74" s="39"/>
      <c r="AI74" s="39"/>
      <c r="AJ74" s="39"/>
      <c r="AK74" s="39"/>
    </row>
    <row r="75" spans="1:37" ht="20">
      <c r="A75" s="39"/>
      <c r="B75" s="126" t="str">
        <f>IF( ISBLANK('03.Muestra'!$C23),"",'03.Muestra'!$C23)</f>
        <v/>
      </c>
      <c r="C75" s="127" t="str">
        <f>IF( ISBLANK('03.Muestra'!$E23),"",'03.Muestra'!$E23)</f>
        <v/>
      </c>
      <c r="D75" s="128" t="str">
        <f>IF( ISBLANK('P1.Perceptible'!D186),"",'P1.Perceptible'!D186)</f>
        <v/>
      </c>
      <c r="E75" s="128" t="str">
        <f>IF( ISBLANK('P1.Perceptible'!D224),"",'P1.Perceptible'!D224)</f>
        <v/>
      </c>
      <c r="F75" s="128" t="str">
        <f>IF( ISBLANK('P1.Perceptible'!D376),"",'P1.Perceptible'!D376)</f>
        <v/>
      </c>
      <c r="G75" s="128" t="str">
        <f>IF( ISBLANK('P1.Perceptible'!D414),"",'P1.Perceptible'!D414)</f>
        <v/>
      </c>
      <c r="H75" s="128" t="str">
        <f>IF( ISBLANK('P1.Perceptible'!D528),"",'P1.Perceptible'!D528)</f>
        <v/>
      </c>
      <c r="I75" s="128" t="str">
        <f>IF( ISBLANK('P1.Perceptible'!D566),"",'P1.Perceptible'!D566)</f>
        <v/>
      </c>
      <c r="J75" s="128" t="str">
        <f>IF( ISBLANK('P1.Perceptible'!D604),"",'P1.Perceptible'!D604)</f>
        <v/>
      </c>
      <c r="K75" s="128" t="str">
        <f>IF( ISBLANK('P1.Perceptible'!D642),"",'P1.Perceptible'!D642)</f>
        <v/>
      </c>
      <c r="L75" s="128" t="str">
        <f>IF( ISBLANK('P1.Perceptible'!D680),"",'P1.Perceptible'!D680)</f>
        <v/>
      </c>
      <c r="M75" s="128" t="str">
        <f>IF( ISBLANK('P1.Perceptible'!D718),"",'P1.Perceptible'!D718)</f>
        <v/>
      </c>
      <c r="N75" s="128" t="str">
        <f>IF( ISBLANK('P1.Perceptible'!D757),"",'P1.Perceptible'!D757)</f>
        <v/>
      </c>
      <c r="O75" s="128" t="str">
        <f>IF( ISBLANK('P2.Operable'!D414),"",'P2.Operable'!D414)</f>
        <v/>
      </c>
      <c r="P75" s="128" t="str">
        <f>IF( ISBLANK('P2.Operable'!D452),"",'P2.Operable'!D452)</f>
        <v/>
      </c>
      <c r="Q75" s="128" t="str">
        <f>IF( ISBLANK('P2.Operable'!D490),"",'P2.Operable'!D490)</f>
        <v/>
      </c>
      <c r="R75" s="128" t="str">
        <f>IF( ISBLANK('P3.Comprensible'!D72),"",'P3.Comprensible'!D72)</f>
        <v/>
      </c>
      <c r="S75" s="128" t="str">
        <f>IF( ISBLANK('P3.Comprensible'!D186),"",'P3.Comprensible'!D186)</f>
        <v/>
      </c>
      <c r="T75" s="128" t="str">
        <f>IF( ISBLANK('P3.Comprensible'!D224),"",'P3.Comprensible'!D224)</f>
        <v/>
      </c>
      <c r="U75" s="128" t="str">
        <f>IF( ISBLANK('P3.Comprensible'!D338),"",'P3.Comprensible'!D338)</f>
        <v/>
      </c>
      <c r="V75" s="128" t="str">
        <f>IF( ISBLANK('P3.Comprensible'!D376),"",'P3.Comprensible'!D376)</f>
        <v/>
      </c>
      <c r="W75" s="128" t="str">
        <f>IF(ISBLANK('P4.Robusto'!D110),"",'P4.Robusto'!D110)</f>
        <v/>
      </c>
      <c r="X75" s="41"/>
      <c r="Y75" s="39"/>
      <c r="Z75" s="39"/>
      <c r="AA75" s="39"/>
      <c r="AB75" s="39"/>
      <c r="AC75" s="39"/>
      <c r="AD75" s="39"/>
      <c r="AE75" s="39"/>
      <c r="AF75" s="39"/>
      <c r="AG75" s="39"/>
      <c r="AH75" s="39"/>
      <c r="AI75" s="39"/>
      <c r="AJ75" s="39"/>
      <c r="AK75" s="39"/>
    </row>
    <row r="76" spans="1:37" ht="20">
      <c r="A76" s="39"/>
      <c r="B76" s="126" t="str">
        <f>IF( ISBLANK('03.Muestra'!$C24),"",'03.Muestra'!$C24)</f>
        <v/>
      </c>
      <c r="C76" s="127" t="str">
        <f>IF( ISBLANK('03.Muestra'!$E24),"",'03.Muestra'!$E24)</f>
        <v/>
      </c>
      <c r="D76" s="128" t="str">
        <f>IF( ISBLANK('P1.Perceptible'!D187),"",'P1.Perceptible'!D187)</f>
        <v/>
      </c>
      <c r="E76" s="128" t="str">
        <f>IF( ISBLANK('P1.Perceptible'!D225),"",'P1.Perceptible'!D225)</f>
        <v/>
      </c>
      <c r="F76" s="128" t="str">
        <f>IF( ISBLANK('P1.Perceptible'!D377),"",'P1.Perceptible'!D377)</f>
        <v/>
      </c>
      <c r="G76" s="128" t="str">
        <f>IF( ISBLANK('P1.Perceptible'!D415),"",'P1.Perceptible'!D415)</f>
        <v/>
      </c>
      <c r="H76" s="128" t="str">
        <f>IF( ISBLANK('P1.Perceptible'!D529),"",'P1.Perceptible'!D529)</f>
        <v/>
      </c>
      <c r="I76" s="128" t="str">
        <f>IF( ISBLANK('P1.Perceptible'!D567),"",'P1.Perceptible'!D567)</f>
        <v/>
      </c>
      <c r="J76" s="128" t="str">
        <f>IF( ISBLANK('P1.Perceptible'!D605),"",'P1.Perceptible'!D605)</f>
        <v/>
      </c>
      <c r="K76" s="128" t="str">
        <f>IF( ISBLANK('P1.Perceptible'!D643),"",'P1.Perceptible'!D643)</f>
        <v/>
      </c>
      <c r="L76" s="128" t="str">
        <f>IF( ISBLANK('P1.Perceptible'!D681),"",'P1.Perceptible'!D681)</f>
        <v/>
      </c>
      <c r="M76" s="128" t="str">
        <f>IF( ISBLANK('P1.Perceptible'!D719),"",'P1.Perceptible'!D719)</f>
        <v/>
      </c>
      <c r="N76" s="128" t="str">
        <f>IF( ISBLANK('P1.Perceptible'!D758),"",'P1.Perceptible'!D758)</f>
        <v/>
      </c>
      <c r="O76" s="128" t="str">
        <f>IF( ISBLANK('P2.Operable'!D415),"",'P2.Operable'!D415)</f>
        <v/>
      </c>
      <c r="P76" s="128" t="str">
        <f>IF( ISBLANK('P2.Operable'!D453),"",'P2.Operable'!D453)</f>
        <v/>
      </c>
      <c r="Q76" s="128" t="str">
        <f>IF( ISBLANK('P2.Operable'!D491),"",'P2.Operable'!D491)</f>
        <v/>
      </c>
      <c r="R76" s="128" t="str">
        <f>IF( ISBLANK('P3.Comprensible'!D73),"",'P3.Comprensible'!D73)</f>
        <v/>
      </c>
      <c r="S76" s="128" t="str">
        <f>IF( ISBLANK('P3.Comprensible'!D187),"",'P3.Comprensible'!D187)</f>
        <v/>
      </c>
      <c r="T76" s="128" t="str">
        <f>IF( ISBLANK('P3.Comprensible'!D225),"",'P3.Comprensible'!D225)</f>
        <v/>
      </c>
      <c r="U76" s="128" t="str">
        <f>IF( ISBLANK('P3.Comprensible'!D339),"",'P3.Comprensible'!D339)</f>
        <v/>
      </c>
      <c r="V76" s="128" t="str">
        <f>IF( ISBLANK('P3.Comprensible'!D377),"",'P3.Comprensible'!D377)</f>
        <v/>
      </c>
      <c r="W76" s="128" t="str">
        <f>IF(ISBLANK('P4.Robusto'!D111),"",'P4.Robusto'!D111)</f>
        <v/>
      </c>
      <c r="X76" s="41"/>
      <c r="Y76" s="39"/>
      <c r="Z76" s="39"/>
      <c r="AA76" s="39"/>
      <c r="AB76" s="39"/>
      <c r="AC76" s="39"/>
      <c r="AD76" s="39"/>
      <c r="AE76" s="39"/>
      <c r="AF76" s="39"/>
      <c r="AG76" s="39"/>
      <c r="AH76" s="39"/>
      <c r="AI76" s="39"/>
      <c r="AJ76" s="39"/>
      <c r="AK76" s="39"/>
    </row>
    <row r="77" spans="1:37" ht="20">
      <c r="A77" s="39"/>
      <c r="B77" s="126" t="str">
        <f>IF( ISBLANK('03.Muestra'!$C25),"",'03.Muestra'!$C25)</f>
        <v/>
      </c>
      <c r="C77" s="127" t="str">
        <f>IF( ISBLANK('03.Muestra'!$E25),"",'03.Muestra'!$E25)</f>
        <v/>
      </c>
      <c r="D77" s="128" t="str">
        <f>IF( ISBLANK('P1.Perceptible'!D188),"",'P1.Perceptible'!D188)</f>
        <v/>
      </c>
      <c r="E77" s="128" t="str">
        <f>IF( ISBLANK('P1.Perceptible'!D226),"",'P1.Perceptible'!D226)</f>
        <v/>
      </c>
      <c r="F77" s="128" t="str">
        <f>IF( ISBLANK('P1.Perceptible'!D378),"",'P1.Perceptible'!D378)</f>
        <v/>
      </c>
      <c r="G77" s="128" t="str">
        <f>IF( ISBLANK('P1.Perceptible'!D416),"",'P1.Perceptible'!D416)</f>
        <v/>
      </c>
      <c r="H77" s="128" t="str">
        <f>IF( ISBLANK('P1.Perceptible'!D530),"",'P1.Perceptible'!D530)</f>
        <v/>
      </c>
      <c r="I77" s="128" t="str">
        <f>IF( ISBLANK('P1.Perceptible'!D568),"",'P1.Perceptible'!D568)</f>
        <v/>
      </c>
      <c r="J77" s="128" t="str">
        <f>IF( ISBLANK('P1.Perceptible'!D606),"",'P1.Perceptible'!D606)</f>
        <v/>
      </c>
      <c r="K77" s="128" t="str">
        <f>IF( ISBLANK('P1.Perceptible'!D644),"",'P1.Perceptible'!D644)</f>
        <v/>
      </c>
      <c r="L77" s="128" t="str">
        <f>IF( ISBLANK('P1.Perceptible'!D682),"",'P1.Perceptible'!D682)</f>
        <v/>
      </c>
      <c r="M77" s="128" t="str">
        <f>IF( ISBLANK('P1.Perceptible'!D720),"",'P1.Perceptible'!D720)</f>
        <v/>
      </c>
      <c r="N77" s="128" t="str">
        <f>IF( ISBLANK('P1.Perceptible'!D759),"",'P1.Perceptible'!D759)</f>
        <v/>
      </c>
      <c r="O77" s="128" t="str">
        <f>IF( ISBLANK('P2.Operable'!D416),"",'P2.Operable'!D416)</f>
        <v/>
      </c>
      <c r="P77" s="128" t="str">
        <f>IF( ISBLANK('P2.Operable'!D454),"",'P2.Operable'!D454)</f>
        <v/>
      </c>
      <c r="Q77" s="128" t="str">
        <f>IF( ISBLANK('P2.Operable'!D492),"",'P2.Operable'!D492)</f>
        <v/>
      </c>
      <c r="R77" s="128" t="str">
        <f>IF( ISBLANK('P3.Comprensible'!D74),"",'P3.Comprensible'!D74)</f>
        <v/>
      </c>
      <c r="S77" s="128" t="str">
        <f>IF( ISBLANK('P3.Comprensible'!D188),"",'P3.Comprensible'!D188)</f>
        <v/>
      </c>
      <c r="T77" s="128" t="str">
        <f>IF( ISBLANK('P3.Comprensible'!D226),"",'P3.Comprensible'!D226)</f>
        <v/>
      </c>
      <c r="U77" s="128" t="str">
        <f>IF( ISBLANK('P3.Comprensible'!D340),"",'P3.Comprensible'!D340)</f>
        <v/>
      </c>
      <c r="V77" s="128" t="str">
        <f>IF( ISBLANK('P3.Comprensible'!D378),"",'P3.Comprensible'!D378)</f>
        <v/>
      </c>
      <c r="W77" s="128" t="str">
        <f>IF(ISBLANK('P4.Robusto'!D112),"",'P4.Robusto'!D112)</f>
        <v/>
      </c>
      <c r="X77" s="41"/>
      <c r="Y77" s="39"/>
      <c r="Z77" s="39"/>
      <c r="AA77" s="39"/>
      <c r="AB77" s="39"/>
      <c r="AC77" s="39"/>
      <c r="AD77" s="39"/>
      <c r="AE77" s="39"/>
      <c r="AF77" s="39"/>
      <c r="AG77" s="39"/>
      <c r="AH77" s="39"/>
      <c r="AI77" s="39"/>
      <c r="AJ77" s="39"/>
      <c r="AK77" s="39"/>
    </row>
    <row r="78" spans="1:37" ht="20">
      <c r="A78" s="39"/>
      <c r="B78" s="126" t="str">
        <f>IF( ISBLANK('03.Muestra'!$C26),"",'03.Muestra'!$C26)</f>
        <v/>
      </c>
      <c r="C78" s="127" t="str">
        <f>IF( ISBLANK('03.Muestra'!$E26),"",'03.Muestra'!$E26)</f>
        <v/>
      </c>
      <c r="D78" s="128" t="str">
        <f>IF( ISBLANK('P1.Perceptible'!D189),"",'P1.Perceptible'!D189)</f>
        <v/>
      </c>
      <c r="E78" s="128" t="str">
        <f>IF( ISBLANK('P1.Perceptible'!D227),"",'P1.Perceptible'!D227)</f>
        <v/>
      </c>
      <c r="F78" s="128" t="str">
        <f>IF( ISBLANK('P1.Perceptible'!D379),"",'P1.Perceptible'!D379)</f>
        <v/>
      </c>
      <c r="G78" s="128" t="str">
        <f>IF( ISBLANK('P1.Perceptible'!D417),"",'P1.Perceptible'!D417)</f>
        <v/>
      </c>
      <c r="H78" s="128" t="str">
        <f>IF( ISBLANK('P1.Perceptible'!D531),"",'P1.Perceptible'!D531)</f>
        <v/>
      </c>
      <c r="I78" s="128" t="str">
        <f>IF( ISBLANK('P1.Perceptible'!D569),"",'P1.Perceptible'!D569)</f>
        <v/>
      </c>
      <c r="J78" s="128" t="str">
        <f>IF( ISBLANK('P1.Perceptible'!D607),"",'P1.Perceptible'!D607)</f>
        <v/>
      </c>
      <c r="K78" s="128" t="str">
        <f>IF( ISBLANK('P1.Perceptible'!D645),"",'P1.Perceptible'!D645)</f>
        <v/>
      </c>
      <c r="L78" s="128" t="str">
        <f>IF( ISBLANK('P1.Perceptible'!D683),"",'P1.Perceptible'!D683)</f>
        <v/>
      </c>
      <c r="M78" s="128" t="str">
        <f>IF( ISBLANK('P1.Perceptible'!D721),"",'P1.Perceptible'!D721)</f>
        <v/>
      </c>
      <c r="N78" s="128" t="str">
        <f>IF( ISBLANK('P1.Perceptible'!D760),"",'P1.Perceptible'!D760)</f>
        <v/>
      </c>
      <c r="O78" s="128" t="str">
        <f>IF( ISBLANK('P2.Operable'!D417),"",'P2.Operable'!D417)</f>
        <v/>
      </c>
      <c r="P78" s="128" t="str">
        <f>IF( ISBLANK('P2.Operable'!D455),"",'P2.Operable'!D455)</f>
        <v/>
      </c>
      <c r="Q78" s="128" t="str">
        <f>IF( ISBLANK('P2.Operable'!D493),"",'P2.Operable'!D493)</f>
        <v/>
      </c>
      <c r="R78" s="128" t="str">
        <f>IF( ISBLANK('P3.Comprensible'!D75),"",'P3.Comprensible'!D75)</f>
        <v/>
      </c>
      <c r="S78" s="128" t="str">
        <f>IF( ISBLANK('P3.Comprensible'!D189),"",'P3.Comprensible'!D189)</f>
        <v/>
      </c>
      <c r="T78" s="128" t="str">
        <f>IF( ISBLANK('P3.Comprensible'!D227),"",'P3.Comprensible'!D227)</f>
        <v/>
      </c>
      <c r="U78" s="128" t="str">
        <f>IF( ISBLANK('P3.Comprensible'!D341),"",'P3.Comprensible'!D341)</f>
        <v/>
      </c>
      <c r="V78" s="128" t="str">
        <f>IF( ISBLANK('P3.Comprensible'!D379),"",'P3.Comprensible'!D379)</f>
        <v/>
      </c>
      <c r="W78" s="128" t="str">
        <f>IF(ISBLANK('P4.Robusto'!D113),"",'P4.Robusto'!D113)</f>
        <v/>
      </c>
      <c r="X78" s="41"/>
      <c r="Y78" s="39"/>
      <c r="Z78" s="39"/>
      <c r="AA78" s="39"/>
      <c r="AB78" s="39"/>
      <c r="AC78" s="39"/>
      <c r="AD78" s="39"/>
      <c r="AE78" s="39"/>
      <c r="AF78" s="39"/>
      <c r="AG78" s="39"/>
      <c r="AH78" s="39"/>
      <c r="AI78" s="39"/>
      <c r="AJ78" s="39"/>
      <c r="AK78" s="39"/>
    </row>
    <row r="79" spans="1:37" ht="20">
      <c r="A79" s="39"/>
      <c r="B79" s="126" t="str">
        <f>IF( ISBLANK('03.Muestra'!$C27),"",'03.Muestra'!$C27)</f>
        <v/>
      </c>
      <c r="C79" s="127" t="str">
        <f>IF( ISBLANK('03.Muestra'!$E27),"",'03.Muestra'!$E27)</f>
        <v/>
      </c>
      <c r="D79" s="128" t="str">
        <f>IF( ISBLANK('P1.Perceptible'!D190),"",'P1.Perceptible'!D190)</f>
        <v/>
      </c>
      <c r="E79" s="128" t="str">
        <f>IF( ISBLANK('P1.Perceptible'!D228),"",'P1.Perceptible'!D228)</f>
        <v/>
      </c>
      <c r="F79" s="128" t="str">
        <f>IF( ISBLANK('P1.Perceptible'!D380),"",'P1.Perceptible'!D380)</f>
        <v/>
      </c>
      <c r="G79" s="128" t="str">
        <f>IF( ISBLANK('P1.Perceptible'!D418),"",'P1.Perceptible'!D418)</f>
        <v/>
      </c>
      <c r="H79" s="128" t="str">
        <f>IF( ISBLANK('P1.Perceptible'!D532),"",'P1.Perceptible'!D532)</f>
        <v/>
      </c>
      <c r="I79" s="128" t="str">
        <f>IF( ISBLANK('P1.Perceptible'!D570),"",'P1.Perceptible'!D570)</f>
        <v/>
      </c>
      <c r="J79" s="128" t="str">
        <f>IF( ISBLANK('P1.Perceptible'!D608),"",'P1.Perceptible'!D608)</f>
        <v/>
      </c>
      <c r="K79" s="128" t="str">
        <f>IF( ISBLANK('P1.Perceptible'!D646),"",'P1.Perceptible'!D646)</f>
        <v/>
      </c>
      <c r="L79" s="128" t="str">
        <f>IF( ISBLANK('P1.Perceptible'!D684),"",'P1.Perceptible'!D684)</f>
        <v/>
      </c>
      <c r="M79" s="128" t="str">
        <f>IF( ISBLANK('P1.Perceptible'!D722),"",'P1.Perceptible'!D722)</f>
        <v/>
      </c>
      <c r="N79" s="128" t="str">
        <f>IF( ISBLANK('P1.Perceptible'!D761),"",'P1.Perceptible'!D761)</f>
        <v/>
      </c>
      <c r="O79" s="128" t="str">
        <f>IF( ISBLANK('P2.Operable'!D418),"",'P2.Operable'!D418)</f>
        <v/>
      </c>
      <c r="P79" s="128" t="str">
        <f>IF( ISBLANK('P2.Operable'!D456),"",'P2.Operable'!D456)</f>
        <v/>
      </c>
      <c r="Q79" s="128" t="str">
        <f>IF( ISBLANK('P2.Operable'!D494),"",'P2.Operable'!D494)</f>
        <v/>
      </c>
      <c r="R79" s="128" t="str">
        <f>IF( ISBLANK('P3.Comprensible'!D76),"",'P3.Comprensible'!D76)</f>
        <v/>
      </c>
      <c r="S79" s="128" t="str">
        <f>IF( ISBLANK('P3.Comprensible'!D190),"",'P3.Comprensible'!D190)</f>
        <v/>
      </c>
      <c r="T79" s="128" t="str">
        <f>IF( ISBLANK('P3.Comprensible'!D228),"",'P3.Comprensible'!D228)</f>
        <v/>
      </c>
      <c r="U79" s="128" t="str">
        <f>IF( ISBLANK('P3.Comprensible'!D342),"",'P3.Comprensible'!D342)</f>
        <v/>
      </c>
      <c r="V79" s="128" t="str">
        <f>IF( ISBLANK('P3.Comprensible'!D380),"",'P3.Comprensible'!D380)</f>
        <v/>
      </c>
      <c r="W79" s="128" t="str">
        <f>IF(ISBLANK('P4.Robusto'!D114),"",'P4.Robusto'!D114)</f>
        <v/>
      </c>
      <c r="X79" s="41"/>
      <c r="Y79" s="39"/>
      <c r="Z79" s="39"/>
      <c r="AA79" s="39"/>
      <c r="AB79" s="39"/>
      <c r="AC79" s="39"/>
      <c r="AD79" s="39"/>
      <c r="AE79" s="39"/>
      <c r="AF79" s="39"/>
      <c r="AG79" s="39"/>
      <c r="AH79" s="39"/>
      <c r="AI79" s="39"/>
      <c r="AJ79" s="39"/>
      <c r="AK79" s="39"/>
    </row>
    <row r="80" spans="1:37" ht="20">
      <c r="A80" s="39"/>
      <c r="B80" s="126" t="str">
        <f>IF( ISBLANK('03.Muestra'!$C28),"",'03.Muestra'!$C28)</f>
        <v/>
      </c>
      <c r="C80" s="127" t="str">
        <f>IF( ISBLANK('03.Muestra'!$E28),"",'03.Muestra'!$E28)</f>
        <v/>
      </c>
      <c r="D80" s="128" t="str">
        <f>IF( ISBLANK('P1.Perceptible'!D191),"",'P1.Perceptible'!D191)</f>
        <v/>
      </c>
      <c r="E80" s="128" t="str">
        <f>IF( ISBLANK('P1.Perceptible'!D229),"",'P1.Perceptible'!D229)</f>
        <v/>
      </c>
      <c r="F80" s="128" t="str">
        <f>IF( ISBLANK('P1.Perceptible'!D381),"",'P1.Perceptible'!D381)</f>
        <v/>
      </c>
      <c r="G80" s="128" t="str">
        <f>IF( ISBLANK('P1.Perceptible'!D419),"",'P1.Perceptible'!D419)</f>
        <v/>
      </c>
      <c r="H80" s="128" t="str">
        <f>IF( ISBLANK('P1.Perceptible'!D533),"",'P1.Perceptible'!D533)</f>
        <v/>
      </c>
      <c r="I80" s="128" t="str">
        <f>IF( ISBLANK('P1.Perceptible'!D571),"",'P1.Perceptible'!D571)</f>
        <v/>
      </c>
      <c r="J80" s="128" t="str">
        <f>IF( ISBLANK('P1.Perceptible'!D609),"",'P1.Perceptible'!D609)</f>
        <v/>
      </c>
      <c r="K80" s="128" t="str">
        <f>IF( ISBLANK('P1.Perceptible'!D647),"",'P1.Perceptible'!D647)</f>
        <v/>
      </c>
      <c r="L80" s="128" t="str">
        <f>IF( ISBLANK('P1.Perceptible'!D685),"",'P1.Perceptible'!D685)</f>
        <v/>
      </c>
      <c r="M80" s="128" t="str">
        <f>IF( ISBLANK('P1.Perceptible'!D723),"",'P1.Perceptible'!D723)</f>
        <v/>
      </c>
      <c r="N80" s="128" t="str">
        <f>IF( ISBLANK('P1.Perceptible'!D762),"",'P1.Perceptible'!D762)</f>
        <v/>
      </c>
      <c r="O80" s="128" t="str">
        <f>IF( ISBLANK('P2.Operable'!D419),"",'P2.Operable'!D419)</f>
        <v/>
      </c>
      <c r="P80" s="128" t="str">
        <f>IF( ISBLANK('P2.Operable'!D457),"",'P2.Operable'!D457)</f>
        <v/>
      </c>
      <c r="Q80" s="128" t="str">
        <f>IF( ISBLANK('P2.Operable'!D495),"",'P2.Operable'!D495)</f>
        <v/>
      </c>
      <c r="R80" s="128" t="str">
        <f>IF( ISBLANK('P3.Comprensible'!D77),"",'P3.Comprensible'!D77)</f>
        <v/>
      </c>
      <c r="S80" s="128" t="str">
        <f>IF( ISBLANK('P3.Comprensible'!D191),"",'P3.Comprensible'!D191)</f>
        <v/>
      </c>
      <c r="T80" s="128" t="str">
        <f>IF( ISBLANK('P3.Comprensible'!D229),"",'P3.Comprensible'!D229)</f>
        <v/>
      </c>
      <c r="U80" s="128" t="str">
        <f>IF( ISBLANK('P3.Comprensible'!D343),"",'P3.Comprensible'!D343)</f>
        <v/>
      </c>
      <c r="V80" s="128" t="str">
        <f>IF( ISBLANK('P3.Comprensible'!D381),"",'P3.Comprensible'!D381)</f>
        <v/>
      </c>
      <c r="W80" s="128" t="str">
        <f>IF(ISBLANK('P4.Robusto'!D115),"",'P4.Robusto'!D115)</f>
        <v/>
      </c>
      <c r="X80" s="41"/>
      <c r="Y80" s="39"/>
      <c r="Z80" s="39"/>
      <c r="AA80" s="39"/>
      <c r="AB80" s="39"/>
      <c r="AC80" s="39"/>
      <c r="AD80" s="39"/>
      <c r="AE80" s="39"/>
      <c r="AF80" s="39"/>
      <c r="AG80" s="39"/>
      <c r="AH80" s="39"/>
      <c r="AI80" s="39"/>
      <c r="AJ80" s="39"/>
      <c r="AK80" s="39"/>
    </row>
    <row r="81" spans="1:37" ht="20">
      <c r="A81" s="39"/>
      <c r="B81" s="126" t="str">
        <f>IF( ISBLANK('03.Muestra'!$C29),"",'03.Muestra'!$C29)</f>
        <v/>
      </c>
      <c r="C81" s="127" t="str">
        <f>IF( ISBLANK('03.Muestra'!$E29),"",'03.Muestra'!$E29)</f>
        <v/>
      </c>
      <c r="D81" s="128" t="str">
        <f>IF( ISBLANK('P1.Perceptible'!D192),"",'P1.Perceptible'!D192)</f>
        <v/>
      </c>
      <c r="E81" s="128" t="str">
        <f>IF( ISBLANK('P1.Perceptible'!D230),"",'P1.Perceptible'!D230)</f>
        <v/>
      </c>
      <c r="F81" s="128" t="str">
        <f>IF( ISBLANK('P1.Perceptible'!D382),"",'P1.Perceptible'!D382)</f>
        <v/>
      </c>
      <c r="G81" s="128" t="str">
        <f>IF( ISBLANK('P1.Perceptible'!D420),"",'P1.Perceptible'!D420)</f>
        <v/>
      </c>
      <c r="H81" s="128" t="str">
        <f>IF( ISBLANK('P1.Perceptible'!D534),"",'P1.Perceptible'!D534)</f>
        <v/>
      </c>
      <c r="I81" s="128" t="str">
        <f>IF( ISBLANK('P1.Perceptible'!D572),"",'P1.Perceptible'!D572)</f>
        <v/>
      </c>
      <c r="J81" s="128" t="str">
        <f>IF( ISBLANK('P1.Perceptible'!D610),"",'P1.Perceptible'!D610)</f>
        <v/>
      </c>
      <c r="K81" s="128" t="str">
        <f>IF( ISBLANK('P1.Perceptible'!D648),"",'P1.Perceptible'!D648)</f>
        <v/>
      </c>
      <c r="L81" s="128" t="str">
        <f>IF( ISBLANK('P1.Perceptible'!D686),"",'P1.Perceptible'!D686)</f>
        <v/>
      </c>
      <c r="M81" s="128" t="str">
        <f>IF( ISBLANK('P1.Perceptible'!D724),"",'P1.Perceptible'!D724)</f>
        <v/>
      </c>
      <c r="N81" s="128" t="str">
        <f>IF( ISBLANK('P1.Perceptible'!D763),"",'P1.Perceptible'!D763)</f>
        <v/>
      </c>
      <c r="O81" s="128" t="str">
        <f>IF( ISBLANK('P2.Operable'!D420),"",'P2.Operable'!D420)</f>
        <v/>
      </c>
      <c r="P81" s="128" t="str">
        <f>IF( ISBLANK('P2.Operable'!D458),"",'P2.Operable'!D458)</f>
        <v/>
      </c>
      <c r="Q81" s="128" t="str">
        <f>IF( ISBLANK('P2.Operable'!D496),"",'P2.Operable'!D496)</f>
        <v/>
      </c>
      <c r="R81" s="128" t="str">
        <f>IF( ISBLANK('P3.Comprensible'!D78),"",'P3.Comprensible'!D78)</f>
        <v/>
      </c>
      <c r="S81" s="128" t="str">
        <f>IF( ISBLANK('P3.Comprensible'!D192),"",'P3.Comprensible'!D192)</f>
        <v/>
      </c>
      <c r="T81" s="128" t="str">
        <f>IF( ISBLANK('P3.Comprensible'!D230),"",'P3.Comprensible'!D230)</f>
        <v/>
      </c>
      <c r="U81" s="128" t="str">
        <f>IF( ISBLANK('P3.Comprensible'!D344),"",'P3.Comprensible'!D344)</f>
        <v/>
      </c>
      <c r="V81" s="128" t="str">
        <f>IF( ISBLANK('P3.Comprensible'!D382),"",'P3.Comprensible'!D382)</f>
        <v/>
      </c>
      <c r="W81" s="128" t="str">
        <f>IF(ISBLANK('P4.Robusto'!D116),"",'P4.Robusto'!D116)</f>
        <v/>
      </c>
      <c r="X81" s="41"/>
      <c r="Y81" s="39"/>
      <c r="Z81" s="39"/>
      <c r="AA81" s="39"/>
      <c r="AB81" s="39"/>
      <c r="AC81" s="39"/>
      <c r="AD81" s="39"/>
      <c r="AE81" s="39"/>
      <c r="AF81" s="39"/>
      <c r="AG81" s="39"/>
      <c r="AH81" s="39"/>
      <c r="AI81" s="39"/>
      <c r="AJ81" s="39"/>
      <c r="AK81" s="39"/>
    </row>
    <row r="82" spans="1:37" ht="20">
      <c r="A82" s="39"/>
      <c r="B82" s="126" t="str">
        <f>IF( ISBLANK('03.Muestra'!$C30),"",'03.Muestra'!$C30)</f>
        <v/>
      </c>
      <c r="C82" s="127" t="str">
        <f>IF( ISBLANK('03.Muestra'!$E30),"",'03.Muestra'!$E30)</f>
        <v/>
      </c>
      <c r="D82" s="128" t="str">
        <f>IF( ISBLANK('P1.Perceptible'!D193),"",'P1.Perceptible'!D193)</f>
        <v/>
      </c>
      <c r="E82" s="128" t="str">
        <f>IF( ISBLANK('P1.Perceptible'!D231),"",'P1.Perceptible'!D231)</f>
        <v/>
      </c>
      <c r="F82" s="128" t="str">
        <f>IF( ISBLANK('P1.Perceptible'!D383),"",'P1.Perceptible'!D383)</f>
        <v/>
      </c>
      <c r="G82" s="128" t="str">
        <f>IF( ISBLANK('P1.Perceptible'!D421),"",'P1.Perceptible'!D421)</f>
        <v/>
      </c>
      <c r="H82" s="128" t="str">
        <f>IF( ISBLANK('P1.Perceptible'!D535),"",'P1.Perceptible'!D535)</f>
        <v/>
      </c>
      <c r="I82" s="128" t="str">
        <f>IF( ISBLANK('P1.Perceptible'!D573),"",'P1.Perceptible'!D573)</f>
        <v/>
      </c>
      <c r="J82" s="128" t="str">
        <f>IF( ISBLANK('P1.Perceptible'!D611),"",'P1.Perceptible'!D611)</f>
        <v/>
      </c>
      <c r="K82" s="128" t="str">
        <f>IF( ISBLANK('P1.Perceptible'!D649),"",'P1.Perceptible'!D649)</f>
        <v/>
      </c>
      <c r="L82" s="128" t="str">
        <f>IF( ISBLANK('P1.Perceptible'!D687),"",'P1.Perceptible'!D687)</f>
        <v/>
      </c>
      <c r="M82" s="128" t="str">
        <f>IF( ISBLANK('P1.Perceptible'!D725),"",'P1.Perceptible'!D725)</f>
        <v/>
      </c>
      <c r="N82" s="128" t="str">
        <f>IF( ISBLANK('P1.Perceptible'!D764),"",'P1.Perceptible'!D764)</f>
        <v/>
      </c>
      <c r="O82" s="128" t="str">
        <f>IF( ISBLANK('P2.Operable'!D421),"",'P2.Operable'!D421)</f>
        <v/>
      </c>
      <c r="P82" s="128" t="str">
        <f>IF( ISBLANK('P2.Operable'!D459),"",'P2.Operable'!D459)</f>
        <v/>
      </c>
      <c r="Q82" s="128" t="str">
        <f>IF( ISBLANK('P2.Operable'!D497),"",'P2.Operable'!D497)</f>
        <v/>
      </c>
      <c r="R82" s="128" t="str">
        <f>IF( ISBLANK('P3.Comprensible'!D79),"",'P3.Comprensible'!D79)</f>
        <v/>
      </c>
      <c r="S82" s="128" t="str">
        <f>IF( ISBLANK('P3.Comprensible'!D193),"",'P3.Comprensible'!D193)</f>
        <v/>
      </c>
      <c r="T82" s="128" t="str">
        <f>IF( ISBLANK('P3.Comprensible'!D231),"",'P3.Comprensible'!D231)</f>
        <v/>
      </c>
      <c r="U82" s="128" t="str">
        <f>IF( ISBLANK('P3.Comprensible'!D345),"",'P3.Comprensible'!D345)</f>
        <v/>
      </c>
      <c r="V82" s="128" t="str">
        <f>IF( ISBLANK('P3.Comprensible'!D383),"",'P3.Comprensible'!D383)</f>
        <v/>
      </c>
      <c r="W82" s="128" t="str">
        <f>IF(ISBLANK('P4.Robusto'!D117),"",'P4.Robusto'!D117)</f>
        <v/>
      </c>
      <c r="X82" s="41"/>
      <c r="Y82" s="39"/>
      <c r="Z82" s="39"/>
      <c r="AA82" s="39"/>
      <c r="AB82" s="39"/>
      <c r="AC82" s="39"/>
      <c r="AD82" s="39"/>
      <c r="AE82" s="39"/>
      <c r="AF82" s="39"/>
      <c r="AG82" s="39"/>
      <c r="AH82" s="39"/>
      <c r="AI82" s="39"/>
      <c r="AJ82" s="39"/>
      <c r="AK82" s="39"/>
    </row>
    <row r="83" spans="1:37" ht="20">
      <c r="A83" s="39"/>
      <c r="B83" s="126" t="str">
        <f>IF( ISBLANK('03.Muestra'!$C31),"",'03.Muestra'!$C31)</f>
        <v/>
      </c>
      <c r="C83" s="127" t="str">
        <f>IF( ISBLANK('03.Muestra'!$E31),"",'03.Muestra'!$E31)</f>
        <v/>
      </c>
      <c r="D83" s="128" t="str">
        <f>IF( ISBLANK('P1.Perceptible'!D194),"",'P1.Perceptible'!D194)</f>
        <v/>
      </c>
      <c r="E83" s="128" t="str">
        <f>IF( ISBLANK('P1.Perceptible'!D232),"",'P1.Perceptible'!D232)</f>
        <v/>
      </c>
      <c r="F83" s="128" t="str">
        <f>IF( ISBLANK('P1.Perceptible'!D384),"",'P1.Perceptible'!D384)</f>
        <v/>
      </c>
      <c r="G83" s="128" t="str">
        <f>IF( ISBLANK('P1.Perceptible'!D422),"",'P1.Perceptible'!D422)</f>
        <v/>
      </c>
      <c r="H83" s="128" t="str">
        <f>IF( ISBLANK('P1.Perceptible'!D536),"",'P1.Perceptible'!D536)</f>
        <v/>
      </c>
      <c r="I83" s="128" t="str">
        <f>IF( ISBLANK('P1.Perceptible'!D574),"",'P1.Perceptible'!D574)</f>
        <v/>
      </c>
      <c r="J83" s="128" t="str">
        <f>IF( ISBLANK('P1.Perceptible'!D612),"",'P1.Perceptible'!D612)</f>
        <v/>
      </c>
      <c r="K83" s="128" t="str">
        <f>IF( ISBLANK('P1.Perceptible'!D650),"",'P1.Perceptible'!D650)</f>
        <v/>
      </c>
      <c r="L83" s="128" t="str">
        <f>IF( ISBLANK('P1.Perceptible'!D688),"",'P1.Perceptible'!D688)</f>
        <v/>
      </c>
      <c r="M83" s="128" t="str">
        <f>IF( ISBLANK('P1.Perceptible'!D726),"",'P1.Perceptible'!D726)</f>
        <v/>
      </c>
      <c r="N83" s="128" t="str">
        <f>IF( ISBLANK('P1.Perceptible'!D765),"",'P1.Perceptible'!D765)</f>
        <v/>
      </c>
      <c r="O83" s="128" t="str">
        <f>IF( ISBLANK('P2.Operable'!D422),"",'P2.Operable'!D422)</f>
        <v/>
      </c>
      <c r="P83" s="128" t="str">
        <f>IF( ISBLANK('P2.Operable'!D460),"",'P2.Operable'!D460)</f>
        <v/>
      </c>
      <c r="Q83" s="128" t="str">
        <f>IF( ISBLANK('P2.Operable'!D498),"",'P2.Operable'!D498)</f>
        <v/>
      </c>
      <c r="R83" s="128" t="str">
        <f>IF( ISBLANK('P3.Comprensible'!D80),"",'P3.Comprensible'!D80)</f>
        <v/>
      </c>
      <c r="S83" s="128" t="str">
        <f>IF( ISBLANK('P3.Comprensible'!D194),"",'P3.Comprensible'!D194)</f>
        <v/>
      </c>
      <c r="T83" s="128" t="str">
        <f>IF( ISBLANK('P3.Comprensible'!D232),"",'P3.Comprensible'!D232)</f>
        <v/>
      </c>
      <c r="U83" s="128" t="str">
        <f>IF( ISBLANK('P3.Comprensible'!D346),"",'P3.Comprensible'!D346)</f>
        <v/>
      </c>
      <c r="V83" s="128" t="str">
        <f>IF( ISBLANK('P3.Comprensible'!D384),"",'P3.Comprensible'!D384)</f>
        <v/>
      </c>
      <c r="W83" s="128" t="str">
        <f>IF(ISBLANK('P4.Robusto'!D118),"",'P4.Robusto'!D118)</f>
        <v/>
      </c>
      <c r="X83" s="41"/>
      <c r="Y83" s="39"/>
      <c r="Z83" s="39"/>
      <c r="AA83" s="39"/>
      <c r="AB83" s="39"/>
      <c r="AC83" s="39"/>
      <c r="AD83" s="39"/>
      <c r="AE83" s="39"/>
      <c r="AF83" s="39"/>
      <c r="AG83" s="39"/>
      <c r="AH83" s="39"/>
      <c r="AI83" s="39"/>
      <c r="AJ83" s="39"/>
      <c r="AK83" s="39"/>
    </row>
    <row r="84" spans="1:37" ht="20">
      <c r="A84" s="39"/>
      <c r="B84" s="126" t="str">
        <f>IF( ISBLANK('03.Muestra'!$C32),"",'03.Muestra'!$C32)</f>
        <v/>
      </c>
      <c r="C84" s="127" t="str">
        <f>IF( ISBLANK('03.Muestra'!$E32),"",'03.Muestra'!$E32)</f>
        <v/>
      </c>
      <c r="D84" s="128" t="str">
        <f>IF( ISBLANK('P1.Perceptible'!D195),"",'P1.Perceptible'!D195)</f>
        <v/>
      </c>
      <c r="E84" s="128" t="str">
        <f>IF( ISBLANK('P1.Perceptible'!D233),"",'P1.Perceptible'!D233)</f>
        <v/>
      </c>
      <c r="F84" s="128" t="str">
        <f>IF( ISBLANK('P1.Perceptible'!D385),"",'P1.Perceptible'!D385)</f>
        <v/>
      </c>
      <c r="G84" s="128" t="str">
        <f>IF( ISBLANK('P1.Perceptible'!D423),"",'P1.Perceptible'!D423)</f>
        <v/>
      </c>
      <c r="H84" s="128" t="str">
        <f>IF( ISBLANK('P1.Perceptible'!D537),"",'P1.Perceptible'!D537)</f>
        <v/>
      </c>
      <c r="I84" s="128" t="str">
        <f>IF( ISBLANK('P1.Perceptible'!D575),"",'P1.Perceptible'!D575)</f>
        <v/>
      </c>
      <c r="J84" s="128" t="str">
        <f>IF( ISBLANK('P1.Perceptible'!D613),"",'P1.Perceptible'!D613)</f>
        <v/>
      </c>
      <c r="K84" s="128" t="str">
        <f>IF( ISBLANK('P1.Perceptible'!D651),"",'P1.Perceptible'!D651)</f>
        <v/>
      </c>
      <c r="L84" s="128" t="str">
        <f>IF( ISBLANK('P1.Perceptible'!D689),"",'P1.Perceptible'!D689)</f>
        <v/>
      </c>
      <c r="M84" s="128" t="str">
        <f>IF( ISBLANK('P1.Perceptible'!D727),"",'P1.Perceptible'!D727)</f>
        <v/>
      </c>
      <c r="N84" s="128" t="str">
        <f>IF( ISBLANK('P1.Perceptible'!D766),"",'P1.Perceptible'!D766)</f>
        <v/>
      </c>
      <c r="O84" s="128" t="str">
        <f>IF( ISBLANK('P2.Operable'!D423),"",'P2.Operable'!D423)</f>
        <v/>
      </c>
      <c r="P84" s="128" t="str">
        <f>IF( ISBLANK('P2.Operable'!D461),"",'P2.Operable'!D461)</f>
        <v/>
      </c>
      <c r="Q84" s="128" t="str">
        <f>IF( ISBLANK('P2.Operable'!D499),"",'P2.Operable'!D499)</f>
        <v/>
      </c>
      <c r="R84" s="128" t="str">
        <f>IF( ISBLANK('P3.Comprensible'!D81),"",'P3.Comprensible'!D81)</f>
        <v/>
      </c>
      <c r="S84" s="128" t="str">
        <f>IF( ISBLANK('P3.Comprensible'!D195),"",'P3.Comprensible'!D195)</f>
        <v/>
      </c>
      <c r="T84" s="128" t="str">
        <f>IF( ISBLANK('P3.Comprensible'!D233),"",'P3.Comprensible'!D233)</f>
        <v/>
      </c>
      <c r="U84" s="128" t="str">
        <f>IF( ISBLANK('P3.Comprensible'!D347),"",'P3.Comprensible'!D347)</f>
        <v/>
      </c>
      <c r="V84" s="128" t="str">
        <f>IF( ISBLANK('P3.Comprensible'!D385),"",'P3.Comprensible'!D385)</f>
        <v/>
      </c>
      <c r="W84" s="128" t="str">
        <f>IF(ISBLANK('P4.Robusto'!D119),"",'P4.Robusto'!D119)</f>
        <v/>
      </c>
      <c r="X84" s="41"/>
      <c r="Y84" s="39"/>
      <c r="Z84" s="39"/>
      <c r="AA84" s="39"/>
      <c r="AB84" s="39"/>
      <c r="AC84" s="39"/>
      <c r="AD84" s="39"/>
      <c r="AE84" s="39"/>
      <c r="AF84" s="39"/>
      <c r="AG84" s="39"/>
      <c r="AH84" s="39"/>
      <c r="AI84" s="39"/>
      <c r="AJ84" s="39"/>
      <c r="AK84" s="39"/>
    </row>
    <row r="85" spans="1:37" ht="20">
      <c r="A85" s="39"/>
      <c r="B85" s="126" t="str">
        <f>IF( ISBLANK('03.Muestra'!$C33),"",'03.Muestra'!$C33)</f>
        <v/>
      </c>
      <c r="C85" s="127" t="str">
        <f>IF( ISBLANK('03.Muestra'!$E33),"",'03.Muestra'!$E33)</f>
        <v/>
      </c>
      <c r="D85" s="128" t="str">
        <f>IF( ISBLANK('P1.Perceptible'!D196),"",'P1.Perceptible'!D196)</f>
        <v/>
      </c>
      <c r="E85" s="128" t="str">
        <f>IF( ISBLANK('P1.Perceptible'!D234),"",'P1.Perceptible'!D234)</f>
        <v/>
      </c>
      <c r="F85" s="128" t="str">
        <f>IF( ISBLANK('P1.Perceptible'!D386),"",'P1.Perceptible'!D386)</f>
        <v/>
      </c>
      <c r="G85" s="128" t="str">
        <f>IF( ISBLANK('P1.Perceptible'!D424),"",'P1.Perceptible'!D424)</f>
        <v/>
      </c>
      <c r="H85" s="128" t="str">
        <f>IF( ISBLANK('P1.Perceptible'!D538),"",'P1.Perceptible'!D538)</f>
        <v/>
      </c>
      <c r="I85" s="128" t="str">
        <f>IF( ISBLANK('P1.Perceptible'!D576),"",'P1.Perceptible'!D576)</f>
        <v/>
      </c>
      <c r="J85" s="128" t="str">
        <f>IF( ISBLANK('P1.Perceptible'!D614),"",'P1.Perceptible'!D614)</f>
        <v/>
      </c>
      <c r="K85" s="128" t="str">
        <f>IF( ISBLANK('P1.Perceptible'!D652),"",'P1.Perceptible'!D652)</f>
        <v/>
      </c>
      <c r="L85" s="128" t="str">
        <f>IF( ISBLANK('P1.Perceptible'!D690),"",'P1.Perceptible'!D690)</f>
        <v/>
      </c>
      <c r="M85" s="128" t="str">
        <f>IF( ISBLANK('P1.Perceptible'!D728),"",'P1.Perceptible'!D728)</f>
        <v/>
      </c>
      <c r="N85" s="128" t="str">
        <f>IF( ISBLANK('P1.Perceptible'!D767),"",'P1.Perceptible'!D767)</f>
        <v/>
      </c>
      <c r="O85" s="128" t="str">
        <f>IF( ISBLANK('P2.Operable'!D424),"",'P2.Operable'!D424)</f>
        <v/>
      </c>
      <c r="P85" s="128" t="str">
        <f>IF( ISBLANK('P2.Operable'!D462),"",'P2.Operable'!D462)</f>
        <v/>
      </c>
      <c r="Q85" s="128" t="str">
        <f>IF( ISBLANK('P2.Operable'!D500),"",'P2.Operable'!D500)</f>
        <v/>
      </c>
      <c r="R85" s="128" t="str">
        <f>IF( ISBLANK('P3.Comprensible'!D82),"",'P3.Comprensible'!D82)</f>
        <v/>
      </c>
      <c r="S85" s="128" t="str">
        <f>IF( ISBLANK('P3.Comprensible'!D196),"",'P3.Comprensible'!D196)</f>
        <v/>
      </c>
      <c r="T85" s="128" t="str">
        <f>IF( ISBLANK('P3.Comprensible'!D234),"",'P3.Comprensible'!D234)</f>
        <v/>
      </c>
      <c r="U85" s="128" t="str">
        <f>IF( ISBLANK('P3.Comprensible'!D348),"",'P3.Comprensible'!D348)</f>
        <v/>
      </c>
      <c r="V85" s="128" t="str">
        <f>IF( ISBLANK('P3.Comprensible'!D386),"",'P3.Comprensible'!D386)</f>
        <v/>
      </c>
      <c r="W85" s="128" t="str">
        <f>IF(ISBLANK('P4.Robusto'!D120),"",'P4.Robusto'!D120)</f>
        <v/>
      </c>
      <c r="X85" s="41"/>
      <c r="Y85" s="39"/>
      <c r="Z85" s="39"/>
      <c r="AA85" s="39"/>
      <c r="AB85" s="39"/>
      <c r="AC85" s="39"/>
      <c r="AD85" s="39"/>
      <c r="AE85" s="39"/>
      <c r="AF85" s="39"/>
      <c r="AG85" s="39"/>
      <c r="AH85" s="39"/>
      <c r="AI85" s="39"/>
      <c r="AJ85" s="39"/>
      <c r="AK85" s="39"/>
    </row>
    <row r="86" spans="1:37" ht="20">
      <c r="A86" s="39"/>
      <c r="B86" s="126" t="str">
        <f>IF( ISBLANK('03.Muestra'!$C34),"",'03.Muestra'!$C34)</f>
        <v/>
      </c>
      <c r="C86" s="127" t="str">
        <f>IF( ISBLANK('03.Muestra'!$E34),"",'03.Muestra'!$E34)</f>
        <v/>
      </c>
      <c r="D86" s="128" t="str">
        <f>IF( ISBLANK('P1.Perceptible'!D197),"",'P1.Perceptible'!D197)</f>
        <v/>
      </c>
      <c r="E86" s="128" t="str">
        <f>IF( ISBLANK('P1.Perceptible'!D235),"",'P1.Perceptible'!D235)</f>
        <v/>
      </c>
      <c r="F86" s="128" t="str">
        <f>IF( ISBLANK('P1.Perceptible'!D387),"",'P1.Perceptible'!D387)</f>
        <v/>
      </c>
      <c r="G86" s="128" t="str">
        <f>IF( ISBLANK('P1.Perceptible'!D425),"",'P1.Perceptible'!D425)</f>
        <v/>
      </c>
      <c r="H86" s="128" t="str">
        <f>IF( ISBLANK('P1.Perceptible'!D539),"",'P1.Perceptible'!D539)</f>
        <v/>
      </c>
      <c r="I86" s="128" t="str">
        <f>IF( ISBLANK('P1.Perceptible'!D577),"",'P1.Perceptible'!D577)</f>
        <v/>
      </c>
      <c r="J86" s="128" t="str">
        <f>IF( ISBLANK('P1.Perceptible'!D615),"",'P1.Perceptible'!D615)</f>
        <v/>
      </c>
      <c r="K86" s="128" t="str">
        <f>IF( ISBLANK('P1.Perceptible'!D653),"",'P1.Perceptible'!D653)</f>
        <v/>
      </c>
      <c r="L86" s="128" t="str">
        <f>IF( ISBLANK('P1.Perceptible'!D691),"",'P1.Perceptible'!D691)</f>
        <v/>
      </c>
      <c r="M86" s="128" t="str">
        <f>IF( ISBLANK('P1.Perceptible'!D729),"",'P1.Perceptible'!D729)</f>
        <v/>
      </c>
      <c r="N86" s="128" t="str">
        <f>IF( ISBLANK('P1.Perceptible'!D768),"",'P1.Perceptible'!D768)</f>
        <v/>
      </c>
      <c r="O86" s="128" t="str">
        <f>IF( ISBLANK('P2.Operable'!D425),"",'P2.Operable'!D425)</f>
        <v/>
      </c>
      <c r="P86" s="128" t="str">
        <f>IF( ISBLANK('P2.Operable'!D463),"",'P2.Operable'!D463)</f>
        <v/>
      </c>
      <c r="Q86" s="128" t="str">
        <f>IF( ISBLANK('P2.Operable'!D501),"",'P2.Operable'!D501)</f>
        <v/>
      </c>
      <c r="R86" s="128" t="str">
        <f>IF( ISBLANK('P3.Comprensible'!D83),"",'P3.Comprensible'!D83)</f>
        <v/>
      </c>
      <c r="S86" s="128" t="str">
        <f>IF( ISBLANK('P3.Comprensible'!D197),"",'P3.Comprensible'!D197)</f>
        <v/>
      </c>
      <c r="T86" s="128" t="str">
        <f>IF( ISBLANK('P3.Comprensible'!D235),"",'P3.Comprensible'!D235)</f>
        <v/>
      </c>
      <c r="U86" s="128" t="str">
        <f>IF( ISBLANK('P3.Comprensible'!D349),"",'P3.Comprensible'!D349)</f>
        <v/>
      </c>
      <c r="V86" s="128" t="str">
        <f>IF( ISBLANK('P3.Comprensible'!D387),"",'P3.Comprensible'!D387)</f>
        <v/>
      </c>
      <c r="W86" s="128" t="str">
        <f>IF(ISBLANK('P4.Robusto'!D121),"",'P4.Robusto'!D121)</f>
        <v/>
      </c>
      <c r="X86" s="41"/>
      <c r="Y86" s="39"/>
      <c r="Z86" s="39"/>
      <c r="AA86" s="39"/>
      <c r="AB86" s="39"/>
      <c r="AC86" s="39"/>
      <c r="AD86" s="39"/>
      <c r="AE86" s="39"/>
      <c r="AF86" s="39"/>
      <c r="AG86" s="39"/>
      <c r="AH86" s="39"/>
      <c r="AI86" s="39"/>
      <c r="AJ86" s="39"/>
      <c r="AK86" s="39"/>
    </row>
    <row r="87" spans="1:37" ht="20">
      <c r="A87" s="39"/>
      <c r="B87" s="126" t="str">
        <f>IF( ISBLANK('03.Muestra'!$C35),"",'03.Muestra'!$C35)</f>
        <v/>
      </c>
      <c r="C87" s="127" t="str">
        <f>IF( ISBLANK('03.Muestra'!$E35),"",'03.Muestra'!$E35)</f>
        <v/>
      </c>
      <c r="D87" s="128" t="str">
        <f>IF( ISBLANK('P1.Perceptible'!D198),"",'P1.Perceptible'!D198)</f>
        <v/>
      </c>
      <c r="E87" s="128" t="str">
        <f>IF( ISBLANK('P1.Perceptible'!D236),"",'P1.Perceptible'!D236)</f>
        <v/>
      </c>
      <c r="F87" s="128" t="str">
        <f>IF( ISBLANK('P1.Perceptible'!D388),"",'P1.Perceptible'!D388)</f>
        <v/>
      </c>
      <c r="G87" s="128" t="str">
        <f>IF( ISBLANK('P1.Perceptible'!D426),"",'P1.Perceptible'!D426)</f>
        <v/>
      </c>
      <c r="H87" s="128" t="str">
        <f>IF( ISBLANK('P1.Perceptible'!D540),"",'P1.Perceptible'!D540)</f>
        <v/>
      </c>
      <c r="I87" s="128" t="str">
        <f>IF( ISBLANK('P1.Perceptible'!D578),"",'P1.Perceptible'!D578)</f>
        <v/>
      </c>
      <c r="J87" s="128" t="str">
        <f>IF( ISBLANK('P1.Perceptible'!D616),"",'P1.Perceptible'!D616)</f>
        <v/>
      </c>
      <c r="K87" s="128" t="str">
        <f>IF( ISBLANK('P1.Perceptible'!D654),"",'P1.Perceptible'!D654)</f>
        <v/>
      </c>
      <c r="L87" s="128" t="str">
        <f>IF( ISBLANK('P1.Perceptible'!D692),"",'P1.Perceptible'!D692)</f>
        <v/>
      </c>
      <c r="M87" s="128" t="str">
        <f>IF( ISBLANK('P1.Perceptible'!D730),"",'P1.Perceptible'!D730)</f>
        <v/>
      </c>
      <c r="N87" s="128" t="str">
        <f>IF( ISBLANK('P1.Perceptible'!D769),"",'P1.Perceptible'!D769)</f>
        <v/>
      </c>
      <c r="O87" s="128" t="str">
        <f>IF( ISBLANK('P2.Operable'!D426),"",'P2.Operable'!D426)</f>
        <v/>
      </c>
      <c r="P87" s="128" t="str">
        <f>IF( ISBLANK('P2.Operable'!D464),"",'P2.Operable'!D464)</f>
        <v/>
      </c>
      <c r="Q87" s="128" t="str">
        <f>IF( ISBLANK('P2.Operable'!D502),"",'P2.Operable'!D502)</f>
        <v/>
      </c>
      <c r="R87" s="128" t="str">
        <f>IF( ISBLANK('P3.Comprensible'!D84),"",'P3.Comprensible'!D84)</f>
        <v/>
      </c>
      <c r="S87" s="128" t="str">
        <f>IF( ISBLANK('P3.Comprensible'!D198),"",'P3.Comprensible'!D198)</f>
        <v/>
      </c>
      <c r="T87" s="128" t="str">
        <f>IF( ISBLANK('P3.Comprensible'!D236),"",'P3.Comprensible'!D236)</f>
        <v/>
      </c>
      <c r="U87" s="128" t="str">
        <f>IF( ISBLANK('P3.Comprensible'!D350),"",'P3.Comprensible'!D350)</f>
        <v/>
      </c>
      <c r="V87" s="128" t="str">
        <f>IF( ISBLANK('P3.Comprensible'!D388),"",'P3.Comprensible'!D388)</f>
        <v/>
      </c>
      <c r="W87" s="128" t="str">
        <f>IF(ISBLANK('P4.Robusto'!D122),"",'P4.Robusto'!D122)</f>
        <v/>
      </c>
      <c r="X87" s="41"/>
      <c r="Y87" s="39"/>
      <c r="Z87" s="39"/>
      <c r="AA87" s="39"/>
      <c r="AB87" s="39"/>
      <c r="AC87" s="39"/>
      <c r="AD87" s="39"/>
      <c r="AE87" s="39"/>
      <c r="AF87" s="39"/>
      <c r="AG87" s="39"/>
      <c r="AH87" s="39"/>
      <c r="AI87" s="39"/>
      <c r="AJ87" s="39"/>
      <c r="AK87" s="39"/>
    </row>
    <row r="88" spans="1:37" ht="20">
      <c r="A88" s="39"/>
      <c r="B88" s="126" t="str">
        <f>IF( ISBLANK('03.Muestra'!$C36),"",'03.Muestra'!$C36)</f>
        <v/>
      </c>
      <c r="C88" s="127" t="str">
        <f>IF( ISBLANK('03.Muestra'!$E36),"",'03.Muestra'!$E36)</f>
        <v/>
      </c>
      <c r="D88" s="128" t="str">
        <f>IF( ISBLANK('P1.Perceptible'!D199),"",'P1.Perceptible'!D199)</f>
        <v/>
      </c>
      <c r="E88" s="128" t="str">
        <f>IF( ISBLANK('P1.Perceptible'!D237),"",'P1.Perceptible'!D237)</f>
        <v/>
      </c>
      <c r="F88" s="128" t="str">
        <f>IF( ISBLANK('P1.Perceptible'!D389),"",'P1.Perceptible'!D389)</f>
        <v/>
      </c>
      <c r="G88" s="128" t="str">
        <f>IF( ISBLANK('P1.Perceptible'!D427),"",'P1.Perceptible'!D427)</f>
        <v/>
      </c>
      <c r="H88" s="128" t="str">
        <f>IF( ISBLANK('P1.Perceptible'!D541),"",'P1.Perceptible'!D541)</f>
        <v/>
      </c>
      <c r="I88" s="128" t="str">
        <f>IF( ISBLANK('P1.Perceptible'!D579),"",'P1.Perceptible'!D579)</f>
        <v/>
      </c>
      <c r="J88" s="128" t="str">
        <f>IF( ISBLANK('P1.Perceptible'!D617),"",'P1.Perceptible'!D617)</f>
        <v/>
      </c>
      <c r="K88" s="128" t="str">
        <f>IF( ISBLANK('P1.Perceptible'!D655),"",'P1.Perceptible'!D655)</f>
        <v/>
      </c>
      <c r="L88" s="128" t="str">
        <f>IF( ISBLANK('P1.Perceptible'!D693),"",'P1.Perceptible'!D693)</f>
        <v/>
      </c>
      <c r="M88" s="128" t="str">
        <f>IF( ISBLANK('P1.Perceptible'!D731),"",'P1.Perceptible'!D731)</f>
        <v/>
      </c>
      <c r="N88" s="128" t="str">
        <f>IF( ISBLANK('P1.Perceptible'!D770),"",'P1.Perceptible'!D770)</f>
        <v/>
      </c>
      <c r="O88" s="128" t="str">
        <f>IF( ISBLANK('P2.Operable'!D427),"",'P2.Operable'!D427)</f>
        <v/>
      </c>
      <c r="P88" s="128" t="str">
        <f>IF( ISBLANK('P2.Operable'!D465),"",'P2.Operable'!D465)</f>
        <v/>
      </c>
      <c r="Q88" s="128" t="str">
        <f>IF( ISBLANK('P2.Operable'!D503),"",'P2.Operable'!D503)</f>
        <v/>
      </c>
      <c r="R88" s="128" t="str">
        <f>IF( ISBLANK('P3.Comprensible'!D85),"",'P3.Comprensible'!D85)</f>
        <v/>
      </c>
      <c r="S88" s="128" t="str">
        <f>IF( ISBLANK('P3.Comprensible'!D199),"",'P3.Comprensible'!D199)</f>
        <v/>
      </c>
      <c r="T88" s="128" t="str">
        <f>IF( ISBLANK('P3.Comprensible'!D237),"",'P3.Comprensible'!D237)</f>
        <v/>
      </c>
      <c r="U88" s="128" t="str">
        <f>IF( ISBLANK('P3.Comprensible'!D351),"",'P3.Comprensible'!D351)</f>
        <v/>
      </c>
      <c r="V88" s="128" t="str">
        <f>IF( ISBLANK('P3.Comprensible'!D389),"",'P3.Comprensible'!D389)</f>
        <v/>
      </c>
      <c r="W88" s="128" t="str">
        <f>IF(ISBLANK('P4.Robusto'!D123),"",'P4.Robusto'!D123)</f>
        <v/>
      </c>
      <c r="X88" s="41"/>
      <c r="Y88" s="39"/>
      <c r="Z88" s="39"/>
      <c r="AA88" s="39"/>
      <c r="AB88" s="39"/>
      <c r="AC88" s="39"/>
      <c r="AD88" s="39"/>
      <c r="AE88" s="39"/>
      <c r="AF88" s="39"/>
      <c r="AG88" s="39"/>
      <c r="AH88" s="39"/>
      <c r="AI88" s="39"/>
      <c r="AJ88" s="39"/>
      <c r="AK88" s="39"/>
    </row>
    <row r="89" spans="1:37" ht="20">
      <c r="A89" s="39"/>
      <c r="B89" s="126" t="str">
        <f>IF( ISBLANK('03.Muestra'!$C37),"",'03.Muestra'!$C37)</f>
        <v/>
      </c>
      <c r="C89" s="127" t="str">
        <f>IF( ISBLANK('03.Muestra'!$E37),"",'03.Muestra'!$E37)</f>
        <v/>
      </c>
      <c r="D89" s="128" t="str">
        <f>IF( ISBLANK('P1.Perceptible'!D200),"",'P1.Perceptible'!D200)</f>
        <v/>
      </c>
      <c r="E89" s="128" t="str">
        <f>IF( ISBLANK('P1.Perceptible'!D238),"",'P1.Perceptible'!D238)</f>
        <v/>
      </c>
      <c r="F89" s="128" t="str">
        <f>IF( ISBLANK('P1.Perceptible'!D390),"",'P1.Perceptible'!D390)</f>
        <v/>
      </c>
      <c r="G89" s="128" t="str">
        <f>IF( ISBLANK('P1.Perceptible'!D428),"",'P1.Perceptible'!D428)</f>
        <v/>
      </c>
      <c r="H89" s="128" t="str">
        <f>IF( ISBLANK('P1.Perceptible'!D542),"",'P1.Perceptible'!D542)</f>
        <v/>
      </c>
      <c r="I89" s="128" t="str">
        <f>IF( ISBLANK('P1.Perceptible'!D580),"",'P1.Perceptible'!D580)</f>
        <v/>
      </c>
      <c r="J89" s="128" t="str">
        <f>IF( ISBLANK('P1.Perceptible'!D618),"",'P1.Perceptible'!D618)</f>
        <v/>
      </c>
      <c r="K89" s="128" t="str">
        <f>IF( ISBLANK('P1.Perceptible'!D656),"",'P1.Perceptible'!D656)</f>
        <v/>
      </c>
      <c r="L89" s="128" t="str">
        <f>IF( ISBLANK('P1.Perceptible'!D694),"",'P1.Perceptible'!D694)</f>
        <v/>
      </c>
      <c r="M89" s="128" t="str">
        <f>IF( ISBLANK('P1.Perceptible'!D732),"",'P1.Perceptible'!D732)</f>
        <v/>
      </c>
      <c r="N89" s="128" t="str">
        <f>IF( ISBLANK('P1.Perceptible'!D771),"",'P1.Perceptible'!D771)</f>
        <v/>
      </c>
      <c r="O89" s="128" t="str">
        <f>IF( ISBLANK('P2.Operable'!D428),"",'P2.Operable'!D428)</f>
        <v/>
      </c>
      <c r="P89" s="128" t="str">
        <f>IF( ISBLANK('P2.Operable'!D466),"",'P2.Operable'!D466)</f>
        <v/>
      </c>
      <c r="Q89" s="128" t="str">
        <f>IF( ISBLANK('P2.Operable'!D504),"",'P2.Operable'!D504)</f>
        <v/>
      </c>
      <c r="R89" s="128" t="str">
        <f>IF( ISBLANK('P3.Comprensible'!D86),"",'P3.Comprensible'!D86)</f>
        <v/>
      </c>
      <c r="S89" s="128" t="str">
        <f>IF( ISBLANK('P3.Comprensible'!D200),"",'P3.Comprensible'!D200)</f>
        <v/>
      </c>
      <c r="T89" s="128" t="str">
        <f>IF( ISBLANK('P3.Comprensible'!D238),"",'P3.Comprensible'!D238)</f>
        <v/>
      </c>
      <c r="U89" s="128" t="str">
        <f>IF( ISBLANK('P3.Comprensible'!D352),"",'P3.Comprensible'!D352)</f>
        <v/>
      </c>
      <c r="V89" s="128" t="str">
        <f>IF( ISBLANK('P3.Comprensible'!D390),"",'P3.Comprensible'!D390)</f>
        <v/>
      </c>
      <c r="W89" s="128" t="str">
        <f>IF(ISBLANK('P4.Robusto'!D124),"",'P4.Robusto'!D124)</f>
        <v/>
      </c>
      <c r="X89" s="41"/>
      <c r="Y89" s="39"/>
      <c r="Z89" s="39"/>
      <c r="AA89" s="39"/>
      <c r="AB89" s="39"/>
      <c r="AC89" s="39"/>
      <c r="AD89" s="39"/>
      <c r="AE89" s="39"/>
      <c r="AF89" s="39"/>
      <c r="AG89" s="39"/>
      <c r="AH89" s="39"/>
      <c r="AI89" s="39"/>
      <c r="AJ89" s="39"/>
      <c r="AK89" s="39"/>
    </row>
    <row r="90" spans="1:37" ht="20">
      <c r="A90" s="39"/>
      <c r="B90" s="126" t="str">
        <f>IF( ISBLANK('03.Muestra'!$C38),"",'03.Muestra'!$C38)</f>
        <v/>
      </c>
      <c r="C90" s="127" t="str">
        <f>IF( ISBLANK('03.Muestra'!$E38),"",'03.Muestra'!$E38)</f>
        <v/>
      </c>
      <c r="D90" s="128" t="str">
        <f>IF( ISBLANK('P1.Perceptible'!D201),"",'P1.Perceptible'!D201)</f>
        <v/>
      </c>
      <c r="E90" s="128" t="str">
        <f>IF( ISBLANK('P1.Perceptible'!D239),"",'P1.Perceptible'!D239)</f>
        <v/>
      </c>
      <c r="F90" s="128" t="str">
        <f>IF( ISBLANK('P1.Perceptible'!D391),"",'P1.Perceptible'!D391)</f>
        <v/>
      </c>
      <c r="G90" s="128" t="str">
        <f>IF( ISBLANK('P1.Perceptible'!D429),"",'P1.Perceptible'!D429)</f>
        <v/>
      </c>
      <c r="H90" s="128" t="str">
        <f>IF( ISBLANK('P1.Perceptible'!D543),"",'P1.Perceptible'!D543)</f>
        <v/>
      </c>
      <c r="I90" s="128" t="str">
        <f>IF( ISBLANK('P1.Perceptible'!D581),"",'P1.Perceptible'!D581)</f>
        <v/>
      </c>
      <c r="J90" s="128" t="str">
        <f>IF( ISBLANK('P1.Perceptible'!D619),"",'P1.Perceptible'!D619)</f>
        <v/>
      </c>
      <c r="K90" s="128" t="str">
        <f>IF( ISBLANK('P1.Perceptible'!D657),"",'P1.Perceptible'!D657)</f>
        <v/>
      </c>
      <c r="L90" s="128" t="str">
        <f>IF( ISBLANK('P1.Perceptible'!D695),"",'P1.Perceptible'!D695)</f>
        <v/>
      </c>
      <c r="M90" s="128" t="str">
        <f>IF( ISBLANK('P1.Perceptible'!D733),"",'P1.Perceptible'!D733)</f>
        <v/>
      </c>
      <c r="N90" s="128" t="str">
        <f>IF( ISBLANK('P1.Perceptible'!D772),"",'P1.Perceptible'!D772)</f>
        <v/>
      </c>
      <c r="O90" s="128" t="str">
        <f>IF( ISBLANK('P2.Operable'!D429),"",'P2.Operable'!D429)</f>
        <v/>
      </c>
      <c r="P90" s="128" t="str">
        <f>IF( ISBLANK('P2.Operable'!D467),"",'P2.Operable'!D467)</f>
        <v/>
      </c>
      <c r="Q90" s="128" t="str">
        <f>IF( ISBLANK('P2.Operable'!D505),"",'P2.Operable'!D505)</f>
        <v/>
      </c>
      <c r="R90" s="128" t="str">
        <f>IF( ISBLANK('P3.Comprensible'!D87),"",'P3.Comprensible'!D87)</f>
        <v/>
      </c>
      <c r="S90" s="128" t="str">
        <f>IF( ISBLANK('P3.Comprensible'!D201),"",'P3.Comprensible'!D201)</f>
        <v/>
      </c>
      <c r="T90" s="128" t="str">
        <f>IF( ISBLANK('P3.Comprensible'!D239),"",'P3.Comprensible'!D239)</f>
        <v/>
      </c>
      <c r="U90" s="128" t="str">
        <f>IF( ISBLANK('P3.Comprensible'!D353),"",'P3.Comprensible'!D353)</f>
        <v/>
      </c>
      <c r="V90" s="128" t="str">
        <f>IF( ISBLANK('P3.Comprensible'!D391),"",'P3.Comprensible'!D391)</f>
        <v/>
      </c>
      <c r="W90" s="128" t="str">
        <f>IF(ISBLANK('P4.Robusto'!D125),"",'P4.Robusto'!D125)</f>
        <v/>
      </c>
      <c r="X90" s="41"/>
      <c r="Y90" s="39"/>
      <c r="Z90" s="39"/>
      <c r="AA90" s="39"/>
      <c r="AB90" s="39"/>
      <c r="AC90" s="39"/>
      <c r="AD90" s="39"/>
      <c r="AE90" s="39"/>
      <c r="AF90" s="39"/>
      <c r="AG90" s="39"/>
      <c r="AH90" s="39"/>
      <c r="AI90" s="39"/>
      <c r="AJ90" s="39"/>
      <c r="AK90" s="39"/>
    </row>
    <row r="91" spans="1:37" ht="20">
      <c r="A91" s="39"/>
      <c r="B91" s="126" t="str">
        <f>IF( ISBLANK('03.Muestra'!$C39),"",'03.Muestra'!$C39)</f>
        <v/>
      </c>
      <c r="C91" s="127" t="str">
        <f>IF( ISBLANK('03.Muestra'!$E39),"",'03.Muestra'!$E39)</f>
        <v/>
      </c>
      <c r="D91" s="128" t="str">
        <f>IF( ISBLANK('P1.Perceptible'!D202),"",'P1.Perceptible'!D202)</f>
        <v/>
      </c>
      <c r="E91" s="128" t="str">
        <f>IF( ISBLANK('P1.Perceptible'!D240),"",'P1.Perceptible'!D240)</f>
        <v/>
      </c>
      <c r="F91" s="128" t="str">
        <f>IF( ISBLANK('P1.Perceptible'!D392),"",'P1.Perceptible'!D392)</f>
        <v/>
      </c>
      <c r="G91" s="128" t="str">
        <f>IF( ISBLANK('P1.Perceptible'!D430),"",'P1.Perceptible'!D430)</f>
        <v/>
      </c>
      <c r="H91" s="128" t="str">
        <f>IF( ISBLANK('P1.Perceptible'!D544),"",'P1.Perceptible'!D544)</f>
        <v/>
      </c>
      <c r="I91" s="128" t="str">
        <f>IF( ISBLANK('P1.Perceptible'!D582),"",'P1.Perceptible'!D582)</f>
        <v/>
      </c>
      <c r="J91" s="128" t="str">
        <f>IF( ISBLANK('P1.Perceptible'!D620),"",'P1.Perceptible'!D620)</f>
        <v/>
      </c>
      <c r="K91" s="128" t="str">
        <f>IF( ISBLANK('P1.Perceptible'!D658),"",'P1.Perceptible'!D658)</f>
        <v/>
      </c>
      <c r="L91" s="128" t="str">
        <f>IF( ISBLANK('P1.Perceptible'!D696),"",'P1.Perceptible'!D696)</f>
        <v/>
      </c>
      <c r="M91" s="128" t="str">
        <f>IF( ISBLANK('P1.Perceptible'!D734),"",'P1.Perceptible'!D734)</f>
        <v/>
      </c>
      <c r="N91" s="128" t="str">
        <f>IF( ISBLANK('P1.Perceptible'!D773),"",'P1.Perceptible'!D773)</f>
        <v/>
      </c>
      <c r="O91" s="128" t="str">
        <f>IF( ISBLANK('P2.Operable'!D430),"",'P2.Operable'!D430)</f>
        <v/>
      </c>
      <c r="P91" s="128" t="str">
        <f>IF( ISBLANK('P2.Operable'!D468),"",'P2.Operable'!D468)</f>
        <v/>
      </c>
      <c r="Q91" s="128" t="str">
        <f>IF( ISBLANK('P2.Operable'!D506),"",'P2.Operable'!D506)</f>
        <v/>
      </c>
      <c r="R91" s="128" t="str">
        <f>IF( ISBLANK('P3.Comprensible'!D88),"",'P3.Comprensible'!D88)</f>
        <v/>
      </c>
      <c r="S91" s="128" t="str">
        <f>IF( ISBLANK('P3.Comprensible'!D202),"",'P3.Comprensible'!D202)</f>
        <v/>
      </c>
      <c r="T91" s="128" t="str">
        <f>IF( ISBLANK('P3.Comprensible'!D240),"",'P3.Comprensible'!D240)</f>
        <v/>
      </c>
      <c r="U91" s="128" t="str">
        <f>IF( ISBLANK('P3.Comprensible'!D354),"",'P3.Comprensible'!D354)</f>
        <v/>
      </c>
      <c r="V91" s="128" t="str">
        <f>IF( ISBLANK('P3.Comprensible'!D392),"",'P3.Comprensible'!D392)</f>
        <v/>
      </c>
      <c r="W91" s="128" t="str">
        <f>IF(ISBLANK('P4.Robusto'!D126),"",'P4.Robusto'!D126)</f>
        <v/>
      </c>
      <c r="X91" s="41"/>
      <c r="Y91" s="39"/>
      <c r="Z91" s="39"/>
      <c r="AA91" s="39"/>
      <c r="AB91" s="39"/>
      <c r="AC91" s="39"/>
      <c r="AD91" s="39"/>
      <c r="AE91" s="39"/>
      <c r="AF91" s="39"/>
      <c r="AG91" s="39"/>
      <c r="AH91" s="39"/>
      <c r="AI91" s="39"/>
      <c r="AJ91" s="39"/>
      <c r="AK91" s="39"/>
    </row>
    <row r="92" spans="1:37" ht="20">
      <c r="A92" s="39"/>
      <c r="B92" s="126" t="str">
        <f>IF( ISBLANK('03.Muestra'!$C40),"",'03.Muestra'!$C40)</f>
        <v/>
      </c>
      <c r="C92" s="127" t="str">
        <f>IF( ISBLANK('03.Muestra'!$E40),"",'03.Muestra'!$E40)</f>
        <v/>
      </c>
      <c r="D92" s="128" t="str">
        <f>IF( ISBLANK('P1.Perceptible'!D203),"",'P1.Perceptible'!D203)</f>
        <v/>
      </c>
      <c r="E92" s="128" t="str">
        <f>IF( ISBLANK('P1.Perceptible'!D241),"",'P1.Perceptible'!D241)</f>
        <v/>
      </c>
      <c r="F92" s="128" t="str">
        <f>IF( ISBLANK('P1.Perceptible'!D393),"",'P1.Perceptible'!D393)</f>
        <v/>
      </c>
      <c r="G92" s="128" t="str">
        <f>IF( ISBLANK('P1.Perceptible'!D431),"",'P1.Perceptible'!D431)</f>
        <v/>
      </c>
      <c r="H92" s="128" t="str">
        <f>IF( ISBLANK('P1.Perceptible'!D545),"",'P1.Perceptible'!D545)</f>
        <v/>
      </c>
      <c r="I92" s="128" t="str">
        <f>IF( ISBLANK('P1.Perceptible'!D583),"",'P1.Perceptible'!D583)</f>
        <v/>
      </c>
      <c r="J92" s="128" t="str">
        <f>IF( ISBLANK('P1.Perceptible'!D621),"",'P1.Perceptible'!D621)</f>
        <v/>
      </c>
      <c r="K92" s="128" t="str">
        <f>IF( ISBLANK('P1.Perceptible'!D659),"",'P1.Perceptible'!D659)</f>
        <v/>
      </c>
      <c r="L92" s="128" t="str">
        <f>IF( ISBLANK('P1.Perceptible'!D697),"",'P1.Perceptible'!D697)</f>
        <v/>
      </c>
      <c r="M92" s="128" t="str">
        <f>IF( ISBLANK('P1.Perceptible'!D735),"",'P1.Perceptible'!D735)</f>
        <v/>
      </c>
      <c r="N92" s="128" t="str">
        <f>IF( ISBLANK('P1.Perceptible'!D774),"",'P1.Perceptible'!D774)</f>
        <v/>
      </c>
      <c r="O92" s="128" t="str">
        <f>IF( ISBLANK('P2.Operable'!D431),"",'P2.Operable'!D431)</f>
        <v/>
      </c>
      <c r="P92" s="128" t="str">
        <f>IF( ISBLANK('P2.Operable'!D469),"",'P2.Operable'!D469)</f>
        <v/>
      </c>
      <c r="Q92" s="128" t="str">
        <f>IF( ISBLANK('P2.Operable'!D507),"",'P2.Operable'!D507)</f>
        <v/>
      </c>
      <c r="R92" s="128" t="str">
        <f>IF( ISBLANK('P3.Comprensible'!D89),"",'P3.Comprensible'!D89)</f>
        <v/>
      </c>
      <c r="S92" s="128" t="str">
        <f>IF( ISBLANK('P3.Comprensible'!D203),"",'P3.Comprensible'!D203)</f>
        <v/>
      </c>
      <c r="T92" s="128" t="str">
        <f>IF( ISBLANK('P3.Comprensible'!D241),"",'P3.Comprensible'!D241)</f>
        <v/>
      </c>
      <c r="U92" s="128" t="str">
        <f>IF( ISBLANK('P3.Comprensible'!D355),"",'P3.Comprensible'!D355)</f>
        <v/>
      </c>
      <c r="V92" s="128" t="str">
        <f>IF( ISBLANK('P3.Comprensible'!D393),"",'P3.Comprensible'!D393)</f>
        <v/>
      </c>
      <c r="W92" s="128" t="str">
        <f>IF(ISBLANK('P4.Robusto'!D127),"",'P4.Robusto'!D127)</f>
        <v/>
      </c>
      <c r="X92" s="41"/>
      <c r="Y92" s="39"/>
      <c r="Z92" s="39"/>
      <c r="AA92" s="39"/>
      <c r="AB92" s="39"/>
      <c r="AC92" s="39"/>
      <c r="AD92" s="39"/>
      <c r="AE92" s="39"/>
      <c r="AF92" s="39"/>
      <c r="AG92" s="39"/>
      <c r="AH92" s="39"/>
      <c r="AI92" s="39"/>
      <c r="AJ92" s="39"/>
      <c r="AK92" s="39"/>
    </row>
    <row r="93" spans="1:37" ht="20">
      <c r="A93" s="39"/>
      <c r="B93" s="126" t="str">
        <f>IF( ISBLANK('03.Muestra'!$C41),"",'03.Muestra'!$C41)</f>
        <v/>
      </c>
      <c r="C93" s="127" t="str">
        <f>IF( ISBLANK('03.Muestra'!$E41),"",'03.Muestra'!$E41)</f>
        <v/>
      </c>
      <c r="D93" s="128" t="str">
        <f>IF( ISBLANK('P1.Perceptible'!D204),"",'P1.Perceptible'!D204)</f>
        <v/>
      </c>
      <c r="E93" s="128" t="str">
        <f>IF( ISBLANK('P1.Perceptible'!D242),"",'P1.Perceptible'!D242)</f>
        <v/>
      </c>
      <c r="F93" s="128" t="str">
        <f>IF( ISBLANK('P1.Perceptible'!D394),"",'P1.Perceptible'!D394)</f>
        <v/>
      </c>
      <c r="G93" s="128" t="str">
        <f>IF( ISBLANK('P1.Perceptible'!D432),"",'P1.Perceptible'!D432)</f>
        <v/>
      </c>
      <c r="H93" s="128" t="str">
        <f>IF( ISBLANK('P1.Perceptible'!D546),"",'P1.Perceptible'!D546)</f>
        <v/>
      </c>
      <c r="I93" s="128" t="str">
        <f>IF( ISBLANK('P1.Perceptible'!D584),"",'P1.Perceptible'!D584)</f>
        <v/>
      </c>
      <c r="J93" s="128" t="str">
        <f>IF( ISBLANK('P1.Perceptible'!D622),"",'P1.Perceptible'!D622)</f>
        <v/>
      </c>
      <c r="K93" s="128" t="str">
        <f>IF( ISBLANK('P1.Perceptible'!D660),"",'P1.Perceptible'!D660)</f>
        <v/>
      </c>
      <c r="L93" s="128" t="str">
        <f>IF( ISBLANK('P1.Perceptible'!D698),"",'P1.Perceptible'!D698)</f>
        <v/>
      </c>
      <c r="M93" s="128" t="str">
        <f>IF( ISBLANK('P1.Perceptible'!D736),"",'P1.Perceptible'!D736)</f>
        <v/>
      </c>
      <c r="N93" s="128" t="str">
        <f>IF( ISBLANK('P1.Perceptible'!D775),"",'P1.Perceptible'!D775)</f>
        <v/>
      </c>
      <c r="O93" s="128" t="str">
        <f>IF( ISBLANK('P2.Operable'!D432),"",'P2.Operable'!D432)</f>
        <v/>
      </c>
      <c r="P93" s="128" t="str">
        <f>IF( ISBLANK('P2.Operable'!D470),"",'P2.Operable'!D470)</f>
        <v/>
      </c>
      <c r="Q93" s="128" t="str">
        <f>IF( ISBLANK('P2.Operable'!D508),"",'P2.Operable'!D508)</f>
        <v/>
      </c>
      <c r="R93" s="128" t="str">
        <f>IF( ISBLANK('P3.Comprensible'!D90),"",'P3.Comprensible'!D90)</f>
        <v/>
      </c>
      <c r="S93" s="128" t="str">
        <f>IF( ISBLANK('P3.Comprensible'!D204),"",'P3.Comprensible'!D204)</f>
        <v/>
      </c>
      <c r="T93" s="128" t="str">
        <f>IF( ISBLANK('P3.Comprensible'!D242),"",'P3.Comprensible'!D242)</f>
        <v/>
      </c>
      <c r="U93" s="128" t="str">
        <f>IF( ISBLANK('P3.Comprensible'!D356),"",'P3.Comprensible'!D356)</f>
        <v/>
      </c>
      <c r="V93" s="128" t="str">
        <f>IF( ISBLANK('P3.Comprensible'!D394),"",'P3.Comprensible'!D394)</f>
        <v/>
      </c>
      <c r="W93" s="128" t="str">
        <f>IF(ISBLANK('P4.Robusto'!D128),"",'P4.Robusto'!D128)</f>
        <v/>
      </c>
      <c r="X93" s="41"/>
      <c r="Y93" s="39"/>
      <c r="Z93" s="39"/>
      <c r="AA93" s="39"/>
      <c r="AB93" s="39"/>
      <c r="AC93" s="39"/>
      <c r="AD93" s="39"/>
      <c r="AE93" s="39"/>
      <c r="AF93" s="39"/>
      <c r="AG93" s="39"/>
      <c r="AH93" s="39"/>
      <c r="AI93" s="39"/>
      <c r="AJ93" s="39"/>
      <c r="AK93" s="39"/>
    </row>
    <row r="94" spans="1:37" ht="20">
      <c r="A94" s="39"/>
      <c r="B94" s="126" t="str">
        <f>IF( ISBLANK('03.Muestra'!$C42),"",'03.Muestra'!$C42)</f>
        <v/>
      </c>
      <c r="C94" s="127" t="str">
        <f>IF( ISBLANK('03.Muestra'!$E42),"",'03.Muestra'!$E42)</f>
        <v/>
      </c>
      <c r="D94" s="128" t="str">
        <f>IF( ISBLANK('P1.Perceptible'!D205),"",'P1.Perceptible'!D205)</f>
        <v/>
      </c>
      <c r="E94" s="128" t="str">
        <f>IF( ISBLANK('P1.Perceptible'!D243),"",'P1.Perceptible'!D243)</f>
        <v/>
      </c>
      <c r="F94" s="128" t="str">
        <f>IF( ISBLANK('P1.Perceptible'!D395),"",'P1.Perceptible'!D395)</f>
        <v/>
      </c>
      <c r="G94" s="128" t="str">
        <f>IF( ISBLANK('P1.Perceptible'!D433),"",'P1.Perceptible'!D433)</f>
        <v/>
      </c>
      <c r="H94" s="128" t="str">
        <f>IF( ISBLANK('P1.Perceptible'!D547),"",'P1.Perceptible'!D547)</f>
        <v/>
      </c>
      <c r="I94" s="128" t="str">
        <f>IF( ISBLANK('P1.Perceptible'!D585),"",'P1.Perceptible'!D585)</f>
        <v/>
      </c>
      <c r="J94" s="128" t="str">
        <f>IF( ISBLANK('P1.Perceptible'!D623),"",'P1.Perceptible'!D623)</f>
        <v/>
      </c>
      <c r="K94" s="128" t="str">
        <f>IF( ISBLANK('P1.Perceptible'!D661),"",'P1.Perceptible'!D661)</f>
        <v/>
      </c>
      <c r="L94" s="128" t="str">
        <f>IF( ISBLANK('P1.Perceptible'!D699),"",'P1.Perceptible'!D699)</f>
        <v/>
      </c>
      <c r="M94" s="128" t="str">
        <f>IF( ISBLANK('P1.Perceptible'!D737),"",'P1.Perceptible'!D737)</f>
        <v/>
      </c>
      <c r="N94" s="128" t="str">
        <f>IF( ISBLANK('P1.Perceptible'!D776),"",'P1.Perceptible'!D776)</f>
        <v/>
      </c>
      <c r="O94" s="128" t="str">
        <f>IF( ISBLANK('P2.Operable'!D433),"",'P2.Operable'!D433)</f>
        <v/>
      </c>
      <c r="P94" s="128" t="str">
        <f>IF( ISBLANK('P2.Operable'!D471),"",'P2.Operable'!D471)</f>
        <v/>
      </c>
      <c r="Q94" s="128" t="str">
        <f>IF( ISBLANK('P2.Operable'!D509),"",'P2.Operable'!D509)</f>
        <v/>
      </c>
      <c r="R94" s="128" t="str">
        <f>IF( ISBLANK('P3.Comprensible'!D91),"",'P3.Comprensible'!D91)</f>
        <v/>
      </c>
      <c r="S94" s="128" t="str">
        <f>IF( ISBLANK('P3.Comprensible'!D205),"",'P3.Comprensible'!D205)</f>
        <v/>
      </c>
      <c r="T94" s="128" t="str">
        <f>IF( ISBLANK('P3.Comprensible'!D243),"",'P3.Comprensible'!D243)</f>
        <v/>
      </c>
      <c r="U94" s="128" t="str">
        <f>IF( ISBLANK('P3.Comprensible'!D357),"",'P3.Comprensible'!D357)</f>
        <v/>
      </c>
      <c r="V94" s="128" t="str">
        <f>IF( ISBLANK('P3.Comprensible'!D395),"",'P3.Comprensible'!D395)</f>
        <v/>
      </c>
      <c r="W94" s="128" t="str">
        <f>IF(ISBLANK('P4.Robusto'!D129),"",'P4.Robusto'!D129)</f>
        <v/>
      </c>
      <c r="X94" s="41"/>
      <c r="Y94" s="39"/>
      <c r="Z94" s="39"/>
      <c r="AA94" s="39"/>
      <c r="AB94" s="39"/>
      <c r="AC94" s="39"/>
      <c r="AD94" s="39"/>
      <c r="AE94" s="39"/>
      <c r="AF94" s="39"/>
      <c r="AG94" s="39"/>
      <c r="AH94" s="39"/>
      <c r="AI94" s="39"/>
      <c r="AJ94" s="39"/>
      <c r="AK94" s="39"/>
    </row>
    <row r="95" spans="1:37">
      <c r="A95" s="39"/>
      <c r="B95" s="40"/>
      <c r="C95" s="109" t="s">
        <v>191</v>
      </c>
      <c r="D95" s="110"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0"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0"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0"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10"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0"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0"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0"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10"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0"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0"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0"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10"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NO CONFORME</v>
      </c>
      <c r="Q95" s="110"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10"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10"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10"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10"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CONFORME</v>
      </c>
      <c r="V95" s="110"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CONFORME</v>
      </c>
      <c r="W95" s="110"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39"/>
      <c r="Y95" s="39"/>
      <c r="Z95" s="39"/>
      <c r="AA95" s="39"/>
      <c r="AB95" s="39"/>
      <c r="AC95" s="39"/>
      <c r="AD95" s="39"/>
      <c r="AE95" s="39"/>
      <c r="AF95" s="39"/>
      <c r="AG95" s="39"/>
      <c r="AH95" s="39"/>
      <c r="AI95" s="39"/>
      <c r="AJ95" s="39"/>
      <c r="AK95" s="39"/>
    </row>
    <row r="96" spans="1:37">
      <c r="A96" s="39"/>
      <c r="B96" s="40"/>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row>
    <row r="97" spans="1:37">
      <c r="A97" s="39"/>
      <c r="B97" s="40"/>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row>
    <row r="98" spans="1:37">
      <c r="A98" s="39"/>
      <c r="B98" s="40"/>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row>
    <row r="99" spans="1:37">
      <c r="A99" s="39"/>
      <c r="B99" s="40"/>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row>
    <row r="100" spans="1:37">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row>
    <row r="101" spans="1:37">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row>
    <row r="102" spans="1:37">
      <c r="A102" s="39"/>
      <c r="B102" s="39"/>
      <c r="C102" s="39"/>
      <c r="D102" s="39"/>
      <c r="E102" s="39"/>
      <c r="F102" s="40"/>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row>
    <row r="103" spans="1:37">
      <c r="A103" s="39"/>
      <c r="B103" s="39"/>
      <c r="C103" s="39"/>
      <c r="D103" s="39"/>
      <c r="E103" s="39"/>
      <c r="F103" s="40"/>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row>
    <row r="104" spans="1:37">
      <c r="A104" s="39"/>
      <c r="B104" s="39"/>
      <c r="C104" s="39"/>
      <c r="D104" s="39"/>
      <c r="E104" s="39"/>
      <c r="F104" s="40"/>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row>
    <row r="105" spans="1:37">
      <c r="A105" s="39"/>
      <c r="B105" s="39"/>
      <c r="C105" s="39"/>
      <c r="D105" s="39"/>
      <c r="E105" s="39"/>
      <c r="F105" s="40"/>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row>
    <row r="106" spans="1:37">
      <c r="A106" s="39"/>
      <c r="B106" s="39"/>
      <c r="C106" s="39"/>
      <c r="D106" s="39"/>
      <c r="E106" s="39"/>
      <c r="F106" s="40"/>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row>
    <row r="107" spans="1:37">
      <c r="A107" s="39"/>
      <c r="B107" s="39"/>
      <c r="C107" s="39"/>
      <c r="D107" s="39"/>
      <c r="E107" s="39"/>
      <c r="F107" s="40"/>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row>
    <row r="108" spans="1:37">
      <c r="A108" s="39"/>
      <c r="B108" s="39"/>
      <c r="C108" s="39"/>
      <c r="D108" s="39"/>
      <c r="E108" s="39"/>
      <c r="F108" s="40"/>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row>
    <row r="109" spans="1:37">
      <c r="A109" s="39"/>
      <c r="B109" s="39"/>
      <c r="C109" s="39"/>
      <c r="D109" s="39"/>
      <c r="E109" s="39"/>
      <c r="F109" s="40"/>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row>
    <row r="110" spans="1:37">
      <c r="A110" s="39"/>
      <c r="B110" s="39"/>
      <c r="C110" s="39"/>
      <c r="D110" s="39"/>
      <c r="E110" s="39"/>
      <c r="F110" s="40"/>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row>
    <row r="111" spans="1:37">
      <c r="A111" s="39"/>
      <c r="B111" s="39"/>
      <c r="C111" s="39"/>
      <c r="D111" s="39"/>
      <c r="E111" s="39"/>
      <c r="F111" s="40"/>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row>
    <row r="112" spans="1:37">
      <c r="A112" s="39"/>
      <c r="B112" s="39"/>
      <c r="C112" s="39"/>
      <c r="D112" s="39"/>
      <c r="E112" s="39"/>
      <c r="F112" s="40"/>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row>
    <row r="113" spans="1:37">
      <c r="A113" s="39"/>
      <c r="B113" s="39"/>
      <c r="C113" s="39"/>
      <c r="D113" s="39"/>
      <c r="E113" s="39"/>
      <c r="F113" s="40"/>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row>
    <row r="114" spans="1:37">
      <c r="A114" s="39"/>
      <c r="B114" s="39"/>
      <c r="C114" s="39"/>
      <c r="D114" s="39"/>
      <c r="E114" s="39"/>
      <c r="F114" s="40"/>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row>
    <row r="115" spans="1:37">
      <c r="A115" s="39"/>
      <c r="B115" s="39"/>
      <c r="C115" s="39"/>
      <c r="D115" s="39"/>
      <c r="E115" s="39"/>
      <c r="F115" s="40"/>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row>
    <row r="116" spans="1:37">
      <c r="A116" s="39"/>
      <c r="B116" s="39"/>
      <c r="C116" s="39"/>
      <c r="D116" s="39"/>
      <c r="E116" s="39"/>
      <c r="F116" s="40"/>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row>
    <row r="117" spans="1:37">
      <c r="B117" s="14"/>
      <c r="F117" s="132"/>
    </row>
    <row r="118" spans="1:37">
      <c r="B118" s="14"/>
      <c r="F118" s="132"/>
    </row>
    <row r="119" spans="1:37">
      <c r="B119" s="14"/>
      <c r="F119" s="132"/>
    </row>
    <row r="120" spans="1:37">
      <c r="B120" s="14"/>
      <c r="F120" s="132"/>
    </row>
    <row r="121" spans="1:37">
      <c r="B121" s="14"/>
      <c r="F121" s="132"/>
    </row>
    <row r="122" spans="1:37">
      <c r="F122" s="132"/>
    </row>
    <row r="123" spans="1:37">
      <c r="F123" s="132"/>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22" priority="2" operator="equal">
      <formula>"Pasa"</formula>
    </cfRule>
    <cfRule type="cellIs" dxfId="21" priority="3" operator="equal">
      <formula>"Falla"</formula>
    </cfRule>
    <cfRule type="cellIs" dxfId="20" priority="4" operator="equal">
      <formula>"N/A"</formula>
    </cfRule>
    <cfRule type="cellIs" dxfId="19" priority="5" operator="equal">
      <formula>"N/T"</formula>
    </cfRule>
    <cfRule type="cellIs" dxfId="18" priority="6" operator="equal">
      <formula>"N/D"</formula>
    </cfRule>
  </conditionalFormatting>
  <conditionalFormatting sqref="D54:AG54 D95:W95">
    <cfRule type="cellIs" dxfId="17" priority="7" operator="equal">
      <formula>"CONFORME"</formula>
    </cfRule>
    <cfRule type="cellIs" dxfId="16" priority="8" operator="equal">
      <formula>"NO CONFORME"</formula>
    </cfRule>
    <cfRule type="cellIs" dxfId="15" priority="9" operator="equal">
      <formula>"ERROR"</formula>
    </cfRule>
    <cfRule type="cellIs" dxfId="14" priority="10" operator="equal">
      <formula>"N/A"</formula>
    </cfRule>
  </conditionalFormatting>
  <conditionalFormatting sqref="AH19">
    <cfRule type="cellIs" dxfId="13" priority="11" operator="equal">
      <formula>"FALLA"</formula>
    </cfRule>
    <cfRule type="cellIs" dxfId="12"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 defaultRowHeight="13"/>
  <cols>
    <col min="1" max="1" width="3.83203125" customWidth="1"/>
    <col min="2" max="2" width="65.1640625" customWidth="1"/>
    <col min="3" max="3" width="16.33203125" customWidth="1"/>
    <col min="4" max="4" width="3.83203125" customWidth="1"/>
    <col min="5" max="5" width="14.5" customWidth="1"/>
    <col min="6" max="6" width="3.83203125" customWidth="1"/>
    <col min="7" max="7" width="33.1640625" customWidth="1"/>
    <col min="8" max="8" width="4" customWidth="1"/>
    <col min="9" max="9" width="15.5" customWidth="1"/>
    <col min="10" max="10" width="3.83203125" customWidth="1"/>
    <col min="11" max="11" width="4.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5" customWidth="1"/>
    <col min="20" max="20" width="3.83203125" customWidth="1"/>
    <col min="21" max="21" width="9.83203125" customWidth="1"/>
  </cols>
  <sheetData>
    <row r="7" spans="3:22">
      <c r="C7" s="42" t="s">
        <v>212</v>
      </c>
      <c r="E7" s="42" t="s">
        <v>213</v>
      </c>
      <c r="G7" s="42" t="s">
        <v>34</v>
      </c>
      <c r="I7" s="42" t="s">
        <v>214</v>
      </c>
      <c r="K7" s="42" t="s">
        <v>215</v>
      </c>
      <c r="M7" s="42" t="s">
        <v>215</v>
      </c>
      <c r="O7" s="42" t="s">
        <v>216</v>
      </c>
      <c r="Q7" s="42" t="s">
        <v>217</v>
      </c>
      <c r="S7" s="42" t="s">
        <v>218</v>
      </c>
      <c r="U7" s="42" t="s">
        <v>87</v>
      </c>
    </row>
    <row r="9" spans="3:22" ht="12.25" customHeight="1">
      <c r="C9" s="3" t="s">
        <v>219</v>
      </c>
      <c r="E9" s="17" t="s">
        <v>22</v>
      </c>
      <c r="G9" t="s">
        <v>220</v>
      </c>
      <c r="I9" t="s">
        <v>221</v>
      </c>
      <c r="K9" t="s">
        <v>222</v>
      </c>
      <c r="M9" t="s">
        <v>223</v>
      </c>
      <c r="O9" t="s">
        <v>224</v>
      </c>
      <c r="Q9" t="s">
        <v>225</v>
      </c>
      <c r="S9" t="s">
        <v>226</v>
      </c>
      <c r="U9" s="25" t="s">
        <v>88</v>
      </c>
      <c r="V9" s="25" t="s">
        <v>227</v>
      </c>
    </row>
    <row r="10" spans="3:22" ht="15">
      <c r="C10" s="3" t="s">
        <v>228</v>
      </c>
      <c r="E10" s="17" t="s">
        <v>24</v>
      </c>
      <c r="G10" t="s">
        <v>229</v>
      </c>
      <c r="I10" t="s">
        <v>230</v>
      </c>
      <c r="K10" t="s">
        <v>23</v>
      </c>
      <c r="M10" t="s">
        <v>231</v>
      </c>
      <c r="O10" t="s">
        <v>232</v>
      </c>
      <c r="Q10" t="s">
        <v>233</v>
      </c>
      <c r="S10" t="s">
        <v>234</v>
      </c>
      <c r="U10" s="25" t="s">
        <v>92</v>
      </c>
      <c r="V10" s="25" t="s">
        <v>92</v>
      </c>
    </row>
    <row r="11" spans="3:22" ht="15">
      <c r="C11" s="3" t="s">
        <v>235</v>
      </c>
      <c r="E11" s="17" t="s">
        <v>25</v>
      </c>
      <c r="G11" t="s">
        <v>236</v>
      </c>
      <c r="O11" t="s">
        <v>237</v>
      </c>
      <c r="U11" s="25" t="s">
        <v>90</v>
      </c>
      <c r="V11" s="25" t="s">
        <v>90</v>
      </c>
    </row>
    <row r="12" spans="3:22" ht="15">
      <c r="C12" s="3" t="s">
        <v>238</v>
      </c>
      <c r="E12" s="17" t="s">
        <v>239</v>
      </c>
      <c r="O12" t="s">
        <v>240</v>
      </c>
      <c r="U12" s="25" t="s">
        <v>81</v>
      </c>
      <c r="V12" s="25" t="s">
        <v>81</v>
      </c>
    </row>
    <row r="13" spans="3:22" ht="15">
      <c r="E13" s="17" t="s">
        <v>241</v>
      </c>
      <c r="O13" t="s">
        <v>242</v>
      </c>
      <c r="U13" s="25" t="s">
        <v>78</v>
      </c>
      <c r="V13" s="25" t="s">
        <v>78</v>
      </c>
    </row>
    <row r="14" spans="3:22">
      <c r="E14" s="17" t="s">
        <v>28</v>
      </c>
      <c r="O14" t="s">
        <v>243</v>
      </c>
    </row>
    <row r="15" spans="3:22">
      <c r="E15" s="17" t="s">
        <v>29</v>
      </c>
      <c r="O15" t="s">
        <v>244</v>
      </c>
    </row>
    <row r="16" spans="3:22" ht="26">
      <c r="E16" s="17" t="s">
        <v>245</v>
      </c>
      <c r="O16" t="s">
        <v>246</v>
      </c>
    </row>
    <row r="17" spans="2:15" ht="26">
      <c r="E17" s="17" t="s">
        <v>247</v>
      </c>
      <c r="O17" t="s">
        <v>248</v>
      </c>
    </row>
    <row r="18" spans="2:15">
      <c r="E18" s="43" t="s">
        <v>32</v>
      </c>
      <c r="O18" t="s">
        <v>249</v>
      </c>
    </row>
    <row r="19" spans="2:15">
      <c r="E19" s="18" t="s">
        <v>33</v>
      </c>
      <c r="O19" t="s">
        <v>250</v>
      </c>
    </row>
    <row r="20" spans="2:15">
      <c r="O20" t="s">
        <v>251</v>
      </c>
    </row>
    <row r="21" spans="2:15">
      <c r="O21" t="s">
        <v>252</v>
      </c>
    </row>
    <row r="22" spans="2:15">
      <c r="O22" t="s">
        <v>231</v>
      </c>
    </row>
    <row r="23" spans="2:15" ht="16">
      <c r="B23" s="44" t="s">
        <v>253</v>
      </c>
    </row>
    <row r="25" spans="2:15" ht="16">
      <c r="B25" s="45" t="s">
        <v>254</v>
      </c>
      <c r="C25" s="46">
        <v>0.1</v>
      </c>
    </row>
    <row r="26" spans="2:15" ht="16">
      <c r="B26" s="45" t="s">
        <v>255</v>
      </c>
      <c r="C26" s="46">
        <v>0.5</v>
      </c>
    </row>
    <row r="27" spans="2:15" ht="16">
      <c r="B27" s="45" t="s">
        <v>256</v>
      </c>
      <c r="C27" s="46">
        <v>1</v>
      </c>
    </row>
    <row r="28" spans="2:15">
      <c r="C28" s="47"/>
      <c r="D28" s="47"/>
    </row>
    <row r="29" spans="2:15">
      <c r="C29" s="47"/>
      <c r="D29" s="47"/>
    </row>
    <row r="30" spans="2:15" ht="14">
      <c r="B30" s="48" t="s">
        <v>257</v>
      </c>
      <c r="C30" s="49"/>
      <c r="D30" s="49"/>
    </row>
    <row r="31" spans="2:15" ht="14">
      <c r="B31" s="50"/>
      <c r="C31" s="49"/>
      <c r="D31" s="49"/>
    </row>
    <row r="32" spans="2:15" ht="14">
      <c r="B32" s="50" t="s">
        <v>258</v>
      </c>
      <c r="C32" s="50">
        <v>30</v>
      </c>
      <c r="D32" s="50"/>
    </row>
    <row r="33" spans="2:4" ht="14">
      <c r="B33" s="50" t="s">
        <v>259</v>
      </c>
      <c r="C33" s="50">
        <v>20</v>
      </c>
      <c r="D33" s="50"/>
    </row>
    <row r="34" spans="2:4" ht="14">
      <c r="B34" s="50"/>
      <c r="C34" s="50"/>
      <c r="D34" s="50"/>
    </row>
    <row r="35" spans="2:4" ht="14">
      <c r="B35" s="50"/>
      <c r="C35" s="50"/>
      <c r="D35" s="50"/>
    </row>
    <row r="36" spans="2:4" ht="14">
      <c r="B36" s="50"/>
      <c r="C36" s="50"/>
      <c r="D36" s="50"/>
    </row>
    <row r="37" spans="2:4" ht="14">
      <c r="B37" s="50"/>
      <c r="C37" s="50"/>
      <c r="D37" s="50"/>
    </row>
    <row r="38" spans="2:4" ht="14">
      <c r="B38" s="50"/>
      <c r="C38" s="50"/>
      <c r="D38" s="50"/>
    </row>
    <row r="39" spans="2:4" ht="14">
      <c r="B39" s="50"/>
      <c r="C39" s="50"/>
      <c r="D39" s="50"/>
    </row>
    <row r="40" spans="2:4" ht="14">
      <c r="B40" s="50"/>
      <c r="C40" s="50"/>
    </row>
    <row r="41" spans="2:4" ht="14">
      <c r="B41" s="50"/>
      <c r="C41" s="50"/>
    </row>
    <row r="42" spans="2:4" ht="14">
      <c r="B42" s="50"/>
      <c r="C42" s="50"/>
    </row>
    <row r="43" spans="2:4" ht="14">
      <c r="B43" s="50"/>
      <c r="C43" s="50"/>
    </row>
    <row r="44" spans="2:4" ht="14">
      <c r="B44" s="50"/>
      <c r="C44" s="50"/>
    </row>
    <row r="45" spans="2:4" ht="14">
      <c r="B45" s="50"/>
      <c r="C45" s="50"/>
    </row>
    <row r="46" spans="2:4" ht="14">
      <c r="B46" s="50"/>
      <c r="C46" s="50"/>
    </row>
    <row r="47" spans="2:4" ht="14">
      <c r="B47" s="50"/>
      <c r="C47" s="50"/>
    </row>
    <row r="48" spans="2:4" ht="14">
      <c r="B48" s="50"/>
      <c r="C48" s="50"/>
    </row>
    <row r="49" spans="2:3" ht="14">
      <c r="B49" s="50"/>
      <c r="C49" s="50"/>
    </row>
    <row r="50" spans="2:3" ht="14">
      <c r="B50" s="50"/>
      <c r="C50" s="50"/>
    </row>
    <row r="51" spans="2:3" ht="14">
      <c r="B51" s="50"/>
      <c r="C51" s="50"/>
    </row>
    <row r="52" spans="2:3" ht="14">
      <c r="B52" s="50"/>
      <c r="C52" s="50"/>
    </row>
    <row r="53" spans="2:3" ht="14">
      <c r="B53" s="50"/>
      <c r="C53" s="50"/>
    </row>
    <row r="54" spans="2:3" ht="14">
      <c r="B54" s="50"/>
      <c r="C54" s="50"/>
    </row>
    <row r="55" spans="2:3" ht="14">
      <c r="B55" s="50"/>
      <c r="C55" s="50"/>
    </row>
    <row r="56" spans="2:3" ht="14">
      <c r="B56" s="50"/>
      <c r="C56" s="50"/>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 defaultRowHeight="13"/>
  <sheetData>
    <row r="1" spans="1:57">
      <c r="A1" s="37">
        <f>RESULTADOS!B17</f>
        <v>0</v>
      </c>
      <c r="B1" s="37" t="str">
        <f>RESULTADOS!C17</f>
        <v>A</v>
      </c>
      <c r="C1" s="37">
        <f>RESULTADOS!D17</f>
        <v>0</v>
      </c>
      <c r="D1" s="37">
        <f>RESULTADOS!E17</f>
        <v>0</v>
      </c>
      <c r="E1" s="37">
        <f>RESULTADOS!F17</f>
        <v>0</v>
      </c>
      <c r="F1" s="37">
        <f>RESULTADOS!G17</f>
        <v>0</v>
      </c>
      <c r="G1" s="37">
        <f>RESULTADOS!H17</f>
        <v>0</v>
      </c>
      <c r="H1" s="37">
        <f>RESULTADOS!I17</f>
        <v>0</v>
      </c>
      <c r="I1" s="37">
        <f>RESULTADOS!J17</f>
        <v>0</v>
      </c>
      <c r="J1" s="37">
        <f>RESULTADOS!K17</f>
        <v>0</v>
      </c>
      <c r="K1" s="37">
        <f>RESULTADOS!L17</f>
        <v>0</v>
      </c>
      <c r="L1" s="37">
        <f>RESULTADOS!M17</f>
        <v>0</v>
      </c>
      <c r="M1" s="37">
        <f>RESULTADOS!N17</f>
        <v>0</v>
      </c>
      <c r="N1" s="37">
        <f>RESULTADOS!O17</f>
        <v>0</v>
      </c>
      <c r="O1" s="37">
        <f>RESULTADOS!P17</f>
        <v>0</v>
      </c>
      <c r="P1" s="37">
        <f>RESULTADOS!Q17</f>
        <v>0</v>
      </c>
      <c r="Q1" s="37">
        <f>RESULTADOS!R17</f>
        <v>0</v>
      </c>
      <c r="R1" s="37">
        <f>RESULTADOS!S17</f>
        <v>0</v>
      </c>
      <c r="S1" s="37">
        <f>RESULTADOS!T17</f>
        <v>0</v>
      </c>
      <c r="T1" s="37">
        <f>RESULTADOS!U17</f>
        <v>0</v>
      </c>
      <c r="U1" s="37">
        <f>RESULTADOS!V17</f>
        <v>0</v>
      </c>
      <c r="V1" s="37">
        <f>RESULTADOS!W17</f>
        <v>0</v>
      </c>
      <c r="W1" s="37">
        <f>RESULTADOS!X17</f>
        <v>0</v>
      </c>
      <c r="X1" s="37">
        <f>RESULTADOS!Y17</f>
        <v>0</v>
      </c>
      <c r="Y1" s="37">
        <f>RESULTADOS!Z17</f>
        <v>0</v>
      </c>
      <c r="Z1" s="37">
        <f>RESULTADOS!AA17</f>
        <v>0</v>
      </c>
      <c r="AA1" s="37">
        <f>RESULTADOS!AB17</f>
        <v>0</v>
      </c>
      <c r="AB1" s="37">
        <f>RESULTADOS!AC17</f>
        <v>0</v>
      </c>
      <c r="AC1" s="37">
        <f>RESULTADOS!AD17</f>
        <v>0</v>
      </c>
      <c r="AD1" s="37">
        <f>RESULTADOS!AE17</f>
        <v>0</v>
      </c>
      <c r="AE1" s="37">
        <f>RESULTADOS!AF17</f>
        <v>0</v>
      </c>
      <c r="AF1" s="37">
        <f>RESULTADOS!AG17</f>
        <v>0</v>
      </c>
      <c r="AG1" s="37">
        <f>RESULTADOS!AH17</f>
        <v>0</v>
      </c>
      <c r="AH1" s="37"/>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7">
        <f>RESULTADOS!B18</f>
        <v>0</v>
      </c>
      <c r="B2" s="37" t="str">
        <f>RESULTADOS!C18</f>
        <v>Muestra</v>
      </c>
      <c r="C2" s="37" t="str">
        <f>RESULTADOS!D18</f>
        <v>1.1.1</v>
      </c>
      <c r="D2" s="37" t="str">
        <f>RESULTADOS!E18</f>
        <v>1.2.1</v>
      </c>
      <c r="E2" s="37" t="str">
        <f>RESULTADOS!F18</f>
        <v>1.2.2</v>
      </c>
      <c r="F2" s="37" t="str">
        <f>RESULTADOS!G18</f>
        <v>1.2.3</v>
      </c>
      <c r="G2" s="37" t="str">
        <f>RESULTADOS!H18</f>
        <v>1.3.1</v>
      </c>
      <c r="H2" s="37" t="str">
        <f>RESULTADOS!I18</f>
        <v>1.3.2</v>
      </c>
      <c r="I2" s="37" t="str">
        <f>RESULTADOS!J18</f>
        <v>1.3.3</v>
      </c>
      <c r="J2" s="37" t="str">
        <f>RESULTADOS!K18</f>
        <v>1.4.1</v>
      </c>
      <c r="K2" s="37" t="str">
        <f>RESULTADOS!L18</f>
        <v>1.4.2</v>
      </c>
      <c r="L2" s="37" t="str">
        <f>RESULTADOS!M18</f>
        <v>2.1.1</v>
      </c>
      <c r="M2" s="37" t="str">
        <f>RESULTADOS!N18</f>
        <v>2.1.2</v>
      </c>
      <c r="N2" s="37" t="str">
        <f>RESULTADOS!O18</f>
        <v>2.1.4</v>
      </c>
      <c r="O2" s="37" t="str">
        <f>RESULTADOS!P18</f>
        <v>2.2.1</v>
      </c>
      <c r="P2" s="37" t="str">
        <f>RESULTADOS!Q18</f>
        <v>2.2.2</v>
      </c>
      <c r="Q2" s="37" t="str">
        <f>RESULTADOS!R18</f>
        <v>2.3.1</v>
      </c>
      <c r="R2" s="37" t="str">
        <f>RESULTADOS!S18</f>
        <v>2.4.1</v>
      </c>
      <c r="S2" s="37" t="str">
        <f>RESULTADOS!T18</f>
        <v>2.4.2</v>
      </c>
      <c r="T2" s="37" t="str">
        <f>RESULTADOS!U18</f>
        <v>2.4.3</v>
      </c>
      <c r="U2" s="37" t="str">
        <f>RESULTADOS!V18</f>
        <v>2.4.4</v>
      </c>
      <c r="V2" s="37" t="str">
        <f>RESULTADOS!W18</f>
        <v>2.5.1</v>
      </c>
      <c r="W2" s="37" t="str">
        <f>RESULTADOS!X18</f>
        <v>2.5.2</v>
      </c>
      <c r="X2" s="37" t="str">
        <f>RESULTADOS!Y18</f>
        <v>2.5.3</v>
      </c>
      <c r="Y2" s="37" t="str">
        <f>RESULTADOS!Z18</f>
        <v>2.5.4</v>
      </c>
      <c r="Z2" s="37" t="str">
        <f>RESULTADOS!AA18</f>
        <v>3.1.1</v>
      </c>
      <c r="AA2" s="37" t="str">
        <f>RESULTADOS!AB18</f>
        <v>3.2.1</v>
      </c>
      <c r="AB2" s="37" t="str">
        <f>RESULTADOS!AC18</f>
        <v>3.2.2</v>
      </c>
      <c r="AC2" s="37" t="str">
        <f>RESULTADOS!AD18</f>
        <v>3.3.1</v>
      </c>
      <c r="AD2" s="37" t="str">
        <f>RESULTADOS!AE18</f>
        <v>3.3.2</v>
      </c>
      <c r="AE2" s="37" t="str">
        <f>RESULTADOS!AF18</f>
        <v>4.1.1</v>
      </c>
      <c r="AF2" s="37" t="str">
        <f>RESULTADOS!AG18</f>
        <v>4.1.2</v>
      </c>
      <c r="AG2" s="37">
        <f>RESULTADOS!AH18</f>
        <v>0</v>
      </c>
      <c r="AH2" s="37"/>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1" t="str">
        <f>RESULTADOS!B19</f>
        <v>Servicio Canario de Salud</v>
      </c>
      <c r="B3" s="51" t="str">
        <f>RESULTADOS!C19</f>
        <v>https://www3.gobiernodecanarias.org/sanidad/scs/</v>
      </c>
      <c r="C3" s="37" t="str">
        <f>RESULTADOS!D19</f>
        <v>Pasa</v>
      </c>
      <c r="D3" s="37" t="str">
        <f>RESULTADOS!E19</f>
        <v>N/A</v>
      </c>
      <c r="E3" s="37" t="str">
        <f>RESULTADOS!F19</f>
        <v>N/A</v>
      </c>
      <c r="F3" s="37" t="str">
        <f>RESULTADOS!G19</f>
        <v>N/A</v>
      </c>
      <c r="G3" s="37" t="str">
        <f>RESULTADOS!H19</f>
        <v>Pasa</v>
      </c>
      <c r="H3" s="37" t="str">
        <f>RESULTADOS!I19</f>
        <v>Pasa</v>
      </c>
      <c r="I3" s="37" t="str">
        <f>RESULTADOS!J19</f>
        <v>Pasa</v>
      </c>
      <c r="J3" s="37" t="str">
        <f>RESULTADOS!K19</f>
        <v>Pasa</v>
      </c>
      <c r="K3" s="37" t="str">
        <f>RESULTADOS!L19</f>
        <v>Pasa</v>
      </c>
      <c r="L3" s="37" t="str">
        <f>RESULTADOS!M19</f>
        <v>Pasa</v>
      </c>
      <c r="M3" s="37" t="str">
        <f>RESULTADOS!N19</f>
        <v>Pasa</v>
      </c>
      <c r="N3" s="37" t="str">
        <f>RESULTADOS!O19</f>
        <v>Pasa</v>
      </c>
      <c r="O3" s="37" t="str">
        <f>RESULTADOS!P19</f>
        <v>N/A</v>
      </c>
      <c r="P3" s="37" t="str">
        <f>RESULTADOS!Q19</f>
        <v>N/A</v>
      </c>
      <c r="Q3" s="37" t="str">
        <f>RESULTADOS!R19</f>
        <v>Pasa</v>
      </c>
      <c r="R3" s="37" t="str">
        <f>RESULTADOS!S19</f>
        <v>Pasa</v>
      </c>
      <c r="S3" s="37" t="str">
        <f>RESULTADOS!T19</f>
        <v>Pasa</v>
      </c>
      <c r="T3" s="37" t="str">
        <f>RESULTADOS!U19</f>
        <v>Pasa</v>
      </c>
      <c r="U3" s="37" t="str">
        <f>RESULTADOS!V19</f>
        <v>Pasa</v>
      </c>
      <c r="V3" s="37" t="str">
        <f>RESULTADOS!W19</f>
        <v>N/A</v>
      </c>
      <c r="W3" s="37" t="str">
        <f>RESULTADOS!X19</f>
        <v>Pasa</v>
      </c>
      <c r="X3" s="37" t="str">
        <f>RESULTADOS!Y19</f>
        <v>Falla</v>
      </c>
      <c r="Y3" s="37" t="str">
        <f>RESULTADOS!Z19</f>
        <v>Pasa</v>
      </c>
      <c r="Z3" s="37" t="str">
        <f>RESULTADOS!AA19</f>
        <v>Pasa</v>
      </c>
      <c r="AA3" s="37" t="str">
        <f>RESULTADOS!AB19</f>
        <v>Pasa</v>
      </c>
      <c r="AB3" s="37" t="str">
        <f>RESULTADOS!AC19</f>
        <v>Falla</v>
      </c>
      <c r="AC3" s="37" t="str">
        <f>RESULTADOS!AD19</f>
        <v>Pasa</v>
      </c>
      <c r="AD3" s="37" t="str">
        <f>RESULTADOS!AE19</f>
        <v>Falla</v>
      </c>
      <c r="AE3" s="37" t="str">
        <f>RESULTADOS!AF19</f>
        <v>Falla</v>
      </c>
      <c r="AF3" s="37" t="str">
        <f>RESULTADOS!AG19</f>
        <v>N/A</v>
      </c>
      <c r="AG3" s="37">
        <f>RESULTADOS!AH19</f>
        <v>0</v>
      </c>
      <c r="AH3" s="37"/>
      <c r="AI3" s="52" t="str">
        <f>RESULTADOS!B60</f>
        <v>Servicio Canario de Salud</v>
      </c>
      <c r="AJ3" s="52" t="str">
        <f>RESULTADOS!C60</f>
        <v>https://www3.gobiernodecanarias.org/sanidad/scs/</v>
      </c>
      <c r="AK3" t="str">
        <f>RESULTADOS!D60</f>
        <v>N/A</v>
      </c>
      <c r="AL3" t="str">
        <f>RESULTADOS!E60</f>
        <v>N/A</v>
      </c>
      <c r="AM3" t="str">
        <f>RESULTADOS!F60</f>
        <v>Pasa</v>
      </c>
      <c r="AN3" t="str">
        <f>RESULTADOS!G60</f>
        <v>N/A</v>
      </c>
      <c r="AO3" t="str">
        <f>RESULTADOS!H60</f>
        <v>Pasa</v>
      </c>
      <c r="AP3" t="str">
        <f>RESULTADOS!I60</f>
        <v>Pasa</v>
      </c>
      <c r="AQ3" t="str">
        <f>RESULTADOS!J60</f>
        <v>Pasa</v>
      </c>
      <c r="AR3" t="str">
        <f>RESULTADOS!K60</f>
        <v>Pasa</v>
      </c>
      <c r="AS3" t="str">
        <f>RESULTADOS!L60</f>
        <v>Pasa</v>
      </c>
      <c r="AT3" t="str">
        <f>RESULTADOS!M60</f>
        <v>Pasa</v>
      </c>
      <c r="AU3" t="str">
        <f>RESULTADOS!N60</f>
        <v>Pasa</v>
      </c>
      <c r="AV3" t="str">
        <f>RESULTADOS!O60</f>
        <v>Pasa</v>
      </c>
      <c r="AW3" t="str">
        <f>RESULTADOS!P60</f>
        <v>Falla</v>
      </c>
      <c r="AX3" t="str">
        <f>RESULTADOS!Q60</f>
        <v>Pasa</v>
      </c>
      <c r="AY3" t="str">
        <f>RESULTADOS!R60</f>
        <v>Pasa</v>
      </c>
      <c r="AZ3" t="str">
        <f>RESULTADOS!S60</f>
        <v>Pasa</v>
      </c>
      <c r="BA3" t="str">
        <f>RESULTADOS!T60</f>
        <v>Pasa</v>
      </c>
      <c r="BB3" t="str">
        <f>RESULTADOS!U60</f>
        <v>N/A</v>
      </c>
      <c r="BC3" t="str">
        <f>RESULTADOS!V60</f>
        <v>Pasa</v>
      </c>
      <c r="BD3" t="str">
        <f>RESULTADOS!W60</f>
        <v>Pasa</v>
      </c>
      <c r="BE3">
        <f>RESULTADOS!X60</f>
        <v>0</v>
      </c>
    </row>
    <row r="4" spans="1:57">
      <c r="A4" s="51" t="str">
        <f>RESULTADOS!B20</f>
        <v>Profesionales</v>
      </c>
      <c r="B4" s="51" t="str">
        <f>RESULTADOS!C20</f>
        <v>https://www3.gobiernodecanarias.org/sanidad/scs/tematica.jsp?idCarpeta=381a58ec-a15a-11e9-a502-d7333c007c29</v>
      </c>
      <c r="C4" s="37" t="str">
        <f>RESULTADOS!D20</f>
        <v>Pasa</v>
      </c>
      <c r="D4" s="37" t="str">
        <f>RESULTADOS!E20</f>
        <v>N/A</v>
      </c>
      <c r="E4" s="37" t="str">
        <f>RESULTADOS!F20</f>
        <v>N/A</v>
      </c>
      <c r="F4" s="37" t="str">
        <f>RESULTADOS!G20</f>
        <v>N/A</v>
      </c>
      <c r="G4" s="37" t="str">
        <f>RESULTADOS!H20</f>
        <v>Pasa</v>
      </c>
      <c r="H4" s="37" t="str">
        <f>RESULTADOS!I20</f>
        <v>Pasa</v>
      </c>
      <c r="I4" s="37" t="str">
        <f>RESULTADOS!J20</f>
        <v>Pasa</v>
      </c>
      <c r="J4" s="37" t="str">
        <f>RESULTADOS!K20</f>
        <v>Pasa</v>
      </c>
      <c r="K4" s="37" t="str">
        <f>RESULTADOS!L20</f>
        <v>Pasa</v>
      </c>
      <c r="L4" s="37" t="str">
        <f>RESULTADOS!M20</f>
        <v>Pasa</v>
      </c>
      <c r="M4" s="37" t="str">
        <f>RESULTADOS!N20</f>
        <v>Pasa</v>
      </c>
      <c r="N4" s="37" t="str">
        <f>RESULTADOS!O20</f>
        <v>Pasa</v>
      </c>
      <c r="O4" s="37" t="str">
        <f>RESULTADOS!P20</f>
        <v>N/A</v>
      </c>
      <c r="P4" s="37" t="str">
        <f>RESULTADOS!Q20</f>
        <v>N/A</v>
      </c>
      <c r="Q4" s="37" t="str">
        <f>RESULTADOS!R20</f>
        <v>Pasa</v>
      </c>
      <c r="R4" s="37" t="str">
        <f>RESULTADOS!S20</f>
        <v>Pasa</v>
      </c>
      <c r="S4" s="37" t="str">
        <f>RESULTADOS!T20</f>
        <v>Pasa</v>
      </c>
      <c r="T4" s="37" t="str">
        <f>RESULTADOS!U20</f>
        <v>Pasa</v>
      </c>
      <c r="U4" s="37" t="str">
        <f>RESULTADOS!V20</f>
        <v>Pasa</v>
      </c>
      <c r="V4" s="37" t="str">
        <f>RESULTADOS!W20</f>
        <v>N/A</v>
      </c>
      <c r="W4" s="37" t="str">
        <f>RESULTADOS!X20</f>
        <v>Pasa</v>
      </c>
      <c r="X4" s="37" t="str">
        <f>RESULTADOS!Y20</f>
        <v>N/A</v>
      </c>
      <c r="Y4" s="37" t="str">
        <f>RESULTADOS!Z20</f>
        <v>Pasa</v>
      </c>
      <c r="Z4" s="37" t="str">
        <f>RESULTADOS!AA20</f>
        <v>Pasa</v>
      </c>
      <c r="AA4" s="37" t="str">
        <f>RESULTADOS!AB20</f>
        <v>Pasa</v>
      </c>
      <c r="AB4" s="37" t="str">
        <f>RESULTADOS!AC20</f>
        <v>Pasa</v>
      </c>
      <c r="AC4" s="37" t="str">
        <f>RESULTADOS!AD20</f>
        <v>N/A</v>
      </c>
      <c r="AD4" s="37" t="str">
        <f>RESULTADOS!AE20</f>
        <v>N/A</v>
      </c>
      <c r="AE4" s="37" t="str">
        <f>RESULTADOS!AF20</f>
        <v>Pasa</v>
      </c>
      <c r="AF4" s="37" t="str">
        <f>RESULTADOS!AG20</f>
        <v>N/A</v>
      </c>
      <c r="AG4" s="37">
        <f>RESULTADOS!AH20</f>
        <v>0</v>
      </c>
      <c r="AH4" s="37"/>
      <c r="AI4" s="52" t="str">
        <f>RESULTADOS!B61</f>
        <v>Profesionales</v>
      </c>
      <c r="AJ4" s="52" t="str">
        <f>RESULTADOS!C61</f>
        <v>https://www3.gobiernodecanarias.org/sanidad/scs/tematica.jsp?idCarpeta=381a58ec-a15a-11e9-a502-d7333c007c29</v>
      </c>
      <c r="AK4" t="str">
        <f>RESULTADOS!D61</f>
        <v>N/A</v>
      </c>
      <c r="AL4" t="str">
        <f>RESULTADOS!E61</f>
        <v>N/A</v>
      </c>
      <c r="AM4" t="str">
        <f>RESULTADOS!F61</f>
        <v>Pasa</v>
      </c>
      <c r="AN4" t="str">
        <f>RESULTADOS!G61</f>
        <v>N/A</v>
      </c>
      <c r="AO4" t="str">
        <f>RESULTADOS!H61</f>
        <v>Pasa</v>
      </c>
      <c r="AP4" t="str">
        <f>RESULTADOS!I61</f>
        <v>Pasa</v>
      </c>
      <c r="AQ4" t="str">
        <f>RESULTADOS!J61</f>
        <v>Pasa</v>
      </c>
      <c r="AR4" t="str">
        <f>RESULTADOS!K61</f>
        <v>Pasa</v>
      </c>
      <c r="AS4" t="str">
        <f>RESULTADOS!L61</f>
        <v>Pasa</v>
      </c>
      <c r="AT4" t="str">
        <f>RESULTADOS!M61</f>
        <v>Pasa</v>
      </c>
      <c r="AU4" t="str">
        <f>RESULTADOS!N61</f>
        <v>Pasa</v>
      </c>
      <c r="AV4" t="str">
        <f>RESULTADOS!O61</f>
        <v>Pasa</v>
      </c>
      <c r="AW4" t="str">
        <f>RESULTADOS!P61</f>
        <v>Pasa</v>
      </c>
      <c r="AX4" t="str">
        <f>RESULTADOS!Q61</f>
        <v>Pasa</v>
      </c>
      <c r="AY4" t="str">
        <f>RESULTADOS!R61</f>
        <v>Pasa</v>
      </c>
      <c r="AZ4" t="str">
        <f>RESULTADOS!S61</f>
        <v>Pasa</v>
      </c>
      <c r="BA4" t="str">
        <f>RESULTADOS!T61</f>
        <v>Pasa</v>
      </c>
      <c r="BB4" t="str">
        <f>RESULTADOS!U61</f>
        <v>N/A</v>
      </c>
      <c r="BC4" t="str">
        <f>RESULTADOS!V61</f>
        <v>N/A</v>
      </c>
      <c r="BD4" t="str">
        <f>RESULTADOS!W61</f>
        <v>Pasa</v>
      </c>
      <c r="BE4">
        <f>RESULTADOS!X61</f>
        <v>0</v>
      </c>
    </row>
    <row r="5" spans="1:57">
      <c r="A5" s="51" t="str">
        <f>RESULTADOS!B21</f>
        <v>Vacunación frente Covid-19</v>
      </c>
      <c r="B5" s="51" t="str">
        <f>RESULTADOS!C21</f>
        <v>https://www3.gobiernodecanarias.org/sanidad/scs/contenidoGenerico.jsp?idDocument=c6332147-5728-11eb-8a2c-c902a217e6a5&amp;idCarpeta=e01092c2-7d66-11ea-871d-cb574c2473a4</v>
      </c>
      <c r="C5" s="37" t="str">
        <f>RESULTADOS!D21</f>
        <v>Pasa</v>
      </c>
      <c r="D5" s="37" t="str">
        <f>RESULTADOS!E21</f>
        <v>N/A</v>
      </c>
      <c r="E5" s="37" t="str">
        <f>RESULTADOS!F21</f>
        <v>N/A</v>
      </c>
      <c r="F5" s="37" t="str">
        <f>RESULTADOS!G21</f>
        <v>N/A</v>
      </c>
      <c r="G5" s="37" t="str">
        <f>RESULTADOS!H21</f>
        <v>Falla</v>
      </c>
      <c r="H5" s="37" t="str">
        <f>RESULTADOS!I21</f>
        <v>Pasa</v>
      </c>
      <c r="I5" s="37" t="str">
        <f>RESULTADOS!J21</f>
        <v>Pasa</v>
      </c>
      <c r="J5" s="37" t="str">
        <f>RESULTADOS!K21</f>
        <v>Pasa</v>
      </c>
      <c r="K5" s="37" t="str">
        <f>RESULTADOS!L21</f>
        <v>Pasa</v>
      </c>
      <c r="L5" s="37" t="str">
        <f>RESULTADOS!M21</f>
        <v>Pasa</v>
      </c>
      <c r="M5" s="37" t="str">
        <f>RESULTADOS!N21</f>
        <v>Pasa</v>
      </c>
      <c r="N5" s="37" t="str">
        <f>RESULTADOS!O21</f>
        <v>Pasa</v>
      </c>
      <c r="O5" s="37" t="str">
        <f>RESULTADOS!P21</f>
        <v>N/A</v>
      </c>
      <c r="P5" s="37" t="str">
        <f>RESULTADOS!Q21</f>
        <v>N/A</v>
      </c>
      <c r="Q5" s="37" t="str">
        <f>RESULTADOS!R21</f>
        <v>Pasa</v>
      </c>
      <c r="R5" s="37" t="str">
        <f>RESULTADOS!S21</f>
        <v>Pasa</v>
      </c>
      <c r="S5" s="37" t="str">
        <f>RESULTADOS!T21</f>
        <v>Pasa</v>
      </c>
      <c r="T5" s="37" t="str">
        <f>RESULTADOS!U21</f>
        <v>Pasa</v>
      </c>
      <c r="U5" s="37" t="str">
        <f>RESULTADOS!V21</f>
        <v>Pasa</v>
      </c>
      <c r="V5" s="37" t="str">
        <f>RESULTADOS!W21</f>
        <v>N/A</v>
      </c>
      <c r="W5" s="37" t="str">
        <f>RESULTADOS!X21</f>
        <v>Pasa</v>
      </c>
      <c r="X5" s="37" t="str">
        <f>RESULTADOS!Y21</f>
        <v>N/A</v>
      </c>
      <c r="Y5" s="37" t="str">
        <f>RESULTADOS!Z21</f>
        <v>Pasa</v>
      </c>
      <c r="Z5" s="37" t="str">
        <f>RESULTADOS!AA21</f>
        <v>Pasa</v>
      </c>
      <c r="AA5" s="37" t="str">
        <f>RESULTADOS!AB21</f>
        <v>Pasa</v>
      </c>
      <c r="AB5" s="37" t="str">
        <f>RESULTADOS!AC21</f>
        <v>Pasa</v>
      </c>
      <c r="AC5" s="37" t="str">
        <f>RESULTADOS!AD21</f>
        <v>N/A</v>
      </c>
      <c r="AD5" s="37" t="str">
        <f>RESULTADOS!AE21</f>
        <v>N/A</v>
      </c>
      <c r="AE5" s="37" t="str">
        <f>RESULTADOS!AF21</f>
        <v>Pasa</v>
      </c>
      <c r="AF5" s="37" t="str">
        <f>RESULTADOS!AG21</f>
        <v>N/A</v>
      </c>
      <c r="AG5" s="37">
        <f>RESULTADOS!AH21</f>
        <v>0</v>
      </c>
      <c r="AH5" s="37"/>
      <c r="AI5" s="52" t="str">
        <f>RESULTADOS!B62</f>
        <v>Vacunación frente Covid-19</v>
      </c>
      <c r="AJ5" s="52" t="str">
        <f>RESULTADOS!C62</f>
        <v>https://www3.gobiernodecanarias.org/sanidad/scs/contenidoGenerico.jsp?idDocument=c6332147-5728-11eb-8a2c-c902a217e6a5&amp;idCarpeta=e01092c2-7d66-11ea-871d-cb574c2473a4</v>
      </c>
      <c r="AK5" t="str">
        <f>RESULTADOS!D62</f>
        <v>N/A</v>
      </c>
      <c r="AL5" t="str">
        <f>RESULTADOS!E62</f>
        <v>N/A</v>
      </c>
      <c r="AM5" t="str">
        <f>RESULTADOS!F62</f>
        <v>Pasa</v>
      </c>
      <c r="AN5" t="str">
        <f>RESULTADOS!G62</f>
        <v>N/A</v>
      </c>
      <c r="AO5" t="str">
        <f>RESULTADOS!H62</f>
        <v>Pasa</v>
      </c>
      <c r="AP5" t="str">
        <f>RESULTADOS!I62</f>
        <v>Pasa</v>
      </c>
      <c r="AQ5" t="str">
        <f>RESULTADOS!J62</f>
        <v>Pasa</v>
      </c>
      <c r="AR5" t="str">
        <f>RESULTADOS!K62</f>
        <v>Pasa</v>
      </c>
      <c r="AS5" t="str">
        <f>RESULTADOS!L62</f>
        <v>Pasa</v>
      </c>
      <c r="AT5" t="str">
        <f>RESULTADOS!M62</f>
        <v>Pasa</v>
      </c>
      <c r="AU5" t="str">
        <f>RESULTADOS!N62</f>
        <v>Pasa</v>
      </c>
      <c r="AV5" t="str">
        <f>RESULTADOS!O62</f>
        <v>Pasa</v>
      </c>
      <c r="AW5" t="str">
        <f>RESULTADOS!P62</f>
        <v>Pasa</v>
      </c>
      <c r="AX5" t="str">
        <f>RESULTADOS!Q62</f>
        <v>Pasa</v>
      </c>
      <c r="AY5" t="str">
        <f>RESULTADOS!R62</f>
        <v>Pasa</v>
      </c>
      <c r="AZ5" t="str">
        <f>RESULTADOS!S62</f>
        <v>Pasa</v>
      </c>
      <c r="BA5" t="str">
        <f>RESULTADOS!T62</f>
        <v>Pasa</v>
      </c>
      <c r="BB5" t="str">
        <f>RESULTADOS!U62</f>
        <v>N/A</v>
      </c>
      <c r="BC5" t="str">
        <f>RESULTADOS!V62</f>
        <v>N/A</v>
      </c>
      <c r="BD5" t="str">
        <f>RESULTADOS!W62</f>
        <v>Pasa</v>
      </c>
      <c r="BE5">
        <f>RESULTADOS!X62</f>
        <v>0</v>
      </c>
    </row>
    <row r="6" spans="1:57">
      <c r="A6" s="51" t="str">
        <f>RESULTADOS!B22</f>
        <v>SCS-Registro de centros</v>
      </c>
      <c r="B6" s="51" t="str">
        <f>RESULTADOS!C22</f>
        <v>https://www3.gobiernodecanarias.org/sanidad/scs/RegistroCentros/DoLoad</v>
      </c>
      <c r="C6" s="37" t="str">
        <f>RESULTADOS!D22</f>
        <v>Falla</v>
      </c>
      <c r="D6" s="37" t="str">
        <f>RESULTADOS!E22</f>
        <v>N/A</v>
      </c>
      <c r="E6" s="37" t="str">
        <f>RESULTADOS!F22</f>
        <v>N/A</v>
      </c>
      <c r="F6" s="37" t="str">
        <f>RESULTADOS!G22</f>
        <v>N/A</v>
      </c>
      <c r="G6" s="37" t="str">
        <f>RESULTADOS!H22</f>
        <v>Falla</v>
      </c>
      <c r="H6" s="37" t="str">
        <f>RESULTADOS!I22</f>
        <v>Pasa</v>
      </c>
      <c r="I6" s="37" t="str">
        <f>RESULTADOS!J22</f>
        <v>Pasa</v>
      </c>
      <c r="J6" s="37" t="str">
        <f>RESULTADOS!K22</f>
        <v>Pasa</v>
      </c>
      <c r="K6" s="37" t="str">
        <f>RESULTADOS!L22</f>
        <v>N/A</v>
      </c>
      <c r="L6" s="37" t="str">
        <f>RESULTADOS!M22</f>
        <v>Pasa</v>
      </c>
      <c r="M6" s="37" t="str">
        <f>RESULTADOS!N22</f>
        <v>Pasa</v>
      </c>
      <c r="N6" s="37" t="str">
        <f>RESULTADOS!O22</f>
        <v>N/A</v>
      </c>
      <c r="O6" s="37" t="str">
        <f>RESULTADOS!P22</f>
        <v>N/A</v>
      </c>
      <c r="P6" s="37" t="str">
        <f>RESULTADOS!Q22</f>
        <v>N/A</v>
      </c>
      <c r="Q6" s="37" t="str">
        <f>RESULTADOS!R22</f>
        <v>Pasa</v>
      </c>
      <c r="R6" s="37" t="str">
        <f>RESULTADOS!S22</f>
        <v>Pasa</v>
      </c>
      <c r="S6" s="37" t="str">
        <f>RESULTADOS!T22</f>
        <v>Pasa</v>
      </c>
      <c r="T6" s="37" t="str">
        <f>RESULTADOS!U22</f>
        <v>Pasa</v>
      </c>
      <c r="U6" s="37" t="str">
        <f>RESULTADOS!V22</f>
        <v>N/A</v>
      </c>
      <c r="V6" s="37" t="str">
        <f>RESULTADOS!W22</f>
        <v>N/A</v>
      </c>
      <c r="W6" s="37" t="str">
        <f>RESULTADOS!X22</f>
        <v>Pasa</v>
      </c>
      <c r="X6" s="37" t="str">
        <f>RESULTADOS!Y22</f>
        <v>Pasa</v>
      </c>
      <c r="Y6" s="37" t="str">
        <f>RESULTADOS!Z22</f>
        <v>Pasa</v>
      </c>
      <c r="Z6" s="37" t="str">
        <f>RESULTADOS!AA22</f>
        <v>Falla</v>
      </c>
      <c r="AA6" s="37" t="str">
        <f>RESULTADOS!AB22</f>
        <v>Pasa</v>
      </c>
      <c r="AB6" s="37" t="str">
        <f>RESULTADOS!AC22</f>
        <v>Pasa</v>
      </c>
      <c r="AC6" s="37" t="str">
        <f>RESULTADOS!AD22</f>
        <v>Pasa</v>
      </c>
      <c r="AD6" s="37" t="str">
        <f>RESULTADOS!AE22</f>
        <v>Pasa</v>
      </c>
      <c r="AE6" s="37" t="str">
        <f>RESULTADOS!AF22</f>
        <v>Pasa</v>
      </c>
      <c r="AF6" s="37" t="str">
        <f>RESULTADOS!AG22</f>
        <v>Falla</v>
      </c>
      <c r="AG6" s="37">
        <f>RESULTADOS!AH22</f>
        <v>0</v>
      </c>
      <c r="AH6" s="37"/>
      <c r="AI6" s="52" t="str">
        <f>RESULTADOS!B63</f>
        <v>SCS-Registro de centros</v>
      </c>
      <c r="AJ6" s="52" t="str">
        <f>RESULTADOS!C63</f>
        <v>https://www3.gobiernodecanarias.org/sanidad/scs/RegistroCentros/DoLoad</v>
      </c>
      <c r="AK6" t="str">
        <f>RESULTADOS!D63</f>
        <v>N/A</v>
      </c>
      <c r="AL6" t="str">
        <f>RESULTADOS!E63</f>
        <v>N/A</v>
      </c>
      <c r="AM6" t="str">
        <f>RESULTADOS!F63</f>
        <v>Pasa</v>
      </c>
      <c r="AN6" t="str">
        <f>RESULTADOS!G63</f>
        <v>Pasa</v>
      </c>
      <c r="AO6" t="str">
        <f>RESULTADOS!H63</f>
        <v>Pasa</v>
      </c>
      <c r="AP6" t="str">
        <f>RESULTADOS!I63</f>
        <v>Pasa</v>
      </c>
      <c r="AQ6" t="str">
        <f>RESULTADOS!J63</f>
        <v>Pasa</v>
      </c>
      <c r="AR6" t="str">
        <f>RESULTADOS!K63</f>
        <v>Pasa</v>
      </c>
      <c r="AS6" t="str">
        <f>RESULTADOS!L63</f>
        <v>Pasa</v>
      </c>
      <c r="AT6" t="str">
        <f>RESULTADOS!M63</f>
        <v>Pasa</v>
      </c>
      <c r="AU6" t="str">
        <f>RESULTADOS!N63</f>
        <v>Pasa</v>
      </c>
      <c r="AV6" t="str">
        <f>RESULTADOS!O63</f>
        <v>Pasa</v>
      </c>
      <c r="AW6" t="str">
        <f>RESULTADOS!P63</f>
        <v>Pasa</v>
      </c>
      <c r="AX6" t="str">
        <f>RESULTADOS!Q63</f>
        <v>Pasa</v>
      </c>
      <c r="AY6" t="str">
        <f>RESULTADOS!R63</f>
        <v>Falla</v>
      </c>
      <c r="AZ6" t="str">
        <f>RESULTADOS!S63</f>
        <v>Pasa</v>
      </c>
      <c r="BA6" t="str">
        <f>RESULTADOS!T63</f>
        <v>Pasa</v>
      </c>
      <c r="BB6" t="str">
        <f>RESULTADOS!U63</f>
        <v>N/A</v>
      </c>
      <c r="BC6" t="str">
        <f>RESULTADOS!V63</f>
        <v>N/A</v>
      </c>
      <c r="BD6" t="str">
        <f>RESULTADOS!W63</f>
        <v>N/A</v>
      </c>
      <c r="BE6">
        <f>RESULTADOS!X63</f>
        <v>0</v>
      </c>
    </row>
    <row r="7" spans="1:57">
      <c r="A7" s="51" t="str">
        <f>RESULTADOS!B23</f>
        <v>MiAutoTestCovid</v>
      </c>
      <c r="B7" s="51" t="str">
        <f>RESULTADOS!C23</f>
        <v>https://www3.gobiernodecanarias.org/sanidad/scs/Miautotestcovid/</v>
      </c>
      <c r="C7" s="37" t="str">
        <f>RESULTADOS!D23</f>
        <v>Falla</v>
      </c>
      <c r="D7" s="37" t="str">
        <f>RESULTADOS!E23</f>
        <v>N/A</v>
      </c>
      <c r="E7" s="37" t="str">
        <f>RESULTADOS!F23</f>
        <v>N/A</v>
      </c>
      <c r="F7" s="37" t="str">
        <f>RESULTADOS!G23</f>
        <v>N/A</v>
      </c>
      <c r="G7" s="37" t="str">
        <f>RESULTADOS!H23</f>
        <v>Pasa</v>
      </c>
      <c r="H7" s="37" t="str">
        <f>RESULTADOS!I23</f>
        <v>Pasa</v>
      </c>
      <c r="I7" s="37" t="str">
        <f>RESULTADOS!J23</f>
        <v>Pasa</v>
      </c>
      <c r="J7" s="37" t="str">
        <f>RESULTADOS!K23</f>
        <v>Pasa</v>
      </c>
      <c r="K7" s="37" t="str">
        <f>RESULTADOS!L23</f>
        <v>N/A</v>
      </c>
      <c r="L7" s="37" t="str">
        <f>RESULTADOS!M23</f>
        <v>Pasa</v>
      </c>
      <c r="M7" s="37" t="str">
        <f>RESULTADOS!N23</f>
        <v>Pasa</v>
      </c>
      <c r="N7" s="37" t="str">
        <f>RESULTADOS!O23</f>
        <v>N/A</v>
      </c>
      <c r="O7" s="37" t="str">
        <f>RESULTADOS!P23</f>
        <v>N/A</v>
      </c>
      <c r="P7" s="37" t="str">
        <f>RESULTADOS!Q23</f>
        <v>N/A</v>
      </c>
      <c r="Q7" s="37" t="str">
        <f>RESULTADOS!R23</f>
        <v>Pasa</v>
      </c>
      <c r="R7" s="37" t="str">
        <f>RESULTADOS!S23</f>
        <v>Pasa</v>
      </c>
      <c r="S7" s="37" t="str">
        <f>RESULTADOS!T23</f>
        <v>Pasa</v>
      </c>
      <c r="T7" s="37" t="str">
        <f>RESULTADOS!U23</f>
        <v>Pasa</v>
      </c>
      <c r="U7" s="37" t="str">
        <f>RESULTADOS!V23</f>
        <v>Pasa</v>
      </c>
      <c r="V7" s="37" t="str">
        <f>RESULTADOS!W23</f>
        <v>N/A</v>
      </c>
      <c r="W7" s="37" t="str">
        <f>RESULTADOS!X23</f>
        <v>Pasa</v>
      </c>
      <c r="X7" s="37" t="str">
        <f>RESULTADOS!Y23</f>
        <v>N/A</v>
      </c>
      <c r="Y7" s="37" t="str">
        <f>RESULTADOS!Z23</f>
        <v>Pasa</v>
      </c>
      <c r="Z7" s="37" t="str">
        <f>RESULTADOS!AA23</f>
        <v>Pasa</v>
      </c>
      <c r="AA7" s="37" t="str">
        <f>RESULTADOS!AB23</f>
        <v>Pasa</v>
      </c>
      <c r="AB7" s="37" t="str">
        <f>RESULTADOS!AC23</f>
        <v>Pasa</v>
      </c>
      <c r="AC7" s="37" t="str">
        <f>RESULTADOS!AD23</f>
        <v>N/A</v>
      </c>
      <c r="AD7" s="37" t="str">
        <f>RESULTADOS!AE23</f>
        <v>N/A</v>
      </c>
      <c r="AE7" s="37" t="str">
        <f>RESULTADOS!AF23</f>
        <v>Pasa</v>
      </c>
      <c r="AF7" s="37" t="str">
        <f>RESULTADOS!AG23</f>
        <v>N/A</v>
      </c>
      <c r="AG7" s="37">
        <f>RESULTADOS!AH23</f>
        <v>0</v>
      </c>
      <c r="AH7" s="37"/>
      <c r="AI7" s="52" t="str">
        <f>RESULTADOS!B64</f>
        <v>MiAutoTestCovid</v>
      </c>
      <c r="AJ7" s="52" t="str">
        <f>RESULTADOS!C64</f>
        <v>https://www3.gobiernodecanarias.org/sanidad/scs/Miautotestcovid/</v>
      </c>
      <c r="AK7" t="str">
        <f>RESULTADOS!D64</f>
        <v>N/A</v>
      </c>
      <c r="AL7" t="str">
        <f>RESULTADOS!E64</f>
        <v>N/A</v>
      </c>
      <c r="AM7" t="str">
        <f>RESULTADOS!F64</f>
        <v>Pasa</v>
      </c>
      <c r="AN7" t="str">
        <f>RESULTADOS!G64</f>
        <v>N/A</v>
      </c>
      <c r="AO7" t="str">
        <f>RESULTADOS!H64</f>
        <v>Pasa</v>
      </c>
      <c r="AP7" t="str">
        <f>RESULTADOS!I64</f>
        <v>Pasa</v>
      </c>
      <c r="AQ7" t="str">
        <f>RESULTADOS!J64</f>
        <v>Pasa</v>
      </c>
      <c r="AR7" t="str">
        <f>RESULTADOS!K64</f>
        <v>Pasa</v>
      </c>
      <c r="AS7" t="str">
        <f>RESULTADOS!L64</f>
        <v>Pasa</v>
      </c>
      <c r="AT7" t="str">
        <f>RESULTADOS!M64</f>
        <v>Pasa</v>
      </c>
      <c r="AU7" t="str">
        <f>RESULTADOS!N64</f>
        <v>Pasa</v>
      </c>
      <c r="AV7" t="str">
        <f>RESULTADOS!O64</f>
        <v>Falla</v>
      </c>
      <c r="AW7" t="str">
        <f>RESULTADOS!P64</f>
        <v>Pasa</v>
      </c>
      <c r="AX7" t="str">
        <f>RESULTADOS!Q64</f>
        <v>Pasa</v>
      </c>
      <c r="AY7" t="str">
        <f>RESULTADOS!R64</f>
        <v>Pasa</v>
      </c>
      <c r="AZ7" t="str">
        <f>RESULTADOS!S64</f>
        <v>Pasa</v>
      </c>
      <c r="BA7" t="str">
        <f>RESULTADOS!T64</f>
        <v>Pasa</v>
      </c>
      <c r="BB7" t="str">
        <f>RESULTADOS!U64</f>
        <v>N/A</v>
      </c>
      <c r="BC7" t="str">
        <f>RESULTADOS!V64</f>
        <v>N/A</v>
      </c>
      <c r="BD7" t="str">
        <f>RESULTADOS!W64</f>
        <v>Pasa</v>
      </c>
      <c r="BE7">
        <f>RESULTADOS!X64</f>
        <v>0</v>
      </c>
    </row>
    <row r="8" spans="1:57">
      <c r="A8" s="51" t="str">
        <f>RESULTADOS!B24</f>
        <v>Informes epidemiológicos</v>
      </c>
      <c r="B8" s="51" t="str">
        <f>RESULTADOS!C24</f>
        <v>https://www3.gobiernodecanarias.org/sanidad/scs/contenidoGenerico.jsp?idDocument=83670f95-f738-11ea-8b38-0997195c2925&amp;idCarpeta=e01092c2-7d66-11ea-871d-cb574c2473a4</v>
      </c>
      <c r="C8" s="51" t="str">
        <f>RESULTADOS!D24</f>
        <v>Falla</v>
      </c>
      <c r="D8" s="37" t="str">
        <f>RESULTADOS!E24</f>
        <v>N/A</v>
      </c>
      <c r="E8" s="37" t="str">
        <f>RESULTADOS!F24</f>
        <v>N/A</v>
      </c>
      <c r="F8" s="37" t="str">
        <f>RESULTADOS!G24</f>
        <v>N/A</v>
      </c>
      <c r="G8" s="37" t="str">
        <f>RESULTADOS!H24</f>
        <v>Falla</v>
      </c>
      <c r="H8" s="37" t="str">
        <f>RESULTADOS!I24</f>
        <v>Pasa</v>
      </c>
      <c r="I8" s="37" t="str">
        <f>RESULTADOS!J24</f>
        <v>Pasa</v>
      </c>
      <c r="J8" s="37" t="str">
        <f>RESULTADOS!K24</f>
        <v>Pasa</v>
      </c>
      <c r="K8" s="37" t="str">
        <f>RESULTADOS!L24</f>
        <v>Pasa</v>
      </c>
      <c r="L8" s="37" t="str">
        <f>RESULTADOS!M24</f>
        <v>Pasa</v>
      </c>
      <c r="M8" s="37" t="str">
        <f>RESULTADOS!N24</f>
        <v>Pasa</v>
      </c>
      <c r="N8" s="37" t="str">
        <f>RESULTADOS!O24</f>
        <v>Pasa</v>
      </c>
      <c r="O8" s="37" t="str">
        <f>RESULTADOS!P24</f>
        <v>N/A</v>
      </c>
      <c r="P8" s="37" t="str">
        <f>RESULTADOS!Q24</f>
        <v>N/A</v>
      </c>
      <c r="Q8" s="37" t="str">
        <f>RESULTADOS!R24</f>
        <v>Pasa</v>
      </c>
      <c r="R8" s="37" t="str">
        <f>RESULTADOS!S24</f>
        <v>Pasa</v>
      </c>
      <c r="S8" s="37" t="str">
        <f>RESULTADOS!T24</f>
        <v>Pasa</v>
      </c>
      <c r="T8" s="37" t="str">
        <f>RESULTADOS!U24</f>
        <v>Pasa</v>
      </c>
      <c r="U8" s="37" t="str">
        <f>RESULTADOS!V24</f>
        <v>Pasa</v>
      </c>
      <c r="V8" s="37" t="str">
        <f>RESULTADOS!W24</f>
        <v>N/A</v>
      </c>
      <c r="W8" s="37" t="str">
        <f>RESULTADOS!X24</f>
        <v>Pasa</v>
      </c>
      <c r="X8" s="37" t="str">
        <f>RESULTADOS!Y24</f>
        <v>Falla</v>
      </c>
      <c r="Y8" s="37" t="str">
        <f>RESULTADOS!Z24</f>
        <v>Pasa</v>
      </c>
      <c r="Z8" s="37" t="str">
        <f>RESULTADOS!AA24</f>
        <v>Pasa</v>
      </c>
      <c r="AA8" s="37" t="str">
        <f>RESULTADOS!AB24</f>
        <v>Pasa</v>
      </c>
      <c r="AB8" s="37" t="str">
        <f>RESULTADOS!AC24</f>
        <v>Pasa</v>
      </c>
      <c r="AC8" s="37" t="str">
        <f>RESULTADOS!AD24</f>
        <v>N/A</v>
      </c>
      <c r="AD8" s="37" t="str">
        <f>RESULTADOS!AE24</f>
        <v>Falla</v>
      </c>
      <c r="AE8" s="37" t="str">
        <f>RESULTADOS!AF24</f>
        <v>Falla</v>
      </c>
      <c r="AF8" s="37" t="str">
        <f>RESULTADOS!AG24</f>
        <v>Falla</v>
      </c>
      <c r="AG8" s="37">
        <f>RESULTADOS!AH24</f>
        <v>0</v>
      </c>
      <c r="AH8" s="37"/>
      <c r="AI8" s="52" t="str">
        <f>RESULTADOS!B65</f>
        <v>Informes epidemiológicos</v>
      </c>
      <c r="AJ8" s="52" t="str">
        <f>RESULTADOS!C65</f>
        <v>https://www3.gobiernodecanarias.org/sanidad/scs/contenidoGenerico.jsp?idDocument=83670f95-f738-11ea-8b38-0997195c2925&amp;idCarpeta=e01092c2-7d66-11ea-871d-cb574c2473a4</v>
      </c>
      <c r="AK8" t="str">
        <f>RESULTADOS!D65</f>
        <v>N/A</v>
      </c>
      <c r="AL8" t="str">
        <f>RESULTADOS!E65</f>
        <v>N/A</v>
      </c>
      <c r="AM8" t="str">
        <f>RESULTADOS!F65</f>
        <v>Pasa</v>
      </c>
      <c r="AN8" t="str">
        <f>RESULTADOS!G65</f>
        <v>N/A</v>
      </c>
      <c r="AO8" t="str">
        <f>RESULTADOS!H65</f>
        <v>Pasa</v>
      </c>
      <c r="AP8" t="str">
        <f>RESULTADOS!I65</f>
        <v>Pasa</v>
      </c>
      <c r="AQ8" t="str">
        <f>RESULTADOS!J65</f>
        <v>Pasa</v>
      </c>
      <c r="AR8" t="str">
        <f>RESULTADOS!K65</f>
        <v>Pasa</v>
      </c>
      <c r="AS8" t="str">
        <f>RESULTADOS!L65</f>
        <v>Pasa</v>
      </c>
      <c r="AT8" t="str">
        <f>RESULTADOS!M65</f>
        <v>Pasa</v>
      </c>
      <c r="AU8" t="str">
        <f>RESULTADOS!N65</f>
        <v>Pasa</v>
      </c>
      <c r="AV8" t="str">
        <f>RESULTADOS!O65</f>
        <v>Pasa</v>
      </c>
      <c r="AW8" t="str">
        <f>RESULTADOS!P65</f>
        <v>Pasa</v>
      </c>
      <c r="AX8" t="str">
        <f>RESULTADOS!Q65</f>
        <v>Pasa</v>
      </c>
      <c r="AY8" t="str">
        <f>RESULTADOS!R65</f>
        <v>Pasa</v>
      </c>
      <c r="AZ8" t="str">
        <f>RESULTADOS!S65</f>
        <v>Pasa</v>
      </c>
      <c r="BA8" t="str">
        <f>RESULTADOS!T65</f>
        <v>Pasa</v>
      </c>
      <c r="BB8" t="str">
        <f>RESULTADOS!U65</f>
        <v>N/A</v>
      </c>
      <c r="BC8" t="str">
        <f>RESULTADOS!V65</f>
        <v>N/A</v>
      </c>
      <c r="BD8" t="str">
        <f>RESULTADOS!W65</f>
        <v>Pasa</v>
      </c>
      <c r="BE8">
        <f>RESULTADOS!X65</f>
        <v>0</v>
      </c>
    </row>
    <row r="9" spans="1:57">
      <c r="A9" s="51" t="str">
        <f>RESULTADOS!B25</f>
        <v>Mapa Sanitario</v>
      </c>
      <c r="B9" s="51" t="str">
        <f>RESULTADOS!C25</f>
        <v>https://www3.gobiernodecanarias.org/sanidad/scs/mapa.jsp?idDocument=f1272534-b1e0-11e0-8086-e35e241032d3&amp;idCarpeta=75cf3520-ab2b-11dd-970d-d73a0633ac17</v>
      </c>
      <c r="C9" s="37" t="str">
        <f>RESULTADOS!D25</f>
        <v>Pasa</v>
      </c>
      <c r="D9" s="37" t="str">
        <f>RESULTADOS!E25</f>
        <v>N/A</v>
      </c>
      <c r="E9" s="37" t="str">
        <f>RESULTADOS!F25</f>
        <v>N/A</v>
      </c>
      <c r="F9" s="37" t="str">
        <f>RESULTADOS!G25</f>
        <v>N/A</v>
      </c>
      <c r="G9" s="37" t="str">
        <f>RESULTADOS!H25</f>
        <v>Pasa</v>
      </c>
      <c r="H9" s="37" t="str">
        <f>RESULTADOS!I25</f>
        <v>Pasa</v>
      </c>
      <c r="I9" s="37" t="str">
        <f>RESULTADOS!J25</f>
        <v>Pasa</v>
      </c>
      <c r="J9" s="37" t="str">
        <f>RESULTADOS!K25</f>
        <v>Pasa</v>
      </c>
      <c r="K9" s="37" t="str">
        <f>RESULTADOS!L25</f>
        <v>N/A</v>
      </c>
      <c r="L9" s="37" t="str">
        <f>RESULTADOS!M25</f>
        <v>Falla</v>
      </c>
      <c r="M9" s="37" t="str">
        <f>RESULTADOS!N25</f>
        <v>Pasa</v>
      </c>
      <c r="N9" s="37" t="str">
        <f>RESULTADOS!O25</f>
        <v>Pasa</v>
      </c>
      <c r="O9" s="37" t="str">
        <f>RESULTADOS!P25</f>
        <v>N/A</v>
      </c>
      <c r="P9" s="37" t="str">
        <f>RESULTADOS!Q25</f>
        <v>N/A</v>
      </c>
      <c r="Q9" s="37" t="str">
        <f>RESULTADOS!R25</f>
        <v>Pasa</v>
      </c>
      <c r="R9" s="37" t="str">
        <f>RESULTADOS!S25</f>
        <v>Pasa</v>
      </c>
      <c r="S9" s="37" t="str">
        <f>RESULTADOS!T25</f>
        <v>Pasa</v>
      </c>
      <c r="T9" s="37" t="str">
        <f>RESULTADOS!U25</f>
        <v>Pasa</v>
      </c>
      <c r="U9" s="37" t="str">
        <f>RESULTADOS!V25</f>
        <v>Pasa</v>
      </c>
      <c r="V9" s="37" t="str">
        <f>RESULTADOS!W25</f>
        <v>N/A</v>
      </c>
      <c r="W9" s="37" t="str">
        <f>RESULTADOS!X25</f>
        <v>Pasa</v>
      </c>
      <c r="X9" s="37" t="str">
        <f>RESULTADOS!Y25</f>
        <v>Pasa</v>
      </c>
      <c r="Y9" s="37" t="str">
        <f>RESULTADOS!Z25</f>
        <v>Pasa</v>
      </c>
      <c r="Z9" s="37" t="str">
        <f>RESULTADOS!AA25</f>
        <v>Pasa</v>
      </c>
      <c r="AA9" s="37" t="str">
        <f>RESULTADOS!AB25</f>
        <v>Pasa</v>
      </c>
      <c r="AB9" s="37" t="str">
        <f>RESULTADOS!AC25</f>
        <v>Pasa</v>
      </c>
      <c r="AC9" s="37" t="str">
        <f>RESULTADOS!AD25</f>
        <v>Pasa</v>
      </c>
      <c r="AD9" s="37" t="str">
        <f>RESULTADOS!AE25</f>
        <v>Pasa</v>
      </c>
      <c r="AE9" s="37" t="str">
        <f>RESULTADOS!AF25</f>
        <v>Falla</v>
      </c>
      <c r="AF9" s="37" t="str">
        <f>RESULTADOS!AG25</f>
        <v>N/A</v>
      </c>
      <c r="AG9" s="37">
        <f>RESULTADOS!AH25</f>
        <v>0</v>
      </c>
      <c r="AH9" s="37"/>
      <c r="AI9" s="52" t="str">
        <f>RESULTADOS!B66</f>
        <v>Mapa Sanitario</v>
      </c>
      <c r="AJ9" s="52" t="str">
        <f>RESULTADOS!C66</f>
        <v>https://www3.gobiernodecanarias.org/sanidad/scs/mapa.jsp?idDocument=f1272534-b1e0-11e0-8086-e35e241032d3&amp;idCarpeta=75cf3520-ab2b-11dd-970d-d73a0633ac17</v>
      </c>
      <c r="AK9" t="str">
        <f>RESULTADOS!D66</f>
        <v>N/A</v>
      </c>
      <c r="AL9" t="str">
        <f>RESULTADOS!E66</f>
        <v>N/A</v>
      </c>
      <c r="AM9" t="str">
        <f>RESULTADOS!F66</f>
        <v>Pasa</v>
      </c>
      <c r="AN9" t="str">
        <f>RESULTADOS!G66</f>
        <v>N/A</v>
      </c>
      <c r="AO9" t="str">
        <f>RESULTADOS!H66</f>
        <v>Pasa</v>
      </c>
      <c r="AP9" t="str">
        <f>RESULTADOS!I66</f>
        <v>Pasa</v>
      </c>
      <c r="AQ9" t="str">
        <f>RESULTADOS!J66</f>
        <v>Pasa</v>
      </c>
      <c r="AR9" t="str">
        <f>RESULTADOS!K66</f>
        <v>Pasa</v>
      </c>
      <c r="AS9" t="str">
        <f>RESULTADOS!L66</f>
        <v>Pasa</v>
      </c>
      <c r="AT9" t="str">
        <f>RESULTADOS!M66</f>
        <v>Pasa</v>
      </c>
      <c r="AU9" t="str">
        <f>RESULTADOS!N66</f>
        <v>Pasa</v>
      </c>
      <c r="AV9" t="str">
        <f>RESULTADOS!O66</f>
        <v>Pasa</v>
      </c>
      <c r="AW9" t="str">
        <f>RESULTADOS!P66</f>
        <v>Pasa</v>
      </c>
      <c r="AX9" t="str">
        <f>RESULTADOS!Q66</f>
        <v>Pasa</v>
      </c>
      <c r="AY9" t="str">
        <f>RESULTADOS!R66</f>
        <v>Pasa</v>
      </c>
      <c r="AZ9" t="str">
        <f>RESULTADOS!S66</f>
        <v>Pasa</v>
      </c>
      <c r="BA9" t="str">
        <f>RESULTADOS!T66</f>
        <v>Pasa</v>
      </c>
      <c r="BB9" t="str">
        <f>RESULTADOS!U66</f>
        <v>N/A</v>
      </c>
      <c r="BC9" t="str">
        <f>RESULTADOS!V66</f>
        <v>N/A</v>
      </c>
      <c r="BD9" t="str">
        <f>RESULTADOS!W66</f>
        <v>Pasa</v>
      </c>
      <c r="BE9">
        <f>RESULTADOS!X66</f>
        <v>0</v>
      </c>
    </row>
    <row r="10" spans="1:57">
      <c r="A10" s="51" t="str">
        <f>RESULTADOS!B26</f>
        <v>gaptfformacion</v>
      </c>
      <c r="B10" s="51" t="str">
        <f>RESULTADOS!C26</f>
        <v>https://www3.gobiernodecanarias.org/scs/gaptfformacion/</v>
      </c>
      <c r="C10" s="37" t="str">
        <f>RESULTADOS!D26</f>
        <v>Falla</v>
      </c>
      <c r="D10" s="37" t="str">
        <f>RESULTADOS!E26</f>
        <v>N/A</v>
      </c>
      <c r="E10" s="37" t="str">
        <f>RESULTADOS!F26</f>
        <v>N/A</v>
      </c>
      <c r="F10" s="37" t="str">
        <f>RESULTADOS!G26</f>
        <v>N/A</v>
      </c>
      <c r="G10" s="37" t="str">
        <f>RESULTADOS!H26</f>
        <v>Falla</v>
      </c>
      <c r="H10" s="37" t="str">
        <f>RESULTADOS!I26</f>
        <v>Falla</v>
      </c>
      <c r="I10" s="37" t="str">
        <f>RESULTADOS!J26</f>
        <v>Falla</v>
      </c>
      <c r="J10" s="37" t="str">
        <f>RESULTADOS!K26</f>
        <v>Pasa</v>
      </c>
      <c r="K10" s="37" t="str">
        <f>RESULTADOS!L26</f>
        <v>N/A</v>
      </c>
      <c r="L10" s="37" t="str">
        <f>RESULTADOS!M26</f>
        <v>Pasa</v>
      </c>
      <c r="M10" s="37" t="str">
        <f>RESULTADOS!N26</f>
        <v>Pasa</v>
      </c>
      <c r="N10" s="37" t="str">
        <f>RESULTADOS!O26</f>
        <v>N/A</v>
      </c>
      <c r="O10" s="37" t="str">
        <f>RESULTADOS!P26</f>
        <v>N/A</v>
      </c>
      <c r="P10" s="37" t="str">
        <f>RESULTADOS!Q26</f>
        <v>N/A</v>
      </c>
      <c r="Q10" s="37" t="str">
        <f>RESULTADOS!R26</f>
        <v>Pasa</v>
      </c>
      <c r="R10" s="37" t="str">
        <f>RESULTADOS!S26</f>
        <v>Pasa</v>
      </c>
      <c r="S10" s="37" t="str">
        <f>RESULTADOS!T26</f>
        <v>Pasa</v>
      </c>
      <c r="T10" s="37" t="str">
        <f>RESULTADOS!U26</f>
        <v>N/A</v>
      </c>
      <c r="U10" s="37" t="str">
        <f>RESULTADOS!V26</f>
        <v>Falla</v>
      </c>
      <c r="V10" s="37" t="str">
        <f>RESULTADOS!W26</f>
        <v>N/A</v>
      </c>
      <c r="W10" s="37" t="str">
        <f>RESULTADOS!X26</f>
        <v>Pasa</v>
      </c>
      <c r="X10" s="37" t="str">
        <f>RESULTADOS!Y26</f>
        <v>Falla</v>
      </c>
      <c r="Y10" s="37" t="str">
        <f>RESULTADOS!Z26</f>
        <v>N/A</v>
      </c>
      <c r="Z10" s="37" t="str">
        <f>RESULTADOS!AA26</f>
        <v>Pasa</v>
      </c>
      <c r="AA10" s="37" t="str">
        <f>RESULTADOS!AB26</f>
        <v>Pasa</v>
      </c>
      <c r="AB10" s="37" t="str">
        <f>RESULTADOS!AC26</f>
        <v>Falla</v>
      </c>
      <c r="AC10" s="37" t="str">
        <f>RESULTADOS!AD26</f>
        <v>Pasa</v>
      </c>
      <c r="AD10" s="37" t="str">
        <f>RESULTADOS!AE26</f>
        <v>Falla</v>
      </c>
      <c r="AE10" s="37" t="str">
        <f>RESULTADOS!AF26</f>
        <v>Falla</v>
      </c>
      <c r="AF10" s="37" t="str">
        <f>RESULTADOS!AG26</f>
        <v>N/A</v>
      </c>
      <c r="AG10" s="37">
        <f>RESULTADOS!AH26</f>
        <v>0</v>
      </c>
      <c r="AH10" s="37"/>
      <c r="AI10" s="52" t="str">
        <f>RESULTADOS!B67</f>
        <v>gaptfformacion</v>
      </c>
      <c r="AJ10" s="52" t="str">
        <f>RESULTADOS!C67</f>
        <v>https://www3.gobiernodecanarias.org/scs/gaptfformacion/</v>
      </c>
      <c r="AK10" t="str">
        <f>RESULTADOS!D67</f>
        <v>N/A</v>
      </c>
      <c r="AL10" t="str">
        <f>RESULTADOS!E67</f>
        <v>N/A</v>
      </c>
      <c r="AM10" t="str">
        <f>RESULTADOS!F67</f>
        <v>Pasa</v>
      </c>
      <c r="AN10" t="str">
        <f>RESULTADOS!G67</f>
        <v>Pasa</v>
      </c>
      <c r="AO10" t="str">
        <f>RESULTADOS!H67</f>
        <v>Pasa</v>
      </c>
      <c r="AP10" t="str">
        <f>RESULTADOS!I67</f>
        <v>Pasa</v>
      </c>
      <c r="AQ10" t="str">
        <f>RESULTADOS!J67</f>
        <v>Falla</v>
      </c>
      <c r="AR10" t="str">
        <f>RESULTADOS!K67</f>
        <v>Falla</v>
      </c>
      <c r="AS10" t="str">
        <f>RESULTADOS!L67</f>
        <v>Falla</v>
      </c>
      <c r="AT10" t="str">
        <f>RESULTADOS!M67</f>
        <v>Falla</v>
      </c>
      <c r="AU10" t="str">
        <f>RESULTADOS!N67</f>
        <v>Pasa</v>
      </c>
      <c r="AV10" t="str">
        <f>RESULTADOS!O67</f>
        <v>Pasa</v>
      </c>
      <c r="AW10" t="str">
        <f>RESULTADOS!P67</f>
        <v>Falla</v>
      </c>
      <c r="AX10" t="str">
        <f>RESULTADOS!Q67</f>
        <v>Pasa</v>
      </c>
      <c r="AY10" t="str">
        <f>RESULTADOS!R67</f>
        <v>Falla</v>
      </c>
      <c r="AZ10" t="str">
        <f>RESULTADOS!S67</f>
        <v>Pasa</v>
      </c>
      <c r="BA10" t="str">
        <f>RESULTADOS!T67</f>
        <v>Pasa</v>
      </c>
      <c r="BB10" t="str">
        <f>RESULTADOS!U67</f>
        <v>N/A</v>
      </c>
      <c r="BC10" t="str">
        <f>RESULTADOS!V67</f>
        <v>Pasa</v>
      </c>
      <c r="BD10" t="str">
        <f>RESULTADOS!W67</f>
        <v>Pasa</v>
      </c>
      <c r="BE10">
        <f>RESULTADOS!X67</f>
        <v>0</v>
      </c>
    </row>
    <row r="11" spans="1:57">
      <c r="A11" s="51" t="str">
        <f>RESULTADOS!B27</f>
        <v>Tarjeta Sanitaria</v>
      </c>
      <c r="B11" s="51" t="str">
        <f>RESULTADOS!C27</f>
        <v>https://www3.gobiernodecanarias.org/sanidad/scs/contenidoGenerico.jsp?idDocument=9090ca1f-a9bb-11de-ae50-15aa3b9230b7&amp;idCarpeta=ae273cd1-b385-11e9-82f7-8d5cff9227e6</v>
      </c>
      <c r="C11" s="37" t="str">
        <f>RESULTADOS!D27</f>
        <v>Pasa</v>
      </c>
      <c r="D11" s="37" t="str">
        <f>RESULTADOS!E27</f>
        <v>N/A</v>
      </c>
      <c r="E11" s="37" t="str">
        <f>RESULTADOS!F27</f>
        <v>N/A</v>
      </c>
      <c r="F11" s="37" t="str">
        <f>RESULTADOS!G27</f>
        <v>N/A</v>
      </c>
      <c r="G11" s="37" t="str">
        <f>RESULTADOS!H27</f>
        <v>Falla</v>
      </c>
      <c r="H11" s="37" t="str">
        <f>RESULTADOS!I27</f>
        <v>N/A</v>
      </c>
      <c r="I11" s="37" t="str">
        <f>RESULTADOS!J27</f>
        <v>Pasa</v>
      </c>
      <c r="J11" s="37" t="str">
        <f>RESULTADOS!K27</f>
        <v>Pasa</v>
      </c>
      <c r="K11" s="37" t="str">
        <f>RESULTADOS!L27</f>
        <v>N/A</v>
      </c>
      <c r="L11" s="37" t="str">
        <f>RESULTADOS!M27</f>
        <v>Pasa</v>
      </c>
      <c r="M11" s="37" t="str">
        <f>RESULTADOS!N27</f>
        <v>Pasa</v>
      </c>
      <c r="N11" s="37" t="str">
        <f>RESULTADOS!O27</f>
        <v>Pasa</v>
      </c>
      <c r="O11" s="37" t="str">
        <f>RESULTADOS!P27</f>
        <v>N/A</v>
      </c>
      <c r="P11" s="37" t="str">
        <f>RESULTADOS!Q27</f>
        <v>N/A</v>
      </c>
      <c r="Q11" s="37" t="str">
        <f>RESULTADOS!R27</f>
        <v>Pasa</v>
      </c>
      <c r="R11" s="37" t="str">
        <f>RESULTADOS!S27</f>
        <v>Falla</v>
      </c>
      <c r="S11" s="37" t="str">
        <f>RESULTADOS!T27</f>
        <v>Pasa</v>
      </c>
      <c r="T11" s="37" t="str">
        <f>RESULTADOS!U27</f>
        <v>N/A</v>
      </c>
      <c r="U11" s="37" t="str">
        <f>RESULTADOS!V27</f>
        <v>Falla</v>
      </c>
      <c r="V11" s="37" t="str">
        <f>RESULTADOS!W27</f>
        <v>N/A</v>
      </c>
      <c r="W11" s="37" t="str">
        <f>RESULTADOS!X27</f>
        <v>Pasa</v>
      </c>
      <c r="X11" s="37" t="str">
        <f>RESULTADOS!Y27</f>
        <v>N/A</v>
      </c>
      <c r="Y11" s="37" t="str">
        <f>RESULTADOS!Z27</f>
        <v>N/A</v>
      </c>
      <c r="Z11" s="37" t="str">
        <f>RESULTADOS!AA27</f>
        <v>Pasa</v>
      </c>
      <c r="AA11" s="37" t="str">
        <f>RESULTADOS!AB27</f>
        <v>Pasa</v>
      </c>
      <c r="AB11" s="37" t="str">
        <f>RESULTADOS!AC27</f>
        <v>Pasa</v>
      </c>
      <c r="AC11" s="37" t="str">
        <f>RESULTADOS!AD27</f>
        <v>Pasa</v>
      </c>
      <c r="AD11" s="37" t="str">
        <f>RESULTADOS!AE27</f>
        <v>Pasa</v>
      </c>
      <c r="AE11" s="37" t="str">
        <f>RESULTADOS!AF27</f>
        <v>Falla</v>
      </c>
      <c r="AF11" s="37" t="str">
        <f>RESULTADOS!AG27</f>
        <v>Pasa</v>
      </c>
      <c r="AG11" s="37">
        <f>RESULTADOS!AH27</f>
        <v>0</v>
      </c>
      <c r="AH11" s="37"/>
      <c r="AI11" s="52" t="str">
        <f>RESULTADOS!B68</f>
        <v>Tarjeta Sanitaria</v>
      </c>
      <c r="AJ11" s="52" t="str">
        <f>RESULTADOS!C68</f>
        <v>https://www3.gobiernodecanarias.org/sanidad/scs/contenidoGenerico.jsp?idDocument=9090ca1f-a9bb-11de-ae50-15aa3b9230b7&amp;idCarpeta=ae273cd1-b385-11e9-82f7-8d5cff9227e6</v>
      </c>
      <c r="AK11" t="str">
        <f>RESULTADOS!D68</f>
        <v>N/A</v>
      </c>
      <c r="AL11" t="str">
        <f>RESULTADOS!E68</f>
        <v>N/A</v>
      </c>
      <c r="AM11" t="str">
        <f>RESULTADOS!F68</f>
        <v>Pasa</v>
      </c>
      <c r="AN11" t="str">
        <f>RESULTADOS!G68</f>
        <v>N/A</v>
      </c>
      <c r="AO11" t="str">
        <f>RESULTADOS!H68</f>
        <v>Pasa</v>
      </c>
      <c r="AP11" t="str">
        <f>RESULTADOS!I68</f>
        <v>Pasa</v>
      </c>
      <c r="AQ11" t="str">
        <f>RESULTADOS!J68</f>
        <v>Pasa</v>
      </c>
      <c r="AR11" t="str">
        <f>RESULTADOS!K68</f>
        <v>Pasa</v>
      </c>
      <c r="AS11" t="str">
        <f>RESULTADOS!L68</f>
        <v>Pasa</v>
      </c>
      <c r="AT11" t="str">
        <f>RESULTADOS!M68</f>
        <v>Pasa</v>
      </c>
      <c r="AU11" t="str">
        <f>RESULTADOS!N68</f>
        <v>Pasa</v>
      </c>
      <c r="AV11" t="str">
        <f>RESULTADOS!O68</f>
        <v>Pasa</v>
      </c>
      <c r="AW11" t="str">
        <f>RESULTADOS!P68</f>
        <v>Pasa</v>
      </c>
      <c r="AX11" t="str">
        <f>RESULTADOS!Q68</f>
        <v>Pasa</v>
      </c>
      <c r="AY11" t="str">
        <f>RESULTADOS!R68</f>
        <v>Falla</v>
      </c>
      <c r="AZ11" t="str">
        <f>RESULTADOS!S68</f>
        <v>Pasa</v>
      </c>
      <c r="BA11" t="str">
        <f>RESULTADOS!T68</f>
        <v>Pasa</v>
      </c>
      <c r="BB11" t="str">
        <f>RESULTADOS!U68</f>
        <v>Pasa</v>
      </c>
      <c r="BC11" t="str">
        <f>RESULTADOS!V68</f>
        <v>N/A</v>
      </c>
      <c r="BD11" t="str">
        <f>RESULTADOS!W68</f>
        <v>Pasa</v>
      </c>
      <c r="BE11">
        <f>RESULTADOS!X68</f>
        <v>0</v>
      </c>
    </row>
    <row r="12" spans="1:57">
      <c r="A12" s="51" t="str">
        <f>RESULTADOS!B28</f>
        <v>Mapa Playas</v>
      </c>
      <c r="B12" s="51" t="str">
        <f>RESULTADOS!C28</f>
        <v>https://www3.gobiernodecanarias.org/sanidad/scs/mapa.jsp?idDocument=0200b78a-a2fa-11e0-9610-f1717f4d08a3&amp;idCarpeta=75cf3520-ab2b-11dd-970d-d73a0633ac17</v>
      </c>
      <c r="C12" s="37" t="str">
        <f>RESULTADOS!D28</f>
        <v>Falla</v>
      </c>
      <c r="D12" s="37" t="str">
        <f>RESULTADOS!E28</f>
        <v>N/A</v>
      </c>
      <c r="E12" s="37" t="str">
        <f>RESULTADOS!F28</f>
        <v>N/A</v>
      </c>
      <c r="F12" s="37" t="str">
        <f>RESULTADOS!G28</f>
        <v>N/A</v>
      </c>
      <c r="G12" s="37" t="str">
        <f>RESULTADOS!H28</f>
        <v>Pasa</v>
      </c>
      <c r="H12" s="37" t="str">
        <f>RESULTADOS!I28</f>
        <v>N/A</v>
      </c>
      <c r="I12" s="37" t="str">
        <f>RESULTADOS!J28</f>
        <v>Pasa</v>
      </c>
      <c r="J12" s="37" t="str">
        <f>RESULTADOS!K28</f>
        <v>Pasa</v>
      </c>
      <c r="K12" s="37" t="str">
        <f>RESULTADOS!L28</f>
        <v>N/A</v>
      </c>
      <c r="L12" s="37" t="str">
        <f>RESULTADOS!M28</f>
        <v>Falla</v>
      </c>
      <c r="M12" s="37" t="str">
        <f>RESULTADOS!N28</f>
        <v>Pasa</v>
      </c>
      <c r="N12" s="37" t="str">
        <f>RESULTADOS!O28</f>
        <v>Pasa</v>
      </c>
      <c r="O12" s="37" t="str">
        <f>RESULTADOS!P28</f>
        <v>N/A</v>
      </c>
      <c r="P12" s="37" t="str">
        <f>RESULTADOS!Q28</f>
        <v>N/A</v>
      </c>
      <c r="Q12" s="37" t="str">
        <f>RESULTADOS!R28</f>
        <v>Pasa</v>
      </c>
      <c r="R12" s="37" t="str">
        <f>RESULTADOS!S28</f>
        <v>Pasa</v>
      </c>
      <c r="S12" s="37" t="str">
        <f>RESULTADOS!T28</f>
        <v>Pasa</v>
      </c>
      <c r="T12" s="37" t="str">
        <f>RESULTADOS!U28</f>
        <v>Pasa</v>
      </c>
      <c r="U12" s="37" t="str">
        <f>RESULTADOS!V28</f>
        <v>Pasa</v>
      </c>
      <c r="V12" s="37" t="str">
        <f>RESULTADOS!W28</f>
        <v>N/A</v>
      </c>
      <c r="W12" s="37" t="str">
        <f>RESULTADOS!X28</f>
        <v>Pasa</v>
      </c>
      <c r="X12" s="37" t="str">
        <f>RESULTADOS!Y28</f>
        <v>Pasa</v>
      </c>
      <c r="Y12" s="37" t="str">
        <f>RESULTADOS!Z28</f>
        <v>Pasa</v>
      </c>
      <c r="Z12" s="37" t="str">
        <f>RESULTADOS!AA28</f>
        <v>Pasa</v>
      </c>
      <c r="AA12" s="37" t="str">
        <f>RESULTADOS!AB28</f>
        <v>Pasa</v>
      </c>
      <c r="AB12" s="37" t="str">
        <f>RESULTADOS!AC28</f>
        <v>Pasa</v>
      </c>
      <c r="AC12" s="37" t="str">
        <f>RESULTADOS!AD28</f>
        <v>Pasa</v>
      </c>
      <c r="AD12" s="37" t="str">
        <f>RESULTADOS!AE28</f>
        <v>Pasa</v>
      </c>
      <c r="AE12" s="37" t="str">
        <f>RESULTADOS!AF28</f>
        <v>Falla</v>
      </c>
      <c r="AF12" s="37" t="str">
        <f>RESULTADOS!AG28</f>
        <v>N/A</v>
      </c>
      <c r="AG12" s="37">
        <f>RESULTADOS!AH28</f>
        <v>0</v>
      </c>
      <c r="AH12" s="37"/>
      <c r="AI12" s="52" t="str">
        <f>RESULTADOS!B69</f>
        <v>Mapa Playas</v>
      </c>
      <c r="AJ12" s="52" t="str">
        <f>RESULTADOS!C69</f>
        <v>https://www3.gobiernodecanarias.org/sanidad/scs/mapa.jsp?idDocument=0200b78a-a2fa-11e0-9610-f1717f4d08a3&amp;idCarpeta=75cf3520-ab2b-11dd-970d-d73a0633ac17</v>
      </c>
      <c r="AK12" t="str">
        <f>RESULTADOS!D69</f>
        <v>N/A</v>
      </c>
      <c r="AL12" t="str">
        <f>RESULTADOS!E69</f>
        <v>N/A</v>
      </c>
      <c r="AM12" t="str">
        <f>RESULTADOS!F69</f>
        <v>Pasa</v>
      </c>
      <c r="AN12" t="str">
        <f>RESULTADOS!G69</f>
        <v>N/A</v>
      </c>
      <c r="AO12" t="str">
        <f>RESULTADOS!H69</f>
        <v>Pasa</v>
      </c>
      <c r="AP12" t="str">
        <f>RESULTADOS!I69</f>
        <v>Pasa</v>
      </c>
      <c r="AQ12" t="str">
        <f>RESULTADOS!J69</f>
        <v>Pasa</v>
      </c>
      <c r="AR12" t="str">
        <f>RESULTADOS!K69</f>
        <v>Pasa</v>
      </c>
      <c r="AS12" t="str">
        <f>RESULTADOS!L69</f>
        <v>Pasa</v>
      </c>
      <c r="AT12" t="str">
        <f>RESULTADOS!M69</f>
        <v>Pasa</v>
      </c>
      <c r="AU12" t="str">
        <f>RESULTADOS!N69</f>
        <v>Pasa</v>
      </c>
      <c r="AV12" t="str">
        <f>RESULTADOS!O69</f>
        <v>Pasa</v>
      </c>
      <c r="AW12" t="str">
        <f>RESULTADOS!P69</f>
        <v>Pasa</v>
      </c>
      <c r="AX12" t="str">
        <f>RESULTADOS!Q69</f>
        <v>Pasa</v>
      </c>
      <c r="AY12" t="str">
        <f>RESULTADOS!R69</f>
        <v>Pasa</v>
      </c>
      <c r="AZ12" t="str">
        <f>RESULTADOS!S69</f>
        <v>Pasa</v>
      </c>
      <c r="BA12" t="str">
        <f>RESULTADOS!T69</f>
        <v>Pasa</v>
      </c>
      <c r="BB12" t="str">
        <f>RESULTADOS!U69</f>
        <v>N/A</v>
      </c>
      <c r="BC12" t="str">
        <f>RESULTADOS!V69</f>
        <v>N/A</v>
      </c>
      <c r="BD12" t="str">
        <f>RESULTADOS!W69</f>
        <v>Pasa</v>
      </c>
      <c r="BE12">
        <f>RESULTADOS!X69</f>
        <v>0</v>
      </c>
    </row>
    <row r="13" spans="1:57">
      <c r="A13" s="51" t="str">
        <f>RESULTADOS!B29</f>
        <v>Certificado Covid Digital</v>
      </c>
      <c r="B13" s="51" t="str">
        <f>RESULTADOS!C29</f>
        <v>https://www3.gobiernodecanarias.org/sanidad/scs/contenidoGenerico.jsp?idDocument=2a91d475-c785-11eb-b581-0f5e23fc7f70&amp;idCarpeta=e01092c2-7d66-11ea-871d-cb574c2473a4</v>
      </c>
      <c r="C13" s="37" t="str">
        <f>RESULTADOS!D29</f>
        <v>Pasa</v>
      </c>
      <c r="D13" s="37" t="str">
        <f>RESULTADOS!E29</f>
        <v>N/A</v>
      </c>
      <c r="E13" s="37" t="str">
        <f>RESULTADOS!F29</f>
        <v>N/A</v>
      </c>
      <c r="F13" s="37" t="str">
        <f>RESULTADOS!G29</f>
        <v>N/A</v>
      </c>
      <c r="G13" s="37" t="str">
        <f>RESULTADOS!H29</f>
        <v>Falla</v>
      </c>
      <c r="H13" s="37" t="str">
        <f>RESULTADOS!I29</f>
        <v>Pasa</v>
      </c>
      <c r="I13" s="37" t="str">
        <f>RESULTADOS!J29</f>
        <v>Pasa</v>
      </c>
      <c r="J13" s="37" t="str">
        <f>RESULTADOS!K29</f>
        <v>Pasa</v>
      </c>
      <c r="K13" s="37" t="str">
        <f>RESULTADOS!L29</f>
        <v>N/A</v>
      </c>
      <c r="L13" s="37" t="str">
        <f>RESULTADOS!M29</f>
        <v>Pasa</v>
      </c>
      <c r="M13" s="37" t="str">
        <f>RESULTADOS!N29</f>
        <v>Pasa</v>
      </c>
      <c r="N13" s="37" t="str">
        <f>RESULTADOS!O29</f>
        <v>Pasa</v>
      </c>
      <c r="O13" s="37" t="str">
        <f>RESULTADOS!P29</f>
        <v>N/A</v>
      </c>
      <c r="P13" s="37" t="str">
        <f>RESULTADOS!Q29</f>
        <v>N/A</v>
      </c>
      <c r="Q13" s="37" t="str">
        <f>RESULTADOS!R29</f>
        <v>Pasa</v>
      </c>
      <c r="R13" s="37" t="str">
        <f>RESULTADOS!S29</f>
        <v>Pasa</v>
      </c>
      <c r="S13" s="37" t="str">
        <f>RESULTADOS!T29</f>
        <v>Pasa</v>
      </c>
      <c r="T13" s="37" t="str">
        <f>RESULTADOS!U29</f>
        <v>Pasa</v>
      </c>
      <c r="U13" s="37" t="str">
        <f>RESULTADOS!V29</f>
        <v>Pasa</v>
      </c>
      <c r="V13" s="37" t="str">
        <f>RESULTADOS!W29</f>
        <v>N/A</v>
      </c>
      <c r="W13" s="37" t="str">
        <f>RESULTADOS!X29</f>
        <v>Pasa</v>
      </c>
      <c r="X13" s="37" t="str">
        <f>RESULTADOS!Y29</f>
        <v>N/A</v>
      </c>
      <c r="Y13" s="37" t="str">
        <f>RESULTADOS!Z29</f>
        <v>Pasa</v>
      </c>
      <c r="Z13" s="37" t="str">
        <f>RESULTADOS!AA29</f>
        <v>Pasa</v>
      </c>
      <c r="AA13" s="37" t="str">
        <f>RESULTADOS!AB29</f>
        <v>Pasa</v>
      </c>
      <c r="AB13" s="37" t="str">
        <f>RESULTADOS!AC29</f>
        <v>Pasa</v>
      </c>
      <c r="AC13" s="37" t="str">
        <f>RESULTADOS!AD29</f>
        <v>Pasa</v>
      </c>
      <c r="AD13" s="37" t="str">
        <f>RESULTADOS!AE29</f>
        <v>Pasa</v>
      </c>
      <c r="AE13" s="37" t="str">
        <f>RESULTADOS!AF29</f>
        <v>Falla</v>
      </c>
      <c r="AF13" s="37" t="str">
        <f>RESULTADOS!AG29</f>
        <v>N/A</v>
      </c>
      <c r="AG13" s="37">
        <f>RESULTADOS!AH29</f>
        <v>0</v>
      </c>
      <c r="AH13" s="37"/>
      <c r="AI13" s="52" t="str">
        <f>RESULTADOS!B70</f>
        <v>Certificado Covid Digital</v>
      </c>
      <c r="AJ13" s="52" t="str">
        <f>RESULTADOS!C70</f>
        <v>https://www3.gobiernodecanarias.org/sanidad/scs/contenidoGenerico.jsp?idDocument=2a91d475-c785-11eb-b581-0f5e23fc7f70&amp;idCarpeta=e01092c2-7d66-11ea-871d-cb574c2473a4</v>
      </c>
      <c r="AK13" t="str">
        <f>RESULTADOS!D70</f>
        <v>N/A</v>
      </c>
      <c r="AL13" t="str">
        <f>RESULTADOS!E70</f>
        <v>N/A</v>
      </c>
      <c r="AM13" t="str">
        <f>RESULTADOS!F70</f>
        <v>Pasa</v>
      </c>
      <c r="AN13" t="str">
        <f>RESULTADOS!G70</f>
        <v>N/A</v>
      </c>
      <c r="AO13" t="str">
        <f>RESULTADOS!H70</f>
        <v>Pasa</v>
      </c>
      <c r="AP13" t="str">
        <f>RESULTADOS!I70</f>
        <v>Pasa</v>
      </c>
      <c r="AQ13" t="str">
        <f>RESULTADOS!J70</f>
        <v>Pasa</v>
      </c>
      <c r="AR13" t="str">
        <f>RESULTADOS!K70</f>
        <v>Pasa</v>
      </c>
      <c r="AS13" t="str">
        <f>RESULTADOS!L70</f>
        <v>Pasa</v>
      </c>
      <c r="AT13" t="str">
        <f>RESULTADOS!M70</f>
        <v>Pasa</v>
      </c>
      <c r="AU13" t="str">
        <f>RESULTADOS!N70</f>
        <v>Pasa</v>
      </c>
      <c r="AV13" t="str">
        <f>RESULTADOS!O70</f>
        <v>Pasa</v>
      </c>
      <c r="AW13" t="str">
        <f>RESULTADOS!P70</f>
        <v>Pasa</v>
      </c>
      <c r="AX13" t="str">
        <f>RESULTADOS!Q70</f>
        <v>Pasa</v>
      </c>
      <c r="AY13" t="str">
        <f>RESULTADOS!R70</f>
        <v>Pasa</v>
      </c>
      <c r="AZ13" t="str">
        <f>RESULTADOS!S70</f>
        <v>Pasa</v>
      </c>
      <c r="BA13" t="str">
        <f>RESULTADOS!T70</f>
        <v>Pasa</v>
      </c>
      <c r="BB13" t="str">
        <f>RESULTADOS!U70</f>
        <v>N/A</v>
      </c>
      <c r="BC13" t="str">
        <f>RESULTADOS!V70</f>
        <v>N/A</v>
      </c>
      <c r="BD13" t="str">
        <f>RESULTADOS!W70</f>
        <v>Pasa</v>
      </c>
      <c r="BE13">
        <f>RESULTADOS!X70</f>
        <v>0</v>
      </c>
    </row>
    <row r="14" spans="1:57">
      <c r="A14" s="51" t="str">
        <f>RESULTADOS!B30</f>
        <v>Ciudadania</v>
      </c>
      <c r="B14" s="51" t="str">
        <f>RESULTADOS!C30</f>
        <v>https://www3.gobiernodecanarias.org/sanidad/scs/tematica.jsp?idCarpeta=ae273cd1-b385-11e9-82f7-8d5cff9227e6</v>
      </c>
      <c r="C14" s="37" t="str">
        <f>RESULTADOS!D30</f>
        <v>Falla</v>
      </c>
      <c r="D14" s="37" t="str">
        <f>RESULTADOS!E30</f>
        <v>N/A</v>
      </c>
      <c r="E14" s="37" t="str">
        <f>RESULTADOS!F30</f>
        <v>N/A</v>
      </c>
      <c r="F14" s="37" t="str">
        <f>RESULTADOS!G30</f>
        <v>N/A</v>
      </c>
      <c r="G14" s="37" t="str">
        <f>RESULTADOS!H30</f>
        <v>Pasa</v>
      </c>
      <c r="H14" s="37" t="str">
        <f>RESULTADOS!I30</f>
        <v>Pasa</v>
      </c>
      <c r="I14" s="37" t="str">
        <f>RESULTADOS!J30</f>
        <v>Pasa</v>
      </c>
      <c r="J14" s="37" t="str">
        <f>RESULTADOS!K30</f>
        <v>Pasa</v>
      </c>
      <c r="K14" s="37" t="str">
        <f>RESULTADOS!L30</f>
        <v>Pasa</v>
      </c>
      <c r="L14" s="37" t="str">
        <f>RESULTADOS!M30</f>
        <v>Pasa</v>
      </c>
      <c r="M14" s="37" t="str">
        <f>RESULTADOS!N30</f>
        <v>Pasa</v>
      </c>
      <c r="N14" s="37" t="str">
        <f>RESULTADOS!O30</f>
        <v>Pasa</v>
      </c>
      <c r="O14" s="37" t="str">
        <f>RESULTADOS!P30</f>
        <v>N/A</v>
      </c>
      <c r="P14" s="37" t="str">
        <f>RESULTADOS!Q30</f>
        <v>N/A</v>
      </c>
      <c r="Q14" s="37" t="str">
        <f>RESULTADOS!R30</f>
        <v>Pasa</v>
      </c>
      <c r="R14" s="37" t="str">
        <f>RESULTADOS!S30</f>
        <v>Pasa</v>
      </c>
      <c r="S14" s="37" t="str">
        <f>RESULTADOS!T30</f>
        <v>Pasa</v>
      </c>
      <c r="T14" s="37" t="str">
        <f>RESULTADOS!U30</f>
        <v>Pasa</v>
      </c>
      <c r="U14" s="37" t="str">
        <f>RESULTADOS!V30</f>
        <v>Pasa</v>
      </c>
      <c r="V14" s="37" t="str">
        <f>RESULTADOS!W30</f>
        <v>N/A</v>
      </c>
      <c r="W14" s="37" t="str">
        <f>RESULTADOS!X30</f>
        <v>Pasa</v>
      </c>
      <c r="X14" s="37" t="str">
        <f>RESULTADOS!Y30</f>
        <v>N/A</v>
      </c>
      <c r="Y14" s="37" t="str">
        <f>RESULTADOS!Z30</f>
        <v>Pasa</v>
      </c>
      <c r="Z14" s="37" t="str">
        <f>RESULTADOS!AA30</f>
        <v>Pasa</v>
      </c>
      <c r="AA14" s="37" t="str">
        <f>RESULTADOS!AB30</f>
        <v>Pasa</v>
      </c>
      <c r="AB14" s="37" t="str">
        <f>RESULTADOS!AC30</f>
        <v>Pasa</v>
      </c>
      <c r="AC14" s="37" t="str">
        <f>RESULTADOS!AD30</f>
        <v>N/A</v>
      </c>
      <c r="AD14" s="37" t="str">
        <f>RESULTADOS!AE30</f>
        <v>N/A</v>
      </c>
      <c r="AE14" s="37" t="str">
        <f>RESULTADOS!AF30</f>
        <v>Falla</v>
      </c>
      <c r="AF14" s="37" t="str">
        <f>RESULTADOS!AG30</f>
        <v>N/A</v>
      </c>
      <c r="AG14" s="37">
        <f>RESULTADOS!AH30</f>
        <v>0</v>
      </c>
      <c r="AH14" s="37"/>
      <c r="AI14" s="52" t="str">
        <f>RESULTADOS!B71</f>
        <v>Ciudadania</v>
      </c>
      <c r="AJ14" s="52" t="str">
        <f>RESULTADOS!C71</f>
        <v>https://www3.gobiernodecanarias.org/sanidad/scs/tematica.jsp?idCarpeta=ae273cd1-b385-11e9-82f7-8d5cff9227e6</v>
      </c>
      <c r="AK14" t="str">
        <f>RESULTADOS!D71</f>
        <v>N/A</v>
      </c>
      <c r="AL14" t="str">
        <f>RESULTADOS!E71</f>
        <v>N/A</v>
      </c>
      <c r="AM14" t="str">
        <f>RESULTADOS!F71</f>
        <v>Pasa</v>
      </c>
      <c r="AN14" t="str">
        <f>RESULTADOS!G71</f>
        <v>N/A</v>
      </c>
      <c r="AO14" t="str">
        <f>RESULTADOS!H71</f>
        <v>Pasa</v>
      </c>
      <c r="AP14" t="str">
        <f>RESULTADOS!I71</f>
        <v>Pasa</v>
      </c>
      <c r="AQ14" t="str">
        <f>RESULTADOS!J71</f>
        <v>Pasa</v>
      </c>
      <c r="AR14" t="str">
        <f>RESULTADOS!K71</f>
        <v>Pasa</v>
      </c>
      <c r="AS14" t="str">
        <f>RESULTADOS!L71</f>
        <v>Pasa</v>
      </c>
      <c r="AT14" t="str">
        <f>RESULTADOS!M71</f>
        <v>Pasa</v>
      </c>
      <c r="AU14" t="str">
        <f>RESULTADOS!N71</f>
        <v>Pasa</v>
      </c>
      <c r="AV14" t="str">
        <f>RESULTADOS!O71</f>
        <v>Pasa</v>
      </c>
      <c r="AW14" t="str">
        <f>RESULTADOS!P71</f>
        <v>Pasa</v>
      </c>
      <c r="AX14" t="str">
        <f>RESULTADOS!Q71</f>
        <v>Pasa</v>
      </c>
      <c r="AY14" t="str">
        <f>RESULTADOS!R71</f>
        <v>Pasa</v>
      </c>
      <c r="AZ14" t="str">
        <f>RESULTADOS!S71</f>
        <v>Pasa</v>
      </c>
      <c r="BA14" t="str">
        <f>RESULTADOS!T71</f>
        <v>Pasa</v>
      </c>
      <c r="BB14" t="str">
        <f>RESULTADOS!U71</f>
        <v>N/A</v>
      </c>
      <c r="BC14" t="str">
        <f>RESULTADOS!V71</f>
        <v>N/A</v>
      </c>
      <c r="BD14" t="str">
        <f>RESULTADOS!W71</f>
        <v>Pasa</v>
      </c>
      <c r="BE14">
        <f>RESULTADOS!X71</f>
        <v>0</v>
      </c>
    </row>
    <row r="15" spans="1:57">
      <c r="A15" s="51" t="str">
        <f>RESULTADOS!B42</f>
        <v/>
      </c>
      <c r="B15" s="51" t="str">
        <f>RESULTADOS!C42</f>
        <v/>
      </c>
      <c r="C15" s="37" t="str">
        <f>RESULTADOS!D42</f>
        <v/>
      </c>
      <c r="D15" s="37" t="str">
        <f>RESULTADOS!E42</f>
        <v/>
      </c>
      <c r="E15" s="37" t="str">
        <f>RESULTADOS!F42</f>
        <v/>
      </c>
      <c r="F15" s="37" t="str">
        <f>RESULTADOS!G42</f>
        <v/>
      </c>
      <c r="G15" s="37" t="str">
        <f>RESULTADOS!H42</f>
        <v/>
      </c>
      <c r="H15" s="37" t="str">
        <f>RESULTADOS!I42</f>
        <v/>
      </c>
      <c r="I15" s="37" t="str">
        <f>RESULTADOS!J42</f>
        <v/>
      </c>
      <c r="J15" s="37" t="str">
        <f>RESULTADOS!K42</f>
        <v/>
      </c>
      <c r="K15" s="37" t="str">
        <f>RESULTADOS!L42</f>
        <v/>
      </c>
      <c r="L15" s="37" t="str">
        <f>RESULTADOS!M42</f>
        <v/>
      </c>
      <c r="M15" s="37" t="str">
        <f>RESULTADOS!N42</f>
        <v/>
      </c>
      <c r="N15" s="37" t="str">
        <f>RESULTADOS!O42</f>
        <v/>
      </c>
      <c r="O15" s="37" t="str">
        <f>RESULTADOS!P42</f>
        <v/>
      </c>
      <c r="P15" s="37" t="str">
        <f>RESULTADOS!Q42</f>
        <v/>
      </c>
      <c r="Q15" s="37" t="str">
        <f>RESULTADOS!R42</f>
        <v/>
      </c>
      <c r="R15" s="37" t="str">
        <f>RESULTADOS!S42</f>
        <v/>
      </c>
      <c r="S15" s="37" t="str">
        <f>RESULTADOS!T42</f>
        <v/>
      </c>
      <c r="T15" s="37" t="str">
        <f>RESULTADOS!U42</f>
        <v/>
      </c>
      <c r="U15" s="37" t="str">
        <f>RESULTADOS!V42</f>
        <v/>
      </c>
      <c r="V15" s="37" t="str">
        <f>RESULTADOS!W42</f>
        <v/>
      </c>
      <c r="W15" s="37" t="str">
        <f>RESULTADOS!X42</f>
        <v/>
      </c>
      <c r="X15" s="37" t="str">
        <f>RESULTADOS!Y42</f>
        <v/>
      </c>
      <c r="Y15" s="37" t="str">
        <f>RESULTADOS!Z42</f>
        <v/>
      </c>
      <c r="Z15" s="37" t="str">
        <f>RESULTADOS!AA42</f>
        <v/>
      </c>
      <c r="AA15" s="37" t="str">
        <f>RESULTADOS!AB42</f>
        <v/>
      </c>
      <c r="AB15" s="37" t="str">
        <f>RESULTADOS!AC42</f>
        <v/>
      </c>
      <c r="AC15" s="37" t="str">
        <f>RESULTADOS!AD42</f>
        <v/>
      </c>
      <c r="AD15" s="37" t="str">
        <f>RESULTADOS!AE42</f>
        <v/>
      </c>
      <c r="AE15" s="37" t="str">
        <f>RESULTADOS!AF42</f>
        <v/>
      </c>
      <c r="AF15" s="37" t="str">
        <f>RESULTADOS!AG42</f>
        <v/>
      </c>
      <c r="AG15" s="37">
        <f>RESULTADOS!AH42</f>
        <v>0</v>
      </c>
      <c r="AH15" s="37"/>
      <c r="AI15" s="52" t="str">
        <f>RESULTADOS!B83</f>
        <v/>
      </c>
      <c r="AJ15" s="52"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1" t="str">
        <f>RESULTADOS!B43</f>
        <v/>
      </c>
      <c r="B16" s="51" t="str">
        <f>RESULTADOS!C43</f>
        <v/>
      </c>
      <c r="C16" s="37" t="str">
        <f>RESULTADOS!D43</f>
        <v/>
      </c>
      <c r="D16" s="37" t="str">
        <f>RESULTADOS!E43</f>
        <v/>
      </c>
      <c r="E16" s="37" t="str">
        <f>RESULTADOS!F43</f>
        <v/>
      </c>
      <c r="F16" s="37" t="str">
        <f>RESULTADOS!G43</f>
        <v/>
      </c>
      <c r="G16" s="37" t="str">
        <f>RESULTADOS!H43</f>
        <v/>
      </c>
      <c r="H16" s="37" t="str">
        <f>RESULTADOS!I43</f>
        <v/>
      </c>
      <c r="I16" s="37" t="str">
        <f>RESULTADOS!J43</f>
        <v/>
      </c>
      <c r="J16" s="37" t="str">
        <f>RESULTADOS!K43</f>
        <v/>
      </c>
      <c r="K16" s="37" t="str">
        <f>RESULTADOS!L43</f>
        <v/>
      </c>
      <c r="L16" s="37" t="str">
        <f>RESULTADOS!M43</f>
        <v/>
      </c>
      <c r="M16" s="37" t="str">
        <f>RESULTADOS!N43</f>
        <v/>
      </c>
      <c r="N16" s="37" t="str">
        <f>RESULTADOS!O43</f>
        <v/>
      </c>
      <c r="O16" s="37" t="str">
        <f>RESULTADOS!P43</f>
        <v/>
      </c>
      <c r="P16" s="37" t="str">
        <f>RESULTADOS!Q43</f>
        <v/>
      </c>
      <c r="Q16" s="37" t="str">
        <f>RESULTADOS!R43</f>
        <v/>
      </c>
      <c r="R16" s="37" t="str">
        <f>RESULTADOS!S43</f>
        <v/>
      </c>
      <c r="S16" s="37" t="str">
        <f>RESULTADOS!T43</f>
        <v/>
      </c>
      <c r="T16" s="37" t="str">
        <f>RESULTADOS!U43</f>
        <v/>
      </c>
      <c r="U16" s="37" t="str">
        <f>RESULTADOS!V43</f>
        <v/>
      </c>
      <c r="V16" s="37" t="str">
        <f>RESULTADOS!W43</f>
        <v/>
      </c>
      <c r="W16" s="37" t="str">
        <f>RESULTADOS!X43</f>
        <v/>
      </c>
      <c r="X16" s="37" t="str">
        <f>RESULTADOS!Y43</f>
        <v/>
      </c>
      <c r="Y16" s="37" t="str">
        <f>RESULTADOS!Z43</f>
        <v/>
      </c>
      <c r="Z16" s="37" t="str">
        <f>RESULTADOS!AA43</f>
        <v/>
      </c>
      <c r="AA16" s="37" t="str">
        <f>RESULTADOS!AB43</f>
        <v/>
      </c>
      <c r="AB16" s="37" t="str">
        <f>RESULTADOS!AC43</f>
        <v/>
      </c>
      <c r="AC16" s="37" t="str">
        <f>RESULTADOS!AD43</f>
        <v/>
      </c>
      <c r="AD16" s="37" t="str">
        <f>RESULTADOS!AE43</f>
        <v/>
      </c>
      <c r="AE16" s="37" t="str">
        <f>RESULTADOS!AF43</f>
        <v/>
      </c>
      <c r="AF16" s="37" t="str">
        <f>RESULTADOS!AG43</f>
        <v/>
      </c>
      <c r="AG16" s="37">
        <f>RESULTADOS!AH43</f>
        <v>0</v>
      </c>
      <c r="AH16" s="37"/>
      <c r="AI16" s="52" t="str">
        <f>RESULTADOS!B84</f>
        <v/>
      </c>
      <c r="AJ16" s="52"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1" t="str">
        <f>RESULTADOS!B44</f>
        <v/>
      </c>
      <c r="B17" s="51" t="str">
        <f>RESULTADOS!C44</f>
        <v/>
      </c>
      <c r="C17" s="37" t="str">
        <f>RESULTADOS!D44</f>
        <v/>
      </c>
      <c r="D17" s="37" t="str">
        <f>RESULTADOS!E44</f>
        <v/>
      </c>
      <c r="E17" s="37" t="str">
        <f>RESULTADOS!F44</f>
        <v/>
      </c>
      <c r="F17" s="37" t="str">
        <f>RESULTADOS!G44</f>
        <v/>
      </c>
      <c r="G17" s="37" t="str">
        <f>RESULTADOS!H44</f>
        <v/>
      </c>
      <c r="H17" s="37" t="str">
        <f>RESULTADOS!I44</f>
        <v/>
      </c>
      <c r="I17" s="37" t="str">
        <f>RESULTADOS!J44</f>
        <v/>
      </c>
      <c r="J17" s="37" t="str">
        <f>RESULTADOS!K44</f>
        <v/>
      </c>
      <c r="K17" s="37" t="str">
        <f>RESULTADOS!L44</f>
        <v/>
      </c>
      <c r="L17" s="37" t="str">
        <f>RESULTADOS!M44</f>
        <v/>
      </c>
      <c r="M17" s="37" t="str">
        <f>RESULTADOS!N44</f>
        <v/>
      </c>
      <c r="N17" s="37" t="str">
        <f>RESULTADOS!O44</f>
        <v/>
      </c>
      <c r="O17" s="37" t="str">
        <f>RESULTADOS!P44</f>
        <v/>
      </c>
      <c r="P17" s="37" t="str">
        <f>RESULTADOS!Q44</f>
        <v/>
      </c>
      <c r="Q17" s="37" t="str">
        <f>RESULTADOS!R44</f>
        <v/>
      </c>
      <c r="R17" s="37" t="str">
        <f>RESULTADOS!S44</f>
        <v/>
      </c>
      <c r="S17" s="37" t="str">
        <f>RESULTADOS!T44</f>
        <v/>
      </c>
      <c r="T17" s="37" t="str">
        <f>RESULTADOS!U44</f>
        <v/>
      </c>
      <c r="U17" s="37" t="str">
        <f>RESULTADOS!V44</f>
        <v/>
      </c>
      <c r="V17" s="37" t="str">
        <f>RESULTADOS!W44</f>
        <v/>
      </c>
      <c r="W17" s="37" t="str">
        <f>RESULTADOS!X44</f>
        <v/>
      </c>
      <c r="X17" s="37" t="str">
        <f>RESULTADOS!Y44</f>
        <v/>
      </c>
      <c r="Y17" s="37" t="str">
        <f>RESULTADOS!Z44</f>
        <v/>
      </c>
      <c r="Z17" s="37" t="str">
        <f>RESULTADOS!AA44</f>
        <v/>
      </c>
      <c r="AA17" s="37" t="str">
        <f>RESULTADOS!AB44</f>
        <v/>
      </c>
      <c r="AB17" s="37" t="str">
        <f>RESULTADOS!AC44</f>
        <v/>
      </c>
      <c r="AC17" s="37" t="str">
        <f>RESULTADOS!AD44</f>
        <v/>
      </c>
      <c r="AD17" s="37" t="str">
        <f>RESULTADOS!AE44</f>
        <v/>
      </c>
      <c r="AE17" s="37" t="str">
        <f>RESULTADOS!AF44</f>
        <v/>
      </c>
      <c r="AF17" s="37" t="str">
        <f>RESULTADOS!AG44</f>
        <v/>
      </c>
      <c r="AG17" s="37">
        <f>RESULTADOS!AH44</f>
        <v>0</v>
      </c>
      <c r="AH17" s="37"/>
      <c r="AI17" s="52" t="str">
        <f>RESULTADOS!B85</f>
        <v/>
      </c>
      <c r="AJ17" s="52"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1" t="str">
        <f>RESULTADOS!B45</f>
        <v/>
      </c>
      <c r="B18" s="51" t="str">
        <f>RESULTADOS!C45</f>
        <v/>
      </c>
      <c r="C18" s="37" t="str">
        <f>RESULTADOS!D45</f>
        <v/>
      </c>
      <c r="D18" s="37" t="str">
        <f>RESULTADOS!E45</f>
        <v/>
      </c>
      <c r="E18" s="37" t="str">
        <f>RESULTADOS!F45</f>
        <v/>
      </c>
      <c r="F18" s="37" t="str">
        <f>RESULTADOS!G45</f>
        <v/>
      </c>
      <c r="G18" s="37" t="str">
        <f>RESULTADOS!H45</f>
        <v/>
      </c>
      <c r="H18" s="37" t="str">
        <f>RESULTADOS!I45</f>
        <v/>
      </c>
      <c r="I18" s="37" t="str">
        <f>RESULTADOS!J45</f>
        <v/>
      </c>
      <c r="J18" s="37" t="str">
        <f>RESULTADOS!K45</f>
        <v/>
      </c>
      <c r="K18" s="37" t="str">
        <f>RESULTADOS!L45</f>
        <v/>
      </c>
      <c r="L18" s="37" t="str">
        <f>RESULTADOS!M45</f>
        <v/>
      </c>
      <c r="M18" s="37" t="str">
        <f>RESULTADOS!N45</f>
        <v/>
      </c>
      <c r="N18" s="37" t="str">
        <f>RESULTADOS!O45</f>
        <v/>
      </c>
      <c r="O18" s="37" t="str">
        <f>RESULTADOS!P45</f>
        <v/>
      </c>
      <c r="P18" s="37" t="str">
        <f>RESULTADOS!Q45</f>
        <v/>
      </c>
      <c r="Q18" s="37" t="str">
        <f>RESULTADOS!R45</f>
        <v/>
      </c>
      <c r="R18" s="37" t="str">
        <f>RESULTADOS!S45</f>
        <v/>
      </c>
      <c r="S18" s="37" t="str">
        <f>RESULTADOS!T45</f>
        <v/>
      </c>
      <c r="T18" s="37" t="str">
        <f>RESULTADOS!U45</f>
        <v/>
      </c>
      <c r="U18" s="37" t="str">
        <f>RESULTADOS!V45</f>
        <v/>
      </c>
      <c r="V18" s="37" t="str">
        <f>RESULTADOS!W45</f>
        <v/>
      </c>
      <c r="W18" s="37" t="str">
        <f>RESULTADOS!X45</f>
        <v/>
      </c>
      <c r="X18" s="37" t="str">
        <f>RESULTADOS!Y45</f>
        <v/>
      </c>
      <c r="Y18" s="37" t="str">
        <f>RESULTADOS!Z45</f>
        <v/>
      </c>
      <c r="Z18" s="37" t="str">
        <f>RESULTADOS!AA45</f>
        <v/>
      </c>
      <c r="AA18" s="37" t="str">
        <f>RESULTADOS!AB45</f>
        <v/>
      </c>
      <c r="AB18" s="37" t="str">
        <f>RESULTADOS!AC45</f>
        <v/>
      </c>
      <c r="AC18" s="37" t="str">
        <f>RESULTADOS!AD45</f>
        <v/>
      </c>
      <c r="AD18" s="37" t="str">
        <f>RESULTADOS!AE45</f>
        <v/>
      </c>
      <c r="AE18" s="37" t="str">
        <f>RESULTADOS!AF45</f>
        <v/>
      </c>
      <c r="AF18" s="37" t="str">
        <f>RESULTADOS!AG45</f>
        <v/>
      </c>
      <c r="AG18" s="37">
        <f>RESULTADOS!AH45</f>
        <v>0</v>
      </c>
      <c r="AH18" s="37"/>
      <c r="AI18" s="52" t="str">
        <f>RESULTADOS!B86</f>
        <v/>
      </c>
      <c r="AJ18" s="52"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1" t="str">
        <f>RESULTADOS!B46</f>
        <v/>
      </c>
      <c r="B19" s="51" t="str">
        <f>RESULTADOS!C46</f>
        <v/>
      </c>
      <c r="C19" s="37" t="str">
        <f>RESULTADOS!D46</f>
        <v/>
      </c>
      <c r="D19" s="37" t="str">
        <f>RESULTADOS!E46</f>
        <v/>
      </c>
      <c r="E19" s="37" t="str">
        <f>RESULTADOS!F46</f>
        <v/>
      </c>
      <c r="F19" s="37" t="str">
        <f>RESULTADOS!G46</f>
        <v/>
      </c>
      <c r="G19" s="37" t="str">
        <f>RESULTADOS!H46</f>
        <v/>
      </c>
      <c r="H19" s="37" t="str">
        <f>RESULTADOS!I46</f>
        <v/>
      </c>
      <c r="I19" s="37" t="str">
        <f>RESULTADOS!J46</f>
        <v/>
      </c>
      <c r="J19" s="37" t="str">
        <f>RESULTADOS!K46</f>
        <v/>
      </c>
      <c r="K19" s="37" t="str">
        <f>RESULTADOS!L46</f>
        <v/>
      </c>
      <c r="L19" s="37" t="str">
        <f>RESULTADOS!M46</f>
        <v/>
      </c>
      <c r="M19" s="37" t="str">
        <f>RESULTADOS!N46</f>
        <v/>
      </c>
      <c r="N19" s="37" t="str">
        <f>RESULTADOS!O46</f>
        <v/>
      </c>
      <c r="O19" s="37" t="str">
        <f>RESULTADOS!P46</f>
        <v/>
      </c>
      <c r="P19" s="37" t="str">
        <f>RESULTADOS!Q46</f>
        <v/>
      </c>
      <c r="Q19" s="37" t="str">
        <f>RESULTADOS!R46</f>
        <v/>
      </c>
      <c r="R19" s="37" t="str">
        <f>RESULTADOS!S46</f>
        <v/>
      </c>
      <c r="S19" s="37" t="str">
        <f>RESULTADOS!T46</f>
        <v/>
      </c>
      <c r="T19" s="37" t="str">
        <f>RESULTADOS!U46</f>
        <v/>
      </c>
      <c r="U19" s="37" t="str">
        <f>RESULTADOS!V46</f>
        <v/>
      </c>
      <c r="V19" s="37" t="str">
        <f>RESULTADOS!W46</f>
        <v/>
      </c>
      <c r="W19" s="37" t="str">
        <f>RESULTADOS!X46</f>
        <v/>
      </c>
      <c r="X19" s="37" t="str">
        <f>RESULTADOS!Y46</f>
        <v/>
      </c>
      <c r="Y19" s="37" t="str">
        <f>RESULTADOS!Z46</f>
        <v/>
      </c>
      <c r="Z19" s="37" t="str">
        <f>RESULTADOS!AA46</f>
        <v/>
      </c>
      <c r="AA19" s="37" t="str">
        <f>RESULTADOS!AB46</f>
        <v/>
      </c>
      <c r="AB19" s="37" t="str">
        <f>RESULTADOS!AC46</f>
        <v/>
      </c>
      <c r="AC19" s="37" t="str">
        <f>RESULTADOS!AD46</f>
        <v/>
      </c>
      <c r="AD19" s="37" t="str">
        <f>RESULTADOS!AE46</f>
        <v/>
      </c>
      <c r="AE19" s="37" t="str">
        <f>RESULTADOS!AF46</f>
        <v/>
      </c>
      <c r="AF19" s="37" t="str">
        <f>RESULTADOS!AG46</f>
        <v/>
      </c>
      <c r="AG19" s="37">
        <f>RESULTADOS!AH46</f>
        <v>0</v>
      </c>
      <c r="AH19" s="37"/>
      <c r="AI19" s="52" t="str">
        <f>RESULTADOS!B87</f>
        <v/>
      </c>
      <c r="AJ19" s="52"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1" t="str">
        <f>RESULTADOS!B47</f>
        <v/>
      </c>
      <c r="B20" s="51" t="str">
        <f>RESULTADOS!C47</f>
        <v/>
      </c>
      <c r="C20" s="37" t="str">
        <f>RESULTADOS!D47</f>
        <v/>
      </c>
      <c r="D20" s="37" t="str">
        <f>RESULTADOS!E47</f>
        <v/>
      </c>
      <c r="E20" s="37" t="str">
        <f>RESULTADOS!F47</f>
        <v/>
      </c>
      <c r="F20" s="37" t="str">
        <f>RESULTADOS!G47</f>
        <v/>
      </c>
      <c r="G20" s="37" t="str">
        <f>RESULTADOS!H47</f>
        <v/>
      </c>
      <c r="H20" s="37" t="str">
        <f>RESULTADOS!I47</f>
        <v/>
      </c>
      <c r="I20" s="37" t="str">
        <f>RESULTADOS!J47</f>
        <v/>
      </c>
      <c r="J20" s="37" t="str">
        <f>RESULTADOS!K47</f>
        <v/>
      </c>
      <c r="K20" s="37" t="str">
        <f>RESULTADOS!L47</f>
        <v/>
      </c>
      <c r="L20" s="37" t="str">
        <f>RESULTADOS!M47</f>
        <v/>
      </c>
      <c r="M20" s="37" t="str">
        <f>RESULTADOS!N47</f>
        <v/>
      </c>
      <c r="N20" s="37" t="str">
        <f>RESULTADOS!O47</f>
        <v/>
      </c>
      <c r="O20" s="37" t="str">
        <f>RESULTADOS!P47</f>
        <v/>
      </c>
      <c r="P20" s="37" t="str">
        <f>RESULTADOS!Q47</f>
        <v/>
      </c>
      <c r="Q20" s="37" t="str">
        <f>RESULTADOS!R47</f>
        <v/>
      </c>
      <c r="R20" s="37" t="str">
        <f>RESULTADOS!S47</f>
        <v/>
      </c>
      <c r="S20" s="37" t="str">
        <f>RESULTADOS!T47</f>
        <v/>
      </c>
      <c r="T20" s="37" t="str">
        <f>RESULTADOS!U47</f>
        <v/>
      </c>
      <c r="U20" s="37" t="str">
        <f>RESULTADOS!V47</f>
        <v/>
      </c>
      <c r="V20" s="37" t="str">
        <f>RESULTADOS!W47</f>
        <v/>
      </c>
      <c r="W20" s="37" t="str">
        <f>RESULTADOS!X47</f>
        <v/>
      </c>
      <c r="X20" s="37" t="str">
        <f>RESULTADOS!Y47</f>
        <v/>
      </c>
      <c r="Y20" s="37" t="str">
        <f>RESULTADOS!Z47</f>
        <v/>
      </c>
      <c r="Z20" s="37" t="str">
        <f>RESULTADOS!AA47</f>
        <v/>
      </c>
      <c r="AA20" s="37" t="str">
        <f>RESULTADOS!AB47</f>
        <v/>
      </c>
      <c r="AB20" s="37" t="str">
        <f>RESULTADOS!AC47</f>
        <v/>
      </c>
      <c r="AC20" s="37" t="str">
        <f>RESULTADOS!AD47</f>
        <v/>
      </c>
      <c r="AD20" s="37" t="str">
        <f>RESULTADOS!AE47</f>
        <v/>
      </c>
      <c r="AE20" s="37" t="str">
        <f>RESULTADOS!AF47</f>
        <v/>
      </c>
      <c r="AF20" s="37" t="str">
        <f>RESULTADOS!AG47</f>
        <v/>
      </c>
      <c r="AG20" s="37">
        <f>RESULTADOS!AH47</f>
        <v>0</v>
      </c>
      <c r="AH20" s="37"/>
      <c r="AI20" s="52" t="str">
        <f>RESULTADOS!B88</f>
        <v/>
      </c>
      <c r="AJ20" s="52"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1" t="str">
        <f>RESULTADOS!B47</f>
        <v/>
      </c>
      <c r="B21" s="51" t="str">
        <f>RESULTADOS!C47</f>
        <v/>
      </c>
      <c r="C21" s="51" t="str">
        <f>RESULTADOS!D47</f>
        <v/>
      </c>
      <c r="D21" s="51" t="str">
        <f>RESULTADOS!E47</f>
        <v/>
      </c>
      <c r="E21" s="37" t="str">
        <f>RESULTADOS!F47</f>
        <v/>
      </c>
      <c r="F21" s="37" t="str">
        <f>RESULTADOS!G47</f>
        <v/>
      </c>
      <c r="G21" s="37" t="str">
        <f>RESULTADOS!H47</f>
        <v/>
      </c>
      <c r="H21" s="37" t="str">
        <f>RESULTADOS!I47</f>
        <v/>
      </c>
      <c r="I21" s="37" t="str">
        <f>RESULTADOS!J47</f>
        <v/>
      </c>
      <c r="J21" s="37" t="str">
        <f>RESULTADOS!K47</f>
        <v/>
      </c>
      <c r="K21" s="37" t="str">
        <f>RESULTADOS!L47</f>
        <v/>
      </c>
      <c r="L21" s="51" t="str">
        <f>RESULTADOS!M47</f>
        <v/>
      </c>
      <c r="M21" s="37" t="str">
        <f>RESULTADOS!N47</f>
        <v/>
      </c>
      <c r="N21" s="37" t="str">
        <f>RESULTADOS!O47</f>
        <v/>
      </c>
      <c r="O21" s="37" t="str">
        <f>RESULTADOS!P47</f>
        <v/>
      </c>
      <c r="P21" s="37" t="str">
        <f>RESULTADOS!Q47</f>
        <v/>
      </c>
      <c r="Q21" s="37" t="str">
        <f>RESULTADOS!R47</f>
        <v/>
      </c>
      <c r="R21" s="37" t="str">
        <f>RESULTADOS!S47</f>
        <v/>
      </c>
      <c r="S21" s="37" t="str">
        <f>RESULTADOS!T47</f>
        <v/>
      </c>
      <c r="T21" s="37" t="str">
        <f>RESULTADOS!U47</f>
        <v/>
      </c>
      <c r="U21" s="37" t="str">
        <f>RESULTADOS!V47</f>
        <v/>
      </c>
      <c r="V21" s="37" t="str">
        <f>RESULTADOS!W47</f>
        <v/>
      </c>
      <c r="W21" s="37" t="str">
        <f>RESULTADOS!X47</f>
        <v/>
      </c>
      <c r="X21" s="37" t="str">
        <f>RESULTADOS!Y47</f>
        <v/>
      </c>
      <c r="Y21" s="37" t="str">
        <f>RESULTADOS!Z47</f>
        <v/>
      </c>
      <c r="Z21" s="51" t="str">
        <f>RESULTADOS!AA47</f>
        <v/>
      </c>
      <c r="AA21" s="51" t="str">
        <f>RESULTADOS!AB47</f>
        <v/>
      </c>
      <c r="AB21" s="37" t="str">
        <f>RESULTADOS!AC47</f>
        <v/>
      </c>
      <c r="AC21" s="37" t="str">
        <f>RESULTADOS!AD47</f>
        <v/>
      </c>
      <c r="AD21" s="37" t="str">
        <f>RESULTADOS!AE47</f>
        <v/>
      </c>
      <c r="AE21" s="51" t="str">
        <f>RESULTADOS!AF47</f>
        <v/>
      </c>
      <c r="AF21" s="37" t="str">
        <f>RESULTADOS!AG47</f>
        <v/>
      </c>
      <c r="AG21" s="37">
        <f>RESULTADOS!AH47</f>
        <v>0</v>
      </c>
      <c r="AH21" s="37"/>
      <c r="AI21" s="52" t="e">
        <f>#REF!</f>
        <v>#REF!</v>
      </c>
      <c r="AJ21" s="52"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2" t="e">
        <f>#REF!</f>
        <v>#REF!</v>
      </c>
      <c r="AZ21" t="e">
        <f>#REF!</f>
        <v>#REF!</v>
      </c>
      <c r="BA21" t="e">
        <f>#REF!</f>
        <v>#REF!</v>
      </c>
      <c r="BB21" t="e">
        <f>#REF!</f>
        <v>#REF!</v>
      </c>
      <c r="BC21" t="e">
        <f>#REF!</f>
        <v>#REF!</v>
      </c>
      <c r="BD21" t="e">
        <f>#REF!</f>
        <v>#REF!</v>
      </c>
      <c r="BE21" t="e">
        <f>#REF!</f>
        <v>#REF!</v>
      </c>
    </row>
    <row r="22" spans="1:57">
      <c r="A22" s="51" t="str">
        <f>RESULTADOS!B53</f>
        <v/>
      </c>
      <c r="B22" s="51" t="str">
        <f>RESULTADOS!C53</f>
        <v/>
      </c>
      <c r="C22" s="37" t="str">
        <f>RESULTADOS!D53</f>
        <v/>
      </c>
      <c r="D22" s="37" t="str">
        <f>RESULTADOS!E53</f>
        <v/>
      </c>
      <c r="E22" s="37" t="str">
        <f>RESULTADOS!F53</f>
        <v/>
      </c>
      <c r="F22" s="37" t="str">
        <f>RESULTADOS!G53</f>
        <v/>
      </c>
      <c r="G22" s="37" t="str">
        <f>RESULTADOS!H53</f>
        <v/>
      </c>
      <c r="H22" s="37" t="str">
        <f>RESULTADOS!I53</f>
        <v/>
      </c>
      <c r="I22" s="37" t="str">
        <f>RESULTADOS!J53</f>
        <v/>
      </c>
      <c r="J22" s="37" t="str">
        <f>RESULTADOS!K53</f>
        <v/>
      </c>
      <c r="K22" s="37" t="str">
        <f>RESULTADOS!L53</f>
        <v/>
      </c>
      <c r="L22" s="37" t="str">
        <f>RESULTADOS!M53</f>
        <v/>
      </c>
      <c r="M22" s="37" t="str">
        <f>RESULTADOS!N53</f>
        <v/>
      </c>
      <c r="N22" s="37" t="str">
        <f>RESULTADOS!O53</f>
        <v/>
      </c>
      <c r="O22" s="37" t="str">
        <f>RESULTADOS!P53</f>
        <v/>
      </c>
      <c r="P22" s="37" t="str">
        <f>RESULTADOS!Q53</f>
        <v/>
      </c>
      <c r="Q22" s="37" t="str">
        <f>RESULTADOS!R53</f>
        <v/>
      </c>
      <c r="R22" s="37" t="str">
        <f>RESULTADOS!S53</f>
        <v/>
      </c>
      <c r="S22" s="37" t="str">
        <f>RESULTADOS!T53</f>
        <v/>
      </c>
      <c r="T22" s="37" t="str">
        <f>RESULTADOS!U53</f>
        <v/>
      </c>
      <c r="U22" s="37" t="str">
        <f>RESULTADOS!V53</f>
        <v/>
      </c>
      <c r="V22" s="37" t="str">
        <f>RESULTADOS!W53</f>
        <v/>
      </c>
      <c r="W22" s="37" t="str">
        <f>RESULTADOS!X53</f>
        <v/>
      </c>
      <c r="X22" s="37" t="str">
        <f>RESULTADOS!Y53</f>
        <v/>
      </c>
      <c r="Y22" s="37" t="str">
        <f>RESULTADOS!Z53</f>
        <v/>
      </c>
      <c r="Z22" s="37" t="str">
        <f>RESULTADOS!AA53</f>
        <v/>
      </c>
      <c r="AA22" s="37" t="str">
        <f>RESULTADOS!AB53</f>
        <v/>
      </c>
      <c r="AB22" s="37" t="str">
        <f>RESULTADOS!AC53</f>
        <v/>
      </c>
      <c r="AC22" s="37" t="str">
        <f>RESULTADOS!AD53</f>
        <v/>
      </c>
      <c r="AD22" s="37" t="str">
        <f>RESULTADOS!AE53</f>
        <v/>
      </c>
      <c r="AE22" s="37" t="str">
        <f>RESULTADOS!AF53</f>
        <v/>
      </c>
      <c r="AF22" s="37" t="str">
        <f>RESULTADOS!AG53</f>
        <v/>
      </c>
      <c r="AG22" s="37">
        <f>RESULTADOS!AH53</f>
        <v>0</v>
      </c>
      <c r="AH22" s="37"/>
      <c r="AI22" s="52" t="str">
        <f>RESULTADOS!B94</f>
        <v/>
      </c>
      <c r="AJ22" s="52"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7">
        <f>RESULTADOS!B54</f>
        <v>0</v>
      </c>
      <c r="B23" s="37" t="str">
        <f>RESULTADOS!C54</f>
        <v>SITIO WEB</v>
      </c>
      <c r="C23" s="37" t="str">
        <f>RESULTADOS!D54</f>
        <v>NO CONFORME</v>
      </c>
      <c r="D23" s="37" t="str">
        <f>RESULTADOS!E54</f>
        <v>N/A</v>
      </c>
      <c r="E23" s="37" t="str">
        <f>RESULTADOS!F54</f>
        <v>N/A</v>
      </c>
      <c r="F23" s="37" t="str">
        <f>RESULTADOS!G54</f>
        <v>N/A</v>
      </c>
      <c r="G23" s="37" t="str">
        <f>RESULTADOS!H54</f>
        <v>NO CONFORME</v>
      </c>
      <c r="H23" s="37" t="str">
        <f>RESULTADOS!I54</f>
        <v>CONFORME</v>
      </c>
      <c r="I23" s="37" t="str">
        <f>RESULTADOS!J54</f>
        <v>CONFORME</v>
      </c>
      <c r="J23" s="37" t="str">
        <f>RESULTADOS!K54</f>
        <v>CONFORME</v>
      </c>
      <c r="K23" s="37" t="str">
        <f>RESULTADOS!L54</f>
        <v>CONFORME</v>
      </c>
      <c r="L23" s="37" t="str">
        <f>RESULTADOS!M54</f>
        <v>NO CONFORME</v>
      </c>
      <c r="M23" s="37" t="str">
        <f>RESULTADOS!N54</f>
        <v>CONFORME</v>
      </c>
      <c r="N23" s="37" t="str">
        <f>RESULTADOS!O54</f>
        <v>CONFORME</v>
      </c>
      <c r="O23" s="37" t="str">
        <f>RESULTADOS!P54</f>
        <v>N/A</v>
      </c>
      <c r="P23" s="37" t="str">
        <f>RESULTADOS!Q54</f>
        <v>N/A</v>
      </c>
      <c r="Q23" s="37" t="str">
        <f>RESULTADOS!R54</f>
        <v>CONFORME</v>
      </c>
      <c r="R23" s="37" t="str">
        <f>RESULTADOS!S54</f>
        <v>CONFORME</v>
      </c>
      <c r="S23" s="37" t="str">
        <f>RESULTADOS!T54</f>
        <v>CONFORME</v>
      </c>
      <c r="T23" s="37" t="str">
        <f>RESULTADOS!U54</f>
        <v>CONFORME</v>
      </c>
      <c r="U23" s="37" t="str">
        <f>RESULTADOS!V54</f>
        <v>NO CONFORME</v>
      </c>
      <c r="V23" s="37" t="str">
        <f>RESULTADOS!W54</f>
        <v>N/A</v>
      </c>
      <c r="W23" s="37" t="str">
        <f>RESULTADOS!X54</f>
        <v>CONFORME</v>
      </c>
      <c r="X23" s="37" t="str">
        <f>RESULTADOS!Y54</f>
        <v>NO CONFORME</v>
      </c>
      <c r="Y23" s="37" t="str">
        <f>RESULTADOS!Z54</f>
        <v>CONFORME</v>
      </c>
      <c r="Z23" s="37" t="str">
        <f>RESULTADOS!AA54</f>
        <v>NO CONFORME</v>
      </c>
      <c r="AA23" s="37" t="str">
        <f>RESULTADOS!AB54</f>
        <v>CONFORME</v>
      </c>
      <c r="AB23" s="37" t="str">
        <f>RESULTADOS!AC54</f>
        <v>NO CONFORME</v>
      </c>
      <c r="AC23" s="37" t="str">
        <f>RESULTADOS!AD54</f>
        <v>CONFORME</v>
      </c>
      <c r="AD23" s="37" t="str">
        <f>RESULTADOS!AE54</f>
        <v>NO CONFORME</v>
      </c>
      <c r="AE23" s="37" t="str">
        <f>RESULTADOS!AF54</f>
        <v>NO CONFORME</v>
      </c>
      <c r="AF23" s="37" t="str">
        <f>RESULTADOS!AG54</f>
        <v>NO CONFORME</v>
      </c>
      <c r="AG23" s="37">
        <f>RESULTADOS!D11</f>
        <v>0</v>
      </c>
      <c r="AH23" s="37"/>
      <c r="AI23">
        <f>RESULTADOS!B95</f>
        <v>0</v>
      </c>
      <c r="AJ23" t="str">
        <f>RESULTADOS!C95</f>
        <v>SITIO WEB</v>
      </c>
      <c r="AK23" t="str">
        <f>RESULTADOS!D95</f>
        <v>N/A</v>
      </c>
      <c r="AL23" t="str">
        <f>RESULTADOS!E95</f>
        <v>N/A</v>
      </c>
      <c r="AM23" t="str">
        <f>RESULTADOS!F95</f>
        <v>CONFORME</v>
      </c>
      <c r="AN23" t="str">
        <f>RESULTADOS!G95</f>
        <v>CONFORME</v>
      </c>
      <c r="AO23" t="str">
        <f>RESULTADOS!H95</f>
        <v>CONFORME</v>
      </c>
      <c r="AP23" t="str">
        <f>RESULTADOS!I95</f>
        <v>CONFORME</v>
      </c>
      <c r="AQ23" t="str">
        <f>RESULTADOS!J95</f>
        <v>CONFORME</v>
      </c>
      <c r="AR23" t="str">
        <f>RESULTADOS!K95</f>
        <v>CONFORME</v>
      </c>
      <c r="AS23" t="str">
        <f>RESULTADOS!L95</f>
        <v>CONFORME</v>
      </c>
      <c r="AT23" t="str">
        <f>RESULTADOS!M95</f>
        <v>CONFORME</v>
      </c>
      <c r="AU23" t="str">
        <f>RESULTADOS!N95</f>
        <v>CONFORME</v>
      </c>
      <c r="AV23" t="str">
        <f>RESULTADOS!O95</f>
        <v>CONFORME</v>
      </c>
      <c r="AW23" t="str">
        <f>RESULTADOS!P95</f>
        <v>NO CONFORME</v>
      </c>
      <c r="AX23" t="str">
        <f>RESULTADOS!Q95</f>
        <v>CONFORME</v>
      </c>
      <c r="AY23" t="str">
        <f>RESULTADOS!R95</f>
        <v>NO CONFORME</v>
      </c>
      <c r="AZ23" t="str">
        <f>RESULTADOS!S95</f>
        <v>CONFORME</v>
      </c>
      <c r="BA23" t="str">
        <f>RESULTADOS!T95</f>
        <v>CONFORME</v>
      </c>
      <c r="BB23" t="str">
        <f>RESULTADOS!U95</f>
        <v>CONFORME</v>
      </c>
      <c r="BC23" t="str">
        <f>RESULTADOS!V95</f>
        <v>CONFORME</v>
      </c>
      <c r="BD23" t="str">
        <f>RESULTADOS!W95</f>
        <v>CONFORME</v>
      </c>
      <c r="BE23">
        <f>RESULTADOS!K12</f>
        <v>0</v>
      </c>
    </row>
    <row r="24" spans="1:57">
      <c r="A24" s="37">
        <f>RESULTADOS!B55</f>
        <v>0</v>
      </c>
      <c r="B24" s="37">
        <f>RESULTADOS!C55</f>
        <v>0</v>
      </c>
      <c r="C24" s="37">
        <f>RESULTADOS!D55</f>
        <v>0</v>
      </c>
      <c r="D24" s="37">
        <f>RESULTADOS!E55</f>
        <v>0</v>
      </c>
      <c r="E24" s="37">
        <f>RESULTADOS!F55</f>
        <v>0</v>
      </c>
      <c r="F24" s="37">
        <f>RESULTADOS!G55</f>
        <v>0</v>
      </c>
      <c r="G24" s="37">
        <f>RESULTADOS!H55</f>
        <v>0</v>
      </c>
      <c r="H24" s="37">
        <f>RESULTADOS!I55</f>
        <v>0</v>
      </c>
      <c r="I24" s="37">
        <f>RESULTADOS!J55</f>
        <v>0</v>
      </c>
      <c r="J24" s="37">
        <f>RESULTADOS!K55</f>
        <v>0</v>
      </c>
      <c r="K24" s="37">
        <f>RESULTADOS!L55</f>
        <v>0</v>
      </c>
      <c r="L24" s="37">
        <f>RESULTADOS!M55</f>
        <v>0</v>
      </c>
      <c r="M24" s="37">
        <f>RESULTADOS!N55</f>
        <v>0</v>
      </c>
      <c r="N24" s="37">
        <f>RESULTADOS!O55</f>
        <v>0</v>
      </c>
      <c r="O24" s="37">
        <f>RESULTADOS!P55</f>
        <v>0</v>
      </c>
      <c r="P24" s="37">
        <f>RESULTADOS!Q55</f>
        <v>0</v>
      </c>
      <c r="Q24" s="37">
        <f>RESULTADOS!R55</f>
        <v>0</v>
      </c>
      <c r="R24" s="37">
        <f>RESULTADOS!S55</f>
        <v>0</v>
      </c>
      <c r="S24" s="37">
        <f>RESULTADOS!T55</f>
        <v>0</v>
      </c>
      <c r="T24" s="37">
        <f>RESULTADOS!U55</f>
        <v>0</v>
      </c>
      <c r="U24" s="37">
        <f>RESULTADOS!V55</f>
        <v>0</v>
      </c>
      <c r="V24" s="37">
        <f>RESULTADOS!W55</f>
        <v>0</v>
      </c>
      <c r="W24" s="37">
        <f>RESULTADOS!X55</f>
        <v>0</v>
      </c>
      <c r="X24" s="37">
        <f>RESULTADOS!Y55</f>
        <v>0</v>
      </c>
      <c r="Y24" s="37">
        <f>RESULTADOS!Z55</f>
        <v>0</v>
      </c>
      <c r="Z24" s="37">
        <f>RESULTADOS!AA55</f>
        <v>0</v>
      </c>
      <c r="AA24" s="37">
        <f>RESULTADOS!AB55</f>
        <v>0</v>
      </c>
      <c r="AB24" s="37">
        <f>RESULTADOS!AC55</f>
        <v>0</v>
      </c>
      <c r="AC24" s="37">
        <f>RESULTADOS!AD55</f>
        <v>0</v>
      </c>
      <c r="AD24" s="37">
        <f>RESULTADOS!AE55</f>
        <v>0</v>
      </c>
      <c r="AE24" s="37">
        <f>RESULTADOS!AF55</f>
        <v>0</v>
      </c>
      <c r="AF24" s="37">
        <f>RESULTADOS!AG55</f>
        <v>0</v>
      </c>
      <c r="AG24" s="37">
        <f>RESULTADOS!AH55</f>
        <v>0</v>
      </c>
      <c r="AH24" s="37"/>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7" t="e">
        <f>#REF!</f>
        <v>#REF!</v>
      </c>
      <c r="B25" s="37" t="e">
        <f>#REF!</f>
        <v>#REF!</v>
      </c>
      <c r="C25" s="37" t="e">
        <f>#REF!</f>
        <v>#REF!</v>
      </c>
      <c r="D25" s="37" t="e">
        <f>#REF!</f>
        <v>#REF!</v>
      </c>
      <c r="E25" s="37" t="e">
        <f>#REF!</f>
        <v>#REF!</v>
      </c>
      <c r="F25" s="37" t="e">
        <f>#REF!</f>
        <v>#REF!</v>
      </c>
      <c r="G25" s="37" t="e">
        <f>#REF!</f>
        <v>#REF!</v>
      </c>
      <c r="H25" s="37" t="e">
        <f>#REF!</f>
        <v>#REF!</v>
      </c>
      <c r="I25" s="37" t="e">
        <f>#REF!</f>
        <v>#REF!</v>
      </c>
      <c r="J25" s="37" t="e">
        <f>#REF!</f>
        <v>#REF!</v>
      </c>
      <c r="K25" s="37" t="e">
        <f>#REF!</f>
        <v>#REF!</v>
      </c>
      <c r="L25" s="37" t="e">
        <f>#REF!</f>
        <v>#REF!</v>
      </c>
      <c r="M25" s="37" t="e">
        <f>#REF!</f>
        <v>#REF!</v>
      </c>
      <c r="N25" s="37" t="e">
        <f>#REF!</f>
        <v>#REF!</v>
      </c>
      <c r="O25" s="37" t="e">
        <f>#REF!</f>
        <v>#REF!</v>
      </c>
      <c r="P25" s="37" t="e">
        <f>#REF!</f>
        <v>#REF!</v>
      </c>
      <c r="Q25" s="37" t="e">
        <f>#REF!</f>
        <v>#REF!</v>
      </c>
      <c r="R25" s="37" t="e">
        <f>#REF!</f>
        <v>#REF!</v>
      </c>
      <c r="S25" s="37" t="e">
        <f>#REF!</f>
        <v>#REF!</v>
      </c>
      <c r="T25" s="37" t="e">
        <f>#REF!</f>
        <v>#REF!</v>
      </c>
      <c r="U25" s="37" t="e">
        <f>#REF!</f>
        <v>#REF!</v>
      </c>
      <c r="V25" s="37" t="e">
        <f>#REF!</f>
        <v>#REF!</v>
      </c>
      <c r="W25" s="37" t="e">
        <f>#REF!</f>
        <v>#REF!</v>
      </c>
      <c r="X25" s="37" t="e">
        <f>#REF!</f>
        <v>#REF!</v>
      </c>
      <c r="Y25" s="37" t="e">
        <f>#REF!</f>
        <v>#REF!</v>
      </c>
      <c r="Z25" s="37" t="e">
        <f>#REF!</f>
        <v>#REF!</v>
      </c>
      <c r="AA25" s="37" t="e">
        <f>#REF!</f>
        <v>#REF!</v>
      </c>
      <c r="AB25" s="37" t="e">
        <f>#REF!</f>
        <v>#REF!</v>
      </c>
      <c r="AC25" s="37" t="e">
        <f>#REF!</f>
        <v>#REF!</v>
      </c>
      <c r="AD25" s="37" t="e">
        <f>#REF!</f>
        <v>#REF!</v>
      </c>
      <c r="AE25" s="37" t="e">
        <f>#REF!</f>
        <v>#REF!</v>
      </c>
      <c r="AF25" s="37" t="e">
        <f>#REF!</f>
        <v>#REF!</v>
      </c>
      <c r="AG25" s="37" t="e">
        <f>#REF!</f>
        <v>#REF!</v>
      </c>
      <c r="AH25" s="37"/>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7">
        <f>RESULTADOS!B56</f>
        <v>0</v>
      </c>
      <c r="B26" s="37">
        <f>RESULTADOS!C56</f>
        <v>0</v>
      </c>
      <c r="C26" s="37">
        <f>RESULTADOS!D56</f>
        <v>0</v>
      </c>
      <c r="D26" s="37">
        <f>RESULTADOS!E56</f>
        <v>0</v>
      </c>
      <c r="E26" s="37">
        <f>RESULTADOS!F56</f>
        <v>0</v>
      </c>
      <c r="F26" s="37">
        <f>RESULTADOS!G56</f>
        <v>0</v>
      </c>
      <c r="G26" s="37">
        <f>RESULTADOS!H56</f>
        <v>0</v>
      </c>
      <c r="H26" s="37">
        <f>RESULTADOS!I56</f>
        <v>0</v>
      </c>
      <c r="I26" s="37">
        <f>RESULTADOS!J56</f>
        <v>0</v>
      </c>
      <c r="J26" s="37">
        <f>RESULTADOS!K56</f>
        <v>0</v>
      </c>
      <c r="K26" s="37">
        <f>RESULTADOS!L56</f>
        <v>0</v>
      </c>
      <c r="L26" s="37">
        <f>RESULTADOS!M56</f>
        <v>0</v>
      </c>
      <c r="M26" s="53">
        <f>RESULTADOS!N56</f>
        <v>0</v>
      </c>
      <c r="N26" s="37">
        <f>RESULTADOS!O56</f>
        <v>0</v>
      </c>
      <c r="O26" s="37">
        <f>RESULTADOS!P56</f>
        <v>0</v>
      </c>
      <c r="P26" s="37">
        <f>RESULTADOS!Q56</f>
        <v>0</v>
      </c>
      <c r="Q26" s="37">
        <f>RESULTADOS!R56</f>
        <v>0</v>
      </c>
      <c r="R26" s="37">
        <f>RESULTADOS!S56</f>
        <v>0</v>
      </c>
      <c r="S26" s="37">
        <f>RESULTADOS!T56</f>
        <v>0</v>
      </c>
      <c r="T26" s="37">
        <f>RESULTADOS!U56</f>
        <v>0</v>
      </c>
      <c r="U26" s="37">
        <f>RESULTADOS!V56</f>
        <v>0</v>
      </c>
      <c r="V26" s="37">
        <f>RESULTADOS!W56</f>
        <v>0</v>
      </c>
      <c r="W26" s="37">
        <f>RESULTADOS!X56</f>
        <v>0</v>
      </c>
      <c r="X26" s="37">
        <f>RESULTADOS!Y56</f>
        <v>0</v>
      </c>
      <c r="Y26" s="37">
        <f>RESULTADOS!Z56</f>
        <v>0</v>
      </c>
      <c r="Z26" s="37">
        <f>RESULTADOS!AA56</f>
        <v>0</v>
      </c>
      <c r="AA26" s="37">
        <f>RESULTADOS!AB56</f>
        <v>0</v>
      </c>
      <c r="AB26" s="37">
        <f>RESULTADOS!AC56</f>
        <v>0</v>
      </c>
      <c r="AC26" s="37">
        <f>RESULTADOS!AD56</f>
        <v>0</v>
      </c>
      <c r="AD26" s="37">
        <f>RESULTADOS!AE56</f>
        <v>0</v>
      </c>
      <c r="AE26" s="37">
        <f>RESULTADOS!AF56</f>
        <v>0</v>
      </c>
      <c r="AF26" s="37">
        <f>RESULTADOS!AG56</f>
        <v>0</v>
      </c>
      <c r="AG26" s="37">
        <f>RESULTADOS!AH56</f>
        <v>0</v>
      </c>
      <c r="AH26" s="37"/>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7">
        <f>RESULTADOS!B57</f>
        <v>0</v>
      </c>
      <c r="B27" s="37">
        <f>RESULTADOS!C57</f>
        <v>0</v>
      </c>
      <c r="C27" s="37">
        <f>RESULTADOS!D57</f>
        <v>0</v>
      </c>
      <c r="D27" s="37">
        <f>RESULTADOS!E57</f>
        <v>0</v>
      </c>
      <c r="E27" s="37">
        <f>RESULTADOS!F57</f>
        <v>0</v>
      </c>
      <c r="F27" s="37">
        <f>RESULTADOS!G57</f>
        <v>0</v>
      </c>
      <c r="G27" s="37">
        <f>RESULTADOS!H57</f>
        <v>0</v>
      </c>
      <c r="H27" s="37">
        <f>RESULTADOS!I57</f>
        <v>0</v>
      </c>
      <c r="I27" s="37">
        <f>RESULTADOS!J57</f>
        <v>0</v>
      </c>
      <c r="J27" s="37">
        <f>RESULTADOS!K57</f>
        <v>0</v>
      </c>
      <c r="K27" s="37">
        <f>RESULTADOS!L57</f>
        <v>0</v>
      </c>
      <c r="L27" s="37">
        <f>RESULTADOS!M57</f>
        <v>0</v>
      </c>
      <c r="M27" s="37">
        <f>RESULTADOS!N57</f>
        <v>0</v>
      </c>
      <c r="N27" s="37">
        <f>RESULTADOS!O57</f>
        <v>0</v>
      </c>
      <c r="O27" s="37">
        <f>RESULTADOS!P57</f>
        <v>0</v>
      </c>
      <c r="P27" s="37">
        <f>RESULTADOS!Q57</f>
        <v>0</v>
      </c>
      <c r="Q27" s="37">
        <f>RESULTADOS!R57</f>
        <v>0</v>
      </c>
      <c r="R27" s="37">
        <f>RESULTADOS!S57</f>
        <v>0</v>
      </c>
      <c r="S27" s="37">
        <f>RESULTADOS!T57</f>
        <v>0</v>
      </c>
      <c r="T27" s="37">
        <f>RESULTADOS!U57</f>
        <v>0</v>
      </c>
      <c r="U27" s="37">
        <f>RESULTADOS!V57</f>
        <v>0</v>
      </c>
      <c r="V27" s="37">
        <f>RESULTADOS!W57</f>
        <v>0</v>
      </c>
      <c r="W27" s="37">
        <f>RESULTADOS!X57</f>
        <v>0</v>
      </c>
      <c r="X27" s="37">
        <f>RESULTADOS!Y57</f>
        <v>0</v>
      </c>
      <c r="Y27" s="37">
        <f>RESULTADOS!Z57</f>
        <v>0</v>
      </c>
      <c r="Z27" s="37">
        <f>RESULTADOS!AA57</f>
        <v>0</v>
      </c>
      <c r="AA27" s="37">
        <f>RESULTADOS!AB57</f>
        <v>0</v>
      </c>
      <c r="AB27" s="37">
        <f>RESULTADOS!AC57</f>
        <v>0</v>
      </c>
      <c r="AC27" s="37">
        <f>RESULTADOS!AD57</f>
        <v>0</v>
      </c>
      <c r="AD27" s="37">
        <f>RESULTADOS!AE57</f>
        <v>0</v>
      </c>
      <c r="AE27" s="37">
        <f>RESULTADOS!AF57</f>
        <v>0</v>
      </c>
      <c r="AF27" s="37">
        <f>RESULTADOS!AG57</f>
        <v>0</v>
      </c>
      <c r="AG27" s="37">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1:57">
      <c r="A29" s="37">
        <f>'01.Definición de ámbito'!C7</f>
        <v>0</v>
      </c>
      <c r="B29" s="37">
        <f>'01.Definición de ámbito'!E11</f>
        <v>0</v>
      </c>
      <c r="C29" s="37">
        <f>'01.Definición de ámbito'!C9</f>
        <v>0</v>
      </c>
      <c r="D29" s="37" t="e">
        <f>'01.Definición de ámbito'!#REF!</f>
        <v>#REF!</v>
      </c>
      <c r="E29" s="37" t="str">
        <f>'01.Definición de ámbito'!C27</f>
        <v>https://www3.gobiernodecanarias.org/sanidad/scs/</v>
      </c>
      <c r="F29" s="37" t="e">
        <f>#REF!</f>
        <v>#REF!</v>
      </c>
      <c r="G29" s="37">
        <f>'01.Definición de ámbito'!C29</f>
        <v>0</v>
      </c>
      <c r="H29" s="37" t="str">
        <f>'01.Definición de ámbito'!C39</f>
        <v>UNE-EN 301549 : 2019 - AA WCAG 2.1 (excluyendo el contenido excluido por el RD 1112/2018)</v>
      </c>
      <c r="I29" s="37">
        <f>'01.Definición de ámbito'!C45</f>
        <v>0</v>
      </c>
      <c r="J29" s="37" t="e">
        <f>'01.Definición de ámbito'!#REF!</f>
        <v>#REF!</v>
      </c>
      <c r="K29" s="37">
        <f>'01.Definición de ámbito'!C38</f>
        <v>0</v>
      </c>
      <c r="L29" s="37" t="str">
        <f>'01.Definición de ámbito'!C58</f>
        <v>Vivienda</v>
      </c>
      <c r="M29" s="37">
        <f>'01.Definición de ámbito'!C64</f>
        <v>0</v>
      </c>
      <c r="N29" s="37"/>
      <c r="O29" s="37"/>
      <c r="P29" s="37"/>
      <c r="Q29" s="37"/>
      <c r="R29" s="37"/>
      <c r="S29" s="37"/>
      <c r="T29" s="37"/>
      <c r="U29" s="37"/>
      <c r="V29" s="37"/>
      <c r="W29" s="37"/>
      <c r="X29" s="37"/>
      <c r="Y29" s="37"/>
      <c r="Z29" s="37"/>
      <c r="AA29" s="37"/>
      <c r="AB29" s="37"/>
      <c r="AC29" s="37"/>
      <c r="AD29" s="37"/>
      <c r="AE29" s="37"/>
      <c r="AF29" s="37"/>
      <c r="AG29" s="37"/>
      <c r="AH29" s="37"/>
    </row>
    <row r="30" spans="1:57">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1:57">
      <c r="A31" s="51" t="str">
        <f>'03.Muestra'!C8</f>
        <v>Servicio Canario de Salud</v>
      </c>
      <c r="B31" s="51" t="str">
        <f>'03.Muestra'!D8</f>
        <v>Página inicio</v>
      </c>
      <c r="C31" s="51" t="str">
        <f>'03.Muestra'!E8</f>
        <v>https://www3.gobiernodecanarias.org/sanidad/scs/</v>
      </c>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row>
    <row r="32" spans="1:57">
      <c r="A32" s="51" t="str">
        <f>'03.Muestra'!C9</f>
        <v>Profesionales</v>
      </c>
      <c r="B32" s="51" t="str">
        <f>'03.Muestra'!D9</f>
        <v>Servicio / Proceso</v>
      </c>
      <c r="C32" s="51" t="str">
        <f>'03.Muestra'!E9</f>
        <v>https://www3.gobiernodecanarias.org/sanidad/scs/tematica.jsp?idCarpeta=381a58ec-a15a-11e9-a502-d7333c007c29</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row>
    <row r="33" spans="1:34">
      <c r="A33" s="51" t="str">
        <f>'03.Muestra'!C10</f>
        <v>Vacunación frente Covid-19</v>
      </c>
      <c r="B33" s="51" t="str">
        <f>'03.Muestra'!D10</f>
        <v>Servicio / Proceso</v>
      </c>
      <c r="C33" s="51" t="str">
        <f>'03.Muestra'!E10</f>
        <v>https://www3.gobiernodecanarias.org/sanidad/scs/contenidoGenerico.jsp?idDocument=c6332147-5728-11eb-8a2c-c902a217e6a5&amp;idCarpeta=e01092c2-7d66-11ea-871d-cb574c2473a4</v>
      </c>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row>
    <row r="34" spans="1:34">
      <c r="A34" s="51" t="str">
        <f>'03.Muestra'!C11</f>
        <v>SCS-Registro de centros</v>
      </c>
      <c r="B34" s="51" t="str">
        <f>'03.Muestra'!D11</f>
        <v>Servicio / Proceso</v>
      </c>
      <c r="C34" s="51" t="str">
        <f>'03.Muestra'!E11</f>
        <v>https://www3.gobiernodecanarias.org/sanidad/scs/RegistroCentros/DoLoad</v>
      </c>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row>
    <row r="35" spans="1:34">
      <c r="A35" s="51" t="str">
        <f>'03.Muestra'!C12</f>
        <v>MiAutoTestCovid</v>
      </c>
      <c r="B35" s="51" t="str">
        <f>'03.Muestra'!D12</f>
        <v>Servicio / Proceso</v>
      </c>
      <c r="C35" s="51" t="str">
        <f>'03.Muestra'!E12</f>
        <v>https://www3.gobiernodecanarias.org/sanidad/scs/Miautotestcovid/</v>
      </c>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row>
    <row r="36" spans="1:34">
      <c r="A36" s="51" t="str">
        <f>'03.Muestra'!C13</f>
        <v>Informes epidemiológicos</v>
      </c>
      <c r="B36" s="51" t="str">
        <f>'03.Muestra'!D13</f>
        <v>Servicio / Proceso</v>
      </c>
      <c r="C36" s="51" t="str">
        <f>'03.Muestra'!E13</f>
        <v>https://www3.gobiernodecanarias.org/sanidad/scs/contenidoGenerico.jsp?idDocument=83670f95-f738-11ea-8b38-0997195c2925&amp;idCarpeta=e01092c2-7d66-11ea-871d-cb574c2473a4</v>
      </c>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row>
    <row r="37" spans="1:34">
      <c r="A37" s="51" t="str">
        <f>'03.Muestra'!C14</f>
        <v>Mapa Sanitario</v>
      </c>
      <c r="B37" s="51" t="str">
        <f>'03.Muestra'!D14</f>
        <v>Mapa web</v>
      </c>
      <c r="C37" s="51" t="str">
        <f>'03.Muestra'!E14</f>
        <v>https://www3.gobiernodecanarias.org/sanidad/scs/mapa.jsp?idDocument=f1272534-b1e0-11e0-8086-e35e241032d3&amp;idCarpeta=75cf3520-ab2b-11dd-970d-d73a0633ac17</v>
      </c>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row>
    <row r="38" spans="1:34">
      <c r="A38" s="51" t="str">
        <f>'03.Muestra'!C15</f>
        <v>gaptfformacion</v>
      </c>
      <c r="B38" s="51" t="str">
        <f>'03.Muestra'!D15</f>
        <v>Formato distinto</v>
      </c>
      <c r="C38" s="51" t="str">
        <f>'03.Muestra'!E15</f>
        <v>https://www3.gobiernodecanarias.org/scs/gaptfformacion/</v>
      </c>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row>
    <row r="39" spans="1:34">
      <c r="A39" s="51" t="str">
        <f>'03.Muestra'!C16</f>
        <v>Tarjeta Sanitaria</v>
      </c>
      <c r="B39" s="51" t="str">
        <f>'03.Muestra'!D16</f>
        <v>Tabla y Texto</v>
      </c>
      <c r="C39" s="51" t="str">
        <f>'03.Muestra'!E16</f>
        <v>https://www3.gobiernodecanarias.org/sanidad/scs/contenidoGenerico.jsp?idDocument=9090ca1f-a9bb-11de-ae50-15aa3b9230b7&amp;idCarpeta=ae273cd1-b385-11e9-82f7-8d5cff9227e6</v>
      </c>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row>
    <row r="40" spans="1:34">
      <c r="A40" s="51" t="str">
        <f>'03.Muestra'!C17</f>
        <v>Mapa Playas</v>
      </c>
      <c r="B40" s="51" t="str">
        <f>'03.Muestra'!D17</f>
        <v>Mapa web</v>
      </c>
      <c r="C40" s="51" t="str">
        <f>'03.Muestra'!E17</f>
        <v>https://www3.gobiernodecanarias.org/sanidad/scs/mapa.jsp?idDocument=0200b78a-a2fa-11e0-9610-f1717f4d08a3&amp;idCarpeta=75cf3520-ab2b-11dd-970d-d73a0633ac17</v>
      </c>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row>
    <row r="41" spans="1:34">
      <c r="A41" s="51" t="str">
        <f>'03.Muestra'!C18</f>
        <v>Certificado Covid Digital</v>
      </c>
      <c r="B41" s="51" t="str">
        <f>'03.Muestra'!D18</f>
        <v>Tabla y Texto</v>
      </c>
      <c r="C41" s="51" t="str">
        <f>'03.Muestra'!E18</f>
        <v>https://www3.gobiernodecanarias.org/sanidad/scs/contenidoGenerico.jsp?idDocument=2a91d475-c785-11eb-b581-0f5e23fc7f70&amp;idCarpeta=e01092c2-7d66-11ea-871d-cb574c2473a4</v>
      </c>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row>
    <row r="42" spans="1:34">
      <c r="A42" s="51" t="str">
        <f>'03.Muestra'!C19</f>
        <v>Ciudadania</v>
      </c>
      <c r="B42" s="51" t="str">
        <f>'03.Muestra'!D19</f>
        <v>Servicio / Proceso</v>
      </c>
      <c r="C42" s="51" t="str">
        <f>'03.Muestra'!E19</f>
        <v>https://www3.gobiernodecanarias.org/sanidad/scs/tematica.jsp?idCarpeta=ae273cd1-b385-11e9-82f7-8d5cff9227e6</v>
      </c>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1:34">
      <c r="A43" s="51">
        <f>'03.Muestra'!C31</f>
        <v>0</v>
      </c>
      <c r="B43" s="51">
        <f>'03.Muestra'!D31</f>
        <v>0</v>
      </c>
      <c r="C43" s="51">
        <f>'03.Muestra'!E31</f>
        <v>0</v>
      </c>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row>
    <row r="44" spans="1:34">
      <c r="A44" s="51">
        <f>'03.Muestra'!C32</f>
        <v>0</v>
      </c>
      <c r="B44" s="51">
        <f>'03.Muestra'!D32</f>
        <v>0</v>
      </c>
      <c r="C44" s="51">
        <f>'03.Muestra'!E32</f>
        <v>0</v>
      </c>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row>
    <row r="45" spans="1:34">
      <c r="A45" s="51">
        <f>'03.Muestra'!C33</f>
        <v>0</v>
      </c>
      <c r="B45" s="51">
        <f>'03.Muestra'!D33</f>
        <v>0</v>
      </c>
      <c r="C45" s="51">
        <f>'03.Muestra'!E33</f>
        <v>0</v>
      </c>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row>
    <row r="46" spans="1:34">
      <c r="A46" s="51">
        <f>'03.Muestra'!C34</f>
        <v>0</v>
      </c>
      <c r="B46" s="51">
        <f>'03.Muestra'!D34</f>
        <v>0</v>
      </c>
      <c r="C46" s="51">
        <f>'03.Muestra'!E34</f>
        <v>0</v>
      </c>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row>
    <row r="47" spans="1:34">
      <c r="A47" s="51">
        <f>'03.Muestra'!C35</f>
        <v>0</v>
      </c>
      <c r="B47" s="51">
        <f>'03.Muestra'!D35</f>
        <v>0</v>
      </c>
      <c r="C47" s="51">
        <f>'03.Muestra'!E35</f>
        <v>0</v>
      </c>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row>
    <row r="48" spans="1:34">
      <c r="A48" s="51">
        <f>'03.Muestra'!C36</f>
        <v>0</v>
      </c>
      <c r="B48" s="51">
        <f>'03.Muestra'!D36</f>
        <v>0</v>
      </c>
      <c r="C48" s="51">
        <f>'03.Muestra'!E36</f>
        <v>0</v>
      </c>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row>
    <row r="49" spans="1:34">
      <c r="A49" s="51" t="e">
        <f>#REF!</f>
        <v>#REF!</v>
      </c>
      <c r="B49" s="51" t="e">
        <f>#REF!</f>
        <v>#REF!</v>
      </c>
      <c r="C49" s="51" t="e">
        <f>#REF!</f>
        <v>#REF!</v>
      </c>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row>
    <row r="50" spans="1:34">
      <c r="A50" s="51">
        <f>'03.Muestra'!C42</f>
        <v>0</v>
      </c>
      <c r="B50" s="51">
        <f>'03.Muestra'!D42</f>
        <v>0</v>
      </c>
      <c r="C50" s="51">
        <f>'03.Muestra'!E42</f>
        <v>0</v>
      </c>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row>
    <row r="51" spans="1:34">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row>
    <row r="52" spans="1:34">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row>
    <row r="53" spans="1:34">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row>
    <row r="54" spans="1:3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row>
    <row r="55" spans="1:34">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row>
    <row r="56" spans="1:34">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row>
    <row r="57" spans="1:34">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row>
    <row r="58" spans="1:34">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row>
    <row r="59" spans="1:34">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row>
    <row r="60" spans="1:34">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2022-05-10T17:26:37Z</dcterms:modified>
  <dc:language>es-ES</dc:language>
</cp:coreProperties>
</file>