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is Documentos\Abel\PAGOS\Luz\SUM 109048\"/>
    </mc:Choice>
  </mc:AlternateContent>
  <bookViews>
    <workbookView xWindow="0" yWindow="0" windowWidth="24000" windowHeight="9735" firstSheet="9" activeTab="13"/>
  </bookViews>
  <sheets>
    <sheet name="AGOSTO 14" sheetId="5" r:id="rId1"/>
    <sheet name="OCT14" sheetId="6" r:id="rId2"/>
    <sheet name="NOV14" sheetId="7" r:id="rId3"/>
    <sheet name="DIC 14" sheetId="9" r:id="rId4"/>
    <sheet name="ENE 15" sheetId="8" r:id="rId5"/>
    <sheet name="FEB 15" sheetId="10" r:id="rId6"/>
    <sheet name="MAR 15" sheetId="11" r:id="rId7"/>
    <sheet name="ABR 15" sheetId="12" r:id="rId8"/>
    <sheet name="MAY 15" sheetId="13" r:id="rId9"/>
    <sheet name="JUN 15" sheetId="14" r:id="rId10"/>
    <sheet name="JUL 15" sheetId="15" r:id="rId11"/>
    <sheet name="AGO 15" sheetId="16" r:id="rId12"/>
    <sheet name="SET 15" sheetId="17" r:id="rId13"/>
    <sheet name="OCT 15" sheetId="18" r:id="rId14"/>
  </sheets>
  <definedNames>
    <definedName name="_xlnm.Print_Area" localSheetId="3">'DIC 14'!$B$1:$J$64</definedName>
    <definedName name="_xlnm.Print_Area" localSheetId="4">'ENE 15'!$A$1:$J$69</definedName>
    <definedName name="_xlnm.Print_Area" localSheetId="9">'JUN 15'!$B$1:$J$69</definedName>
    <definedName name="_xlnm.Print_Area" localSheetId="6">'MAR 15'!$B$1:$J$69</definedName>
    <definedName name="_xlnm.Print_Area" localSheetId="8">'MAY 15'!$B$1:$J$69</definedName>
  </definedNames>
  <calcPr calcId="152511"/>
</workbook>
</file>

<file path=xl/calcChain.xml><?xml version="1.0" encoding="utf-8"?>
<calcChain xmlns="http://schemas.openxmlformats.org/spreadsheetml/2006/main">
  <c r="L7" i="18" l="1"/>
  <c r="K16" i="18"/>
  <c r="J16" i="18"/>
  <c r="L15" i="18"/>
  <c r="K15" i="18"/>
  <c r="J15" i="18"/>
  <c r="I13" i="18"/>
  <c r="J13" i="18"/>
  <c r="K13" i="18"/>
  <c r="H13" i="18"/>
  <c r="K7" i="18"/>
  <c r="I10" i="18"/>
  <c r="J10" i="18"/>
  <c r="K10" i="18"/>
  <c r="J9" i="18"/>
  <c r="J8" i="18"/>
  <c r="J7" i="18"/>
  <c r="J31" i="18"/>
  <c r="L6" i="18"/>
  <c r="L8" i="18"/>
  <c r="L9" i="18"/>
  <c r="L11" i="18"/>
  <c r="L12" i="18"/>
  <c r="L16" i="18"/>
  <c r="K6" i="18"/>
  <c r="K8" i="18"/>
  <c r="K9" i="18"/>
  <c r="K11" i="18"/>
  <c r="K12" i="18"/>
  <c r="J6" i="18"/>
  <c r="J11" i="18"/>
  <c r="J12" i="18"/>
  <c r="L5" i="18"/>
  <c r="K5" i="18"/>
  <c r="L10" i="18" l="1"/>
  <c r="L13" i="18" s="1"/>
  <c r="L18" i="18" s="1"/>
  <c r="K18" i="18"/>
  <c r="D17" i="18"/>
  <c r="D12" i="18"/>
  <c r="B68" i="18"/>
  <c r="C65" i="18"/>
  <c r="H64" i="18"/>
  <c r="J64" i="18" s="1"/>
  <c r="C64" i="18"/>
  <c r="J63" i="18"/>
  <c r="H63" i="18"/>
  <c r="B63" i="18"/>
  <c r="I61" i="18"/>
  <c r="I66" i="18" s="1"/>
  <c r="C60" i="18"/>
  <c r="H59" i="18"/>
  <c r="J59" i="18" s="1"/>
  <c r="G59" i="18"/>
  <c r="C59" i="18"/>
  <c r="I58" i="18"/>
  <c r="J56" i="18"/>
  <c r="H56" i="18"/>
  <c r="G55" i="18"/>
  <c r="J54" i="18"/>
  <c r="H54" i="18"/>
  <c r="J53" i="18"/>
  <c r="H53" i="18"/>
  <c r="J50" i="18"/>
  <c r="B50" i="18"/>
  <c r="B44" i="18"/>
  <c r="C41" i="18"/>
  <c r="H40" i="18"/>
  <c r="J40" i="18" s="1"/>
  <c r="C40" i="18"/>
  <c r="C42" i="18" s="1"/>
  <c r="J39" i="18"/>
  <c r="B39" i="18"/>
  <c r="I37" i="18"/>
  <c r="I42" i="18" s="1"/>
  <c r="C36" i="18"/>
  <c r="J35" i="18"/>
  <c r="C35" i="18"/>
  <c r="I34" i="18"/>
  <c r="H33" i="18"/>
  <c r="H57" i="18" s="1"/>
  <c r="F33" i="18"/>
  <c r="F57" i="18" s="1"/>
  <c r="J32" i="18"/>
  <c r="H32" i="18"/>
  <c r="G31" i="18"/>
  <c r="J30" i="18"/>
  <c r="H30" i="18"/>
  <c r="D30" i="18"/>
  <c r="D36" i="18" s="1"/>
  <c r="D41" i="18" s="1"/>
  <c r="C30" i="18"/>
  <c r="C54" i="18" s="1"/>
  <c r="J29" i="18"/>
  <c r="H29" i="18"/>
  <c r="D29" i="18"/>
  <c r="D53" i="18" s="1"/>
  <c r="D59" i="18" s="1"/>
  <c r="D64" i="18" s="1"/>
  <c r="C29" i="18"/>
  <c r="C53" i="18" s="1"/>
  <c r="C55" i="18" s="1"/>
  <c r="J26" i="18"/>
  <c r="B26" i="18"/>
  <c r="C18" i="18"/>
  <c r="D16" i="18"/>
  <c r="C13" i="18"/>
  <c r="D11" i="18"/>
  <c r="I18" i="18"/>
  <c r="J33" i="18"/>
  <c r="J57" i="18" s="1"/>
  <c r="C7" i="18"/>
  <c r="J5" i="18"/>
  <c r="C66" i="18" l="1"/>
  <c r="C37" i="18"/>
  <c r="C61" i="18"/>
  <c r="C69" i="18" s="1"/>
  <c r="J55" i="18" s="1"/>
  <c r="J58" i="18" s="1"/>
  <c r="J61" i="18" s="1"/>
  <c r="J66" i="18" s="1"/>
  <c r="H69" i="18" s="1"/>
  <c r="C21" i="18"/>
  <c r="H55" i="18"/>
  <c r="H58" i="18" s="1"/>
  <c r="J34" i="18"/>
  <c r="J37" i="18" s="1"/>
  <c r="J42" i="18" s="1"/>
  <c r="H45" i="18" s="1"/>
  <c r="D35" i="18"/>
  <c r="D40" i="18" s="1"/>
  <c r="D54" i="18"/>
  <c r="D60" i="18" s="1"/>
  <c r="D65" i="18" s="1"/>
  <c r="H7" i="18"/>
  <c r="J18" i="18"/>
  <c r="H21" i="18" s="1"/>
  <c r="C31" i="18"/>
  <c r="B68" i="17"/>
  <c r="C65" i="17"/>
  <c r="H64" i="17"/>
  <c r="J64" i="17" s="1"/>
  <c r="C64" i="17"/>
  <c r="J63" i="17"/>
  <c r="H63" i="17"/>
  <c r="B63" i="17"/>
  <c r="I61" i="17"/>
  <c r="I66" i="17" s="1"/>
  <c r="C60" i="17"/>
  <c r="H59" i="17"/>
  <c r="J59" i="17" s="1"/>
  <c r="G59" i="17"/>
  <c r="C59" i="17"/>
  <c r="I58" i="17"/>
  <c r="J56" i="17"/>
  <c r="H56" i="17"/>
  <c r="G55" i="17"/>
  <c r="J54" i="17"/>
  <c r="H54" i="17"/>
  <c r="J53" i="17"/>
  <c r="H53" i="17"/>
  <c r="J50" i="17"/>
  <c r="B50" i="17"/>
  <c r="B44" i="17"/>
  <c r="C41" i="17"/>
  <c r="H40" i="17"/>
  <c r="J40" i="17" s="1"/>
  <c r="C40" i="17"/>
  <c r="C42" i="17" s="1"/>
  <c r="J39" i="17"/>
  <c r="B39" i="17"/>
  <c r="I37" i="17"/>
  <c r="I42" i="17" s="1"/>
  <c r="C36" i="17"/>
  <c r="J35" i="17"/>
  <c r="C35" i="17"/>
  <c r="I34" i="17"/>
  <c r="H33" i="17"/>
  <c r="H57" i="17" s="1"/>
  <c r="F33" i="17"/>
  <c r="F57" i="17" s="1"/>
  <c r="J32" i="17"/>
  <c r="H32" i="17"/>
  <c r="G31" i="17"/>
  <c r="J30" i="17"/>
  <c r="H30" i="17"/>
  <c r="D30" i="17"/>
  <c r="D36" i="17" s="1"/>
  <c r="D41" i="17" s="1"/>
  <c r="C30" i="17"/>
  <c r="C54" i="17" s="1"/>
  <c r="J29" i="17"/>
  <c r="H29" i="17"/>
  <c r="D29" i="17"/>
  <c r="D53" i="17" s="1"/>
  <c r="D59" i="17" s="1"/>
  <c r="D64" i="17" s="1"/>
  <c r="C29" i="17"/>
  <c r="C53" i="17" s="1"/>
  <c r="C55" i="17" s="1"/>
  <c r="J26" i="17"/>
  <c r="B26" i="17"/>
  <c r="C18" i="17"/>
  <c r="D17" i="17"/>
  <c r="J16" i="17"/>
  <c r="D16" i="17"/>
  <c r="J15" i="17"/>
  <c r="C13" i="17"/>
  <c r="J7" i="17" s="1"/>
  <c r="D12" i="17"/>
  <c r="J11" i="17"/>
  <c r="D11" i="17"/>
  <c r="I10" i="17"/>
  <c r="I13" i="17" s="1"/>
  <c r="I18" i="17" s="1"/>
  <c r="J9" i="17"/>
  <c r="J33" i="17" s="1"/>
  <c r="J57" i="17" s="1"/>
  <c r="J8" i="17"/>
  <c r="C7" i="17"/>
  <c r="J6" i="17"/>
  <c r="J5" i="17"/>
  <c r="C45" i="18" l="1"/>
  <c r="H31" i="18"/>
  <c r="H10" i="18"/>
  <c r="H18" i="18" s="1"/>
  <c r="H61" i="18"/>
  <c r="H66" i="18" s="1"/>
  <c r="J31" i="17"/>
  <c r="C66" i="17"/>
  <c r="C61" i="17"/>
  <c r="C21" i="17"/>
  <c r="C37" i="17"/>
  <c r="H55" i="17"/>
  <c r="H58" i="17" s="1"/>
  <c r="J34" i="17"/>
  <c r="J37" i="17" s="1"/>
  <c r="J42" i="17" s="1"/>
  <c r="H45" i="17" s="1"/>
  <c r="D35" i="17"/>
  <c r="D40" i="17" s="1"/>
  <c r="D54" i="17"/>
  <c r="D60" i="17" s="1"/>
  <c r="D65" i="17" s="1"/>
  <c r="H7" i="17"/>
  <c r="J10" i="17"/>
  <c r="J13" i="17" s="1"/>
  <c r="J18" i="17" s="1"/>
  <c r="H21" i="17" s="1"/>
  <c r="C31" i="17"/>
  <c r="I10" i="16"/>
  <c r="I13" i="16" s="1"/>
  <c r="I18" i="16" s="1"/>
  <c r="D17" i="16"/>
  <c r="D16" i="16"/>
  <c r="D12" i="16"/>
  <c r="D11" i="16"/>
  <c r="B68" i="16"/>
  <c r="C65" i="16"/>
  <c r="J64" i="16"/>
  <c r="H64" i="16"/>
  <c r="C64" i="16"/>
  <c r="H63" i="16"/>
  <c r="J63" i="16" s="1"/>
  <c r="B63" i="16"/>
  <c r="C60" i="16"/>
  <c r="H59" i="16"/>
  <c r="J59" i="16" s="1"/>
  <c r="G59" i="16"/>
  <c r="C59" i="16"/>
  <c r="I58" i="16"/>
  <c r="I61" i="16" s="1"/>
  <c r="I66" i="16" s="1"/>
  <c r="H56" i="16"/>
  <c r="J56" i="16" s="1"/>
  <c r="G55" i="16"/>
  <c r="H54" i="16"/>
  <c r="J54" i="16" s="1"/>
  <c r="J53" i="16"/>
  <c r="H53" i="16"/>
  <c r="J50" i="16"/>
  <c r="B50" i="16"/>
  <c r="B44" i="16"/>
  <c r="C41" i="16"/>
  <c r="H40" i="16"/>
  <c r="J40" i="16" s="1"/>
  <c r="C40" i="16"/>
  <c r="C42" i="16" s="1"/>
  <c r="J39" i="16"/>
  <c r="B39" i="16"/>
  <c r="C36" i="16"/>
  <c r="J35" i="16"/>
  <c r="C35" i="16"/>
  <c r="I34" i="16"/>
  <c r="I37" i="16" s="1"/>
  <c r="I42" i="16" s="1"/>
  <c r="H33" i="16"/>
  <c r="H57" i="16" s="1"/>
  <c r="F33" i="16"/>
  <c r="F57" i="16" s="1"/>
  <c r="H32" i="16"/>
  <c r="J32" i="16" s="1"/>
  <c r="G31" i="16"/>
  <c r="J30" i="16"/>
  <c r="H30" i="16"/>
  <c r="D30" i="16"/>
  <c r="D36" i="16" s="1"/>
  <c r="D41" i="16" s="1"/>
  <c r="C30" i="16"/>
  <c r="C54" i="16" s="1"/>
  <c r="J29" i="16"/>
  <c r="H29" i="16"/>
  <c r="D29" i="16"/>
  <c r="D53" i="16" s="1"/>
  <c r="D59" i="16" s="1"/>
  <c r="D64" i="16" s="1"/>
  <c r="C29" i="16"/>
  <c r="J26" i="16"/>
  <c r="B26" i="16"/>
  <c r="C18" i="16"/>
  <c r="J16" i="16"/>
  <c r="J15" i="16"/>
  <c r="C13" i="16"/>
  <c r="J11" i="16"/>
  <c r="J9" i="16"/>
  <c r="J33" i="16" s="1"/>
  <c r="J57" i="16" s="1"/>
  <c r="J8" i="16"/>
  <c r="J7" i="16"/>
  <c r="C7" i="16"/>
  <c r="J6" i="16"/>
  <c r="J5" i="16"/>
  <c r="H34" i="18" l="1"/>
  <c r="H37" i="18" s="1"/>
  <c r="H42" i="18" s="1"/>
  <c r="C69" i="17"/>
  <c r="J55" i="17" s="1"/>
  <c r="J58" i="17" s="1"/>
  <c r="J61" i="17" s="1"/>
  <c r="J66" i="17" s="1"/>
  <c r="H69" i="17" s="1"/>
  <c r="C45" i="17"/>
  <c r="H31" i="17"/>
  <c r="H10" i="17"/>
  <c r="H13" i="17" s="1"/>
  <c r="H18" i="17" s="1"/>
  <c r="H61" i="17"/>
  <c r="H66" i="17" s="1"/>
  <c r="C21" i="16"/>
  <c r="C37" i="16"/>
  <c r="J31" i="16"/>
  <c r="C66" i="16"/>
  <c r="J10" i="16"/>
  <c r="C61" i="16"/>
  <c r="C31" i="16"/>
  <c r="H31" i="16"/>
  <c r="H34" i="16" s="1"/>
  <c r="D35" i="16"/>
  <c r="D40" i="16" s="1"/>
  <c r="J13" i="16"/>
  <c r="J18" i="16" s="1"/>
  <c r="H21" i="16" s="1"/>
  <c r="H7" i="16"/>
  <c r="H10" i="16" s="1"/>
  <c r="C53" i="16"/>
  <c r="C55" i="16" s="1"/>
  <c r="J34" i="16"/>
  <c r="J37" i="16" s="1"/>
  <c r="J42" i="16" s="1"/>
  <c r="H45" i="16" s="1"/>
  <c r="D54" i="16"/>
  <c r="D60" i="16" s="1"/>
  <c r="D65" i="16" s="1"/>
  <c r="B68" i="15"/>
  <c r="C65" i="15"/>
  <c r="H64" i="15"/>
  <c r="J64" i="15" s="1"/>
  <c r="C64" i="15"/>
  <c r="C66" i="15" s="1"/>
  <c r="H63" i="15"/>
  <c r="J63" i="15" s="1"/>
  <c r="B63" i="15"/>
  <c r="C60" i="15"/>
  <c r="H59" i="15"/>
  <c r="J59" i="15" s="1"/>
  <c r="G59" i="15"/>
  <c r="C59" i="15"/>
  <c r="C61" i="15" s="1"/>
  <c r="I58" i="15"/>
  <c r="I61" i="15" s="1"/>
  <c r="I66" i="15" s="1"/>
  <c r="H56" i="15"/>
  <c r="J56" i="15" s="1"/>
  <c r="G55" i="15"/>
  <c r="H54" i="15"/>
  <c r="J54" i="15" s="1"/>
  <c r="H53" i="15"/>
  <c r="J50" i="15"/>
  <c r="B50" i="15"/>
  <c r="B44" i="15"/>
  <c r="C41" i="15"/>
  <c r="J40" i="15"/>
  <c r="H40" i="15"/>
  <c r="C40" i="15"/>
  <c r="J39" i="15"/>
  <c r="B39" i="15"/>
  <c r="C36" i="15"/>
  <c r="J35" i="15"/>
  <c r="C35" i="15"/>
  <c r="C37" i="15" s="1"/>
  <c r="I34" i="15"/>
  <c r="I37" i="15" s="1"/>
  <c r="I42" i="15" s="1"/>
  <c r="H33" i="15"/>
  <c r="H57" i="15" s="1"/>
  <c r="F33" i="15"/>
  <c r="F57" i="15" s="1"/>
  <c r="H32" i="15"/>
  <c r="J32" i="15" s="1"/>
  <c r="G31" i="15"/>
  <c r="H30" i="15"/>
  <c r="J30" i="15" s="1"/>
  <c r="D30" i="15"/>
  <c r="D36" i="15" s="1"/>
  <c r="D41" i="15" s="1"/>
  <c r="C30" i="15"/>
  <c r="C54" i="15" s="1"/>
  <c r="H29" i="15"/>
  <c r="D29" i="15"/>
  <c r="D53" i="15" s="1"/>
  <c r="D59" i="15" s="1"/>
  <c r="D64" i="15" s="1"/>
  <c r="C29" i="15"/>
  <c r="C53" i="15" s="1"/>
  <c r="J26" i="15"/>
  <c r="B26" i="15"/>
  <c r="C18" i="15"/>
  <c r="J16" i="15"/>
  <c r="J15" i="15"/>
  <c r="I13" i="15"/>
  <c r="I18" i="15" s="1"/>
  <c r="C13" i="15"/>
  <c r="J7" i="15" s="1"/>
  <c r="J11" i="15"/>
  <c r="I10" i="15"/>
  <c r="J9" i="15"/>
  <c r="J33" i="15" s="1"/>
  <c r="J57" i="15" s="1"/>
  <c r="J8" i="15"/>
  <c r="C7" i="15"/>
  <c r="J6" i="15"/>
  <c r="J5" i="15"/>
  <c r="H34" i="17" l="1"/>
  <c r="H37" i="17" s="1"/>
  <c r="H42" i="17" s="1"/>
  <c r="C45" i="16"/>
  <c r="H37" i="16"/>
  <c r="H42" i="16" s="1"/>
  <c r="H55" i="16"/>
  <c r="C69" i="16"/>
  <c r="J55" i="16" s="1"/>
  <c r="H13" i="16"/>
  <c r="H18" i="16" s="1"/>
  <c r="J10" i="15"/>
  <c r="J13" i="15" s="1"/>
  <c r="J18" i="15" s="1"/>
  <c r="H21" i="15" s="1"/>
  <c r="C42" i="15"/>
  <c r="J31" i="15" s="1"/>
  <c r="C21" i="15"/>
  <c r="H7" i="15"/>
  <c r="H10" i="15" s="1"/>
  <c r="H13" i="15" s="1"/>
  <c r="H18" i="15" s="1"/>
  <c r="C55" i="15"/>
  <c r="C69" i="15" s="1"/>
  <c r="J55" i="15" s="1"/>
  <c r="J29" i="15"/>
  <c r="D35" i="15"/>
  <c r="D40" i="15" s="1"/>
  <c r="J53" i="15"/>
  <c r="D54" i="15"/>
  <c r="D60" i="15" s="1"/>
  <c r="D65" i="15" s="1"/>
  <c r="C31" i="15"/>
  <c r="B68" i="14"/>
  <c r="C65" i="14"/>
  <c r="H64" i="14"/>
  <c r="J64" i="14" s="1"/>
  <c r="C64" i="14"/>
  <c r="H63" i="14"/>
  <c r="J63" i="14" s="1"/>
  <c r="B63" i="14"/>
  <c r="C60" i="14"/>
  <c r="H59" i="14"/>
  <c r="J59" i="14" s="1"/>
  <c r="G59" i="14"/>
  <c r="C59" i="14"/>
  <c r="I58" i="14"/>
  <c r="I61" i="14" s="1"/>
  <c r="I66" i="14" s="1"/>
  <c r="H56" i="14"/>
  <c r="J56" i="14" s="1"/>
  <c r="G55" i="14"/>
  <c r="H54" i="14"/>
  <c r="J54" i="14" s="1"/>
  <c r="H53" i="14"/>
  <c r="J50" i="14"/>
  <c r="B50" i="14"/>
  <c r="B44" i="14"/>
  <c r="C41" i="14"/>
  <c r="H40" i="14"/>
  <c r="J40" i="14" s="1"/>
  <c r="C40" i="14"/>
  <c r="C42" i="14" s="1"/>
  <c r="J39" i="14"/>
  <c r="B39" i="14"/>
  <c r="C36" i="14"/>
  <c r="J35" i="14"/>
  <c r="C35" i="14"/>
  <c r="I34" i="14"/>
  <c r="I37" i="14" s="1"/>
  <c r="I42" i="14" s="1"/>
  <c r="H33" i="14"/>
  <c r="H57" i="14" s="1"/>
  <c r="F33" i="14"/>
  <c r="F57" i="14" s="1"/>
  <c r="H32" i="14"/>
  <c r="J32" i="14" s="1"/>
  <c r="G31" i="14"/>
  <c r="H30" i="14"/>
  <c r="J30" i="14" s="1"/>
  <c r="D30" i="14"/>
  <c r="D36" i="14" s="1"/>
  <c r="D41" i="14" s="1"/>
  <c r="C30" i="14"/>
  <c r="C54" i="14" s="1"/>
  <c r="H29" i="14"/>
  <c r="J29" i="14" s="1"/>
  <c r="D29" i="14"/>
  <c r="D53" i="14" s="1"/>
  <c r="D59" i="14" s="1"/>
  <c r="D64" i="14" s="1"/>
  <c r="C29" i="14"/>
  <c r="C53" i="14" s="1"/>
  <c r="J26" i="14"/>
  <c r="B26" i="14"/>
  <c r="C18" i="14"/>
  <c r="J16" i="14"/>
  <c r="J15" i="14"/>
  <c r="C13" i="14"/>
  <c r="J7" i="14" s="1"/>
  <c r="J11" i="14"/>
  <c r="I10" i="14"/>
  <c r="I13" i="14" s="1"/>
  <c r="I18" i="14" s="1"/>
  <c r="J9" i="14"/>
  <c r="J33" i="14" s="1"/>
  <c r="J57" i="14" s="1"/>
  <c r="J8" i="14"/>
  <c r="C7" i="14"/>
  <c r="H7" i="14" s="1"/>
  <c r="H10" i="14" s="1"/>
  <c r="H13" i="14" s="1"/>
  <c r="H18" i="14" s="1"/>
  <c r="J6" i="14"/>
  <c r="J5" i="14"/>
  <c r="C61" i="14" l="1"/>
  <c r="H55" i="15"/>
  <c r="H58" i="15" s="1"/>
  <c r="J58" i="16"/>
  <c r="J61" i="16" s="1"/>
  <c r="J66" i="16" s="1"/>
  <c r="H69" i="16" s="1"/>
  <c r="H58" i="16"/>
  <c r="H61" i="16" s="1"/>
  <c r="H66" i="16" s="1"/>
  <c r="C45" i="15"/>
  <c r="H31" i="15"/>
  <c r="J34" i="15"/>
  <c r="J37" i="15" s="1"/>
  <c r="J42" i="15" s="1"/>
  <c r="H45" i="15" s="1"/>
  <c r="J58" i="15"/>
  <c r="J61" i="15" s="1"/>
  <c r="J66" i="15" s="1"/>
  <c r="H69" i="15" s="1"/>
  <c r="J31" i="14"/>
  <c r="J34" i="14" s="1"/>
  <c r="J37" i="14" s="1"/>
  <c r="J42" i="14" s="1"/>
  <c r="H45" i="14" s="1"/>
  <c r="D35" i="14"/>
  <c r="D40" i="14" s="1"/>
  <c r="C66" i="14"/>
  <c r="J10" i="14"/>
  <c r="C37" i="14"/>
  <c r="C21" i="14"/>
  <c r="D54" i="14"/>
  <c r="D60" i="14" s="1"/>
  <c r="D65" i="14" s="1"/>
  <c r="C31" i="14"/>
  <c r="H31" i="14"/>
  <c r="H34" i="14" s="1"/>
  <c r="C55" i="14"/>
  <c r="J13" i="14"/>
  <c r="J18" i="14" s="1"/>
  <c r="H21" i="14" s="1"/>
  <c r="J53" i="14"/>
  <c r="B68" i="13"/>
  <c r="C65" i="13"/>
  <c r="H64" i="13"/>
  <c r="J64" i="13" s="1"/>
  <c r="C64" i="13"/>
  <c r="H63" i="13"/>
  <c r="J63" i="13" s="1"/>
  <c r="B63" i="13"/>
  <c r="C60" i="13"/>
  <c r="H59" i="13"/>
  <c r="J59" i="13" s="1"/>
  <c r="G59" i="13"/>
  <c r="C59" i="13"/>
  <c r="I58" i="13"/>
  <c r="I61" i="13" s="1"/>
  <c r="I66" i="13" s="1"/>
  <c r="H56" i="13"/>
  <c r="J56" i="13" s="1"/>
  <c r="G55" i="13"/>
  <c r="H54" i="13"/>
  <c r="J54" i="13" s="1"/>
  <c r="H53" i="13"/>
  <c r="J53" i="13" s="1"/>
  <c r="J50" i="13"/>
  <c r="B50" i="13"/>
  <c r="B44" i="13"/>
  <c r="C41" i="13"/>
  <c r="H40" i="13"/>
  <c r="J40" i="13" s="1"/>
  <c r="C40" i="13"/>
  <c r="C42" i="13" s="1"/>
  <c r="J39" i="13"/>
  <c r="B39" i="13"/>
  <c r="C36" i="13"/>
  <c r="J35" i="13"/>
  <c r="C35" i="13"/>
  <c r="I34" i="13"/>
  <c r="I37" i="13" s="1"/>
  <c r="I42" i="13" s="1"/>
  <c r="H33" i="13"/>
  <c r="H57" i="13" s="1"/>
  <c r="F33" i="13"/>
  <c r="F57" i="13" s="1"/>
  <c r="H32" i="13"/>
  <c r="J32" i="13" s="1"/>
  <c r="G31" i="13"/>
  <c r="H30" i="13"/>
  <c r="J30" i="13" s="1"/>
  <c r="D30" i="13"/>
  <c r="D36" i="13" s="1"/>
  <c r="D41" i="13" s="1"/>
  <c r="C30" i="13"/>
  <c r="C54" i="13" s="1"/>
  <c r="H29" i="13"/>
  <c r="D29" i="13"/>
  <c r="D35" i="13" s="1"/>
  <c r="D40" i="13" s="1"/>
  <c r="C29" i="13"/>
  <c r="J26" i="13"/>
  <c r="B26" i="13"/>
  <c r="C18" i="13"/>
  <c r="J16" i="13"/>
  <c r="J15" i="13"/>
  <c r="C13" i="13"/>
  <c r="J7" i="13" s="1"/>
  <c r="J11" i="13"/>
  <c r="I10" i="13"/>
  <c r="I13" i="13" s="1"/>
  <c r="I18" i="13" s="1"/>
  <c r="J9" i="13"/>
  <c r="J33" i="13" s="1"/>
  <c r="J57" i="13" s="1"/>
  <c r="J8" i="13"/>
  <c r="C7" i="13"/>
  <c r="C21" i="13" s="1"/>
  <c r="J6" i="13"/>
  <c r="J5" i="13"/>
  <c r="H61" i="15" l="1"/>
  <c r="H66" i="15" s="1"/>
  <c r="H34" i="15"/>
  <c r="H37" i="15" s="1"/>
  <c r="H42" i="15" s="1"/>
  <c r="C45" i="14"/>
  <c r="H37" i="14"/>
  <c r="H42" i="14" s="1"/>
  <c r="H55" i="14"/>
  <c r="C69" i="14"/>
  <c r="J55" i="14" s="1"/>
  <c r="J58" i="14" s="1"/>
  <c r="J61" i="14" s="1"/>
  <c r="J66" i="14" s="1"/>
  <c r="H69" i="14" s="1"/>
  <c r="C66" i="13"/>
  <c r="C61" i="13"/>
  <c r="J31" i="13"/>
  <c r="J10" i="13"/>
  <c r="C37" i="13"/>
  <c r="C31" i="13"/>
  <c r="H31" i="13" s="1"/>
  <c r="H34" i="13" s="1"/>
  <c r="D54" i="13"/>
  <c r="D60" i="13" s="1"/>
  <c r="D65" i="13" s="1"/>
  <c r="C53" i="13"/>
  <c r="C55" i="13" s="1"/>
  <c r="D53" i="13"/>
  <c r="D59" i="13" s="1"/>
  <c r="D64" i="13" s="1"/>
  <c r="J13" i="13"/>
  <c r="J18" i="13" s="1"/>
  <c r="H21" i="13" s="1"/>
  <c r="H7" i="13"/>
  <c r="J29" i="13"/>
  <c r="J9" i="12"/>
  <c r="J8" i="12"/>
  <c r="J6" i="12"/>
  <c r="J5" i="12"/>
  <c r="B68" i="12"/>
  <c r="C65" i="12"/>
  <c r="H64" i="12"/>
  <c r="J64" i="12" s="1"/>
  <c r="C64" i="12"/>
  <c r="C66" i="12" s="1"/>
  <c r="H63" i="12"/>
  <c r="J63" i="12" s="1"/>
  <c r="B63" i="12"/>
  <c r="I61" i="12"/>
  <c r="I66" i="12" s="1"/>
  <c r="C60" i="12"/>
  <c r="H59" i="12"/>
  <c r="J59" i="12" s="1"/>
  <c r="G59" i="12"/>
  <c r="C59" i="12"/>
  <c r="I58" i="12"/>
  <c r="H56" i="12"/>
  <c r="J56" i="12" s="1"/>
  <c r="G55" i="12"/>
  <c r="J54" i="12"/>
  <c r="H54" i="12"/>
  <c r="J53" i="12"/>
  <c r="H53" i="12"/>
  <c r="J50" i="12"/>
  <c r="B50" i="12"/>
  <c r="B44" i="12"/>
  <c r="C41" i="12"/>
  <c r="H40" i="12"/>
  <c r="J40" i="12" s="1"/>
  <c r="C40" i="12"/>
  <c r="C42" i="12" s="1"/>
  <c r="H39" i="12"/>
  <c r="J39" i="12" s="1"/>
  <c r="B39" i="12"/>
  <c r="C36" i="12"/>
  <c r="H35" i="12"/>
  <c r="J35" i="12" s="1"/>
  <c r="C35" i="12"/>
  <c r="C37" i="12" s="1"/>
  <c r="I34" i="12"/>
  <c r="I37" i="12" s="1"/>
  <c r="I42" i="12" s="1"/>
  <c r="H33" i="12"/>
  <c r="H57" i="12" s="1"/>
  <c r="F33" i="12"/>
  <c r="F57" i="12" s="1"/>
  <c r="H32" i="12"/>
  <c r="J32" i="12" s="1"/>
  <c r="G31" i="12"/>
  <c r="H30" i="12"/>
  <c r="J30" i="12" s="1"/>
  <c r="D30" i="12"/>
  <c r="D36" i="12" s="1"/>
  <c r="D41" i="12" s="1"/>
  <c r="C30" i="12"/>
  <c r="C54" i="12" s="1"/>
  <c r="H29" i="12"/>
  <c r="J29" i="12" s="1"/>
  <c r="D29" i="12"/>
  <c r="D35" i="12" s="1"/>
  <c r="D40" i="12" s="1"/>
  <c r="C29" i="12"/>
  <c r="C53" i="12" s="1"/>
  <c r="J26" i="12"/>
  <c r="B26" i="12"/>
  <c r="C18" i="12"/>
  <c r="J16" i="12"/>
  <c r="J15" i="12"/>
  <c r="C13" i="12"/>
  <c r="J7" i="12" s="1"/>
  <c r="J11" i="12"/>
  <c r="I10" i="12"/>
  <c r="I13" i="12" s="1"/>
  <c r="I18" i="12" s="1"/>
  <c r="J33" i="12"/>
  <c r="J57" i="12" s="1"/>
  <c r="C7" i="12"/>
  <c r="C31" i="12" l="1"/>
  <c r="C61" i="12"/>
  <c r="H58" i="14"/>
  <c r="H61" i="14" s="1"/>
  <c r="H66" i="14" s="1"/>
  <c r="C45" i="13"/>
  <c r="H10" i="13"/>
  <c r="H13" i="13" s="1"/>
  <c r="H18" i="13" s="1"/>
  <c r="J34" i="13"/>
  <c r="J37" i="13" s="1"/>
  <c r="J42" i="13" s="1"/>
  <c r="H45" i="13" s="1"/>
  <c r="H37" i="13"/>
  <c r="H42" i="13" s="1"/>
  <c r="H55" i="13"/>
  <c r="C69" i="13"/>
  <c r="J55" i="13" s="1"/>
  <c r="J31" i="12"/>
  <c r="J34" i="12" s="1"/>
  <c r="J37" i="12" s="1"/>
  <c r="J42" i="12" s="1"/>
  <c r="H45" i="12" s="1"/>
  <c r="H31" i="12"/>
  <c r="H34" i="12" s="1"/>
  <c r="H37" i="12" s="1"/>
  <c r="H42" i="12" s="1"/>
  <c r="J10" i="12"/>
  <c r="J13" i="12" s="1"/>
  <c r="J18" i="12" s="1"/>
  <c r="H21" i="12" s="1"/>
  <c r="C21" i="12"/>
  <c r="C55" i="12"/>
  <c r="D54" i="12"/>
  <c r="D60" i="12" s="1"/>
  <c r="D65" i="12" s="1"/>
  <c r="D53" i="12"/>
  <c r="D59" i="12" s="1"/>
  <c r="D64" i="12" s="1"/>
  <c r="H7" i="12"/>
  <c r="H10" i="12" s="1"/>
  <c r="C45" i="12"/>
  <c r="B68" i="11"/>
  <c r="C65" i="11"/>
  <c r="H64" i="11"/>
  <c r="J64" i="11" s="1"/>
  <c r="C64" i="11"/>
  <c r="C66" i="11" s="1"/>
  <c r="J63" i="11"/>
  <c r="H63" i="11"/>
  <c r="B63" i="11"/>
  <c r="C60" i="11"/>
  <c r="H59" i="11"/>
  <c r="J59" i="11" s="1"/>
  <c r="G59" i="11"/>
  <c r="C59" i="11"/>
  <c r="C61" i="11" s="1"/>
  <c r="I58" i="11"/>
  <c r="I61" i="11" s="1"/>
  <c r="I66" i="11" s="1"/>
  <c r="J56" i="11"/>
  <c r="H56" i="11"/>
  <c r="G55" i="11"/>
  <c r="H54" i="11"/>
  <c r="J54" i="11" s="1"/>
  <c r="H53" i="11"/>
  <c r="J50" i="11"/>
  <c r="B50" i="11"/>
  <c r="B44" i="11"/>
  <c r="C41" i="11"/>
  <c r="H40" i="11"/>
  <c r="J40" i="11" s="1"/>
  <c r="C40" i="11"/>
  <c r="C42" i="11" s="1"/>
  <c r="H39" i="11"/>
  <c r="J39" i="11" s="1"/>
  <c r="B39" i="11"/>
  <c r="C36" i="11"/>
  <c r="H35" i="11"/>
  <c r="J35" i="11" s="1"/>
  <c r="C35" i="11"/>
  <c r="C37" i="11" s="1"/>
  <c r="I34" i="11"/>
  <c r="I37" i="11" s="1"/>
  <c r="I42" i="11" s="1"/>
  <c r="H33" i="11"/>
  <c r="H57" i="11" s="1"/>
  <c r="F33" i="11"/>
  <c r="F57" i="11" s="1"/>
  <c r="H32" i="11"/>
  <c r="J32" i="11" s="1"/>
  <c r="G31" i="11"/>
  <c r="H30" i="11"/>
  <c r="J30" i="11" s="1"/>
  <c r="D30" i="11"/>
  <c r="D36" i="11" s="1"/>
  <c r="D41" i="11" s="1"/>
  <c r="C30" i="11"/>
  <c r="C54" i="11" s="1"/>
  <c r="H29" i="11"/>
  <c r="J29" i="11" s="1"/>
  <c r="D29" i="11"/>
  <c r="D35" i="11" s="1"/>
  <c r="D40" i="11" s="1"/>
  <c r="C29" i="11"/>
  <c r="C53" i="11" s="1"/>
  <c r="J26" i="11"/>
  <c r="B26" i="11"/>
  <c r="C18" i="11"/>
  <c r="J16" i="11"/>
  <c r="J15" i="11"/>
  <c r="C13" i="11"/>
  <c r="J7" i="11" s="1"/>
  <c r="J11" i="11"/>
  <c r="I10" i="11"/>
  <c r="I13" i="11" s="1"/>
  <c r="I18" i="11" s="1"/>
  <c r="J9" i="11"/>
  <c r="J33" i="11" s="1"/>
  <c r="J57" i="11" s="1"/>
  <c r="J8" i="11"/>
  <c r="C7" i="11"/>
  <c r="J6" i="11"/>
  <c r="J5" i="11"/>
  <c r="J31" i="11" l="1"/>
  <c r="H58" i="13"/>
  <c r="H61" i="13" s="1"/>
  <c r="H66" i="13" s="1"/>
  <c r="J58" i="13"/>
  <c r="J61" i="13" s="1"/>
  <c r="J66" i="13" s="1"/>
  <c r="H69" i="13" s="1"/>
  <c r="H55" i="12"/>
  <c r="C69" i="12"/>
  <c r="J55" i="12" s="1"/>
  <c r="H13" i="12"/>
  <c r="H18" i="12" s="1"/>
  <c r="C21" i="11"/>
  <c r="C55" i="11"/>
  <c r="H55" i="11" s="1"/>
  <c r="H58" i="11" s="1"/>
  <c r="J10" i="11"/>
  <c r="J13" i="11" s="1"/>
  <c r="D54" i="11"/>
  <c r="D60" i="11" s="1"/>
  <c r="D65" i="11" s="1"/>
  <c r="H7" i="11"/>
  <c r="C69" i="11"/>
  <c r="J55" i="11" s="1"/>
  <c r="D53" i="11"/>
  <c r="D59" i="11" s="1"/>
  <c r="D64" i="11" s="1"/>
  <c r="J34" i="11"/>
  <c r="J37" i="11" s="1"/>
  <c r="J42" i="11" s="1"/>
  <c r="H45" i="11" s="1"/>
  <c r="J53" i="11"/>
  <c r="C31" i="11"/>
  <c r="I61" i="10"/>
  <c r="I64" i="10" s="1"/>
  <c r="I69" i="10" s="1"/>
  <c r="H60" i="10"/>
  <c r="J60" i="10" s="1"/>
  <c r="I36" i="10"/>
  <c r="I39" i="10" s="1"/>
  <c r="I44" i="10" s="1"/>
  <c r="I11" i="10"/>
  <c r="I14" i="10" s="1"/>
  <c r="I19" i="10" s="1"/>
  <c r="J35" i="10"/>
  <c r="H35" i="10"/>
  <c r="J10" i="10"/>
  <c r="B71" i="10"/>
  <c r="C68" i="10"/>
  <c r="H67" i="10"/>
  <c r="J67" i="10" s="1"/>
  <c r="C67" i="10"/>
  <c r="C69" i="10" s="1"/>
  <c r="H66" i="10"/>
  <c r="J66" i="10" s="1"/>
  <c r="B66" i="10"/>
  <c r="C63" i="10"/>
  <c r="C64" i="10" s="1"/>
  <c r="H62" i="10"/>
  <c r="J62" i="10" s="1"/>
  <c r="G62" i="10"/>
  <c r="C62" i="10"/>
  <c r="H58" i="10"/>
  <c r="J58" i="10" s="1"/>
  <c r="G57" i="10"/>
  <c r="H56" i="10"/>
  <c r="J56" i="10" s="1"/>
  <c r="H55" i="10"/>
  <c r="J52" i="10"/>
  <c r="B52" i="10"/>
  <c r="B46" i="10"/>
  <c r="C43" i="10"/>
  <c r="H42" i="10"/>
  <c r="J42" i="10" s="1"/>
  <c r="C42" i="10"/>
  <c r="C44" i="10" s="1"/>
  <c r="H41" i="10"/>
  <c r="J41" i="10" s="1"/>
  <c r="B41" i="10"/>
  <c r="C38" i="10"/>
  <c r="H37" i="10"/>
  <c r="J37" i="10" s="1"/>
  <c r="C37" i="10"/>
  <c r="C39" i="10" s="1"/>
  <c r="H34" i="10"/>
  <c r="H59" i="10" s="1"/>
  <c r="F34" i="10"/>
  <c r="F59" i="10" s="1"/>
  <c r="H33" i="10"/>
  <c r="J33" i="10" s="1"/>
  <c r="G32" i="10"/>
  <c r="H31" i="10"/>
  <c r="J31" i="10" s="1"/>
  <c r="D31" i="10"/>
  <c r="D38" i="10" s="1"/>
  <c r="D43" i="10" s="1"/>
  <c r="C31" i="10"/>
  <c r="C56" i="10" s="1"/>
  <c r="H30" i="10"/>
  <c r="D30" i="10"/>
  <c r="D55" i="10" s="1"/>
  <c r="D62" i="10" s="1"/>
  <c r="D67" i="10" s="1"/>
  <c r="C30" i="10"/>
  <c r="C55" i="10" s="1"/>
  <c r="J27" i="10"/>
  <c r="B27" i="10"/>
  <c r="C19" i="10"/>
  <c r="J17" i="10"/>
  <c r="J16" i="10"/>
  <c r="C14" i="10"/>
  <c r="J7" i="10" s="1"/>
  <c r="J12" i="10"/>
  <c r="J9" i="10"/>
  <c r="J34" i="10" s="1"/>
  <c r="J59" i="10" s="1"/>
  <c r="J8" i="10"/>
  <c r="C7" i="10"/>
  <c r="J6" i="10"/>
  <c r="J5" i="10"/>
  <c r="J11" i="10" l="1"/>
  <c r="J14" i="10" s="1"/>
  <c r="J19" i="10" s="1"/>
  <c r="H22" i="10" s="1"/>
  <c r="H13" i="11"/>
  <c r="H18" i="11" s="1"/>
  <c r="H10" i="11"/>
  <c r="H21" i="11"/>
  <c r="J18" i="11"/>
  <c r="J58" i="12"/>
  <c r="J61" i="12" s="1"/>
  <c r="J66" i="12" s="1"/>
  <c r="H69" i="12" s="1"/>
  <c r="H58" i="12"/>
  <c r="H61" i="12" s="1"/>
  <c r="H66" i="12" s="1"/>
  <c r="H61" i="11"/>
  <c r="H66" i="11" s="1"/>
  <c r="C45" i="11"/>
  <c r="H31" i="11"/>
  <c r="J58" i="11"/>
  <c r="J61" i="11" s="1"/>
  <c r="J66" i="11" s="1"/>
  <c r="H69" i="11" s="1"/>
  <c r="J32" i="10"/>
  <c r="C22" i="10"/>
  <c r="D37" i="10"/>
  <c r="D42" i="10" s="1"/>
  <c r="H7" i="10"/>
  <c r="C32" i="10"/>
  <c r="C47" i="10" s="1"/>
  <c r="C57" i="10"/>
  <c r="H32" i="10"/>
  <c r="J30" i="10"/>
  <c r="D56" i="10"/>
  <c r="D63" i="10" s="1"/>
  <c r="D68" i="10" s="1"/>
  <c r="J55" i="10"/>
  <c r="I61" i="8"/>
  <c r="I66" i="8" s="1"/>
  <c r="F57" i="8"/>
  <c r="B68" i="8"/>
  <c r="B63" i="8"/>
  <c r="B44" i="8"/>
  <c r="B39" i="8"/>
  <c r="I34" i="8"/>
  <c r="I37" i="8" s="1"/>
  <c r="I42" i="8" s="1"/>
  <c r="H33" i="8"/>
  <c r="H57" i="8" s="1"/>
  <c r="F33" i="8"/>
  <c r="J11" i="8"/>
  <c r="I10" i="8"/>
  <c r="I13" i="8" s="1"/>
  <c r="J9" i="8"/>
  <c r="J33" i="8" s="1"/>
  <c r="J57" i="8" s="1"/>
  <c r="C62" i="9"/>
  <c r="H61" i="9"/>
  <c r="J61" i="9" s="1"/>
  <c r="C61" i="9"/>
  <c r="J60" i="9"/>
  <c r="H60" i="9"/>
  <c r="I58" i="9"/>
  <c r="I63" i="9" s="1"/>
  <c r="C57" i="9"/>
  <c r="H56" i="9"/>
  <c r="J56" i="9" s="1"/>
  <c r="G56" i="9"/>
  <c r="C56" i="9"/>
  <c r="C58" i="9" s="1"/>
  <c r="H54" i="9"/>
  <c r="J54" i="9" s="1"/>
  <c r="G53" i="9"/>
  <c r="H52" i="9"/>
  <c r="J52" i="9" s="1"/>
  <c r="J51" i="9"/>
  <c r="H51" i="9"/>
  <c r="J48" i="9"/>
  <c r="B48" i="9"/>
  <c r="C39" i="9"/>
  <c r="H38" i="9"/>
  <c r="J38" i="9" s="1"/>
  <c r="C38" i="9"/>
  <c r="C40" i="9" s="1"/>
  <c r="J30" i="9" s="1"/>
  <c r="H37" i="9"/>
  <c r="J37" i="9" s="1"/>
  <c r="I35" i="9"/>
  <c r="I40" i="9" s="1"/>
  <c r="C34" i="9"/>
  <c r="H33" i="9"/>
  <c r="J33" i="9" s="1"/>
  <c r="D33" i="9"/>
  <c r="D38" i="9" s="1"/>
  <c r="C33" i="9"/>
  <c r="H31" i="9"/>
  <c r="J31" i="9" s="1"/>
  <c r="G30" i="9"/>
  <c r="H29" i="9"/>
  <c r="J29" i="9" s="1"/>
  <c r="D29" i="9"/>
  <c r="D34" i="9" s="1"/>
  <c r="D39" i="9" s="1"/>
  <c r="C29" i="9"/>
  <c r="C52" i="9" s="1"/>
  <c r="H28" i="9"/>
  <c r="J28" i="9" s="1"/>
  <c r="D28" i="9"/>
  <c r="D51" i="9" s="1"/>
  <c r="D56" i="9" s="1"/>
  <c r="D61" i="9" s="1"/>
  <c r="C28" i="9"/>
  <c r="C30" i="9" s="1"/>
  <c r="J25" i="9"/>
  <c r="B25" i="9"/>
  <c r="C17" i="9"/>
  <c r="J15" i="9"/>
  <c r="J14" i="9"/>
  <c r="C12" i="9"/>
  <c r="J7" i="9" s="1"/>
  <c r="J10" i="9"/>
  <c r="I9" i="9"/>
  <c r="I12" i="9" s="1"/>
  <c r="I17" i="9" s="1"/>
  <c r="J8" i="9"/>
  <c r="H7" i="9"/>
  <c r="C7" i="9"/>
  <c r="J6" i="9"/>
  <c r="J5" i="9"/>
  <c r="H39" i="10" l="1"/>
  <c r="H44" i="10" s="1"/>
  <c r="J36" i="10"/>
  <c r="J39" i="10" s="1"/>
  <c r="J44" i="10" s="1"/>
  <c r="H47" i="10" s="1"/>
  <c r="H11" i="10"/>
  <c r="H14" i="10"/>
  <c r="H19" i="10" s="1"/>
  <c r="J9" i="9"/>
  <c r="C20" i="9"/>
  <c r="H9" i="9"/>
  <c r="H12" i="9" s="1"/>
  <c r="H17" i="9" s="1"/>
  <c r="C35" i="9"/>
  <c r="C63" i="9"/>
  <c r="H36" i="10"/>
  <c r="H34" i="11"/>
  <c r="H37" i="11" s="1"/>
  <c r="H42" i="11" s="1"/>
  <c r="H57" i="10"/>
  <c r="C72" i="10"/>
  <c r="J57" i="10" s="1"/>
  <c r="J61" i="10" s="1"/>
  <c r="J64" i="10" s="1"/>
  <c r="J32" i="9"/>
  <c r="J35" i="9" s="1"/>
  <c r="J40" i="9" s="1"/>
  <c r="H43" i="9" s="1"/>
  <c r="H30" i="9"/>
  <c r="C43" i="9"/>
  <c r="H32" i="9"/>
  <c r="D52" i="9"/>
  <c r="D57" i="9" s="1"/>
  <c r="D62" i="9" s="1"/>
  <c r="C51" i="9"/>
  <c r="C53" i="9" s="1"/>
  <c r="J12" i="9"/>
  <c r="J17" i="9" s="1"/>
  <c r="H20" i="9" s="1"/>
  <c r="H64" i="8"/>
  <c r="J64" i="8" s="1"/>
  <c r="H63" i="8"/>
  <c r="J63" i="8" s="1"/>
  <c r="C65" i="8"/>
  <c r="C64" i="8"/>
  <c r="C60" i="8"/>
  <c r="H59" i="8"/>
  <c r="J59" i="8" s="1"/>
  <c r="G59" i="8"/>
  <c r="C59" i="8"/>
  <c r="H56" i="8"/>
  <c r="J56" i="8" s="1"/>
  <c r="G55" i="8"/>
  <c r="H54" i="8"/>
  <c r="J54" i="8" s="1"/>
  <c r="H53" i="8"/>
  <c r="J50" i="8"/>
  <c r="B50" i="8"/>
  <c r="C41" i="8"/>
  <c r="H40" i="8"/>
  <c r="J40" i="8" s="1"/>
  <c r="C40" i="8"/>
  <c r="H39" i="8"/>
  <c r="J39" i="8" s="1"/>
  <c r="C36" i="8"/>
  <c r="H35" i="8"/>
  <c r="J35" i="8" s="1"/>
  <c r="C35" i="8"/>
  <c r="H32" i="8"/>
  <c r="J32" i="8" s="1"/>
  <c r="G31" i="8"/>
  <c r="H30" i="8"/>
  <c r="J30" i="8" s="1"/>
  <c r="D30" i="8"/>
  <c r="D54" i="8" s="1"/>
  <c r="D60" i="8" s="1"/>
  <c r="D65" i="8" s="1"/>
  <c r="C30" i="8"/>
  <c r="C54" i="8" s="1"/>
  <c r="H29" i="8"/>
  <c r="D29" i="8"/>
  <c r="D53" i="8" s="1"/>
  <c r="D59" i="8" s="1"/>
  <c r="D64" i="8" s="1"/>
  <c r="C29" i="8"/>
  <c r="J26" i="8"/>
  <c r="B26" i="8"/>
  <c r="C18" i="8"/>
  <c r="J16" i="8"/>
  <c r="J15" i="8"/>
  <c r="C13" i="8"/>
  <c r="J7" i="8" s="1"/>
  <c r="J8" i="8"/>
  <c r="C7" i="8"/>
  <c r="J6" i="8"/>
  <c r="J5" i="8"/>
  <c r="J29" i="8" l="1"/>
  <c r="H61" i="10"/>
  <c r="H64" i="10" s="1"/>
  <c r="H69" i="10" s="1"/>
  <c r="J53" i="8"/>
  <c r="C66" i="8"/>
  <c r="J69" i="10"/>
  <c r="H72" i="10" s="1"/>
  <c r="J10" i="8"/>
  <c r="J13" i="8" s="1"/>
  <c r="J18" i="8" s="1"/>
  <c r="H21" i="8" s="1"/>
  <c r="C42" i="8"/>
  <c r="H35" i="9"/>
  <c r="H40" i="9" s="1"/>
  <c r="H53" i="9"/>
  <c r="C66" i="9"/>
  <c r="J53" i="9" s="1"/>
  <c r="C31" i="8"/>
  <c r="I18" i="8"/>
  <c r="J31" i="8"/>
  <c r="C21" i="8"/>
  <c r="C37" i="8"/>
  <c r="C61" i="8"/>
  <c r="H7" i="8"/>
  <c r="H31" i="8"/>
  <c r="H34" i="8" s="1"/>
  <c r="D35" i="8"/>
  <c r="D40" i="8" s="1"/>
  <c r="D36" i="8"/>
  <c r="D41" i="8" s="1"/>
  <c r="C53" i="8"/>
  <c r="C55" i="8" s="1"/>
  <c r="B52" i="7"/>
  <c r="B27" i="7"/>
  <c r="D31" i="7"/>
  <c r="D56" i="7" s="1"/>
  <c r="D63" i="7" s="1"/>
  <c r="D68" i="7" s="1"/>
  <c r="D30" i="7"/>
  <c r="D55" i="7" s="1"/>
  <c r="D62" i="7" s="1"/>
  <c r="D67" i="7" s="1"/>
  <c r="J52" i="7"/>
  <c r="J27" i="7"/>
  <c r="H67" i="7"/>
  <c r="J67" i="7" s="1"/>
  <c r="I64" i="7"/>
  <c r="I69" i="7" s="1"/>
  <c r="H62" i="7"/>
  <c r="G62" i="7"/>
  <c r="H60" i="7"/>
  <c r="J60" i="7" s="1"/>
  <c r="H59" i="7"/>
  <c r="J59" i="7" s="1"/>
  <c r="H58" i="7"/>
  <c r="J58" i="7" s="1"/>
  <c r="G57" i="7"/>
  <c r="H56" i="7"/>
  <c r="J56" i="7" s="1"/>
  <c r="H55" i="7"/>
  <c r="C68" i="7"/>
  <c r="C69" i="7" s="1"/>
  <c r="C67" i="7"/>
  <c r="C63" i="7"/>
  <c r="C64" i="7" s="1"/>
  <c r="C62" i="7"/>
  <c r="I44" i="7"/>
  <c r="H42" i="7"/>
  <c r="J42" i="7" s="1"/>
  <c r="H41" i="7"/>
  <c r="J41" i="7" s="1"/>
  <c r="H37" i="7"/>
  <c r="J37" i="7" s="1"/>
  <c r="H35" i="7"/>
  <c r="J35" i="7" s="1"/>
  <c r="H34" i="7"/>
  <c r="H33" i="7"/>
  <c r="H31" i="7"/>
  <c r="H30" i="7"/>
  <c r="J30" i="7" s="1"/>
  <c r="C43" i="7"/>
  <c r="C42" i="7"/>
  <c r="C44" i="7" s="1"/>
  <c r="J32" i="7" s="1"/>
  <c r="C38" i="7"/>
  <c r="C37" i="7"/>
  <c r="C31" i="7"/>
  <c r="C56" i="7" s="1"/>
  <c r="C30" i="7"/>
  <c r="C55" i="7" s="1"/>
  <c r="G32" i="7"/>
  <c r="J17" i="7"/>
  <c r="I11" i="7"/>
  <c r="I14" i="7" s="1"/>
  <c r="I19" i="7" s="1"/>
  <c r="J10" i="7"/>
  <c r="J66" i="7"/>
  <c r="J62" i="7"/>
  <c r="J55" i="7"/>
  <c r="C39" i="7"/>
  <c r="J34" i="7"/>
  <c r="J33" i="7"/>
  <c r="J31" i="7"/>
  <c r="C19" i="7"/>
  <c r="J16" i="7"/>
  <c r="C14" i="7"/>
  <c r="J12" i="7"/>
  <c r="J9" i="7"/>
  <c r="J8" i="7"/>
  <c r="J7" i="7"/>
  <c r="C7" i="7"/>
  <c r="J6" i="7"/>
  <c r="J5" i="7"/>
  <c r="H37" i="8" l="1"/>
  <c r="H10" i="8"/>
  <c r="H13" i="8"/>
  <c r="H18" i="8" s="1"/>
  <c r="J34" i="8"/>
  <c r="J37" i="8"/>
  <c r="J42" i="8" s="1"/>
  <c r="C45" i="8"/>
  <c r="H42" i="8"/>
  <c r="J55" i="9"/>
  <c r="J58" i="9" s="1"/>
  <c r="J63" i="9" s="1"/>
  <c r="H66" i="9" s="1"/>
  <c r="H58" i="9"/>
  <c r="H63" i="9" s="1"/>
  <c r="H55" i="9"/>
  <c r="H45" i="8"/>
  <c r="C69" i="8"/>
  <c r="J55" i="8" s="1"/>
  <c r="H55" i="8"/>
  <c r="C32" i="7"/>
  <c r="H32" i="7" s="1"/>
  <c r="C57" i="7"/>
  <c r="C72" i="7" s="1"/>
  <c r="J57" i="7" s="1"/>
  <c r="J61" i="7" s="1"/>
  <c r="D37" i="7"/>
  <c r="D42" i="7" s="1"/>
  <c r="D38" i="7"/>
  <c r="D43" i="7" s="1"/>
  <c r="C47" i="7"/>
  <c r="J11" i="7"/>
  <c r="J14" i="7" s="1"/>
  <c r="J19" i="7" s="1"/>
  <c r="H22" i="7" s="1"/>
  <c r="C22" i="7"/>
  <c r="J36" i="7"/>
  <c r="J39" i="7" s="1"/>
  <c r="J44" i="7" s="1"/>
  <c r="H47" i="7" s="1"/>
  <c r="H7" i="7"/>
  <c r="B68" i="6"/>
  <c r="I65" i="6"/>
  <c r="B63" i="6"/>
  <c r="I61" i="6"/>
  <c r="I59" i="6"/>
  <c r="I58" i="6"/>
  <c r="B57" i="6"/>
  <c r="B71" i="6" s="1"/>
  <c r="I57" i="6" s="1"/>
  <c r="I56" i="6"/>
  <c r="I55" i="6"/>
  <c r="B43" i="6"/>
  <c r="I32" i="6" s="1"/>
  <c r="I40" i="6"/>
  <c r="B38" i="6"/>
  <c r="I36" i="6"/>
  <c r="I34" i="6"/>
  <c r="I33" i="6"/>
  <c r="B32" i="6"/>
  <c r="B46" i="6" s="1"/>
  <c r="I31" i="6"/>
  <c r="I30" i="6"/>
  <c r="I9" i="6"/>
  <c r="B18" i="6"/>
  <c r="I15" i="6"/>
  <c r="B13" i="6"/>
  <c r="I7" i="6" s="1"/>
  <c r="I11" i="6"/>
  <c r="I8" i="6"/>
  <c r="B7" i="6"/>
  <c r="I6" i="6"/>
  <c r="I5" i="6"/>
  <c r="H58" i="8" l="1"/>
  <c r="H61" i="8" s="1"/>
  <c r="H66" i="8" s="1"/>
  <c r="J58" i="8"/>
  <c r="J61" i="8" s="1"/>
  <c r="J66" i="8" s="1"/>
  <c r="H57" i="7"/>
  <c r="H64" i="7"/>
  <c r="J64" i="7"/>
  <c r="J69" i="7" s="1"/>
  <c r="H72" i="7" s="1"/>
  <c r="H36" i="7"/>
  <c r="H61" i="7"/>
  <c r="H11" i="7"/>
  <c r="H14" i="7" s="1"/>
  <c r="H19" i="7" s="1"/>
  <c r="B21" i="6"/>
  <c r="I10" i="6"/>
  <c r="I13" i="6" s="1"/>
  <c r="I18" i="6" s="1"/>
  <c r="I60" i="6"/>
  <c r="I63" i="6" s="1"/>
  <c r="I68" i="6" s="1"/>
  <c r="G57" i="6"/>
  <c r="I35" i="6"/>
  <c r="I38" i="6" s="1"/>
  <c r="I43" i="6" s="1"/>
  <c r="G32" i="6"/>
  <c r="G7" i="6"/>
  <c r="K14" i="5"/>
  <c r="K10" i="5"/>
  <c r="K8" i="5"/>
  <c r="K6" i="5"/>
  <c r="K5" i="5"/>
  <c r="B17" i="5"/>
  <c r="J7" i="5" s="1"/>
  <c r="J14" i="5"/>
  <c r="I14" i="5"/>
  <c r="B12" i="5"/>
  <c r="I7" i="5" s="1"/>
  <c r="J10" i="5"/>
  <c r="I10" i="5"/>
  <c r="J8" i="5"/>
  <c r="I8" i="5"/>
  <c r="B7" i="5"/>
  <c r="G7" i="5" s="1"/>
  <c r="G9" i="5" s="1"/>
  <c r="J6" i="5"/>
  <c r="I6" i="5"/>
  <c r="J5" i="5"/>
  <c r="I5" i="5"/>
  <c r="H69" i="8" l="1"/>
  <c r="H69" i="7"/>
  <c r="H39" i="7"/>
  <c r="H44" i="7" s="1"/>
  <c r="G10" i="6"/>
  <c r="G13" i="6" s="1"/>
  <c r="G18" i="6" s="1"/>
  <c r="G60" i="6"/>
  <c r="G63" i="6" s="1"/>
  <c r="G68" i="6" s="1"/>
  <c r="G35" i="6"/>
  <c r="G38" i="6" s="1"/>
  <c r="G43" i="6" s="1"/>
  <c r="I9" i="5"/>
  <c r="I12" i="5" s="1"/>
  <c r="I17" i="5" s="1"/>
  <c r="G12" i="5"/>
  <c r="J9" i="5"/>
  <c r="J12" i="5"/>
  <c r="J17" i="5" s="1"/>
  <c r="B20" i="5"/>
  <c r="K7" i="5" s="1"/>
  <c r="G17" i="5"/>
  <c r="K9" i="5" l="1"/>
  <c r="K12" i="5" s="1"/>
  <c r="K17" i="5" s="1"/>
</calcChain>
</file>

<file path=xl/sharedStrings.xml><?xml version="1.0" encoding="utf-8"?>
<sst xmlns="http://schemas.openxmlformats.org/spreadsheetml/2006/main" count="1503" uniqueCount="87">
  <si>
    <t>Lectura Actual</t>
  </si>
  <si>
    <t>Lectura Anterior</t>
  </si>
  <si>
    <t>Cargo Fijo</t>
  </si>
  <si>
    <t>Alumbrado Público</t>
  </si>
  <si>
    <t>SUBTOTAL DEL MES</t>
  </si>
  <si>
    <t>Ajuste sencillo mes anterior</t>
  </si>
  <si>
    <t>Ajuste sencillo mes actual</t>
  </si>
  <si>
    <t>Precio Unit.</t>
  </si>
  <si>
    <t>Importe</t>
  </si>
  <si>
    <t>MEDIDOR PRINCIPAL</t>
  </si>
  <si>
    <t>kW.h</t>
  </si>
  <si>
    <t>Dif. de Lecturas</t>
  </si>
  <si>
    <t>Suministro 109048</t>
  </si>
  <si>
    <t>Descripción</t>
  </si>
  <si>
    <t>(16/07/14)</t>
  </si>
  <si>
    <t>(15/07/14)</t>
  </si>
  <si>
    <t>Importe M1</t>
  </si>
  <si>
    <t>Importe M2</t>
  </si>
  <si>
    <t>MEDIDOR 1 - M1 (Sr. Edwin Sanchez)</t>
  </si>
  <si>
    <t>MEDIDOR 2 - M2 (Sr. Javier Calle)</t>
  </si>
  <si>
    <t>Consumo Energía</t>
  </si>
  <si>
    <t>Mant. y Reposición de Conexión</t>
  </si>
  <si>
    <t>I.G.V.</t>
  </si>
  <si>
    <t>Electrificación Rural (Ley N 28749)</t>
  </si>
  <si>
    <t>TOTAL IMPORTES</t>
  </si>
  <si>
    <t>Consumo Energía AGO 2014</t>
  </si>
  <si>
    <t>(18/08/14)</t>
  </si>
  <si>
    <t>MEDIDOR P- MP (Sr. Hnery Galvez)</t>
  </si>
  <si>
    <t>Consumo</t>
  </si>
  <si>
    <t>Importe MP</t>
  </si>
  <si>
    <t>FECHA DE VENCIMIENTO: 03-SET-2014</t>
  </si>
  <si>
    <t>Sr. Edwin Sanchez</t>
  </si>
  <si>
    <t>Sr. Javier Calle</t>
  </si>
  <si>
    <t>Sr. Henry Galvez</t>
  </si>
  <si>
    <t>TOTAL A PAGAR - REDONDEO</t>
  </si>
  <si>
    <t>Consumo Energía OCT 2014</t>
  </si>
  <si>
    <t>FECHA DE VENCIMIENTO: 04-NOV-2014</t>
  </si>
  <si>
    <t>(17/10/14)</t>
  </si>
  <si>
    <t>(17/09/14)</t>
  </si>
  <si>
    <t>Interés Compensatorio</t>
  </si>
  <si>
    <t>Consumo Energía NOV 2014</t>
  </si>
  <si>
    <t>(17/11/14)</t>
  </si>
  <si>
    <t>Nota de Crédito Res. 205-2014-OS/CD</t>
  </si>
  <si>
    <t>FECHA DE VENCIMIENTO: 03-DIC-2014</t>
  </si>
  <si>
    <t>(17/12/14)</t>
  </si>
  <si>
    <t>Consumo Energía DIC 2014</t>
  </si>
  <si>
    <t>FECHA DE VENCIMIENTO: 08-ENE-2015</t>
  </si>
  <si>
    <t>Consumo Energía ENE 2015</t>
  </si>
  <si>
    <t>FECHA DE VENCIMIENTO: 03-FEB-2015</t>
  </si>
  <si>
    <t>(16/01/15)</t>
  </si>
  <si>
    <t>MEDIDOR 2 - M2 (Sra. Irene Pomacanchari)</t>
  </si>
  <si>
    <t>MEDIDOR P- MP (Sr. Javier Calle)</t>
  </si>
  <si>
    <t>Interés compensatorio</t>
  </si>
  <si>
    <t>Sra. Irene Pomacanchari</t>
  </si>
  <si>
    <t xml:space="preserve"> </t>
  </si>
  <si>
    <t>Consumo Energía FEB 2015</t>
  </si>
  <si>
    <t>FECHA DE VENCIMIENTO: 05-MAR-2015</t>
  </si>
  <si>
    <t>(17/01/15)</t>
  </si>
  <si>
    <t>(18/03/15)</t>
  </si>
  <si>
    <t>(17/02/15)</t>
  </si>
  <si>
    <t>Consumo Energía MAR 2015</t>
  </si>
  <si>
    <t>FECHA DE VENCIMIENTO: 07-ABR-2015</t>
  </si>
  <si>
    <t>Consumo Energía ABR 2015</t>
  </si>
  <si>
    <t>(17/04/15)</t>
  </si>
  <si>
    <t>FECHA DE VENCIMIENTO: 06-MAY-2015</t>
  </si>
  <si>
    <t>Nota de Débito Res. 57-2015-OS/CD</t>
  </si>
  <si>
    <t>Consumo Energía MAY 2015</t>
  </si>
  <si>
    <t>FECHA DE VENCIMIENTO: 04-JUN-2015</t>
  </si>
  <si>
    <t>(17/05/15)</t>
  </si>
  <si>
    <t>(17/06/15)</t>
  </si>
  <si>
    <t>(19/05/15)</t>
  </si>
  <si>
    <t>FECHA DE VENCIMIENTO: 06-JUL-2015</t>
  </si>
  <si>
    <t>Consumo Energía JUN 2015</t>
  </si>
  <si>
    <t>(16/07/15)</t>
  </si>
  <si>
    <t>FECHA DE VENCIMIENTO: 05-AGO-2015</t>
  </si>
  <si>
    <t>Consumo Energía JUL 2015</t>
  </si>
  <si>
    <t>FECHA DE VENCIMIENTO: 03-SET-2015</t>
  </si>
  <si>
    <t>(18/08/15)</t>
  </si>
  <si>
    <t>Consumo Energía AGOSTO 2015</t>
  </si>
  <si>
    <t>(17/09/15)</t>
  </si>
  <si>
    <t>Consumo Energía SETIEMBRE 2015</t>
  </si>
  <si>
    <t>FECHA DE VENCIMIENTO: 05-OCT-2015</t>
  </si>
  <si>
    <t>Sr. Miguel Angel Feijoo</t>
  </si>
  <si>
    <t>MEDIDOR 2 - M2 (Sr. Miguel Feijoo)</t>
  </si>
  <si>
    <t>Consumo Energía OCTUBRE 2015</t>
  </si>
  <si>
    <t>FECHA DE VENCIMIENTO: 04-NOV-2015</t>
  </si>
  <si>
    <t>(19/10/15)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</si>
</sst>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S/.&quot;\ #,##0.00;[Red]&quot;S/.&quot;\ \-#,##0.00"/>
    <numFmt numFmtId="164" formatCode="0.0"/>
    <numFmt numFmtId="165" formatCode="0.0000"/>
    <numFmt numFmtId="166" formatCode="0.000"/>
    <numFmt numFmtId="167" formatCode="&quot;S/.&quot;\ #,##0.0;[Red]&quot;S/.&quot;\ \-#,##0.0"/>
  </numFmts>
  <fonts count="10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2" fontId="6" fillId="0" borderId="3" xfId="0" applyNumberFormat="1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vertical="center"/>
    </xf>
    <xf numFmtId="0" fontId="6" fillId="0" borderId="5" xfId="0" applyFont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0" fontId="6" fillId="0" borderId="6" xfId="0" applyFont="1" applyBorder="1" applyAlignment="1">
      <alignment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3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5" fillId="0" borderId="0" xfId="0" applyNumberFormat="1" applyFont="1" applyAlignment="1">
      <alignment vertical="center"/>
    </xf>
    <xf numFmtId="8" fontId="6" fillId="0" borderId="0" xfId="0" applyNumberFormat="1" applyFont="1" applyAlignment="1">
      <alignment vertical="center"/>
    </xf>
    <xf numFmtId="0" fontId="6" fillId="0" borderId="8" xfId="0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0" xfId="0" applyNumberFormat="1" applyFont="1"/>
    <xf numFmtId="0" fontId="6" fillId="0" borderId="0" xfId="0" applyFont="1"/>
    <xf numFmtId="165" fontId="6" fillId="0" borderId="0" xfId="0" applyNumberFormat="1" applyFont="1"/>
    <xf numFmtId="2" fontId="5" fillId="0" borderId="0" xfId="0" applyNumberFormat="1" applyFont="1"/>
    <xf numFmtId="165" fontId="6" fillId="0" borderId="0" xfId="0" applyNumberFormat="1" applyFont="1" applyAlignment="1">
      <alignment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8" fontId="5" fillId="0" borderId="0" xfId="0" applyNumberFormat="1" applyFont="1"/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8" fontId="8" fillId="2" borderId="0" xfId="0" applyNumberFormat="1" applyFont="1" applyFill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8" fontId="5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2" fontId="6" fillId="0" borderId="0" xfId="0" applyNumberFormat="1" applyFont="1" applyFill="1" applyBorder="1" applyAlignment="1">
      <alignment horizontal="right" vertical="center"/>
    </xf>
    <xf numFmtId="2" fontId="6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/>
    <xf numFmtId="8" fontId="6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8" fontId="5" fillId="0" borderId="0" xfId="0" applyNumberFormat="1" applyFont="1" applyFill="1" applyBorder="1"/>
    <xf numFmtId="2" fontId="6" fillId="0" borderId="11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2" fontId="6" fillId="0" borderId="12" xfId="0" applyNumberFormat="1" applyFont="1" applyBorder="1" applyAlignment="1">
      <alignment vertical="center"/>
    </xf>
    <xf numFmtId="2" fontId="6" fillId="0" borderId="1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right" vertical="center"/>
    </xf>
    <xf numFmtId="0" fontId="7" fillId="2" borderId="16" xfId="0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vertical="center"/>
    </xf>
    <xf numFmtId="166" fontId="6" fillId="0" borderId="0" xfId="0" applyNumberFormat="1" applyFont="1" applyFill="1" applyBorder="1"/>
    <xf numFmtId="165" fontId="6" fillId="0" borderId="0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7" fontId="5" fillId="0" borderId="0" xfId="0" applyNumberFormat="1" applyFont="1"/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85"/>
  <sheetViews>
    <sheetView zoomScale="145" zoomScaleNormal="145" workbookViewId="0"/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25</v>
      </c>
      <c r="B2" s="4"/>
      <c r="C2" s="4"/>
      <c r="D2" s="4"/>
      <c r="E2" s="4"/>
      <c r="F2" s="5"/>
      <c r="G2" s="4"/>
      <c r="H2" s="4"/>
      <c r="K2" s="7" t="s">
        <v>30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48" t="s">
        <v>16</v>
      </c>
      <c r="J4" s="48" t="s">
        <v>17</v>
      </c>
      <c r="K4" s="48" t="s">
        <v>29</v>
      </c>
    </row>
    <row r="5" spans="1:11" ht="10.15" customHeight="1" x14ac:dyDescent="0.25">
      <c r="A5" s="9" t="s">
        <v>0</v>
      </c>
      <c r="B5" s="10">
        <v>10853.8</v>
      </c>
      <c r="C5" s="11" t="s">
        <v>26</v>
      </c>
      <c r="D5" s="12"/>
      <c r="E5" s="8" t="s">
        <v>2</v>
      </c>
      <c r="F5" s="13"/>
      <c r="G5" s="14">
        <v>2.41</v>
      </c>
      <c r="H5" s="14"/>
      <c r="I5" s="15">
        <f>(G5/3)</f>
        <v>0.80333333333333334</v>
      </c>
      <c r="J5" s="15">
        <f>(G5/3)</f>
        <v>0.80333333333333334</v>
      </c>
      <c r="K5" s="36">
        <f>(G5/3)</f>
        <v>0.80333333333333334</v>
      </c>
    </row>
    <row r="6" spans="1:11" ht="10.15" customHeight="1" x14ac:dyDescent="0.25">
      <c r="A6" s="9" t="s">
        <v>1</v>
      </c>
      <c r="B6" s="10">
        <v>10663.5</v>
      </c>
      <c r="C6" s="11" t="s">
        <v>14</v>
      </c>
      <c r="D6" s="12"/>
      <c r="E6" s="8" t="s">
        <v>21</v>
      </c>
      <c r="F6" s="13"/>
      <c r="G6" s="14">
        <v>1.02</v>
      </c>
      <c r="H6" s="14"/>
      <c r="I6" s="15">
        <f t="shared" ref="I6:I10" si="0">(G6/3)</f>
        <v>0.34</v>
      </c>
      <c r="J6" s="15">
        <f>(G6/3)</f>
        <v>0.34</v>
      </c>
      <c r="K6" s="36">
        <f>(G6/3)</f>
        <v>0.34</v>
      </c>
    </row>
    <row r="7" spans="1:11" ht="10.15" customHeight="1" x14ac:dyDescent="0.25">
      <c r="A7" s="16" t="s">
        <v>11</v>
      </c>
      <c r="B7" s="17">
        <f>(B5-B6)</f>
        <v>190.29999999999927</v>
      </c>
      <c r="C7" s="18" t="s">
        <v>10</v>
      </c>
      <c r="D7" s="12"/>
      <c r="E7" s="8" t="s">
        <v>20</v>
      </c>
      <c r="F7" s="13">
        <v>0.37959999999999999</v>
      </c>
      <c r="G7" s="19">
        <f>(B7*F7)</f>
        <v>72.23787999999972</v>
      </c>
      <c r="H7" s="19"/>
      <c r="I7" s="20">
        <f>(B12*F7)</f>
        <v>19.473480000000006</v>
      </c>
      <c r="J7" s="20">
        <f>(B17*F7)</f>
        <v>33.784399999999998</v>
      </c>
      <c r="K7" s="39">
        <f>(F7*B20)</f>
        <v>18.97999999999972</v>
      </c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15">
        <f t="shared" ref="J8:J10" si="1">(G8/3)</f>
        <v>1.6666666666666667</v>
      </c>
      <c r="K8" s="36">
        <f>(G8/3)</f>
        <v>1.6666666666666667</v>
      </c>
    </row>
    <row r="9" spans="1:11" ht="10.15" customHeight="1" x14ac:dyDescent="0.25">
      <c r="A9" s="92" t="s">
        <v>18</v>
      </c>
      <c r="B9" s="93"/>
      <c r="C9" s="94"/>
      <c r="D9" s="8"/>
      <c r="E9" s="8" t="s">
        <v>22</v>
      </c>
      <c r="F9" s="13"/>
      <c r="G9" s="14">
        <f>((SUM(G5:G8))*0.18) - 0.01</f>
        <v>14.51021839999995</v>
      </c>
      <c r="H9" s="14"/>
      <c r="I9" s="14">
        <f t="shared" ref="I9:K9" si="2">((SUM(I5:I8))*0.18) - 0.01</f>
        <v>4.0010264000000015</v>
      </c>
      <c r="J9" s="14">
        <f t="shared" si="2"/>
        <v>6.5769919999999988</v>
      </c>
      <c r="K9" s="14">
        <f t="shared" si="2"/>
        <v>3.9121999999999502</v>
      </c>
    </row>
    <row r="10" spans="1:11" ht="10.15" customHeight="1" x14ac:dyDescent="0.25">
      <c r="A10" s="21" t="s">
        <v>0</v>
      </c>
      <c r="B10" s="22">
        <v>324</v>
      </c>
      <c r="C10" s="23" t="s">
        <v>26</v>
      </c>
      <c r="D10" s="8"/>
      <c r="E10" s="8" t="s">
        <v>23</v>
      </c>
      <c r="F10" s="13">
        <v>7.6E-3</v>
      </c>
      <c r="G10" s="14">
        <v>1.45</v>
      </c>
      <c r="H10" s="14"/>
      <c r="I10" s="15">
        <f t="shared" si="0"/>
        <v>0.48333333333333334</v>
      </c>
      <c r="J10" s="15">
        <f t="shared" si="1"/>
        <v>0.48333333333333334</v>
      </c>
      <c r="K10" s="36">
        <f>(G10/3)</f>
        <v>0.48333333333333334</v>
      </c>
    </row>
    <row r="11" spans="1:11" ht="10.15" customHeight="1" x14ac:dyDescent="0.25">
      <c r="A11" s="24" t="s">
        <v>1</v>
      </c>
      <c r="B11" s="12">
        <v>272.7</v>
      </c>
      <c r="C11" s="11" t="s">
        <v>15</v>
      </c>
      <c r="D11" s="8"/>
      <c r="E11" s="8"/>
      <c r="F11" s="13"/>
      <c r="G11" s="14"/>
      <c r="H11" s="14"/>
      <c r="I11" s="15"/>
      <c r="J11" s="15"/>
      <c r="K11" s="37"/>
    </row>
    <row r="12" spans="1:11" ht="10.15" customHeight="1" x14ac:dyDescent="0.25">
      <c r="A12" s="25" t="s">
        <v>11</v>
      </c>
      <c r="B12" s="26">
        <f>(B10-B11)</f>
        <v>51.300000000000011</v>
      </c>
      <c r="C12" s="18" t="s">
        <v>10</v>
      </c>
      <c r="D12" s="12"/>
      <c r="E12" s="8" t="s">
        <v>4</v>
      </c>
      <c r="F12" s="13"/>
      <c r="G12" s="14">
        <f>SUM(G5:G8)+SUM(G9:G10)-G11</f>
        <v>96.628098399999672</v>
      </c>
      <c r="H12" s="14"/>
      <c r="I12" s="14">
        <f>SUM(I5:I8)+SUM(I9:I10)-I11</f>
        <v>26.767839733333343</v>
      </c>
      <c r="J12" s="14">
        <f>SUM(J5:J8)+SUM(J9:J10)-J11</f>
        <v>43.654725333333324</v>
      </c>
      <c r="K12" s="14">
        <f>SUM(K5:K8)+SUM(K9:K10)-K11</f>
        <v>26.185533333333005</v>
      </c>
    </row>
    <row r="13" spans="1:11" ht="10.15" customHeight="1" x14ac:dyDescent="0.25">
      <c r="A13" s="8"/>
      <c r="B13" s="8"/>
      <c r="C13" s="8"/>
      <c r="D13" s="12"/>
      <c r="E13" s="8"/>
      <c r="F13" s="13"/>
      <c r="G13" s="14"/>
      <c r="H13" s="14"/>
      <c r="I13" s="15"/>
      <c r="J13" s="15"/>
      <c r="K13" s="37"/>
    </row>
    <row r="14" spans="1:11" ht="10.15" customHeight="1" x14ac:dyDescent="0.25">
      <c r="A14" s="92" t="s">
        <v>19</v>
      </c>
      <c r="B14" s="93"/>
      <c r="C14" s="94"/>
      <c r="D14" s="12"/>
      <c r="E14" s="8" t="s">
        <v>5</v>
      </c>
      <c r="F14" s="13"/>
      <c r="G14" s="14">
        <v>0.01</v>
      </c>
      <c r="H14" s="14"/>
      <c r="I14" s="40">
        <f>G14/3</f>
        <v>3.3333333333333335E-3</v>
      </c>
      <c r="J14" s="40">
        <f>G14/3</f>
        <v>3.3333333333333335E-3</v>
      </c>
      <c r="K14" s="38">
        <f>(G14/3)</f>
        <v>3.3333333333333335E-3</v>
      </c>
    </row>
    <row r="15" spans="1:11" ht="10.15" customHeight="1" x14ac:dyDescent="0.25">
      <c r="A15" s="27" t="s">
        <v>0</v>
      </c>
      <c r="B15" s="27">
        <v>492.8</v>
      </c>
      <c r="C15" s="23" t="s">
        <v>26</v>
      </c>
      <c r="D15" s="8"/>
      <c r="E15" s="8" t="s">
        <v>6</v>
      </c>
      <c r="F15" s="13"/>
      <c r="G15" s="14">
        <v>0.04</v>
      </c>
      <c r="H15" s="14"/>
      <c r="I15" s="32"/>
      <c r="J15" s="8"/>
      <c r="K15" s="37"/>
    </row>
    <row r="16" spans="1:11" ht="10.15" customHeight="1" x14ac:dyDescent="0.25">
      <c r="A16" s="9" t="s">
        <v>1</v>
      </c>
      <c r="B16" s="28">
        <v>403.8</v>
      </c>
      <c r="C16" s="11" t="s">
        <v>15</v>
      </c>
      <c r="D16" s="8"/>
      <c r="E16" s="8"/>
      <c r="F16" s="29"/>
      <c r="G16" s="8"/>
      <c r="H16" s="8"/>
      <c r="I16" s="8"/>
      <c r="J16" s="8"/>
      <c r="K16" s="37"/>
    </row>
    <row r="17" spans="1:11" ht="10.15" customHeight="1" x14ac:dyDescent="0.25">
      <c r="A17" s="16" t="s">
        <v>11</v>
      </c>
      <c r="B17" s="16">
        <f>(B15-B16)</f>
        <v>89</v>
      </c>
      <c r="C17" s="18" t="s">
        <v>10</v>
      </c>
      <c r="D17" s="8"/>
      <c r="E17" s="42" t="s">
        <v>24</v>
      </c>
      <c r="F17" s="30"/>
      <c r="G17" s="31">
        <f>(G12+G14-G15)</f>
        <v>96.598098399999671</v>
      </c>
      <c r="H17" s="31"/>
      <c r="I17" s="31">
        <f>(I12+I14)</f>
        <v>26.771173066666677</v>
      </c>
      <c r="J17" s="31">
        <f>(J12+J14)</f>
        <v>43.658058666666655</v>
      </c>
      <c r="K17" s="31">
        <f>(K12+K14)</f>
        <v>26.188866666666339</v>
      </c>
    </row>
    <row r="18" spans="1:11" ht="10.15" customHeight="1" x14ac:dyDescent="0.25">
      <c r="A18" s="8"/>
      <c r="B18" s="8"/>
      <c r="C18" s="8"/>
      <c r="D18" s="12"/>
    </row>
    <row r="19" spans="1:11" ht="10.15" customHeight="1" x14ac:dyDescent="0.25">
      <c r="A19" s="92" t="s">
        <v>27</v>
      </c>
      <c r="B19" s="93"/>
      <c r="C19" s="94"/>
      <c r="D19" s="12"/>
      <c r="E19" s="45" t="s">
        <v>34</v>
      </c>
      <c r="F19" s="46"/>
      <c r="G19" s="47"/>
    </row>
    <row r="20" spans="1:11" ht="10.15" customHeight="1" x14ac:dyDescent="0.25">
      <c r="A20" s="33" t="s">
        <v>28</v>
      </c>
      <c r="B20" s="34">
        <f>(B7-B12-B17)</f>
        <v>49.999999999999261</v>
      </c>
      <c r="C20" s="35" t="s">
        <v>10</v>
      </c>
      <c r="D20" s="12"/>
      <c r="E20" s="42" t="s">
        <v>31</v>
      </c>
      <c r="F20" s="43"/>
      <c r="G20" s="44">
        <v>26.8</v>
      </c>
      <c r="H20" s="31"/>
      <c r="I20" s="8"/>
      <c r="J20" s="8"/>
    </row>
    <row r="21" spans="1:11" ht="10.15" customHeight="1" x14ac:dyDescent="0.25">
      <c r="E21" s="42" t="s">
        <v>32</v>
      </c>
      <c r="F21" s="43"/>
      <c r="G21" s="44">
        <v>43.6</v>
      </c>
      <c r="H21" s="44"/>
      <c r="I21" s="37"/>
      <c r="J21" s="37"/>
      <c r="K21" s="37"/>
    </row>
    <row r="22" spans="1:11" ht="10.15" customHeight="1" x14ac:dyDescent="0.25">
      <c r="E22" s="42" t="s">
        <v>33</v>
      </c>
      <c r="F22" s="43"/>
      <c r="G22" s="44">
        <v>26.2</v>
      </c>
      <c r="H22" s="44"/>
      <c r="I22" s="37"/>
      <c r="J22" s="37"/>
      <c r="K22" s="37"/>
    </row>
    <row r="23" spans="1:11" ht="10.15" customHeight="1" x14ac:dyDescent="0.25"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54"/>
      <c r="B26" s="55"/>
      <c r="C26" s="55"/>
      <c r="D26" s="55"/>
      <c r="E26" s="55"/>
      <c r="F26" s="56"/>
      <c r="G26" s="55"/>
      <c r="H26" s="55"/>
      <c r="I26" s="2"/>
      <c r="J26" s="2"/>
      <c r="K26" s="57"/>
    </row>
    <row r="27" spans="1:11" ht="10.15" customHeight="1" x14ac:dyDescent="0.25">
      <c r="A27" s="55"/>
      <c r="B27" s="55"/>
      <c r="C27" s="55"/>
      <c r="D27" s="55"/>
      <c r="E27" s="55"/>
      <c r="F27" s="56"/>
      <c r="G27" s="55"/>
      <c r="H27" s="55"/>
      <c r="I27" s="55"/>
      <c r="J27" s="55"/>
      <c r="K27" s="2"/>
    </row>
    <row r="28" spans="1:11" ht="10.15" customHeight="1" x14ac:dyDescent="0.25">
      <c r="A28" s="96"/>
      <c r="B28" s="96"/>
      <c r="C28" s="96"/>
      <c r="D28" s="49"/>
      <c r="E28" s="53"/>
      <c r="F28" s="53"/>
      <c r="G28" s="53"/>
      <c r="H28" s="53"/>
      <c r="I28" s="53"/>
      <c r="J28" s="53"/>
      <c r="K28" s="53"/>
    </row>
    <row r="29" spans="1:11" ht="10.15" customHeight="1" x14ac:dyDescent="0.25">
      <c r="A29" s="49"/>
      <c r="B29" s="58"/>
      <c r="C29" s="49"/>
      <c r="D29" s="49"/>
      <c r="E29" s="49"/>
      <c r="F29" s="59"/>
      <c r="G29" s="60"/>
      <c r="H29" s="60"/>
      <c r="I29" s="58"/>
      <c r="J29" s="58"/>
      <c r="K29" s="61"/>
    </row>
    <row r="30" spans="1:11" ht="10.15" customHeight="1" x14ac:dyDescent="0.25">
      <c r="A30" s="49"/>
      <c r="B30" s="58"/>
      <c r="C30" s="49"/>
      <c r="D30" s="49"/>
      <c r="E30" s="49"/>
      <c r="F30" s="59"/>
      <c r="G30" s="60"/>
      <c r="H30" s="60"/>
      <c r="I30" s="58"/>
      <c r="J30" s="58"/>
      <c r="K30" s="61"/>
    </row>
    <row r="31" spans="1:11" ht="10.15" customHeight="1" x14ac:dyDescent="0.25">
      <c r="A31" s="49"/>
      <c r="B31" s="58"/>
      <c r="C31" s="49"/>
      <c r="D31" s="49"/>
      <c r="E31" s="49"/>
      <c r="F31" s="59"/>
      <c r="G31" s="62"/>
      <c r="H31" s="62"/>
      <c r="I31" s="63"/>
      <c r="J31" s="63"/>
      <c r="K31" s="64"/>
    </row>
    <row r="32" spans="1:11" ht="10.15" customHeight="1" x14ac:dyDescent="0.25">
      <c r="A32" s="49"/>
      <c r="B32" s="49"/>
      <c r="C32" s="49"/>
      <c r="D32" s="49"/>
      <c r="E32" s="49"/>
      <c r="F32" s="59"/>
      <c r="G32" s="60"/>
      <c r="H32" s="60"/>
      <c r="I32" s="58"/>
      <c r="J32" s="58"/>
      <c r="K32" s="61"/>
    </row>
    <row r="33" spans="1:11" ht="10.15" customHeight="1" x14ac:dyDescent="0.25">
      <c r="A33" s="95"/>
      <c r="B33" s="95"/>
      <c r="C33" s="95"/>
      <c r="D33" s="49"/>
      <c r="E33" s="49"/>
      <c r="F33" s="59"/>
      <c r="G33" s="60"/>
      <c r="H33" s="60"/>
      <c r="I33" s="60"/>
      <c r="J33" s="60"/>
      <c r="K33" s="60"/>
    </row>
    <row r="34" spans="1:11" ht="10.15" customHeight="1" x14ac:dyDescent="0.25">
      <c r="A34" s="49"/>
      <c r="B34" s="49"/>
      <c r="C34" s="49"/>
      <c r="D34" s="49"/>
      <c r="E34" s="49"/>
      <c r="F34" s="59"/>
      <c r="G34" s="60"/>
      <c r="H34" s="60"/>
      <c r="I34" s="58"/>
      <c r="J34" s="58"/>
      <c r="K34" s="61"/>
    </row>
    <row r="35" spans="1:11" ht="10.15" customHeight="1" x14ac:dyDescent="0.25">
      <c r="A35" s="49"/>
      <c r="B35" s="49"/>
      <c r="C35" s="49"/>
      <c r="D35" s="49"/>
      <c r="E35" s="49"/>
      <c r="F35" s="59"/>
      <c r="G35" s="60"/>
      <c r="H35" s="60"/>
      <c r="I35" s="58"/>
      <c r="J35" s="58"/>
      <c r="K35" s="65"/>
    </row>
    <row r="36" spans="1:11" ht="10.15" customHeight="1" x14ac:dyDescent="0.25">
      <c r="A36" s="49"/>
      <c r="B36" s="49"/>
      <c r="C36" s="49"/>
      <c r="D36" s="49"/>
      <c r="E36" s="49"/>
      <c r="F36" s="59"/>
      <c r="G36" s="60"/>
      <c r="H36" s="60"/>
      <c r="I36" s="60"/>
      <c r="J36" s="60"/>
      <c r="K36" s="60"/>
    </row>
    <row r="37" spans="1:11" ht="10.15" customHeight="1" x14ac:dyDescent="0.25">
      <c r="A37" s="49"/>
      <c r="B37" s="49"/>
      <c r="C37" s="49"/>
      <c r="D37" s="49"/>
      <c r="E37" s="49"/>
      <c r="F37" s="59"/>
      <c r="G37" s="60"/>
      <c r="H37" s="60"/>
      <c r="I37" s="58"/>
      <c r="J37" s="58"/>
      <c r="K37" s="65"/>
    </row>
    <row r="38" spans="1:11" ht="10.15" customHeight="1" x14ac:dyDescent="0.25">
      <c r="A38" s="95"/>
      <c r="B38" s="95"/>
      <c r="C38" s="95"/>
      <c r="D38" s="49"/>
      <c r="E38" s="49"/>
      <c r="F38" s="59"/>
      <c r="G38" s="60"/>
      <c r="H38" s="60"/>
      <c r="I38" s="66"/>
      <c r="J38" s="66"/>
      <c r="K38" s="67"/>
    </row>
    <row r="39" spans="1:11" ht="10.15" customHeight="1" x14ac:dyDescent="0.25">
      <c r="A39" s="49"/>
      <c r="B39" s="49"/>
      <c r="C39" s="49"/>
      <c r="D39" s="49"/>
      <c r="E39" s="49"/>
      <c r="F39" s="59"/>
      <c r="G39" s="60"/>
      <c r="H39" s="60"/>
      <c r="I39" s="68"/>
      <c r="J39" s="49"/>
      <c r="K39" s="65"/>
    </row>
    <row r="40" spans="1:11" ht="10.15" customHeight="1" x14ac:dyDescent="0.25">
      <c r="A40" s="49"/>
      <c r="B40" s="69"/>
      <c r="C40" s="49"/>
      <c r="D40" s="49"/>
      <c r="E40" s="49"/>
      <c r="F40" s="50"/>
      <c r="G40" s="49"/>
      <c r="H40" s="49"/>
      <c r="I40" s="49"/>
      <c r="J40" s="49"/>
      <c r="K40" s="65"/>
    </row>
    <row r="41" spans="1:11" ht="10.15" customHeight="1" x14ac:dyDescent="0.25">
      <c r="A41" s="49"/>
      <c r="B41" s="49"/>
      <c r="C41" s="49"/>
      <c r="D41" s="49"/>
      <c r="E41" s="70"/>
      <c r="F41" s="71"/>
      <c r="G41" s="52"/>
      <c r="H41" s="52"/>
      <c r="I41" s="52"/>
      <c r="J41" s="52"/>
      <c r="K41" s="52"/>
    </row>
    <row r="42" spans="1:11" ht="10.15" customHeight="1" x14ac:dyDescent="0.25">
      <c r="A42" s="49"/>
      <c r="B42" s="49"/>
      <c r="C42" s="49"/>
      <c r="D42" s="49"/>
      <c r="E42" s="2"/>
      <c r="F42" s="3"/>
      <c r="G42" s="2"/>
      <c r="H42" s="2"/>
      <c r="I42" s="2"/>
      <c r="J42" s="2"/>
      <c r="K42" s="2"/>
    </row>
    <row r="43" spans="1:11" ht="10.15" customHeight="1" x14ac:dyDescent="0.25">
      <c r="A43" s="95"/>
      <c r="B43" s="95"/>
      <c r="C43" s="95"/>
      <c r="D43" s="49"/>
      <c r="E43" s="72"/>
      <c r="F43" s="73"/>
      <c r="G43" s="74"/>
      <c r="H43" s="2"/>
      <c r="I43" s="2"/>
      <c r="J43" s="2"/>
      <c r="K43" s="2"/>
    </row>
    <row r="44" spans="1:11" ht="10.15" customHeight="1" x14ac:dyDescent="0.25">
      <c r="A44" s="49"/>
      <c r="B44" s="58"/>
      <c r="C44" s="49"/>
      <c r="D44" s="49"/>
      <c r="E44" s="70"/>
      <c r="F44" s="75"/>
      <c r="G44" s="76"/>
      <c r="H44" s="52"/>
      <c r="I44" s="49"/>
      <c r="J44" s="49"/>
      <c r="K44" s="2"/>
    </row>
    <row r="45" spans="1:11" ht="10.15" customHeight="1" x14ac:dyDescent="0.25">
      <c r="A45" s="2"/>
      <c r="B45" s="2"/>
      <c r="C45" s="2"/>
      <c r="D45" s="2"/>
      <c r="E45" s="70"/>
      <c r="F45" s="75"/>
      <c r="G45" s="76"/>
      <c r="H45" s="76"/>
      <c r="I45" s="65"/>
      <c r="J45" s="65"/>
      <c r="K45" s="65"/>
    </row>
    <row r="46" spans="1:11" ht="10.15" customHeight="1" x14ac:dyDescent="0.25">
      <c r="A46" s="2"/>
      <c r="B46" s="2"/>
      <c r="C46" s="2"/>
      <c r="D46" s="2"/>
      <c r="E46" s="70"/>
      <c r="F46" s="75"/>
      <c r="G46" s="76"/>
      <c r="H46" s="76"/>
      <c r="I46" s="65"/>
      <c r="J46" s="65"/>
      <c r="K46" s="65"/>
    </row>
    <row r="47" spans="1:11" ht="10.15" customHeight="1" x14ac:dyDescent="0.25">
      <c r="A47" s="2"/>
      <c r="B47" s="2"/>
      <c r="C47" s="2"/>
      <c r="D47" s="2"/>
      <c r="E47" s="2"/>
      <c r="F47" s="3"/>
      <c r="G47" s="2"/>
      <c r="H47" s="76"/>
      <c r="I47" s="65"/>
      <c r="J47" s="65"/>
      <c r="K47" s="65"/>
    </row>
    <row r="48" spans="1:11" ht="10.15" customHeight="1" x14ac:dyDescent="0.25">
      <c r="A48" s="2"/>
      <c r="B48" s="2"/>
      <c r="C48" s="2"/>
      <c r="D48" s="2"/>
      <c r="E48" s="2"/>
      <c r="F48" s="3"/>
      <c r="G48" s="2"/>
      <c r="H48" s="2"/>
      <c r="I48" s="2"/>
      <c r="J48" s="2"/>
      <c r="K48" s="2"/>
    </row>
    <row r="49" spans="1:11" x14ac:dyDescent="0.25">
      <c r="A49" s="54"/>
      <c r="B49" s="55"/>
      <c r="C49" s="55"/>
      <c r="D49" s="55"/>
      <c r="E49" s="55"/>
      <c r="F49" s="56"/>
      <c r="G49" s="55"/>
      <c r="H49" s="55"/>
      <c r="I49" s="55"/>
      <c r="J49" s="55"/>
      <c r="K49" s="2"/>
    </row>
    <row r="50" spans="1:11" x14ac:dyDescent="0.25">
      <c r="A50" s="54"/>
      <c r="B50" s="55"/>
      <c r="C50" s="55"/>
      <c r="D50" s="55"/>
      <c r="E50" s="55"/>
      <c r="F50" s="56"/>
      <c r="G50" s="55"/>
      <c r="H50" s="55"/>
      <c r="I50" s="2"/>
      <c r="J50" s="2"/>
      <c r="K50" s="57"/>
    </row>
    <row r="51" spans="1:11" ht="10.15" customHeight="1" x14ac:dyDescent="0.25">
      <c r="A51" s="55"/>
      <c r="B51" s="55"/>
      <c r="C51" s="55"/>
      <c r="D51" s="55"/>
      <c r="E51" s="55"/>
      <c r="F51" s="56"/>
      <c r="G51" s="55"/>
      <c r="H51" s="55"/>
      <c r="I51" s="55"/>
      <c r="J51" s="55"/>
      <c r="K51" s="2"/>
    </row>
    <row r="52" spans="1:11" ht="10.15" customHeight="1" x14ac:dyDescent="0.25">
      <c r="A52" s="96"/>
      <c r="B52" s="96"/>
      <c r="C52" s="96"/>
      <c r="D52" s="49"/>
      <c r="E52" s="53"/>
      <c r="F52" s="53"/>
      <c r="G52" s="53"/>
      <c r="H52" s="53"/>
      <c r="I52" s="53"/>
      <c r="J52" s="53"/>
      <c r="K52" s="53"/>
    </row>
    <row r="53" spans="1:11" ht="10.15" customHeight="1" x14ac:dyDescent="0.25">
      <c r="A53" s="49"/>
      <c r="B53" s="58"/>
      <c r="C53" s="49"/>
      <c r="D53" s="49"/>
      <c r="E53" s="49"/>
      <c r="F53" s="59"/>
      <c r="G53" s="60"/>
      <c r="H53" s="60"/>
      <c r="I53" s="58"/>
      <c r="J53" s="58"/>
      <c r="K53" s="61"/>
    </row>
    <row r="54" spans="1:11" ht="10.15" customHeight="1" x14ac:dyDescent="0.25">
      <c r="A54" s="49"/>
      <c r="B54" s="58"/>
      <c r="C54" s="49"/>
      <c r="D54" s="49"/>
      <c r="E54" s="49"/>
      <c r="F54" s="59"/>
      <c r="G54" s="60"/>
      <c r="H54" s="60"/>
      <c r="I54" s="58"/>
      <c r="J54" s="58"/>
      <c r="K54" s="61"/>
    </row>
    <row r="55" spans="1:11" ht="10.15" customHeight="1" x14ac:dyDescent="0.25">
      <c r="A55" s="49"/>
      <c r="B55" s="58"/>
      <c r="C55" s="49"/>
      <c r="D55" s="49"/>
      <c r="E55" s="49"/>
      <c r="F55" s="59"/>
      <c r="G55" s="62"/>
      <c r="H55" s="62"/>
      <c r="I55" s="63"/>
      <c r="J55" s="63"/>
      <c r="K55" s="64"/>
    </row>
    <row r="56" spans="1:11" ht="10.15" customHeight="1" x14ac:dyDescent="0.25">
      <c r="A56" s="49"/>
      <c r="B56" s="49"/>
      <c r="C56" s="49"/>
      <c r="D56" s="49"/>
      <c r="E56" s="49"/>
      <c r="F56" s="59"/>
      <c r="G56" s="60"/>
      <c r="H56" s="60"/>
      <c r="I56" s="58"/>
      <c r="J56" s="58"/>
      <c r="K56" s="61"/>
    </row>
    <row r="57" spans="1:11" ht="10.15" customHeight="1" x14ac:dyDescent="0.25">
      <c r="A57" s="95"/>
      <c r="B57" s="95"/>
      <c r="C57" s="95"/>
      <c r="D57" s="49"/>
      <c r="E57" s="49"/>
      <c r="F57" s="59"/>
      <c r="G57" s="60"/>
      <c r="H57" s="60"/>
      <c r="I57" s="60"/>
      <c r="J57" s="60"/>
      <c r="K57" s="60"/>
    </row>
    <row r="58" spans="1:11" ht="10.15" customHeight="1" x14ac:dyDescent="0.25">
      <c r="A58" s="49"/>
      <c r="B58" s="49"/>
      <c r="C58" s="49"/>
      <c r="D58" s="49"/>
      <c r="E58" s="49"/>
      <c r="F58" s="59"/>
      <c r="G58" s="60"/>
      <c r="H58" s="60"/>
      <c r="I58" s="58"/>
      <c r="J58" s="58"/>
      <c r="K58" s="61"/>
    </row>
    <row r="59" spans="1:11" ht="10.15" customHeight="1" x14ac:dyDescent="0.25">
      <c r="A59" s="49"/>
      <c r="B59" s="49"/>
      <c r="C59" s="49"/>
      <c r="D59" s="49"/>
      <c r="E59" s="49"/>
      <c r="F59" s="59"/>
      <c r="G59" s="60"/>
      <c r="H59" s="60"/>
      <c r="I59" s="58"/>
      <c r="J59" s="58"/>
      <c r="K59" s="65"/>
    </row>
    <row r="60" spans="1:11" ht="10.15" customHeight="1" x14ac:dyDescent="0.25">
      <c r="A60" s="49"/>
      <c r="B60" s="49"/>
      <c r="C60" s="49"/>
      <c r="D60" s="49"/>
      <c r="E60" s="49"/>
      <c r="F60" s="59"/>
      <c r="G60" s="60"/>
      <c r="H60" s="60"/>
      <c r="I60" s="60"/>
      <c r="J60" s="60"/>
      <c r="K60" s="60"/>
    </row>
    <row r="61" spans="1:11" ht="10.15" customHeight="1" x14ac:dyDescent="0.25">
      <c r="A61" s="49"/>
      <c r="B61" s="49"/>
      <c r="C61" s="49"/>
      <c r="D61" s="49"/>
      <c r="E61" s="49"/>
      <c r="F61" s="59"/>
      <c r="G61" s="60"/>
      <c r="H61" s="60"/>
      <c r="I61" s="58"/>
      <c r="J61" s="58"/>
      <c r="K61" s="65"/>
    </row>
    <row r="62" spans="1:11" ht="10.15" customHeight="1" x14ac:dyDescent="0.25">
      <c r="A62" s="95"/>
      <c r="B62" s="95"/>
      <c r="C62" s="95"/>
      <c r="D62" s="49"/>
      <c r="E62" s="49"/>
      <c r="F62" s="59"/>
      <c r="G62" s="60"/>
      <c r="H62" s="60"/>
      <c r="I62" s="66"/>
      <c r="J62" s="66"/>
      <c r="K62" s="67"/>
    </row>
    <row r="63" spans="1:11" ht="10.15" customHeight="1" x14ac:dyDescent="0.25">
      <c r="A63" s="49"/>
      <c r="B63" s="49"/>
      <c r="C63" s="49"/>
      <c r="D63" s="49"/>
      <c r="E63" s="49"/>
      <c r="F63" s="59"/>
      <c r="G63" s="60"/>
      <c r="H63" s="60"/>
      <c r="I63" s="68"/>
      <c r="J63" s="49"/>
      <c r="K63" s="65"/>
    </row>
    <row r="64" spans="1:11" ht="10.15" customHeight="1" x14ac:dyDescent="0.25">
      <c r="A64" s="49"/>
      <c r="B64" s="69"/>
      <c r="C64" s="49"/>
      <c r="D64" s="49"/>
      <c r="E64" s="49"/>
      <c r="F64" s="50"/>
      <c r="G64" s="49"/>
      <c r="H64" s="49"/>
      <c r="I64" s="49"/>
      <c r="J64" s="49"/>
      <c r="K64" s="65"/>
    </row>
    <row r="65" spans="1:11" ht="10.15" customHeight="1" x14ac:dyDescent="0.25">
      <c r="A65" s="49"/>
      <c r="B65" s="49"/>
      <c r="C65" s="49"/>
      <c r="D65" s="49"/>
      <c r="E65" s="70"/>
      <c r="F65" s="71"/>
      <c r="G65" s="52"/>
      <c r="H65" s="52"/>
      <c r="I65" s="52"/>
      <c r="J65" s="52"/>
      <c r="K65" s="52"/>
    </row>
    <row r="66" spans="1:11" ht="10.15" customHeight="1" x14ac:dyDescent="0.25">
      <c r="A66" s="49"/>
      <c r="B66" s="49"/>
      <c r="C66" s="49"/>
      <c r="D66" s="49"/>
      <c r="E66" s="2"/>
      <c r="F66" s="3"/>
      <c r="G66" s="2"/>
      <c r="H66" s="2"/>
      <c r="I66" s="2"/>
      <c r="J66" s="2"/>
      <c r="K66" s="2"/>
    </row>
    <row r="67" spans="1:11" ht="10.15" customHeight="1" x14ac:dyDescent="0.25">
      <c r="A67" s="95"/>
      <c r="B67" s="95"/>
      <c r="C67" s="95"/>
      <c r="D67" s="49"/>
      <c r="E67" s="72"/>
      <c r="F67" s="73"/>
      <c r="G67" s="74"/>
      <c r="H67" s="2"/>
      <c r="I67" s="2"/>
      <c r="J67" s="2"/>
      <c r="K67" s="2"/>
    </row>
    <row r="68" spans="1:11" ht="10.15" customHeight="1" x14ac:dyDescent="0.25">
      <c r="A68" s="49"/>
      <c r="B68" s="58"/>
      <c r="C68" s="49"/>
      <c r="D68" s="49"/>
      <c r="E68" s="70"/>
      <c r="F68" s="75"/>
      <c r="G68" s="76"/>
      <c r="H68" s="52"/>
      <c r="I68" s="49"/>
      <c r="J68" s="49"/>
      <c r="K68" s="2"/>
    </row>
    <row r="69" spans="1:11" ht="10.15" customHeight="1" x14ac:dyDescent="0.25">
      <c r="A69" s="2"/>
      <c r="B69" s="2"/>
      <c r="C69" s="2"/>
      <c r="D69" s="2"/>
      <c r="E69" s="70"/>
      <c r="F69" s="75"/>
      <c r="G69" s="76"/>
      <c r="H69" s="76"/>
      <c r="I69" s="65"/>
      <c r="J69" s="65"/>
      <c r="K69" s="65"/>
    </row>
    <row r="70" spans="1:11" ht="10.15" customHeight="1" x14ac:dyDescent="0.25">
      <c r="A70" s="2"/>
      <c r="B70" s="2"/>
      <c r="C70" s="2"/>
      <c r="D70" s="2"/>
      <c r="E70" s="70"/>
      <c r="F70" s="75"/>
      <c r="G70" s="76"/>
      <c r="H70" s="76"/>
      <c r="I70" s="65"/>
      <c r="J70" s="65"/>
      <c r="K70" s="65"/>
    </row>
    <row r="71" spans="1:11" ht="10.15" customHeight="1" x14ac:dyDescent="0.25">
      <c r="H71" s="44"/>
      <c r="I71" s="37"/>
      <c r="J71" s="37"/>
      <c r="K71" s="37"/>
    </row>
    <row r="72" spans="1:11" x14ac:dyDescent="0.25">
      <c r="A72" s="49"/>
      <c r="B72" s="49"/>
      <c r="C72" s="49"/>
      <c r="D72" s="49"/>
      <c r="E72" s="51"/>
      <c r="F72" s="50"/>
      <c r="G72" s="52"/>
      <c r="H72" s="52"/>
      <c r="I72" s="49"/>
      <c r="J72" s="49"/>
      <c r="K72" s="2"/>
    </row>
    <row r="73" spans="1:11" x14ac:dyDescent="0.25">
      <c r="A73" s="2"/>
      <c r="B73" s="2"/>
      <c r="C73" s="2"/>
      <c r="D73" s="2"/>
      <c r="E73" s="2"/>
      <c r="F73" s="3"/>
      <c r="G73" s="2"/>
      <c r="H73" s="2"/>
      <c r="I73" s="2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  <row r="85" spans="1:10" x14ac:dyDescent="0.25">
      <c r="A85" s="2"/>
      <c r="B85" s="2"/>
      <c r="C85" s="2"/>
      <c r="D85" s="2"/>
      <c r="E85" s="2"/>
      <c r="F85" s="3"/>
      <c r="G85" s="2"/>
      <c r="H85" s="2"/>
      <c r="I85" s="2"/>
      <c r="J85" s="2"/>
    </row>
  </sheetData>
  <mergeCells count="12">
    <mergeCell ref="A4:C4"/>
    <mergeCell ref="A9:C9"/>
    <mergeCell ref="A14:C14"/>
    <mergeCell ref="A62:C62"/>
    <mergeCell ref="A67:C67"/>
    <mergeCell ref="A19:C19"/>
    <mergeCell ref="A28:C28"/>
    <mergeCell ref="A33:C33"/>
    <mergeCell ref="A38:C38"/>
    <mergeCell ref="A43:C43"/>
    <mergeCell ref="A52:C52"/>
    <mergeCell ref="A57:C57"/>
  </mergeCells>
  <pageMargins left="0.25" right="0.25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B46" zoomScale="130" zoomScaleNormal="130" workbookViewId="0">
      <selection sqref="A1:XFD104857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72</v>
      </c>
      <c r="C2" s="4"/>
      <c r="D2" s="4"/>
      <c r="E2" s="4"/>
      <c r="F2" s="4"/>
      <c r="G2" s="5"/>
      <c r="H2" s="4"/>
      <c r="I2" s="4"/>
      <c r="J2" s="7" t="s">
        <v>71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12999.2</v>
      </c>
      <c r="D5" s="11" t="s">
        <v>69</v>
      </c>
      <c r="E5" s="12"/>
      <c r="F5" s="8" t="s">
        <v>2</v>
      </c>
      <c r="G5" s="13"/>
      <c r="H5" s="14">
        <v>2.4500000000000002</v>
      </c>
      <c r="I5" s="14"/>
      <c r="J5" s="15">
        <f>(H5/3)</f>
        <v>0.81666666666666676</v>
      </c>
      <c r="K5" s="58"/>
      <c r="L5" s="61"/>
    </row>
    <row r="6" spans="2:12" ht="10.15" customHeight="1" x14ac:dyDescent="0.25">
      <c r="B6" s="9" t="s">
        <v>1</v>
      </c>
      <c r="C6" s="10">
        <v>12786.7</v>
      </c>
      <c r="D6" s="11" t="s">
        <v>70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212.5</v>
      </c>
      <c r="D7" s="18" t="s">
        <v>10</v>
      </c>
      <c r="E7" s="12"/>
      <c r="F7" s="8" t="s">
        <v>20</v>
      </c>
      <c r="G7" s="13">
        <v>0.42320000000000002</v>
      </c>
      <c r="H7" s="19">
        <f>(C7*G7)</f>
        <v>89.93</v>
      </c>
      <c r="I7" s="19"/>
      <c r="J7" s="20">
        <f>(C13*G7)</f>
        <v>25.6036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17.685000000000002</v>
      </c>
      <c r="I10" s="14">
        <f>((SUM(I5:I9))*0.18)</f>
        <v>0</v>
      </c>
      <c r="J10" s="14">
        <f>((SUM(J5:J9))*0.18)</f>
        <v>5.1078480000000006</v>
      </c>
      <c r="K10" s="60"/>
      <c r="L10" s="60"/>
    </row>
    <row r="11" spans="2:12" ht="10.15" customHeight="1" x14ac:dyDescent="0.25">
      <c r="B11" s="24" t="s">
        <v>0</v>
      </c>
      <c r="C11" s="10">
        <v>952</v>
      </c>
      <c r="D11" s="11" t="s">
        <v>69</v>
      </c>
      <c r="E11" s="8"/>
      <c r="F11" s="8" t="s">
        <v>23</v>
      </c>
      <c r="G11" s="13">
        <v>7.7000000000000002E-3</v>
      </c>
      <c r="H11" s="14">
        <v>1.64</v>
      </c>
      <c r="I11" s="14"/>
      <c r="J11" s="15">
        <f>(H11/3)</f>
        <v>0.54666666666666663</v>
      </c>
      <c r="K11" s="58"/>
      <c r="L11" s="61"/>
    </row>
    <row r="12" spans="2:12" ht="10.15" customHeight="1" x14ac:dyDescent="0.25">
      <c r="B12" s="9" t="s">
        <v>1</v>
      </c>
      <c r="C12" s="10">
        <v>891.5</v>
      </c>
      <c r="D12" s="11" t="s">
        <v>68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60.5</v>
      </c>
      <c r="D13" s="18" t="s">
        <v>10</v>
      </c>
      <c r="E13" s="12"/>
      <c r="F13" s="8" t="s">
        <v>4</v>
      </c>
      <c r="G13" s="13"/>
      <c r="H13" s="14">
        <f>SUM(H5:H9)+SUM(H10:H11)</f>
        <v>117.57500000000002</v>
      </c>
      <c r="I13" s="14">
        <f>SUM(I5:I9)+SUM(I10:I11)</f>
        <v>0</v>
      </c>
      <c r="J13" s="14">
        <f>SUM(J5:J9)+SUM(J10:J11)</f>
        <v>34.031448000000005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1245</v>
      </c>
      <c r="D16" s="11" t="s">
        <v>69</v>
      </c>
      <c r="E16" s="8"/>
      <c r="F16" s="8" t="s">
        <v>6</v>
      </c>
      <c r="G16" s="13"/>
      <c r="H16" s="14">
        <v>0</v>
      </c>
      <c r="I16" s="14"/>
      <c r="J16" s="32">
        <f>(H16/3)</f>
        <v>0</v>
      </c>
      <c r="K16" s="49"/>
      <c r="L16" s="65"/>
    </row>
    <row r="17" spans="2:12" ht="10.15" customHeight="1" x14ac:dyDescent="0.25">
      <c r="B17" s="24" t="s">
        <v>1</v>
      </c>
      <c r="C17" s="10">
        <v>1169.8</v>
      </c>
      <c r="D17" s="11" t="s">
        <v>70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75.200000000000045</v>
      </c>
      <c r="D18" s="18" t="s">
        <v>10</v>
      </c>
      <c r="E18" s="8"/>
      <c r="F18" s="42" t="s">
        <v>24</v>
      </c>
      <c r="G18" s="30"/>
      <c r="H18" s="31">
        <f>(H13+H15-H16)</f>
        <v>117.59500000000001</v>
      </c>
      <c r="I18" s="31">
        <f t="shared" ref="I18:J18" si="0">(I13+I15-I16)</f>
        <v>0</v>
      </c>
      <c r="J18" s="31">
        <f t="shared" si="0"/>
        <v>34.038114666666672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76.799999999999955</v>
      </c>
      <c r="D21" s="35" t="s">
        <v>10</v>
      </c>
      <c r="E21" s="12"/>
      <c r="F21" s="42" t="s">
        <v>31</v>
      </c>
      <c r="G21" s="43"/>
      <c r="H21" s="88">
        <f>J18</f>
        <v>34.038114666666672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JUN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06-JUL-2015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12999.2</v>
      </c>
      <c r="D29" s="11" t="str">
        <f>D5</f>
        <v>(17/06/15)</v>
      </c>
      <c r="E29" s="12"/>
      <c r="F29" s="8" t="s">
        <v>2</v>
      </c>
      <c r="G29" s="13"/>
      <c r="H29" s="14">
        <f>H5</f>
        <v>2.4500000000000002</v>
      </c>
      <c r="I29" s="14"/>
      <c r="J29" s="15">
        <f>(H29/3)</f>
        <v>0.81666666666666676</v>
      </c>
      <c r="K29" s="58"/>
      <c r="L29" s="61"/>
    </row>
    <row r="30" spans="2:12" ht="10.15" customHeight="1" x14ac:dyDescent="0.25">
      <c r="B30" s="9" t="s">
        <v>1</v>
      </c>
      <c r="C30" s="10">
        <f>C6</f>
        <v>12786.7</v>
      </c>
      <c r="D30" s="11" t="str">
        <f>D6</f>
        <v>(19/05/15)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212.5</v>
      </c>
      <c r="D31" s="18" t="s">
        <v>10</v>
      </c>
      <c r="E31" s="12"/>
      <c r="F31" s="8" t="s">
        <v>20</v>
      </c>
      <c r="G31" s="13">
        <f>G7</f>
        <v>0.42320000000000002</v>
      </c>
      <c r="H31" s="19">
        <f>(C31*G31)</f>
        <v>89.93</v>
      </c>
      <c r="I31" s="19"/>
      <c r="J31" s="20">
        <f>(C42*G31)</f>
        <v>31.82464000000002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17.685000000000002</v>
      </c>
      <c r="I34" s="14">
        <f>((SUM(I29:I33))*0.18)</f>
        <v>0</v>
      </c>
      <c r="J34" s="14">
        <f>((SUM(J29:J33))*0.18)</f>
        <v>6.2276352000000026</v>
      </c>
      <c r="K34" s="58"/>
      <c r="L34" s="65"/>
    </row>
    <row r="35" spans="2:12" ht="10.15" customHeight="1" x14ac:dyDescent="0.25">
      <c r="B35" s="21" t="s">
        <v>0</v>
      </c>
      <c r="C35" s="77">
        <f>C11</f>
        <v>952</v>
      </c>
      <c r="D35" s="23" t="str">
        <f>D29</f>
        <v>(17/06/15)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891.5</v>
      </c>
      <c r="D36" s="11" t="str">
        <f>D30</f>
        <v>(19/05/15)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60.5</v>
      </c>
      <c r="D37" s="18" t="s">
        <v>10</v>
      </c>
      <c r="E37" s="12"/>
      <c r="F37" s="8" t="s">
        <v>4</v>
      </c>
      <c r="G37" s="13"/>
      <c r="H37" s="14">
        <f>SUM(H29:H33)+SUM(H34:H35)</f>
        <v>117.97500000000002</v>
      </c>
      <c r="I37" s="14">
        <f>SUM(I29:I33)+SUM(I34:I35)</f>
        <v>0</v>
      </c>
      <c r="J37" s="14">
        <f>SUM(J29:J33)+SUM(J34:J35)</f>
        <v>41.505608533333351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1245</v>
      </c>
      <c r="D40" s="23" t="str">
        <f>D35</f>
        <v>(17/06/15)</v>
      </c>
      <c r="E40" s="8"/>
      <c r="F40" s="8" t="s">
        <v>6</v>
      </c>
      <c r="G40" s="13"/>
      <c r="H40" s="14">
        <f>H16</f>
        <v>0</v>
      </c>
      <c r="I40" s="14"/>
      <c r="J40" s="32">
        <f>H40/3</f>
        <v>0</v>
      </c>
      <c r="K40" s="52"/>
      <c r="L40" s="52"/>
    </row>
    <row r="41" spans="2:12" ht="10.15" customHeight="1" x14ac:dyDescent="0.25">
      <c r="B41" s="9" t="s">
        <v>1</v>
      </c>
      <c r="C41" s="10">
        <f>C17</f>
        <v>1169.8</v>
      </c>
      <c r="D41" s="11" t="str">
        <f>D36</f>
        <v>(19/05/15)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75.200000000000045</v>
      </c>
      <c r="D42" s="18" t="s">
        <v>10</v>
      </c>
      <c r="E42" s="8"/>
      <c r="F42" s="42" t="s">
        <v>24</v>
      </c>
      <c r="G42" s="30"/>
      <c r="H42" s="31">
        <f>(H37+H39-H40)</f>
        <v>117.99500000000002</v>
      </c>
      <c r="I42" s="31">
        <f t="shared" ref="I42:J42" si="4">(I37+I39-I40)</f>
        <v>0</v>
      </c>
      <c r="J42" s="31">
        <f t="shared" si="4"/>
        <v>41.512275200000019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76.799999999999955</v>
      </c>
      <c r="D45" s="35" t="s">
        <v>10</v>
      </c>
      <c r="E45" s="12"/>
      <c r="F45" s="42" t="s">
        <v>53</v>
      </c>
      <c r="G45" s="43"/>
      <c r="H45" s="88">
        <f>J42</f>
        <v>41.512275200000019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JUN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06-JUL-2015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12999.2</v>
      </c>
      <c r="D53" s="11" t="str">
        <f>D29</f>
        <v>(17/06/15)</v>
      </c>
      <c r="E53" s="12"/>
      <c r="F53" s="8" t="s">
        <v>2</v>
      </c>
      <c r="G53" s="13"/>
      <c r="H53" s="14">
        <f>H5</f>
        <v>2.4500000000000002</v>
      </c>
      <c r="I53" s="14"/>
      <c r="J53" s="15">
        <f>(H53/3)</f>
        <v>0.81666666666666676</v>
      </c>
      <c r="K53" s="58"/>
      <c r="L53" s="61"/>
    </row>
    <row r="54" spans="2:12" ht="10.15" customHeight="1" x14ac:dyDescent="0.25">
      <c r="B54" s="9" t="s">
        <v>1</v>
      </c>
      <c r="C54" s="10">
        <f>C30</f>
        <v>12786.7</v>
      </c>
      <c r="D54" s="11" t="str">
        <f>D30</f>
        <v>(19/05/15)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212.5</v>
      </c>
      <c r="D55" s="18" t="s">
        <v>10</v>
      </c>
      <c r="E55" s="12"/>
      <c r="F55" s="8" t="s">
        <v>20</v>
      </c>
      <c r="G55" s="13">
        <f>G7</f>
        <v>0.42320000000000002</v>
      </c>
      <c r="H55" s="19">
        <f>(C55*G55)</f>
        <v>89.93</v>
      </c>
      <c r="I55" s="19"/>
      <c r="J55" s="20">
        <f>(C69*G55)</f>
        <v>32.501759999999983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17.685000000000002</v>
      </c>
      <c r="I58" s="14">
        <f>((SUM(I53:I57))*0.18)</f>
        <v>0</v>
      </c>
      <c r="J58" s="14">
        <f>((SUM(J53:J57))*0.18)</f>
        <v>6.3495167999999964</v>
      </c>
      <c r="K58" s="58"/>
      <c r="L58" s="65"/>
    </row>
    <row r="59" spans="2:12" ht="10.15" customHeight="1" x14ac:dyDescent="0.25">
      <c r="B59" s="21" t="s">
        <v>0</v>
      </c>
      <c r="C59" s="77">
        <f>C11</f>
        <v>952</v>
      </c>
      <c r="D59" s="23" t="str">
        <f>D53</f>
        <v>(17/06/15)</v>
      </c>
      <c r="E59" s="8"/>
      <c r="F59" s="8" t="s">
        <v>23</v>
      </c>
      <c r="G59" s="13">
        <f>G11</f>
        <v>7.7000000000000002E-3</v>
      </c>
      <c r="H59" s="14">
        <f>H11</f>
        <v>1.64</v>
      </c>
      <c r="I59" s="14"/>
      <c r="J59" s="15">
        <f t="shared" ref="J59" si="7">(H59/3)</f>
        <v>0.54666666666666663</v>
      </c>
      <c r="K59" s="66"/>
      <c r="L59" s="67"/>
    </row>
    <row r="60" spans="2:12" ht="10.15" customHeight="1" x14ac:dyDescent="0.25">
      <c r="B60" s="24" t="s">
        <v>1</v>
      </c>
      <c r="C60" s="78">
        <f>C12</f>
        <v>891.5</v>
      </c>
      <c r="D60" s="11" t="str">
        <f>D54</f>
        <v>(19/05/15)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60.5</v>
      </c>
      <c r="D61" s="18" t="s">
        <v>10</v>
      </c>
      <c r="E61" s="12"/>
      <c r="F61" s="8" t="s">
        <v>4</v>
      </c>
      <c r="G61" s="13"/>
      <c r="H61" s="14">
        <f>SUM(H53:H57)+SUM(H58:H59)</f>
        <v>117.57500000000002</v>
      </c>
      <c r="I61" s="14">
        <f>SUM(I53:I57)+SUM(I58:I59)</f>
        <v>0</v>
      </c>
      <c r="J61" s="14">
        <f>SUM(J53:J57)+SUM(J58:J59)</f>
        <v>42.17127679999998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1245</v>
      </c>
      <c r="D64" s="23" t="str">
        <f>D59</f>
        <v>(17/06/15)</v>
      </c>
      <c r="E64" s="8"/>
      <c r="F64" s="8" t="s">
        <v>6</v>
      </c>
      <c r="G64" s="13"/>
      <c r="H64" s="14">
        <f>H16</f>
        <v>0</v>
      </c>
      <c r="I64" s="14"/>
      <c r="J64" s="32">
        <f>H64/3</f>
        <v>0</v>
      </c>
      <c r="K64" s="2"/>
      <c r="L64" s="2"/>
    </row>
    <row r="65" spans="2:12" ht="10.15" customHeight="1" x14ac:dyDescent="0.25">
      <c r="B65" s="9" t="s">
        <v>1</v>
      </c>
      <c r="C65" s="10">
        <f>C17</f>
        <v>1169.8</v>
      </c>
      <c r="D65" s="11" t="str">
        <f>D60</f>
        <v>(19/05/15)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75.200000000000045</v>
      </c>
      <c r="D66" s="18" t="s">
        <v>10</v>
      </c>
      <c r="E66" s="8"/>
      <c r="F66" s="42" t="s">
        <v>24</v>
      </c>
      <c r="G66" s="30"/>
      <c r="H66" s="31">
        <f>(H61+H63-H64)</f>
        <v>117.59500000000001</v>
      </c>
      <c r="I66" s="31">
        <f t="shared" ref="I66:J66" si="8">(I61+I63-I64)</f>
        <v>0</v>
      </c>
      <c r="J66" s="31">
        <f t="shared" si="8"/>
        <v>42.177943466666648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76.799999999999955</v>
      </c>
      <c r="D69" s="35" t="s">
        <v>10</v>
      </c>
      <c r="E69" s="12"/>
      <c r="F69" s="42" t="s">
        <v>32</v>
      </c>
      <c r="G69" s="43"/>
      <c r="H69" s="88">
        <f>J66</f>
        <v>42.177943466666648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3622047244094491" right="0.23622047244094491" top="0.74803149606299213" bottom="0.74803149606299213" header="0.31496062992125984" footer="0.3149606299212598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22" zoomScale="130" zoomScaleNormal="130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75</v>
      </c>
      <c r="C2" s="4"/>
      <c r="D2" s="4"/>
      <c r="E2" s="4"/>
      <c r="F2" s="4"/>
      <c r="G2" s="5"/>
      <c r="H2" s="4"/>
      <c r="I2" s="4"/>
      <c r="J2" s="7" t="s">
        <v>74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13197.4</v>
      </c>
      <c r="D5" s="11" t="s">
        <v>73</v>
      </c>
      <c r="E5" s="12"/>
      <c r="F5" s="8" t="s">
        <v>2</v>
      </c>
      <c r="G5" s="13"/>
      <c r="H5" s="14">
        <v>2.46</v>
      </c>
      <c r="I5" s="14"/>
      <c r="J5" s="15">
        <f>(H5/3)</f>
        <v>0.82</v>
      </c>
      <c r="K5" s="58"/>
      <c r="L5" s="61"/>
    </row>
    <row r="6" spans="2:12" ht="10.15" customHeight="1" x14ac:dyDescent="0.25">
      <c r="B6" s="9" t="s">
        <v>1</v>
      </c>
      <c r="C6" s="10">
        <v>12999.2</v>
      </c>
      <c r="D6" s="11" t="s">
        <v>69</v>
      </c>
      <c r="E6" s="12"/>
      <c r="F6" s="8" t="s">
        <v>21</v>
      </c>
      <c r="G6" s="13"/>
      <c r="H6" s="14">
        <v>1.06</v>
      </c>
      <c r="I6" s="14"/>
      <c r="J6" s="15">
        <f>(H6/3)</f>
        <v>0.35333333333333333</v>
      </c>
      <c r="K6" s="58"/>
      <c r="L6" s="61"/>
    </row>
    <row r="7" spans="2:12" ht="10.15" customHeight="1" x14ac:dyDescent="0.25">
      <c r="B7" s="16" t="s">
        <v>11</v>
      </c>
      <c r="C7" s="17">
        <f>(C5-C6)</f>
        <v>198.19999999999891</v>
      </c>
      <c r="D7" s="18" t="s">
        <v>10</v>
      </c>
      <c r="E7" s="12"/>
      <c r="F7" s="8" t="s">
        <v>20</v>
      </c>
      <c r="G7" s="13">
        <v>0.42920000000000003</v>
      </c>
      <c r="H7" s="19">
        <f>(C7*G7)</f>
        <v>85.067439999999536</v>
      </c>
      <c r="I7" s="19"/>
      <c r="J7" s="20">
        <f>(C13*G7)</f>
        <v>25.752000000000002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0.06</v>
      </c>
      <c r="I9" s="14"/>
      <c r="J9" s="15">
        <f>(H9/3)</f>
        <v>0.02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16.816939199999915</v>
      </c>
      <c r="I10" s="14">
        <f>((SUM(I5:I9))*0.18)</f>
        <v>0</v>
      </c>
      <c r="J10" s="14">
        <f>((SUM(J5:J9))*0.18)</f>
        <v>5.1369600000000002</v>
      </c>
      <c r="K10" s="60"/>
      <c r="L10" s="60"/>
    </row>
    <row r="11" spans="2:12" ht="10.15" customHeight="1" x14ac:dyDescent="0.25">
      <c r="B11" s="24" t="s">
        <v>0</v>
      </c>
      <c r="C11" s="10">
        <v>1012</v>
      </c>
      <c r="D11" s="11" t="s">
        <v>73</v>
      </c>
      <c r="E11" s="8"/>
      <c r="F11" s="8" t="s">
        <v>23</v>
      </c>
      <c r="G11" s="13">
        <v>7.7000000000000002E-3</v>
      </c>
      <c r="H11" s="14">
        <v>1.53</v>
      </c>
      <c r="I11" s="14"/>
      <c r="J11" s="15">
        <f>(H11/3)</f>
        <v>0.51</v>
      </c>
      <c r="K11" s="58"/>
      <c r="L11" s="61"/>
    </row>
    <row r="12" spans="2:12" ht="10.15" customHeight="1" x14ac:dyDescent="0.25">
      <c r="B12" s="9" t="s">
        <v>1</v>
      </c>
      <c r="C12" s="10">
        <v>952</v>
      </c>
      <c r="D12" s="11" t="s">
        <v>69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60</v>
      </c>
      <c r="D13" s="18" t="s">
        <v>10</v>
      </c>
      <c r="E13" s="12"/>
      <c r="F13" s="8" t="s">
        <v>4</v>
      </c>
      <c r="G13" s="13"/>
      <c r="H13" s="14">
        <f>SUM(H5:H9)+SUM(H10:H11)</f>
        <v>111.77437919999946</v>
      </c>
      <c r="I13" s="14">
        <f>SUM(I5:I9)+SUM(I10:I11)</f>
        <v>0</v>
      </c>
      <c r="J13" s="14">
        <f>SUM(J5:J9)+SUM(J10:J11)</f>
        <v>34.185626666666664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4" t="s">
        <v>0</v>
      </c>
      <c r="C16" s="10">
        <v>1315</v>
      </c>
      <c r="D16" s="11" t="s">
        <v>73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1245</v>
      </c>
      <c r="D17" s="11" t="s">
        <v>69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70</v>
      </c>
      <c r="D18" s="18" t="s">
        <v>10</v>
      </c>
      <c r="E18" s="8"/>
      <c r="F18" s="42" t="s">
        <v>24</v>
      </c>
      <c r="G18" s="30"/>
      <c r="H18" s="31">
        <f>(H13+H15-H16)</f>
        <v>111.70437919999947</v>
      </c>
      <c r="I18" s="31">
        <f t="shared" ref="I18:J18" si="0">(I13+I15-I16)</f>
        <v>0</v>
      </c>
      <c r="J18" s="31">
        <f t="shared" si="0"/>
        <v>34.162293333333331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68.199999999998909</v>
      </c>
      <c r="D21" s="35" t="s">
        <v>10</v>
      </c>
      <c r="E21" s="12"/>
      <c r="F21" s="42" t="s">
        <v>31</v>
      </c>
      <c r="G21" s="43"/>
      <c r="H21" s="88">
        <f>J18</f>
        <v>34.162293333333331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JUL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05-AGO-2015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13197.4</v>
      </c>
      <c r="D29" s="11" t="str">
        <f>D5</f>
        <v>(16/07/15)</v>
      </c>
      <c r="E29" s="12"/>
      <c r="F29" s="8" t="s">
        <v>2</v>
      </c>
      <c r="G29" s="13"/>
      <c r="H29" s="14">
        <f>H5</f>
        <v>2.46</v>
      </c>
      <c r="I29" s="14"/>
      <c r="J29" s="15">
        <f>(H29/3)</f>
        <v>0.82</v>
      </c>
      <c r="K29" s="58"/>
      <c r="L29" s="61"/>
    </row>
    <row r="30" spans="2:12" ht="10.15" customHeight="1" x14ac:dyDescent="0.25">
      <c r="B30" s="9" t="s">
        <v>1</v>
      </c>
      <c r="C30" s="10">
        <f>C6</f>
        <v>12999.2</v>
      </c>
      <c r="D30" s="11" t="str">
        <f>D6</f>
        <v>(17/06/15)</v>
      </c>
      <c r="E30" s="12"/>
      <c r="F30" s="8" t="s">
        <v>21</v>
      </c>
      <c r="G30" s="13"/>
      <c r="H30" s="14">
        <f>H6</f>
        <v>1.06</v>
      </c>
      <c r="I30" s="14"/>
      <c r="J30" s="15">
        <f t="shared" ref="J30" si="1">(H30/3)</f>
        <v>0.35333333333333333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198.19999999999891</v>
      </c>
      <c r="D31" s="18" t="s">
        <v>10</v>
      </c>
      <c r="E31" s="12"/>
      <c r="F31" s="8" t="s">
        <v>20</v>
      </c>
      <c r="G31" s="13">
        <f>G7</f>
        <v>0.42920000000000003</v>
      </c>
      <c r="H31" s="19">
        <f>(C31*G31)</f>
        <v>85.067439999999536</v>
      </c>
      <c r="I31" s="19"/>
      <c r="J31" s="20">
        <f>(C42*G31)</f>
        <v>30.044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0.06</v>
      </c>
      <c r="I33" s="14"/>
      <c r="J33" s="15">
        <f>J9</f>
        <v>0.02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16.816939199999915</v>
      </c>
      <c r="I34" s="14">
        <f>((SUM(I29:I33))*0.18)</f>
        <v>0</v>
      </c>
      <c r="J34" s="14">
        <f>((SUM(J29:J33))*0.18)</f>
        <v>5.9095199999999997</v>
      </c>
      <c r="K34" s="58"/>
      <c r="L34" s="65"/>
    </row>
    <row r="35" spans="2:12" ht="10.15" customHeight="1" x14ac:dyDescent="0.25">
      <c r="B35" s="21" t="s">
        <v>0</v>
      </c>
      <c r="C35" s="77">
        <f>C11</f>
        <v>1012</v>
      </c>
      <c r="D35" s="23" t="str">
        <f>D29</f>
        <v>(16/07/15)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952</v>
      </c>
      <c r="D36" s="11" t="str">
        <f>D30</f>
        <v>(17/06/15)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</v>
      </c>
      <c r="D37" s="18" t="s">
        <v>10</v>
      </c>
      <c r="E37" s="12"/>
      <c r="F37" s="8" t="s">
        <v>4</v>
      </c>
      <c r="G37" s="13"/>
      <c r="H37" s="14">
        <f>SUM(H29:H33)+SUM(H34:H35)</f>
        <v>112.28437919999945</v>
      </c>
      <c r="I37" s="14">
        <f>SUM(I29:I33)+SUM(I34:I35)</f>
        <v>0</v>
      </c>
      <c r="J37" s="14">
        <f>SUM(J29:J33)+SUM(J34:J35)</f>
        <v>39.420186666666666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1315</v>
      </c>
      <c r="D40" s="23" t="str">
        <f>D35</f>
        <v>(16/07/15)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1245</v>
      </c>
      <c r="D41" s="11" t="str">
        <f>D36</f>
        <v>(17/06/15)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70</v>
      </c>
      <c r="D42" s="18" t="s">
        <v>10</v>
      </c>
      <c r="E42" s="8"/>
      <c r="F42" s="42" t="s">
        <v>24</v>
      </c>
      <c r="G42" s="30"/>
      <c r="H42" s="31">
        <f>(H37+H39-H40)</f>
        <v>112.23437919999945</v>
      </c>
      <c r="I42" s="31">
        <f t="shared" ref="I42:J42" si="4">(I37+I39-I40)</f>
        <v>0</v>
      </c>
      <c r="J42" s="31">
        <f t="shared" si="4"/>
        <v>39.40352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68.199999999998909</v>
      </c>
      <c r="D45" s="35" t="s">
        <v>10</v>
      </c>
      <c r="E45" s="12"/>
      <c r="F45" s="42" t="s">
        <v>53</v>
      </c>
      <c r="G45" s="43"/>
      <c r="H45" s="88">
        <f>J42</f>
        <v>39.40352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JUL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05-AGO-2015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13197.4</v>
      </c>
      <c r="D53" s="11" t="str">
        <f>D29</f>
        <v>(16/07/15)</v>
      </c>
      <c r="E53" s="12"/>
      <c r="F53" s="8" t="s">
        <v>2</v>
      </c>
      <c r="G53" s="13"/>
      <c r="H53" s="14">
        <f>H5</f>
        <v>2.46</v>
      </c>
      <c r="I53" s="14"/>
      <c r="J53" s="15">
        <f>(H53/3)</f>
        <v>0.82</v>
      </c>
      <c r="K53" s="58"/>
      <c r="L53" s="61"/>
    </row>
    <row r="54" spans="2:12" ht="10.15" customHeight="1" x14ac:dyDescent="0.25">
      <c r="B54" s="9" t="s">
        <v>1</v>
      </c>
      <c r="C54" s="10">
        <f>C30</f>
        <v>12999.2</v>
      </c>
      <c r="D54" s="11" t="str">
        <f>D30</f>
        <v>(17/06/15)</v>
      </c>
      <c r="E54" s="12"/>
      <c r="F54" s="8" t="s">
        <v>21</v>
      </c>
      <c r="G54" s="13"/>
      <c r="H54" s="14">
        <f>H6</f>
        <v>1.06</v>
      </c>
      <c r="I54" s="14"/>
      <c r="J54" s="15">
        <f t="shared" ref="J54" si="5">(H54/3)</f>
        <v>0.35333333333333333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198.19999999999891</v>
      </c>
      <c r="D55" s="18" t="s">
        <v>10</v>
      </c>
      <c r="E55" s="12"/>
      <c r="F55" s="8" t="s">
        <v>20</v>
      </c>
      <c r="G55" s="13">
        <f>G7</f>
        <v>0.42920000000000003</v>
      </c>
      <c r="H55" s="19">
        <f>(C55*G55)</f>
        <v>85.067439999999536</v>
      </c>
      <c r="I55" s="19"/>
      <c r="J55" s="20">
        <f>(C69*G55)</f>
        <v>29.271439999999533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0.06</v>
      </c>
      <c r="I57" s="14"/>
      <c r="J57" s="15">
        <f>J33</f>
        <v>0.02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16.816939199999915</v>
      </c>
      <c r="I58" s="14">
        <f>((SUM(I53:I57))*0.18)</f>
        <v>0</v>
      </c>
      <c r="J58" s="14">
        <f>((SUM(J53:J57))*0.18)</f>
        <v>5.7704591999999151</v>
      </c>
      <c r="K58" s="58"/>
      <c r="L58" s="65"/>
    </row>
    <row r="59" spans="2:12" ht="10.15" customHeight="1" x14ac:dyDescent="0.25">
      <c r="B59" s="21" t="s">
        <v>0</v>
      </c>
      <c r="C59" s="77">
        <f>C11</f>
        <v>1012</v>
      </c>
      <c r="D59" s="23" t="str">
        <f>D53</f>
        <v>(16/07/15)</v>
      </c>
      <c r="E59" s="8"/>
      <c r="F59" s="8" t="s">
        <v>23</v>
      </c>
      <c r="G59" s="13">
        <f>G11</f>
        <v>7.7000000000000002E-3</v>
      </c>
      <c r="H59" s="14">
        <f>H11</f>
        <v>1.53</v>
      </c>
      <c r="I59" s="14"/>
      <c r="J59" s="15">
        <f t="shared" ref="J59" si="7">(H59/3)</f>
        <v>0.51</v>
      </c>
      <c r="K59" s="66"/>
      <c r="L59" s="67"/>
    </row>
    <row r="60" spans="2:12" ht="10.15" customHeight="1" x14ac:dyDescent="0.25">
      <c r="B60" s="24" t="s">
        <v>1</v>
      </c>
      <c r="C60" s="78">
        <f>C12</f>
        <v>952</v>
      </c>
      <c r="D60" s="11" t="str">
        <f>D54</f>
        <v>(17/06/15)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</v>
      </c>
      <c r="D61" s="18" t="s">
        <v>10</v>
      </c>
      <c r="E61" s="12"/>
      <c r="F61" s="8" t="s">
        <v>4</v>
      </c>
      <c r="G61" s="13"/>
      <c r="H61" s="14">
        <f>SUM(H53:H57)+SUM(H58:H59)</f>
        <v>111.77437919999946</v>
      </c>
      <c r="I61" s="14">
        <f>SUM(I53:I57)+SUM(I58:I59)</f>
        <v>0</v>
      </c>
      <c r="J61" s="14">
        <f>SUM(J53:J57)+SUM(J58:J59)</f>
        <v>38.338565866666116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1315</v>
      </c>
      <c r="D64" s="23" t="str">
        <f>D59</f>
        <v>(16/07/15)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1245</v>
      </c>
      <c r="D65" s="11" t="str">
        <f>D60</f>
        <v>(17/06/15)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70</v>
      </c>
      <c r="D66" s="18" t="s">
        <v>10</v>
      </c>
      <c r="E66" s="8"/>
      <c r="F66" s="42" t="s">
        <v>24</v>
      </c>
      <c r="G66" s="30"/>
      <c r="H66" s="31">
        <f>(H61+H63-H64)</f>
        <v>111.70437919999947</v>
      </c>
      <c r="I66" s="31">
        <f t="shared" ref="I66:J66" si="8">(I61+I63-I64)</f>
        <v>0</v>
      </c>
      <c r="J66" s="31">
        <f t="shared" si="8"/>
        <v>38.315232533332782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68.199999999998909</v>
      </c>
      <c r="D69" s="35" t="s">
        <v>10</v>
      </c>
      <c r="E69" s="12"/>
      <c r="F69" s="42" t="s">
        <v>32</v>
      </c>
      <c r="G69" s="43"/>
      <c r="H69" s="88">
        <f>J66</f>
        <v>38.315232533332782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30" zoomScaleNormal="130" workbookViewId="0"/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78</v>
      </c>
      <c r="C2" s="4"/>
      <c r="D2" s="4"/>
      <c r="E2" s="4"/>
      <c r="F2" s="4"/>
      <c r="G2" s="5"/>
      <c r="H2" s="4"/>
      <c r="I2" s="4"/>
      <c r="J2" s="7" t="s">
        <v>76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13428.7</v>
      </c>
      <c r="D5" s="11" t="s">
        <v>77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13197.4</v>
      </c>
      <c r="D6" s="11" t="s">
        <v>73</v>
      </c>
      <c r="E6" s="12"/>
      <c r="F6" s="8" t="s">
        <v>21</v>
      </c>
      <c r="G6" s="13"/>
      <c r="H6" s="14">
        <v>1.07</v>
      </c>
      <c r="I6" s="14"/>
      <c r="J6" s="15">
        <f>(H6/3)</f>
        <v>0.35666666666666669</v>
      </c>
      <c r="K6" s="58"/>
      <c r="L6" s="61"/>
    </row>
    <row r="7" spans="2:12" ht="10.15" customHeight="1" x14ac:dyDescent="0.25">
      <c r="B7" s="16" t="s">
        <v>11</v>
      </c>
      <c r="C7" s="17">
        <f>(C5-C6)</f>
        <v>231.30000000000109</v>
      </c>
      <c r="D7" s="18" t="s">
        <v>10</v>
      </c>
      <c r="E7" s="12"/>
      <c r="F7" s="8" t="s">
        <v>20</v>
      </c>
      <c r="G7" s="13">
        <v>0.44080000000000003</v>
      </c>
      <c r="H7" s="19">
        <f>(C7*G7)</f>
        <v>101.95704000000049</v>
      </c>
      <c r="I7" s="19"/>
      <c r="J7" s="20">
        <f>(C13*G7)</f>
        <v>23.715039999999981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0.02</v>
      </c>
      <c r="I9" s="14"/>
      <c r="J9" s="15">
        <f>(H9/3)</f>
        <v>6.6666666666666671E-3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19.999267200000087</v>
      </c>
      <c r="I10" s="14">
        <f t="shared" ref="I10" si="0">((SUM(I5:I8)-I9)*0.18)</f>
        <v>0</v>
      </c>
      <c r="J10" s="14">
        <f>((SUM(J5:J8)-J9)*0.18)</f>
        <v>4.8177071999999956</v>
      </c>
      <c r="K10" s="60"/>
      <c r="L10" s="60"/>
    </row>
    <row r="11" spans="2:12" ht="10.15" customHeight="1" x14ac:dyDescent="0.25">
      <c r="B11" s="24" t="s">
        <v>0</v>
      </c>
      <c r="C11" s="10">
        <v>1065.8</v>
      </c>
      <c r="D11" s="11" t="str">
        <f>D5</f>
        <v>(18/08/15)</v>
      </c>
      <c r="E11" s="8"/>
      <c r="F11" s="8" t="s">
        <v>23</v>
      </c>
      <c r="G11" s="13">
        <v>7.7000000000000002E-3</v>
      </c>
      <c r="H11" s="14">
        <v>1.78</v>
      </c>
      <c r="I11" s="14"/>
      <c r="J11" s="15">
        <f>(H11/3)</f>
        <v>0.59333333333333338</v>
      </c>
      <c r="K11" s="58"/>
      <c r="L11" s="61"/>
    </row>
    <row r="12" spans="2:12" ht="10.15" customHeight="1" x14ac:dyDescent="0.25">
      <c r="B12" s="9" t="s">
        <v>1</v>
      </c>
      <c r="C12" s="10">
        <v>1012</v>
      </c>
      <c r="D12" s="11" t="str">
        <f>D6</f>
        <v>(16/07/15)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53.799999999999955</v>
      </c>
      <c r="D13" s="18" t="s">
        <v>10</v>
      </c>
      <c r="E13" s="12"/>
      <c r="F13" s="8" t="s">
        <v>4</v>
      </c>
      <c r="G13" s="13"/>
      <c r="H13" s="14">
        <f>SUM(H5:H9)+SUM(H10:H11)</f>
        <v>132.92630720000056</v>
      </c>
      <c r="I13" s="14">
        <f>SUM(I5:I9)+SUM(I10:I11)</f>
        <v>0</v>
      </c>
      <c r="J13" s="14">
        <f>SUM(J5:J9)+SUM(J10:J11)</f>
        <v>32.189413866666641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0.06</v>
      </c>
      <c r="I15" s="14"/>
      <c r="J15" s="14">
        <f>H15/3</f>
        <v>0.02</v>
      </c>
      <c r="K15" s="86"/>
      <c r="L15" s="86"/>
    </row>
    <row r="16" spans="2:12" ht="10.15" customHeight="1" x14ac:dyDescent="0.25">
      <c r="B16" s="24" t="s">
        <v>0</v>
      </c>
      <c r="C16" s="10">
        <v>1384.1</v>
      </c>
      <c r="D16" s="11" t="str">
        <f>D5</f>
        <v>(18/08/15)</v>
      </c>
      <c r="E16" s="8"/>
      <c r="F16" s="8" t="s">
        <v>6</v>
      </c>
      <c r="G16" s="13"/>
      <c r="H16" s="14">
        <v>0.09</v>
      </c>
      <c r="I16" s="14"/>
      <c r="J16" s="32">
        <f>(H16/3)</f>
        <v>0.03</v>
      </c>
      <c r="K16" s="49"/>
      <c r="L16" s="65"/>
    </row>
    <row r="17" spans="2:12" ht="10.15" customHeight="1" x14ac:dyDescent="0.25">
      <c r="B17" s="24" t="s">
        <v>1</v>
      </c>
      <c r="C17" s="10">
        <v>1315</v>
      </c>
      <c r="D17" s="11" t="str">
        <f>D6</f>
        <v>(16/07/15)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69.099999999999909</v>
      </c>
      <c r="D18" s="18" t="s">
        <v>10</v>
      </c>
      <c r="E18" s="8"/>
      <c r="F18" s="42" t="s">
        <v>24</v>
      </c>
      <c r="G18" s="30"/>
      <c r="H18" s="31">
        <f>(H13+H15-H16)</f>
        <v>132.89630720000056</v>
      </c>
      <c r="I18" s="31">
        <f t="shared" ref="I18:J18" si="1">(I13+I15-I16)</f>
        <v>0</v>
      </c>
      <c r="J18" s="31">
        <f t="shared" si="1"/>
        <v>32.179413866666643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108.40000000000123</v>
      </c>
      <c r="D21" s="35" t="s">
        <v>10</v>
      </c>
      <c r="E21" s="12"/>
      <c r="F21" s="42" t="s">
        <v>31</v>
      </c>
      <c r="G21" s="43"/>
      <c r="H21" s="88">
        <f>J18</f>
        <v>32.179413866666643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AGOSTO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03-SET-2015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13428.7</v>
      </c>
      <c r="D29" s="11" t="str">
        <f>D5</f>
        <v>(18/08/15)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13197.4</v>
      </c>
      <c r="D30" s="11" t="str">
        <f>D6</f>
        <v>(16/07/15)</v>
      </c>
      <c r="E30" s="12"/>
      <c r="F30" s="8" t="s">
        <v>21</v>
      </c>
      <c r="G30" s="13"/>
      <c r="H30" s="14">
        <f>H6</f>
        <v>1.07</v>
      </c>
      <c r="I30" s="14"/>
      <c r="J30" s="15">
        <f t="shared" ref="J30" si="2">(H30/3)</f>
        <v>0.35666666666666669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231.30000000000109</v>
      </c>
      <c r="D31" s="18" t="s">
        <v>10</v>
      </c>
      <c r="E31" s="12"/>
      <c r="F31" s="8" t="s">
        <v>20</v>
      </c>
      <c r="G31" s="13">
        <f>G7</f>
        <v>0.44080000000000003</v>
      </c>
      <c r="H31" s="19">
        <f>(C31*G31)</f>
        <v>101.95704000000049</v>
      </c>
      <c r="I31" s="19"/>
      <c r="J31" s="20">
        <f>(C42*G31)</f>
        <v>30.459279999999961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0.02</v>
      </c>
      <c r="I33" s="14"/>
      <c r="J33" s="15">
        <f>J9</f>
        <v>6.6666666666666671E-3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20.006467200000088</v>
      </c>
      <c r="I34" s="14">
        <f>((SUM(I29:I33))*0.18)</f>
        <v>0</v>
      </c>
      <c r="J34" s="14">
        <f>((SUM(J29:J33))*0.18)</f>
        <v>6.034070399999993</v>
      </c>
      <c r="K34" s="58"/>
      <c r="L34" s="65"/>
    </row>
    <row r="35" spans="2:12" ht="10.15" customHeight="1" x14ac:dyDescent="0.25">
      <c r="B35" s="21" t="s">
        <v>0</v>
      </c>
      <c r="C35" s="77">
        <f>C11</f>
        <v>1065.8</v>
      </c>
      <c r="D35" s="23" t="str">
        <f>D29</f>
        <v>(18/08/15)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1012</v>
      </c>
      <c r="D36" s="11" t="str">
        <f>D30</f>
        <v>(16/07/15)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53.799999999999955</v>
      </c>
      <c r="D37" s="18" t="s">
        <v>10</v>
      </c>
      <c r="E37" s="12"/>
      <c r="F37" s="8" t="s">
        <v>4</v>
      </c>
      <c r="G37" s="13"/>
      <c r="H37" s="14">
        <f>SUM(H29:H33)+SUM(H34:H35)</f>
        <v>133.19350720000057</v>
      </c>
      <c r="I37" s="14">
        <f>SUM(I29:I33)+SUM(I34:I35)</f>
        <v>0</v>
      </c>
      <c r="J37" s="14">
        <f>SUM(J29:J33)+SUM(J34:J35)</f>
        <v>40.236683733333287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1384.1</v>
      </c>
      <c r="D40" s="23" t="str">
        <f>D35</f>
        <v>(18/08/15)</v>
      </c>
      <c r="E40" s="8"/>
      <c r="F40" s="8" t="s">
        <v>6</v>
      </c>
      <c r="G40" s="13"/>
      <c r="H40" s="14">
        <f>H16</f>
        <v>0.09</v>
      </c>
      <c r="I40" s="14"/>
      <c r="J40" s="32">
        <f>H40/3</f>
        <v>0.03</v>
      </c>
      <c r="K40" s="52"/>
      <c r="L40" s="52"/>
    </row>
    <row r="41" spans="2:12" ht="10.15" customHeight="1" x14ac:dyDescent="0.25">
      <c r="B41" s="9" t="s">
        <v>1</v>
      </c>
      <c r="C41" s="10">
        <f>C17</f>
        <v>1315</v>
      </c>
      <c r="D41" s="11" t="str">
        <f>D36</f>
        <v>(16/07/15)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69.099999999999909</v>
      </c>
      <c r="D42" s="18" t="s">
        <v>10</v>
      </c>
      <c r="E42" s="8"/>
      <c r="F42" s="42" t="s">
        <v>24</v>
      </c>
      <c r="G42" s="30"/>
      <c r="H42" s="31">
        <f>(H37+H39-H40)</f>
        <v>133.12350720000057</v>
      </c>
      <c r="I42" s="31">
        <f t="shared" ref="I42:J42" si="5">(I37+I39-I40)</f>
        <v>0</v>
      </c>
      <c r="J42" s="31">
        <f t="shared" si="5"/>
        <v>40.213350399999953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108.40000000000123</v>
      </c>
      <c r="D45" s="35" t="s">
        <v>10</v>
      </c>
      <c r="E45" s="12"/>
      <c r="F45" s="42" t="s">
        <v>53</v>
      </c>
      <c r="G45" s="43"/>
      <c r="H45" s="88">
        <f>J42</f>
        <v>40.213350399999953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AGOSTO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03-SET-2015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13428.7</v>
      </c>
      <c r="D53" s="11" t="str">
        <f>D29</f>
        <v>(18/08/15)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13197.4</v>
      </c>
      <c r="D54" s="11" t="str">
        <f>D30</f>
        <v>(16/07/15)</v>
      </c>
      <c r="E54" s="12"/>
      <c r="F54" s="8" t="s">
        <v>21</v>
      </c>
      <c r="G54" s="13"/>
      <c r="H54" s="14">
        <f>H6</f>
        <v>1.07</v>
      </c>
      <c r="I54" s="14"/>
      <c r="J54" s="15">
        <f t="shared" ref="J54" si="6">(H54/3)</f>
        <v>0.35666666666666669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231.30000000000109</v>
      </c>
      <c r="D55" s="18" t="s">
        <v>10</v>
      </c>
      <c r="E55" s="12"/>
      <c r="F55" s="8" t="s">
        <v>20</v>
      </c>
      <c r="G55" s="13">
        <f>G7</f>
        <v>0.44080000000000003</v>
      </c>
      <c r="H55" s="19">
        <f>(C55*G55)</f>
        <v>101.95704000000049</v>
      </c>
      <c r="I55" s="19"/>
      <c r="J55" s="20">
        <f>(C69*G55)</f>
        <v>47.782720000000545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0.02</v>
      </c>
      <c r="I57" s="14"/>
      <c r="J57" s="15">
        <f>J33</f>
        <v>6.6666666666666671E-3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20.006467200000088</v>
      </c>
      <c r="I58" s="14">
        <f>((SUM(I53:I57))*0.18)</f>
        <v>0</v>
      </c>
      <c r="J58" s="14">
        <f>((SUM(J53:J57))*0.18)</f>
        <v>9.1522896000000973</v>
      </c>
      <c r="K58" s="58"/>
      <c r="L58" s="65"/>
    </row>
    <row r="59" spans="2:12" ht="10.15" customHeight="1" x14ac:dyDescent="0.25">
      <c r="B59" s="21" t="s">
        <v>0</v>
      </c>
      <c r="C59" s="77">
        <f>C11</f>
        <v>1065.8</v>
      </c>
      <c r="D59" s="23" t="str">
        <f>D53</f>
        <v>(18/08/15)</v>
      </c>
      <c r="E59" s="8"/>
      <c r="F59" s="8" t="s">
        <v>23</v>
      </c>
      <c r="G59" s="13">
        <f>G11</f>
        <v>7.7000000000000002E-3</v>
      </c>
      <c r="H59" s="14">
        <f>H11</f>
        <v>1.78</v>
      </c>
      <c r="I59" s="14"/>
      <c r="J59" s="15">
        <f t="shared" ref="J59" si="8">(H59/3)</f>
        <v>0.59333333333333338</v>
      </c>
      <c r="K59" s="66"/>
      <c r="L59" s="67"/>
    </row>
    <row r="60" spans="2:12" ht="10.15" customHeight="1" x14ac:dyDescent="0.25">
      <c r="B60" s="24" t="s">
        <v>1</v>
      </c>
      <c r="C60" s="78">
        <f>C12</f>
        <v>1012</v>
      </c>
      <c r="D60" s="11" t="str">
        <f>D54</f>
        <v>(16/07/15)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53.799999999999955</v>
      </c>
      <c r="D61" s="18" t="s">
        <v>10</v>
      </c>
      <c r="E61" s="12"/>
      <c r="F61" s="8" t="s">
        <v>4</v>
      </c>
      <c r="G61" s="13"/>
      <c r="H61" s="14">
        <f>SUM(H53:H57)+SUM(H58:H59)</f>
        <v>132.93350720000058</v>
      </c>
      <c r="I61" s="14">
        <f>SUM(I53:I57)+SUM(I58:I59)</f>
        <v>0</v>
      </c>
      <c r="J61" s="14">
        <f>SUM(J53:J57)+SUM(J58:J59)</f>
        <v>60.591676266667307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0.06</v>
      </c>
      <c r="I63" s="14"/>
      <c r="J63" s="14">
        <f>H63/3</f>
        <v>0.02</v>
      </c>
      <c r="K63" s="2"/>
      <c r="L63" s="2"/>
    </row>
    <row r="64" spans="2:12" ht="10.15" customHeight="1" x14ac:dyDescent="0.25">
      <c r="B64" s="27" t="s">
        <v>0</v>
      </c>
      <c r="C64" s="80">
        <f>C16</f>
        <v>1384.1</v>
      </c>
      <c r="D64" s="23" t="str">
        <f>D59</f>
        <v>(18/08/15)</v>
      </c>
      <c r="E64" s="8"/>
      <c r="F64" s="8" t="s">
        <v>6</v>
      </c>
      <c r="G64" s="13"/>
      <c r="H64" s="14">
        <f>H16</f>
        <v>0.09</v>
      </c>
      <c r="I64" s="14"/>
      <c r="J64" s="32">
        <f>H64/3</f>
        <v>0.03</v>
      </c>
      <c r="K64" s="2"/>
      <c r="L64" s="2"/>
    </row>
    <row r="65" spans="2:12" ht="10.15" customHeight="1" x14ac:dyDescent="0.25">
      <c r="B65" s="9" t="s">
        <v>1</v>
      </c>
      <c r="C65" s="10">
        <f>C17</f>
        <v>1315</v>
      </c>
      <c r="D65" s="11" t="str">
        <f>D60</f>
        <v>(16/07/15)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69.099999999999909</v>
      </c>
      <c r="D66" s="18" t="s">
        <v>10</v>
      </c>
      <c r="E66" s="8"/>
      <c r="F66" s="42" t="s">
        <v>24</v>
      </c>
      <c r="G66" s="30"/>
      <c r="H66" s="31">
        <f>(H61+H63-H64)</f>
        <v>132.90350720000058</v>
      </c>
      <c r="I66" s="31">
        <f t="shared" ref="I66:J66" si="9">(I61+I63-I64)</f>
        <v>0</v>
      </c>
      <c r="J66" s="31">
        <f t="shared" si="9"/>
        <v>60.581676266667309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108.40000000000123</v>
      </c>
      <c r="D69" s="35" t="s">
        <v>10</v>
      </c>
      <c r="E69" s="12"/>
      <c r="F69" s="42" t="s">
        <v>32</v>
      </c>
      <c r="G69" s="43"/>
      <c r="H69" s="88">
        <f>J66</f>
        <v>60.581676266667309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45" zoomScaleNormal="145" workbookViewId="0">
      <selection activeCell="F69" sqref="F69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80</v>
      </c>
      <c r="C2" s="4"/>
      <c r="D2" s="4"/>
      <c r="E2" s="4"/>
      <c r="F2" s="4"/>
      <c r="G2" s="5"/>
      <c r="H2" s="4"/>
      <c r="I2" s="4"/>
      <c r="J2" s="7" t="s">
        <v>81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13597.9</v>
      </c>
      <c r="D5" s="11" t="s">
        <v>79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58"/>
      <c r="L5" s="61"/>
    </row>
    <row r="6" spans="2:12" ht="10.15" customHeight="1" x14ac:dyDescent="0.25">
      <c r="B6" s="9" t="s">
        <v>1</v>
      </c>
      <c r="C6" s="10">
        <v>13428.7</v>
      </c>
      <c r="D6" s="11" t="s">
        <v>77</v>
      </c>
      <c r="E6" s="12"/>
      <c r="F6" s="8" t="s">
        <v>21</v>
      </c>
      <c r="G6" s="13"/>
      <c r="H6" s="14">
        <v>1.18</v>
      </c>
      <c r="I6" s="14"/>
      <c r="J6" s="15">
        <f>(H6/3)</f>
        <v>0.39333333333333331</v>
      </c>
      <c r="K6" s="58"/>
      <c r="L6" s="61"/>
    </row>
    <row r="7" spans="2:12" ht="10.15" customHeight="1" x14ac:dyDescent="0.25">
      <c r="B7" s="16" t="s">
        <v>11</v>
      </c>
      <c r="C7" s="17">
        <f>(C5-C6)</f>
        <v>169.19999999999891</v>
      </c>
      <c r="D7" s="18" t="s">
        <v>10</v>
      </c>
      <c r="E7" s="12"/>
      <c r="F7" s="8" t="s">
        <v>20</v>
      </c>
      <c r="G7" s="82">
        <v>0.44700000000000001</v>
      </c>
      <c r="H7" s="19">
        <f>(C7*G7)</f>
        <v>75.632399999999507</v>
      </c>
      <c r="I7" s="19"/>
      <c r="J7" s="20">
        <f>(C13*G7)</f>
        <v>25.74720000000006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15.278831999999911</v>
      </c>
      <c r="I10" s="14">
        <f t="shared" ref="I10" si="0">((SUM(I5:I8)-I9)*0.18)</f>
        <v>0</v>
      </c>
      <c r="J10" s="14">
        <f>((SUM(J5:J8)-J9)*0.18)</f>
        <v>5.1894960000000099</v>
      </c>
      <c r="K10" s="60"/>
      <c r="L10" s="60"/>
    </row>
    <row r="11" spans="2:12" ht="10.15" customHeight="1" x14ac:dyDescent="0.25">
      <c r="B11" s="24" t="s">
        <v>0</v>
      </c>
      <c r="C11" s="10">
        <v>1123.4000000000001</v>
      </c>
      <c r="D11" s="11" t="str">
        <f>D5</f>
        <v>(17/09/15)</v>
      </c>
      <c r="E11" s="8"/>
      <c r="F11" s="8" t="s">
        <v>23</v>
      </c>
      <c r="G11" s="13">
        <v>7.7000000000000002E-3</v>
      </c>
      <c r="H11" s="14">
        <v>1.3</v>
      </c>
      <c r="I11" s="14"/>
      <c r="J11" s="15">
        <f>(H11/3)</f>
        <v>0.43333333333333335</v>
      </c>
      <c r="K11" s="58"/>
      <c r="L11" s="61"/>
    </row>
    <row r="12" spans="2:12" ht="10.15" customHeight="1" x14ac:dyDescent="0.25">
      <c r="B12" s="9" t="s">
        <v>1</v>
      </c>
      <c r="C12" s="10">
        <v>1065.8</v>
      </c>
      <c r="D12" s="11" t="str">
        <f>D6</f>
        <v>(18/08/15)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57.600000000000136</v>
      </c>
      <c r="D13" s="18" t="s">
        <v>10</v>
      </c>
      <c r="E13" s="12"/>
      <c r="F13" s="8" t="s">
        <v>4</v>
      </c>
      <c r="G13" s="13"/>
      <c r="H13" s="14">
        <f>SUM(H5:H9)+SUM(H10:H11)</f>
        <v>101.52123199999942</v>
      </c>
      <c r="I13" s="14">
        <f>SUM(I5:I9)+SUM(I10:I11)</f>
        <v>0</v>
      </c>
      <c r="J13" s="14">
        <f>SUM(J5:J9)+SUM(J10:J11)</f>
        <v>34.473362666666738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0.09</v>
      </c>
      <c r="I15" s="14"/>
      <c r="J15" s="14">
        <f>H15/3</f>
        <v>0.03</v>
      </c>
      <c r="K15" s="86"/>
      <c r="L15" s="86"/>
    </row>
    <row r="16" spans="2:12" ht="10.15" customHeight="1" x14ac:dyDescent="0.25">
      <c r="B16" s="24" t="s">
        <v>0</v>
      </c>
      <c r="C16" s="10">
        <v>1406.01</v>
      </c>
      <c r="D16" s="11" t="str">
        <f>D5</f>
        <v>(17/09/15)</v>
      </c>
      <c r="E16" s="8"/>
      <c r="F16" s="8" t="s">
        <v>6</v>
      </c>
      <c r="G16" s="13"/>
      <c r="H16" s="14">
        <v>0.01</v>
      </c>
      <c r="I16" s="14"/>
      <c r="J16" s="32">
        <f>(H16/3)</f>
        <v>3.3333333333333335E-3</v>
      </c>
      <c r="K16" s="49"/>
      <c r="L16" s="65"/>
    </row>
    <row r="17" spans="2:12" ht="10.15" customHeight="1" x14ac:dyDescent="0.25">
      <c r="B17" s="24" t="s">
        <v>1</v>
      </c>
      <c r="C17" s="10">
        <v>1384.1</v>
      </c>
      <c r="D17" s="11" t="str">
        <f>D6</f>
        <v>(18/08/15)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21.910000000000082</v>
      </c>
      <c r="D18" s="18" t="s">
        <v>10</v>
      </c>
      <c r="E18" s="8"/>
      <c r="F18" s="42" t="s">
        <v>24</v>
      </c>
      <c r="G18" s="30"/>
      <c r="H18" s="31">
        <f>(H13+H15-H16)</f>
        <v>101.60123199999941</v>
      </c>
      <c r="I18" s="31">
        <f t="shared" ref="I18:J18" si="1">(I13+I15-I16)</f>
        <v>0</v>
      </c>
      <c r="J18" s="31">
        <f t="shared" si="1"/>
        <v>34.500029333333408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89.68999999999869</v>
      </c>
      <c r="D21" s="35" t="s">
        <v>10</v>
      </c>
      <c r="E21" s="12"/>
      <c r="F21" s="42" t="s">
        <v>31</v>
      </c>
      <c r="G21" s="43"/>
      <c r="H21" s="88">
        <f>J18</f>
        <v>34.500029333333408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SETIEMBRE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05-OCT-2015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13597.9</v>
      </c>
      <c r="D29" s="11" t="str">
        <f>D5</f>
        <v>(17/09/15)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13428.7</v>
      </c>
      <c r="D30" s="11" t="str">
        <f>D6</f>
        <v>(18/08/15)</v>
      </c>
      <c r="E30" s="12"/>
      <c r="F30" s="8" t="s">
        <v>21</v>
      </c>
      <c r="G30" s="13"/>
      <c r="H30" s="14">
        <f>H6</f>
        <v>1.18</v>
      </c>
      <c r="I30" s="14"/>
      <c r="J30" s="15">
        <f t="shared" ref="J30" si="2">(H30/3)</f>
        <v>0.39333333333333331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169.19999999999891</v>
      </c>
      <c r="D31" s="18" t="s">
        <v>10</v>
      </c>
      <c r="E31" s="12"/>
      <c r="F31" s="8" t="s">
        <v>20</v>
      </c>
      <c r="G31" s="13">
        <f>G7</f>
        <v>0.44700000000000001</v>
      </c>
      <c r="H31" s="19">
        <f>(C31*G31)</f>
        <v>75.632399999999507</v>
      </c>
      <c r="I31" s="19"/>
      <c r="J31" s="20">
        <f>(C42*G31)</f>
        <v>9.7937700000000376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3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15.28963199999991</v>
      </c>
      <c r="I34" s="14">
        <f>((SUM(I29:I33))*0.18)</f>
        <v>0</v>
      </c>
      <c r="J34" s="14">
        <f>((SUM(J29:J33))*0.18)</f>
        <v>2.3214786000000065</v>
      </c>
      <c r="K34" s="58"/>
      <c r="L34" s="65"/>
    </row>
    <row r="35" spans="2:12" ht="10.15" customHeight="1" x14ac:dyDescent="0.25">
      <c r="B35" s="21" t="s">
        <v>0</v>
      </c>
      <c r="C35" s="77">
        <f>C11</f>
        <v>1123.4000000000001</v>
      </c>
      <c r="D35" s="23" t="str">
        <f>D29</f>
        <v>(17/09/15)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4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1065.8</v>
      </c>
      <c r="D36" s="11" t="str">
        <f>D30</f>
        <v>(18/08/15)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57.600000000000136</v>
      </c>
      <c r="D37" s="18" t="s">
        <v>10</v>
      </c>
      <c r="E37" s="12"/>
      <c r="F37" s="8" t="s">
        <v>4</v>
      </c>
      <c r="G37" s="13"/>
      <c r="H37" s="14">
        <f>SUM(H29:H33)+SUM(H34:H35)</f>
        <v>102.27203199999943</v>
      </c>
      <c r="I37" s="14">
        <f>SUM(I29:I33)+SUM(I34:I35)</f>
        <v>0</v>
      </c>
      <c r="J37" s="14">
        <f>SUM(J29:J33)+SUM(J34:J35)</f>
        <v>15.898581933333379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1406.01</v>
      </c>
      <c r="D40" s="23" t="str">
        <f>D35</f>
        <v>(17/09/15)</v>
      </c>
      <c r="E40" s="8"/>
      <c r="F40" s="8" t="s">
        <v>6</v>
      </c>
      <c r="G40" s="13"/>
      <c r="H40" s="14">
        <f>H16</f>
        <v>0.01</v>
      </c>
      <c r="I40" s="14"/>
      <c r="J40" s="32">
        <f>H40/3</f>
        <v>3.3333333333333335E-3</v>
      </c>
      <c r="K40" s="52"/>
      <c r="L40" s="52"/>
    </row>
    <row r="41" spans="2:12" ht="10.15" customHeight="1" x14ac:dyDescent="0.25">
      <c r="B41" s="9" t="s">
        <v>1</v>
      </c>
      <c r="C41" s="10">
        <f>C17</f>
        <v>1384.1</v>
      </c>
      <c r="D41" s="11" t="str">
        <f>D36</f>
        <v>(18/08/15)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21.910000000000082</v>
      </c>
      <c r="D42" s="18" t="s">
        <v>10</v>
      </c>
      <c r="E42" s="8"/>
      <c r="F42" s="42" t="s">
        <v>24</v>
      </c>
      <c r="G42" s="30"/>
      <c r="H42" s="31">
        <f>(H37+H39-H40)</f>
        <v>102.28203199999942</v>
      </c>
      <c r="I42" s="31">
        <f t="shared" ref="I42:J42" si="5">(I37+I39-I40)</f>
        <v>0</v>
      </c>
      <c r="J42" s="31">
        <f t="shared" si="5"/>
        <v>15.901915266666711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89.68999999999869</v>
      </c>
      <c r="D45" s="35" t="s">
        <v>10</v>
      </c>
      <c r="E45" s="12"/>
      <c r="F45" s="42" t="s">
        <v>82</v>
      </c>
      <c r="G45" s="43"/>
      <c r="H45" s="88">
        <f>J42</f>
        <v>15.901915266666711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SETIEMBRE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05-OCT-2015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13597.9</v>
      </c>
      <c r="D53" s="11" t="str">
        <f>D29</f>
        <v>(17/09/15)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13428.7</v>
      </c>
      <c r="D54" s="11" t="str">
        <f>D30</f>
        <v>(18/08/15)</v>
      </c>
      <c r="E54" s="12"/>
      <c r="F54" s="8" t="s">
        <v>21</v>
      </c>
      <c r="G54" s="13"/>
      <c r="H54" s="14">
        <f>H6</f>
        <v>1.18</v>
      </c>
      <c r="I54" s="14"/>
      <c r="J54" s="15">
        <f t="shared" ref="J54" si="6">(H54/3)</f>
        <v>0.39333333333333331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169.19999999999891</v>
      </c>
      <c r="D55" s="18" t="s">
        <v>10</v>
      </c>
      <c r="E55" s="12"/>
      <c r="F55" s="8" t="s">
        <v>20</v>
      </c>
      <c r="G55" s="13">
        <f>G7</f>
        <v>0.44700000000000001</v>
      </c>
      <c r="H55" s="19">
        <f>(C55*G55)</f>
        <v>75.632399999999507</v>
      </c>
      <c r="I55" s="19"/>
      <c r="J55" s="20">
        <f>(C69*G55)</f>
        <v>40.091429999999413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7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15.28963199999991</v>
      </c>
      <c r="I58" s="14">
        <f>((SUM(I53:I57))*0.18)</f>
        <v>0</v>
      </c>
      <c r="J58" s="14">
        <f>((SUM(J53:J57))*0.18)</f>
        <v>7.775057399999894</v>
      </c>
      <c r="K58" s="58"/>
      <c r="L58" s="65"/>
    </row>
    <row r="59" spans="2:12" ht="10.15" customHeight="1" x14ac:dyDescent="0.25">
      <c r="B59" s="21" t="s">
        <v>0</v>
      </c>
      <c r="C59" s="77">
        <f>C11</f>
        <v>1123.4000000000001</v>
      </c>
      <c r="D59" s="23" t="str">
        <f>D53</f>
        <v>(17/09/15)</v>
      </c>
      <c r="E59" s="8"/>
      <c r="F59" s="8" t="s">
        <v>23</v>
      </c>
      <c r="G59" s="13">
        <f>G11</f>
        <v>7.7000000000000002E-3</v>
      </c>
      <c r="H59" s="14">
        <f>H11</f>
        <v>1.3</v>
      </c>
      <c r="I59" s="14"/>
      <c r="J59" s="15">
        <f t="shared" ref="J59" si="8">(H59/3)</f>
        <v>0.43333333333333335</v>
      </c>
      <c r="K59" s="66"/>
      <c r="L59" s="67"/>
    </row>
    <row r="60" spans="2:12" ht="10.15" customHeight="1" x14ac:dyDescent="0.25">
      <c r="B60" s="24" t="s">
        <v>1</v>
      </c>
      <c r="C60" s="78">
        <f>C12</f>
        <v>1065.8</v>
      </c>
      <c r="D60" s="11" t="str">
        <f>D54</f>
        <v>(18/08/15)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57.600000000000136</v>
      </c>
      <c r="D61" s="18" t="s">
        <v>10</v>
      </c>
      <c r="E61" s="12"/>
      <c r="F61" s="8" t="s">
        <v>4</v>
      </c>
      <c r="G61" s="13"/>
      <c r="H61" s="14">
        <f>SUM(H53:H57)+SUM(H58:H59)</f>
        <v>101.53203199999942</v>
      </c>
      <c r="I61" s="14">
        <f>SUM(I53:I57)+SUM(I58:I59)</f>
        <v>0</v>
      </c>
      <c r="J61" s="14">
        <f>SUM(J53:J57)+SUM(J58:J59)</f>
        <v>51.403154066665969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0.09</v>
      </c>
      <c r="I63" s="14"/>
      <c r="J63" s="14">
        <f>H63/3</f>
        <v>0.03</v>
      </c>
      <c r="K63" s="2"/>
      <c r="L63" s="2"/>
    </row>
    <row r="64" spans="2:12" ht="10.15" customHeight="1" x14ac:dyDescent="0.25">
      <c r="B64" s="27" t="s">
        <v>0</v>
      </c>
      <c r="C64" s="80">
        <f>C16</f>
        <v>1406.01</v>
      </c>
      <c r="D64" s="23" t="str">
        <f>D59</f>
        <v>(17/09/15)</v>
      </c>
      <c r="E64" s="8"/>
      <c r="F64" s="8" t="s">
        <v>6</v>
      </c>
      <c r="G64" s="13"/>
      <c r="H64" s="14">
        <f>H16</f>
        <v>0.01</v>
      </c>
      <c r="I64" s="14"/>
      <c r="J64" s="32">
        <f>H64/3</f>
        <v>3.3333333333333335E-3</v>
      </c>
      <c r="K64" s="2"/>
      <c r="L64" s="2"/>
    </row>
    <row r="65" spans="2:12" ht="10.15" customHeight="1" x14ac:dyDescent="0.25">
      <c r="B65" s="9" t="s">
        <v>1</v>
      </c>
      <c r="C65" s="10">
        <f>C17</f>
        <v>1384.1</v>
      </c>
      <c r="D65" s="11" t="str">
        <f>D60</f>
        <v>(18/08/15)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21.910000000000082</v>
      </c>
      <c r="D66" s="18" t="s">
        <v>10</v>
      </c>
      <c r="E66" s="8"/>
      <c r="F66" s="42" t="s">
        <v>24</v>
      </c>
      <c r="G66" s="30"/>
      <c r="H66" s="31">
        <f>(H61+H63-H64)</f>
        <v>101.61203199999942</v>
      </c>
      <c r="I66" s="31">
        <f t="shared" ref="I66:J66" si="9">(I61+I63-I64)</f>
        <v>0</v>
      </c>
      <c r="J66" s="31">
        <f t="shared" si="9"/>
        <v>51.42982073333264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89.68999999999869</v>
      </c>
      <c r="D69" s="35" t="s">
        <v>10</v>
      </c>
      <c r="E69" s="12"/>
      <c r="F69" s="42" t="s">
        <v>32</v>
      </c>
      <c r="G69" s="43"/>
      <c r="H69" s="88">
        <f>J66</f>
        <v>51.42982073333264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abSelected="1" zoomScale="130" zoomScaleNormal="130" workbookViewId="0">
      <selection activeCell="L8" sqref="L8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84</v>
      </c>
      <c r="C2" s="4"/>
      <c r="D2" s="4"/>
      <c r="E2" s="4"/>
      <c r="F2" s="4"/>
      <c r="G2" s="5"/>
      <c r="H2" s="4"/>
      <c r="I2" s="4"/>
      <c r="J2" s="7" t="s">
        <v>85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83" t="s">
        <v>17</v>
      </c>
      <c r="L4" s="83" t="s">
        <v>29</v>
      </c>
    </row>
    <row r="5" spans="2:12" ht="10.15" customHeight="1" x14ac:dyDescent="0.25">
      <c r="B5" s="9" t="s">
        <v>0</v>
      </c>
      <c r="C5" s="10">
        <v>13864.3</v>
      </c>
      <c r="D5" s="11" t="s">
        <v>86</v>
      </c>
      <c r="E5" s="12"/>
      <c r="F5" s="8" t="s">
        <v>2</v>
      </c>
      <c r="G5" s="13"/>
      <c r="H5" s="14">
        <v>2.4700000000000002</v>
      </c>
      <c r="I5" s="14"/>
      <c r="J5" s="15">
        <f>(H5/3)</f>
        <v>0.82333333333333336</v>
      </c>
      <c r="K5" s="15">
        <f>H5/3</f>
        <v>0.82333333333333336</v>
      </c>
      <c r="L5" s="15">
        <f>H5/3</f>
        <v>0.82333333333333336</v>
      </c>
    </row>
    <row r="6" spans="2:12" ht="10.15" customHeight="1" x14ac:dyDescent="0.25">
      <c r="B6" s="9" t="s">
        <v>1</v>
      </c>
      <c r="C6" s="10">
        <v>13597.9</v>
      </c>
      <c r="D6" s="11" t="s">
        <v>79</v>
      </c>
      <c r="E6" s="12"/>
      <c r="F6" s="8" t="s">
        <v>21</v>
      </c>
      <c r="G6" s="13"/>
      <c r="H6" s="14">
        <v>1.31</v>
      </c>
      <c r="I6" s="14"/>
      <c r="J6" s="15">
        <f t="shared" ref="J6:J16" si="0">(H6/3)</f>
        <v>0.4366666666666667</v>
      </c>
      <c r="K6" s="15">
        <f t="shared" ref="K6:K16" si="1">H6/3</f>
        <v>0.4366666666666667</v>
      </c>
      <c r="L6" s="15">
        <f t="shared" ref="L6:L16" si="2">H6/3</f>
        <v>0.4366666666666667</v>
      </c>
    </row>
    <row r="7" spans="2:12" ht="10.15" customHeight="1" x14ac:dyDescent="0.25">
      <c r="B7" s="16" t="s">
        <v>11</v>
      </c>
      <c r="C7" s="17">
        <f>(C5-C6)</f>
        <v>266.39999999999964</v>
      </c>
      <c r="D7" s="18" t="s">
        <v>10</v>
      </c>
      <c r="E7" s="12"/>
      <c r="F7" s="8" t="s">
        <v>20</v>
      </c>
      <c r="G7" s="82">
        <v>0.44929999999999998</v>
      </c>
      <c r="H7" s="19">
        <f>(C7*G7)</f>
        <v>119.69351999999984</v>
      </c>
      <c r="I7" s="19"/>
      <c r="J7" s="15">
        <f>G7*C13</f>
        <v>27.137719999999938</v>
      </c>
      <c r="K7" s="15">
        <f>G7*C18</f>
        <v>44.970436999999961</v>
      </c>
      <c r="L7" s="15">
        <f>G7*C21</f>
        <v>47.58536299999993</v>
      </c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5.63</v>
      </c>
      <c r="I8" s="14"/>
      <c r="J8" s="15">
        <f>(H8/3)</f>
        <v>1.8766666666666667</v>
      </c>
      <c r="K8" s="15">
        <f t="shared" si="1"/>
        <v>1.8766666666666667</v>
      </c>
      <c r="L8" s="15">
        <f t="shared" si="2"/>
        <v>1.8766666666666667</v>
      </c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</v>
      </c>
      <c r="I9" s="14"/>
      <c r="J9" s="15">
        <f>(H9/3)</f>
        <v>0</v>
      </c>
      <c r="K9" s="15">
        <f t="shared" si="1"/>
        <v>0</v>
      </c>
      <c r="L9" s="15">
        <f t="shared" si="2"/>
        <v>0</v>
      </c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((SUM(H5:H8)-H9)*0.18)</f>
        <v>23.238633599999968</v>
      </c>
      <c r="I10" s="14">
        <f t="shared" ref="I10:L10" si="3">((SUM(I5:I8)-I9)*0.18)</f>
        <v>0</v>
      </c>
      <c r="J10" s="14">
        <f t="shared" si="3"/>
        <v>5.4493895999999884</v>
      </c>
      <c r="K10" s="14">
        <f t="shared" si="3"/>
        <v>8.6592786599999929</v>
      </c>
      <c r="L10" s="14">
        <f t="shared" si="3"/>
        <v>9.1299653399999858</v>
      </c>
    </row>
    <row r="11" spans="2:12" ht="10.15" customHeight="1" x14ac:dyDescent="0.25">
      <c r="B11" s="24" t="s">
        <v>0</v>
      </c>
      <c r="C11" s="10">
        <v>1183.8</v>
      </c>
      <c r="D11" s="11" t="str">
        <f>D5</f>
        <v>(19/10/15)</v>
      </c>
      <c r="E11" s="8"/>
      <c r="F11" s="8" t="s">
        <v>23</v>
      </c>
      <c r="G11" s="13">
        <v>7.7000000000000002E-3</v>
      </c>
      <c r="H11" s="14">
        <v>2.0499999999999998</v>
      </c>
      <c r="I11" s="14"/>
      <c r="J11" s="15">
        <f t="shared" si="0"/>
        <v>0.68333333333333324</v>
      </c>
      <c r="K11" s="15">
        <f t="shared" si="1"/>
        <v>0.68333333333333324</v>
      </c>
      <c r="L11" s="15">
        <f t="shared" si="2"/>
        <v>0.68333333333333324</v>
      </c>
    </row>
    <row r="12" spans="2:12" ht="10.15" customHeight="1" x14ac:dyDescent="0.25">
      <c r="B12" s="9" t="s">
        <v>1</v>
      </c>
      <c r="C12" s="10">
        <v>1123.4000000000001</v>
      </c>
      <c r="D12" s="11" t="str">
        <f>D6</f>
        <v>(17/09/15)</v>
      </c>
      <c r="E12" s="8"/>
      <c r="F12" s="8"/>
      <c r="G12" s="13"/>
      <c r="H12" s="14"/>
      <c r="I12" s="14"/>
      <c r="J12" s="15">
        <f t="shared" si="0"/>
        <v>0</v>
      </c>
      <c r="K12" s="15">
        <f t="shared" si="1"/>
        <v>0</v>
      </c>
      <c r="L12" s="15">
        <f t="shared" si="2"/>
        <v>0</v>
      </c>
    </row>
    <row r="13" spans="2:12" ht="10.15" customHeight="1" x14ac:dyDescent="0.25">
      <c r="B13" s="16" t="s">
        <v>11</v>
      </c>
      <c r="C13" s="17">
        <f>(C11-C12)</f>
        <v>60.399999999999864</v>
      </c>
      <c r="D13" s="18" t="s">
        <v>10</v>
      </c>
      <c r="E13" s="12"/>
      <c r="F13" s="8" t="s">
        <v>4</v>
      </c>
      <c r="G13" s="13"/>
      <c r="H13" s="14">
        <f>SUM(H5:H9)+SUM(H10:H11)</f>
        <v>154.3921535999998</v>
      </c>
      <c r="I13" s="14">
        <f t="shared" ref="I13:L13" si="4">SUM(I5:I9)+SUM(I10:I11)</f>
        <v>0</v>
      </c>
      <c r="J13" s="14">
        <f t="shared" si="4"/>
        <v>36.407109599999927</v>
      </c>
      <c r="K13" s="14">
        <f t="shared" si="4"/>
        <v>57.449715659999953</v>
      </c>
      <c r="L13" s="14">
        <f t="shared" si="4"/>
        <v>60.535328339999914</v>
      </c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15"/>
      <c r="L14" s="15"/>
    </row>
    <row r="15" spans="2:12" ht="10.15" customHeight="1" x14ac:dyDescent="0.25">
      <c r="B15" s="92" t="s">
        <v>83</v>
      </c>
      <c r="C15" s="93"/>
      <c r="D15" s="94"/>
      <c r="E15" s="12"/>
      <c r="F15" s="8" t="s">
        <v>5</v>
      </c>
      <c r="G15" s="13"/>
      <c r="H15" s="14">
        <v>0.01</v>
      </c>
      <c r="I15" s="14"/>
      <c r="J15" s="15">
        <f>H15/3</f>
        <v>3.3333333333333335E-3</v>
      </c>
      <c r="K15" s="15">
        <f>H15/3</f>
        <v>3.3333333333333335E-3</v>
      </c>
      <c r="L15" s="15">
        <f>H15/3</f>
        <v>3.3333333333333335E-3</v>
      </c>
    </row>
    <row r="16" spans="2:12" ht="10.15" customHeight="1" x14ac:dyDescent="0.25">
      <c r="B16" s="24" t="s">
        <v>0</v>
      </c>
      <c r="C16" s="10">
        <v>1506.1</v>
      </c>
      <c r="D16" s="11" t="str">
        <f>D5</f>
        <v>(19/10/15)</v>
      </c>
      <c r="E16" s="8"/>
      <c r="F16" s="8" t="s">
        <v>6</v>
      </c>
      <c r="G16" s="13"/>
      <c r="H16" s="14">
        <v>0.1</v>
      </c>
      <c r="I16" s="14"/>
      <c r="J16" s="15">
        <f>(H16/3)</f>
        <v>3.3333333333333333E-2</v>
      </c>
      <c r="K16" s="15">
        <f>H16/3</f>
        <v>3.3333333333333333E-2</v>
      </c>
      <c r="L16" s="15">
        <f t="shared" si="2"/>
        <v>3.3333333333333333E-2</v>
      </c>
    </row>
    <row r="17" spans="2:12" ht="10.15" customHeight="1" x14ac:dyDescent="0.25">
      <c r="B17" s="24" t="s">
        <v>1</v>
      </c>
      <c r="C17" s="10">
        <v>1406.01</v>
      </c>
      <c r="D17" s="11" t="str">
        <f>D6</f>
        <v>(17/09/15)</v>
      </c>
      <c r="E17" s="8"/>
      <c r="F17" s="8"/>
      <c r="G17" s="29"/>
      <c r="H17" s="8"/>
      <c r="I17" s="8"/>
      <c r="J17" s="8"/>
      <c r="K17" s="8"/>
      <c r="L17" s="8"/>
    </row>
    <row r="18" spans="2:12" ht="10.15" customHeight="1" x14ac:dyDescent="0.25">
      <c r="B18" s="25" t="s">
        <v>11</v>
      </c>
      <c r="C18" s="79">
        <f>(C16-C17)</f>
        <v>100.08999999999992</v>
      </c>
      <c r="D18" s="18" t="s">
        <v>10</v>
      </c>
      <c r="E18" s="8"/>
      <c r="F18" s="42" t="s">
        <v>24</v>
      </c>
      <c r="G18" s="30"/>
      <c r="H18" s="31">
        <f>(H13+H15-H16)</f>
        <v>154.3021535999998</v>
      </c>
      <c r="I18" s="31">
        <f t="shared" ref="I18:J18" si="5">(I13+I15-I16)</f>
        <v>0</v>
      </c>
      <c r="J18" s="31">
        <f t="shared" si="5"/>
        <v>36.377109599999926</v>
      </c>
      <c r="K18" s="31">
        <f t="shared" ref="K18:L18" si="6">(K13+K15-K16)</f>
        <v>57.419715659999952</v>
      </c>
      <c r="L18" s="31">
        <f t="shared" si="6"/>
        <v>60.505328339999913</v>
      </c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105.90999999999985</v>
      </c>
      <c r="D21" s="35" t="s">
        <v>10</v>
      </c>
      <c r="E21" s="12"/>
      <c r="F21" s="42" t="s">
        <v>31</v>
      </c>
      <c r="G21" s="43"/>
      <c r="H21" s="88">
        <f>J18</f>
        <v>36.377109599999926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OCTUBRE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04-NOV-2015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13864.3</v>
      </c>
      <c r="D29" s="11" t="str">
        <f>D5</f>
        <v>(19/10/15)</v>
      </c>
      <c r="E29" s="12"/>
      <c r="F29" s="8" t="s">
        <v>2</v>
      </c>
      <c r="G29" s="13"/>
      <c r="H29" s="14">
        <f>H5</f>
        <v>2.4700000000000002</v>
      </c>
      <c r="I29" s="14"/>
      <c r="J29" s="15">
        <f>(H29/3)</f>
        <v>0.82333333333333336</v>
      </c>
      <c r="K29" s="58"/>
      <c r="L29" s="61"/>
    </row>
    <row r="30" spans="2:12" ht="10.15" customHeight="1" x14ac:dyDescent="0.25">
      <c r="B30" s="9" t="s">
        <v>1</v>
      </c>
      <c r="C30" s="10">
        <f>C6</f>
        <v>13597.9</v>
      </c>
      <c r="D30" s="11" t="str">
        <f>D6</f>
        <v>(17/09/15)</v>
      </c>
      <c r="E30" s="12"/>
      <c r="F30" s="8" t="s">
        <v>21</v>
      </c>
      <c r="G30" s="13"/>
      <c r="H30" s="14">
        <f>H6</f>
        <v>1.31</v>
      </c>
      <c r="I30" s="14"/>
      <c r="J30" s="15">
        <f t="shared" ref="J30" si="7">(H30/3)</f>
        <v>0.4366666666666667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266.39999999999964</v>
      </c>
      <c r="D31" s="18" t="s">
        <v>10</v>
      </c>
      <c r="E31" s="12"/>
      <c r="F31" s="8" t="s">
        <v>20</v>
      </c>
      <c r="G31" s="13">
        <f>G7</f>
        <v>0.44929999999999998</v>
      </c>
      <c r="H31" s="19">
        <f>(C31*G31)</f>
        <v>119.69351999999984</v>
      </c>
      <c r="I31" s="19"/>
      <c r="J31" s="20">
        <f>(C42*G31)</f>
        <v>44.970436999999961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5.63</v>
      </c>
      <c r="I32" s="14"/>
      <c r="J32" s="15">
        <f t="shared" ref="J32" si="8">(H32/3)</f>
        <v>1.8766666666666667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</v>
      </c>
      <c r="I33" s="14"/>
      <c r="J33" s="15">
        <f>J9</f>
        <v>0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23.238633599999968</v>
      </c>
      <c r="I34" s="14">
        <f>((SUM(I29:I33))*0.18)</f>
        <v>0</v>
      </c>
      <c r="J34" s="14">
        <f>((SUM(J29:J33))*0.18)</f>
        <v>8.6592786599999929</v>
      </c>
      <c r="K34" s="58"/>
      <c r="L34" s="65"/>
    </row>
    <row r="35" spans="2:12" ht="10.15" customHeight="1" x14ac:dyDescent="0.25">
      <c r="B35" s="21" t="s">
        <v>0</v>
      </c>
      <c r="C35" s="77">
        <f>C11</f>
        <v>1183.8</v>
      </c>
      <c r="D35" s="23" t="str">
        <f>D29</f>
        <v>(19/10/15)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9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1123.4000000000001</v>
      </c>
      <c r="D36" s="11" t="str">
        <f>D30</f>
        <v>(17/09/15)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60.399999999999864</v>
      </c>
      <c r="D37" s="18" t="s">
        <v>10</v>
      </c>
      <c r="E37" s="12"/>
      <c r="F37" s="8" t="s">
        <v>4</v>
      </c>
      <c r="G37" s="13"/>
      <c r="H37" s="14">
        <f>SUM(H29:H33)+SUM(H34:H35)</f>
        <v>154.38215359999981</v>
      </c>
      <c r="I37" s="14">
        <f>SUM(I29:I33)+SUM(I34:I35)</f>
        <v>0</v>
      </c>
      <c r="J37" s="14">
        <f>SUM(J29:J33)+SUM(J34:J35)</f>
        <v>57.446382326666615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(Sr. Miguel Feijoo)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1506.1</v>
      </c>
      <c r="D40" s="23" t="str">
        <f>D35</f>
        <v>(19/10/15)</v>
      </c>
      <c r="E40" s="8"/>
      <c r="F40" s="8" t="s">
        <v>6</v>
      </c>
      <c r="G40" s="13"/>
      <c r="H40" s="14">
        <f>H16</f>
        <v>0.1</v>
      </c>
      <c r="I40" s="14"/>
      <c r="J40" s="32">
        <f>H40/3</f>
        <v>3.3333333333333333E-2</v>
      </c>
      <c r="K40" s="52"/>
      <c r="L40" s="52"/>
    </row>
    <row r="41" spans="2:12" ht="10.15" customHeight="1" x14ac:dyDescent="0.25">
      <c r="B41" s="9" t="s">
        <v>1</v>
      </c>
      <c r="C41" s="10">
        <f>C17</f>
        <v>1406.01</v>
      </c>
      <c r="D41" s="11" t="str">
        <f>D36</f>
        <v>(17/09/15)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100.08999999999992</v>
      </c>
      <c r="D42" s="18" t="s">
        <v>10</v>
      </c>
      <c r="E42" s="8"/>
      <c r="F42" s="42" t="s">
        <v>24</v>
      </c>
      <c r="G42" s="30"/>
      <c r="H42" s="31">
        <f>(H37+H39-H40)</f>
        <v>154.30215359999983</v>
      </c>
      <c r="I42" s="31">
        <f t="shared" ref="I42:J42" si="10">(I37+I39-I40)</f>
        <v>0</v>
      </c>
      <c r="J42" s="31">
        <f t="shared" si="10"/>
        <v>57.419715659999952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105.90999999999985</v>
      </c>
      <c r="D45" s="35" t="s">
        <v>10</v>
      </c>
      <c r="E45" s="12"/>
      <c r="F45" s="42" t="s">
        <v>82</v>
      </c>
      <c r="G45" s="43"/>
      <c r="H45" s="88">
        <f>J42</f>
        <v>57.419715659999952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OCTUBRE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04-NOV-2015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13864.3</v>
      </c>
      <c r="D53" s="11" t="str">
        <f>D29</f>
        <v>(19/10/15)</v>
      </c>
      <c r="E53" s="12"/>
      <c r="F53" s="8" t="s">
        <v>2</v>
      </c>
      <c r="G53" s="13"/>
      <c r="H53" s="14">
        <f>H5</f>
        <v>2.4700000000000002</v>
      </c>
      <c r="I53" s="14"/>
      <c r="J53" s="15">
        <f>(H53/3)</f>
        <v>0.82333333333333336</v>
      </c>
      <c r="K53" s="58"/>
      <c r="L53" s="61"/>
    </row>
    <row r="54" spans="2:12" ht="10.15" customHeight="1" x14ac:dyDescent="0.25">
      <c r="B54" s="9" t="s">
        <v>1</v>
      </c>
      <c r="C54" s="10">
        <f>C30</f>
        <v>13597.9</v>
      </c>
      <c r="D54" s="11" t="str">
        <f>D30</f>
        <v>(17/09/15)</v>
      </c>
      <c r="E54" s="12"/>
      <c r="F54" s="8" t="s">
        <v>21</v>
      </c>
      <c r="G54" s="13"/>
      <c r="H54" s="14">
        <f>H6</f>
        <v>1.31</v>
      </c>
      <c r="I54" s="14"/>
      <c r="J54" s="15">
        <f t="shared" ref="J54" si="11">(H54/3)</f>
        <v>0.4366666666666667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266.39999999999964</v>
      </c>
      <c r="D55" s="18" t="s">
        <v>10</v>
      </c>
      <c r="E55" s="12"/>
      <c r="F55" s="8" t="s">
        <v>20</v>
      </c>
      <c r="G55" s="13">
        <f>G7</f>
        <v>0.44929999999999998</v>
      </c>
      <c r="H55" s="19">
        <f>(C55*G55)</f>
        <v>119.69351999999984</v>
      </c>
      <c r="I55" s="19"/>
      <c r="J55" s="20">
        <f>(C69*G55)</f>
        <v>47.58536299999993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5.63</v>
      </c>
      <c r="I56" s="14"/>
      <c r="J56" s="15">
        <f t="shared" ref="J56" si="12">(H56/3)</f>
        <v>1.8766666666666667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</v>
      </c>
      <c r="I57" s="14"/>
      <c r="J57" s="15">
        <f>J33</f>
        <v>0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23.238633599999968</v>
      </c>
      <c r="I58" s="14">
        <f>((SUM(I53:I57))*0.18)</f>
        <v>0</v>
      </c>
      <c r="J58" s="14">
        <f>((SUM(J53:J57))*0.18)</f>
        <v>9.1299653399999858</v>
      </c>
      <c r="K58" s="58"/>
      <c r="L58" s="65"/>
    </row>
    <row r="59" spans="2:12" ht="10.15" customHeight="1" x14ac:dyDescent="0.25">
      <c r="B59" s="21" t="s">
        <v>0</v>
      </c>
      <c r="C59" s="77">
        <f>C11</f>
        <v>1183.8</v>
      </c>
      <c r="D59" s="23" t="str">
        <f>D53</f>
        <v>(19/10/15)</v>
      </c>
      <c r="E59" s="8"/>
      <c r="F59" s="8" t="s">
        <v>23</v>
      </c>
      <c r="G59" s="13">
        <f>G11</f>
        <v>7.7000000000000002E-3</v>
      </c>
      <c r="H59" s="14">
        <f>H11</f>
        <v>2.0499999999999998</v>
      </c>
      <c r="I59" s="14"/>
      <c r="J59" s="15">
        <f t="shared" ref="J59" si="13">(H59/3)</f>
        <v>0.68333333333333324</v>
      </c>
      <c r="K59" s="66"/>
      <c r="L59" s="67"/>
    </row>
    <row r="60" spans="2:12" ht="10.15" customHeight="1" x14ac:dyDescent="0.25">
      <c r="B60" s="24" t="s">
        <v>1</v>
      </c>
      <c r="C60" s="78">
        <f>C12</f>
        <v>1123.4000000000001</v>
      </c>
      <c r="D60" s="11" t="str">
        <f>D54</f>
        <v>(17/09/15)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60.399999999999864</v>
      </c>
      <c r="D61" s="18" t="s">
        <v>10</v>
      </c>
      <c r="E61" s="12"/>
      <c r="F61" s="8" t="s">
        <v>4</v>
      </c>
      <c r="G61" s="13"/>
      <c r="H61" s="14">
        <f>SUM(H53:H57)+SUM(H58:H59)</f>
        <v>154.3921535999998</v>
      </c>
      <c r="I61" s="14">
        <f>SUM(I53:I57)+SUM(I58:I59)</f>
        <v>0</v>
      </c>
      <c r="J61" s="14">
        <f>SUM(J53:J57)+SUM(J58:J59)</f>
        <v>60.535328339999914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(Sr. Miguel Feijoo)</v>
      </c>
      <c r="C63" s="93"/>
      <c r="D63" s="94"/>
      <c r="E63" s="12"/>
      <c r="F63" s="8" t="s">
        <v>5</v>
      </c>
      <c r="G63" s="13"/>
      <c r="H63" s="14">
        <f>H15</f>
        <v>0.01</v>
      </c>
      <c r="I63" s="14"/>
      <c r="J63" s="14">
        <f>H63/3</f>
        <v>3.3333333333333335E-3</v>
      </c>
      <c r="K63" s="2"/>
      <c r="L63" s="2"/>
    </row>
    <row r="64" spans="2:12" ht="10.15" customHeight="1" x14ac:dyDescent="0.25">
      <c r="B64" s="27" t="s">
        <v>0</v>
      </c>
      <c r="C64" s="80">
        <f>C16</f>
        <v>1506.1</v>
      </c>
      <c r="D64" s="23" t="str">
        <f>D59</f>
        <v>(19/10/15)</v>
      </c>
      <c r="E64" s="8"/>
      <c r="F64" s="8" t="s">
        <v>6</v>
      </c>
      <c r="G64" s="13"/>
      <c r="H64" s="14">
        <f>H16</f>
        <v>0.1</v>
      </c>
      <c r="I64" s="14"/>
      <c r="J64" s="32">
        <f>H64/3</f>
        <v>3.3333333333333333E-2</v>
      </c>
      <c r="K64" s="2"/>
      <c r="L64" s="2"/>
    </row>
    <row r="65" spans="2:12" ht="10.15" customHeight="1" x14ac:dyDescent="0.25">
      <c r="B65" s="9" t="s">
        <v>1</v>
      </c>
      <c r="C65" s="10">
        <f>C17</f>
        <v>1406.01</v>
      </c>
      <c r="D65" s="11" t="str">
        <f>D60</f>
        <v>(17/09/15)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100.08999999999992</v>
      </c>
      <c r="D66" s="18" t="s">
        <v>10</v>
      </c>
      <c r="E66" s="8"/>
      <c r="F66" s="42" t="s">
        <v>24</v>
      </c>
      <c r="G66" s="30"/>
      <c r="H66" s="31">
        <f>(H61+H63-H64)</f>
        <v>154.3021535999998</v>
      </c>
      <c r="I66" s="31">
        <f t="shared" ref="I66:J66" si="14">(I61+I63-I64)</f>
        <v>0</v>
      </c>
      <c r="J66" s="31">
        <f t="shared" si="14"/>
        <v>60.505328339999913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105.90999999999985</v>
      </c>
      <c r="D69" s="35" t="s">
        <v>10</v>
      </c>
      <c r="E69" s="12"/>
      <c r="F69" s="42" t="s">
        <v>32</v>
      </c>
      <c r="G69" s="43"/>
      <c r="H69" s="88">
        <f>J66</f>
        <v>60.505328339999913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84"/>
  <sheetViews>
    <sheetView topLeftCell="A4" zoomScale="145" zoomScaleNormal="145" workbookViewId="0">
      <selection activeCell="C24" sqref="C24"/>
    </sheetView>
  </sheetViews>
  <sheetFormatPr baseColWidth="10" defaultRowHeight="15" x14ac:dyDescent="0.25"/>
  <cols>
    <col min="1" max="1" width="11.5703125" customWidth="1"/>
    <col min="2" max="2" width="5.7109375" customWidth="1"/>
    <col min="3" max="3" width="6.28515625" customWidth="1"/>
    <col min="4" max="4" width="3" customWidth="1"/>
    <col min="5" max="5" width="20.28515625" customWidth="1"/>
    <col min="6" max="6" width="8.42578125" style="1" customWidth="1"/>
    <col min="7" max="7" width="6.7109375" customWidth="1"/>
    <col min="8" max="8" width="0.7109375" customWidth="1"/>
    <col min="9" max="9" width="8.28515625" bestFit="1" customWidth="1"/>
    <col min="10" max="11" width="8.28515625" customWidth="1"/>
  </cols>
  <sheetData>
    <row r="1" spans="1:11" x14ac:dyDescent="0.25">
      <c r="A1" s="6" t="s">
        <v>12</v>
      </c>
      <c r="B1" s="4"/>
      <c r="C1" s="4"/>
      <c r="D1" s="4"/>
      <c r="E1" s="4"/>
      <c r="F1" s="5"/>
      <c r="G1" s="4"/>
      <c r="H1" s="4"/>
      <c r="I1" s="4"/>
      <c r="J1" s="4"/>
    </row>
    <row r="2" spans="1:11" x14ac:dyDescent="0.25">
      <c r="A2" s="6" t="s">
        <v>35</v>
      </c>
      <c r="B2" s="4"/>
      <c r="C2" s="4"/>
      <c r="D2" s="4"/>
      <c r="E2" s="4"/>
      <c r="F2" s="5"/>
      <c r="G2" s="4"/>
      <c r="H2" s="4"/>
      <c r="I2" s="7" t="s">
        <v>36</v>
      </c>
    </row>
    <row r="3" spans="1:11" ht="10.15" customHeight="1" x14ac:dyDescent="0.25">
      <c r="A3" s="4"/>
      <c r="B3" s="4"/>
      <c r="C3" s="4"/>
      <c r="D3" s="4"/>
      <c r="E3" s="4"/>
      <c r="F3" s="5"/>
      <c r="G3" s="4"/>
      <c r="H3" s="4"/>
      <c r="I3" s="4"/>
      <c r="J3" s="4"/>
    </row>
    <row r="4" spans="1:11" ht="10.15" customHeight="1" x14ac:dyDescent="0.25">
      <c r="A4" s="89" t="s">
        <v>9</v>
      </c>
      <c r="B4" s="90"/>
      <c r="C4" s="91"/>
      <c r="D4" s="8"/>
      <c r="E4" s="48" t="s">
        <v>13</v>
      </c>
      <c r="F4" s="48" t="s">
        <v>7</v>
      </c>
      <c r="G4" s="48" t="s">
        <v>8</v>
      </c>
      <c r="H4" s="41"/>
      <c r="I4" s="83" t="s">
        <v>16</v>
      </c>
      <c r="J4" s="53"/>
      <c r="K4" s="53"/>
    </row>
    <row r="5" spans="1:11" ht="10.15" customHeight="1" x14ac:dyDescent="0.25">
      <c r="A5" s="9" t="s">
        <v>0</v>
      </c>
      <c r="B5" s="10">
        <v>11198.4</v>
      </c>
      <c r="C5" s="11" t="s">
        <v>37</v>
      </c>
      <c r="D5" s="12"/>
      <c r="E5" s="8" t="s">
        <v>2</v>
      </c>
      <c r="F5" s="13"/>
      <c r="G5" s="14">
        <v>2.42</v>
      </c>
      <c r="H5" s="14"/>
      <c r="I5" s="15">
        <f>(G5/3)</f>
        <v>0.80666666666666664</v>
      </c>
      <c r="J5" s="58"/>
      <c r="K5" s="61"/>
    </row>
    <row r="6" spans="1:11" ht="10.15" customHeight="1" x14ac:dyDescent="0.25">
      <c r="A6" s="9" t="s">
        <v>1</v>
      </c>
      <c r="B6" s="10">
        <v>11007.3</v>
      </c>
      <c r="C6" s="11" t="s">
        <v>38</v>
      </c>
      <c r="D6" s="12"/>
      <c r="E6" s="8" t="s">
        <v>21</v>
      </c>
      <c r="F6" s="13"/>
      <c r="G6" s="14">
        <v>1.02</v>
      </c>
      <c r="H6" s="14"/>
      <c r="I6" s="15">
        <f t="shared" ref="I6:I11" si="0">(G6/3)</f>
        <v>0.34</v>
      </c>
      <c r="J6" s="58"/>
      <c r="K6" s="61"/>
    </row>
    <row r="7" spans="1:11" ht="10.15" customHeight="1" x14ac:dyDescent="0.25">
      <c r="A7" s="16" t="s">
        <v>11</v>
      </c>
      <c r="B7" s="17">
        <f>(B5-B6)</f>
        <v>191.10000000000036</v>
      </c>
      <c r="C7" s="18" t="s">
        <v>10</v>
      </c>
      <c r="D7" s="12"/>
      <c r="E7" s="8" t="s">
        <v>20</v>
      </c>
      <c r="F7" s="13">
        <v>0.37419999999999998</v>
      </c>
      <c r="G7" s="19">
        <f>(B7*F7)</f>
        <v>71.509620000000126</v>
      </c>
      <c r="H7" s="19"/>
      <c r="I7" s="20">
        <f>(B13*F7)</f>
        <v>19.420979999999989</v>
      </c>
      <c r="J7" s="63"/>
      <c r="K7" s="64"/>
    </row>
    <row r="8" spans="1:11" ht="10.15" customHeight="1" x14ac:dyDescent="0.25">
      <c r="A8" s="8"/>
      <c r="B8" s="8"/>
      <c r="C8" s="8"/>
      <c r="D8" s="8"/>
      <c r="E8" s="8" t="s">
        <v>3</v>
      </c>
      <c r="F8" s="13"/>
      <c r="G8" s="14">
        <v>5</v>
      </c>
      <c r="H8" s="14"/>
      <c r="I8" s="15">
        <f t="shared" si="0"/>
        <v>1.6666666666666667</v>
      </c>
      <c r="J8" s="58"/>
      <c r="K8" s="61"/>
    </row>
    <row r="9" spans="1:11" ht="10.15" customHeight="1" x14ac:dyDescent="0.25">
      <c r="A9" s="8"/>
      <c r="B9" s="8"/>
      <c r="C9" s="8"/>
      <c r="D9" s="8"/>
      <c r="E9" s="8" t="s">
        <v>39</v>
      </c>
      <c r="F9" s="13"/>
      <c r="G9" s="14">
        <v>0.04</v>
      </c>
      <c r="H9" s="14"/>
      <c r="I9" s="81">
        <f>G9/3</f>
        <v>1.3333333333333334E-2</v>
      </c>
      <c r="J9" s="84"/>
      <c r="K9" s="85"/>
    </row>
    <row r="10" spans="1:11" ht="10.15" customHeight="1" x14ac:dyDescent="0.25">
      <c r="A10" s="92" t="s">
        <v>18</v>
      </c>
      <c r="B10" s="93"/>
      <c r="C10" s="94"/>
      <c r="D10" s="8"/>
      <c r="E10" s="8" t="s">
        <v>22</v>
      </c>
      <c r="F10" s="13"/>
      <c r="G10" s="14">
        <f>((SUM(G5:G9))*0.18)</f>
        <v>14.398131600000022</v>
      </c>
      <c r="H10" s="14"/>
      <c r="I10" s="14">
        <f t="shared" ref="I10" si="1">((SUM(I5:I9))*0.18)</f>
        <v>4.0045763999999986</v>
      </c>
      <c r="J10" s="60"/>
      <c r="K10" s="60"/>
    </row>
    <row r="11" spans="1:11" ht="10.15" customHeight="1" x14ac:dyDescent="0.25">
      <c r="A11" s="21" t="s">
        <v>0</v>
      </c>
      <c r="B11" s="77">
        <v>429.2</v>
      </c>
      <c r="C11" s="23" t="s">
        <v>37</v>
      </c>
      <c r="D11" s="8"/>
      <c r="E11" s="8" t="s">
        <v>23</v>
      </c>
      <c r="F11" s="13">
        <v>7.6E-3</v>
      </c>
      <c r="G11" s="14">
        <v>1.45</v>
      </c>
      <c r="H11" s="14"/>
      <c r="I11" s="15">
        <f t="shared" si="0"/>
        <v>0.48333333333333334</v>
      </c>
      <c r="J11" s="58"/>
      <c r="K11" s="61"/>
    </row>
    <row r="12" spans="1:11" ht="10.15" customHeight="1" x14ac:dyDescent="0.25">
      <c r="A12" s="24" t="s">
        <v>1</v>
      </c>
      <c r="B12" s="78">
        <v>377.3</v>
      </c>
      <c r="C12" s="11" t="s">
        <v>38</v>
      </c>
      <c r="D12" s="8"/>
      <c r="E12" s="8"/>
      <c r="F12" s="13"/>
      <c r="G12" s="14"/>
      <c r="H12" s="14"/>
      <c r="I12" s="15"/>
      <c r="J12" s="58"/>
      <c r="K12" s="65"/>
    </row>
    <row r="13" spans="1:11" ht="10.15" customHeight="1" x14ac:dyDescent="0.25">
      <c r="A13" s="25" t="s">
        <v>11</v>
      </c>
      <c r="B13" s="79">
        <f>(B11-B12)</f>
        <v>51.899999999999977</v>
      </c>
      <c r="C13" s="18" t="s">
        <v>10</v>
      </c>
      <c r="D13" s="12"/>
      <c r="E13" s="8" t="s">
        <v>4</v>
      </c>
      <c r="F13" s="13"/>
      <c r="G13" s="14">
        <f>SUM(G5:G9)+SUM(G10:G11)</f>
        <v>95.837751600000146</v>
      </c>
      <c r="H13" s="14"/>
      <c r="I13" s="14">
        <f t="shared" ref="I13" si="2">SUM(I5:I9)+SUM(I10:I11)</f>
        <v>26.735556399999989</v>
      </c>
      <c r="J13" s="60"/>
      <c r="K13" s="60"/>
    </row>
    <row r="14" spans="1:11" ht="10.15" customHeight="1" x14ac:dyDescent="0.25">
      <c r="A14" s="8"/>
      <c r="B14" s="8"/>
      <c r="C14" s="8"/>
      <c r="D14" s="12"/>
      <c r="E14" s="8"/>
      <c r="F14" s="13"/>
      <c r="G14" s="14"/>
      <c r="H14" s="14"/>
      <c r="I14" s="15"/>
      <c r="J14" s="58"/>
      <c r="K14" s="65"/>
    </row>
    <row r="15" spans="1:11" ht="10.15" customHeight="1" x14ac:dyDescent="0.25">
      <c r="A15" s="92" t="s">
        <v>19</v>
      </c>
      <c r="B15" s="93"/>
      <c r="C15" s="94"/>
      <c r="D15" s="12"/>
      <c r="E15" s="8" t="s">
        <v>5</v>
      </c>
      <c r="F15" s="13"/>
      <c r="G15" s="14">
        <v>0.06</v>
      </c>
      <c r="H15" s="14"/>
      <c r="I15" s="82">
        <f>G15/3</f>
        <v>0.02</v>
      </c>
      <c r="J15" s="86"/>
      <c r="K15" s="86"/>
    </row>
    <row r="16" spans="1:11" ht="10.15" customHeight="1" x14ac:dyDescent="0.25">
      <c r="A16" s="27" t="s">
        <v>0</v>
      </c>
      <c r="B16" s="80">
        <v>612</v>
      </c>
      <c r="C16" s="23" t="s">
        <v>37</v>
      </c>
      <c r="D16" s="8"/>
      <c r="E16" s="8" t="s">
        <v>6</v>
      </c>
      <c r="F16" s="13"/>
      <c r="G16" s="14">
        <v>0</v>
      </c>
      <c r="H16" s="14"/>
      <c r="I16" s="32"/>
      <c r="J16" s="49"/>
      <c r="K16" s="65"/>
    </row>
    <row r="17" spans="1:11" ht="10.15" customHeight="1" x14ac:dyDescent="0.25">
      <c r="A17" s="9" t="s">
        <v>1</v>
      </c>
      <c r="B17" s="10">
        <v>545.1</v>
      </c>
      <c r="C17" s="11" t="s">
        <v>38</v>
      </c>
      <c r="D17" s="8"/>
      <c r="E17" s="8"/>
      <c r="F17" s="29"/>
      <c r="G17" s="8"/>
      <c r="H17" s="8"/>
      <c r="I17" s="8"/>
      <c r="J17" s="49"/>
      <c r="K17" s="65"/>
    </row>
    <row r="18" spans="1:11" ht="10.15" customHeight="1" x14ac:dyDescent="0.25">
      <c r="A18" s="16" t="s">
        <v>11</v>
      </c>
      <c r="B18" s="17">
        <f>(B16-B17)</f>
        <v>66.899999999999977</v>
      </c>
      <c r="C18" s="18" t="s">
        <v>10</v>
      </c>
      <c r="D18" s="8"/>
      <c r="E18" s="42" t="s">
        <v>24</v>
      </c>
      <c r="F18" s="30"/>
      <c r="G18" s="31">
        <f>(G13+G15-G16)</f>
        <v>95.897751600000149</v>
      </c>
      <c r="H18" s="31"/>
      <c r="I18" s="31">
        <f t="shared" ref="I18" si="3">(I13+I15-I16)</f>
        <v>26.755556399999989</v>
      </c>
      <c r="J18" s="52"/>
      <c r="K18" s="52"/>
    </row>
    <row r="19" spans="1:11" ht="10.15" customHeight="1" x14ac:dyDescent="0.25">
      <c r="A19" s="8"/>
      <c r="B19" s="8"/>
      <c r="C19" s="8"/>
      <c r="D19" s="12"/>
    </row>
    <row r="20" spans="1:11" ht="10.15" customHeight="1" x14ac:dyDescent="0.25">
      <c r="A20" s="92" t="s">
        <v>27</v>
      </c>
      <c r="B20" s="93"/>
      <c r="C20" s="94"/>
      <c r="D20" s="12"/>
      <c r="E20" s="45" t="s">
        <v>34</v>
      </c>
      <c r="F20" s="46"/>
      <c r="G20" s="47"/>
    </row>
    <row r="21" spans="1:11" ht="10.15" customHeight="1" x14ac:dyDescent="0.25">
      <c r="A21" s="33" t="s">
        <v>28</v>
      </c>
      <c r="B21" s="34">
        <f>(B7-B13-B18)</f>
        <v>72.300000000000409</v>
      </c>
      <c r="C21" s="35" t="s">
        <v>10</v>
      </c>
      <c r="D21" s="12"/>
      <c r="E21" s="42" t="s">
        <v>31</v>
      </c>
      <c r="F21" s="43"/>
      <c r="G21" s="44">
        <v>26.8</v>
      </c>
      <c r="H21" s="31"/>
      <c r="I21" s="8"/>
      <c r="J21" s="8"/>
    </row>
    <row r="22" spans="1:11" ht="10.15" customHeight="1" x14ac:dyDescent="0.25">
      <c r="E22" s="42"/>
      <c r="F22" s="43"/>
      <c r="G22" s="44"/>
      <c r="H22" s="44"/>
      <c r="I22" s="37"/>
      <c r="J22" s="37"/>
      <c r="K22" s="37"/>
    </row>
    <row r="23" spans="1:11" ht="10.15" customHeight="1" x14ac:dyDescent="0.25">
      <c r="E23" s="42"/>
      <c r="F23" s="43"/>
      <c r="G23" s="44"/>
      <c r="H23" s="44"/>
      <c r="I23" s="37"/>
      <c r="J23" s="37"/>
      <c r="K23" s="37"/>
    </row>
    <row r="24" spans="1:11" ht="10.15" customHeight="1" x14ac:dyDescent="0.25">
      <c r="A24" s="2"/>
      <c r="B24" s="2"/>
      <c r="C24" s="2"/>
      <c r="D24" s="2"/>
      <c r="E24" s="2"/>
      <c r="F24" s="3"/>
      <c r="G24" s="2"/>
      <c r="H24" s="2"/>
      <c r="I24" s="2"/>
      <c r="J24" s="2"/>
      <c r="K24" s="2"/>
    </row>
    <row r="25" spans="1:11" ht="9.75" customHeight="1" x14ac:dyDescent="0.25">
      <c r="A25" s="54"/>
      <c r="B25" s="55"/>
      <c r="C25" s="55"/>
      <c r="D25" s="55"/>
      <c r="E25" s="55"/>
      <c r="F25" s="56"/>
      <c r="G25" s="55"/>
      <c r="H25" s="55"/>
      <c r="I25" s="55"/>
      <c r="J25" s="55"/>
      <c r="K25" s="2"/>
    </row>
    <row r="26" spans="1:11" x14ac:dyDescent="0.25">
      <c r="A26" s="6" t="s">
        <v>12</v>
      </c>
      <c r="B26" s="4"/>
      <c r="C26" s="4"/>
      <c r="D26" s="4"/>
      <c r="E26" s="4"/>
      <c r="F26" s="5"/>
      <c r="G26" s="4"/>
      <c r="H26" s="4"/>
      <c r="I26" s="4"/>
      <c r="J26" s="2"/>
      <c r="K26" s="57"/>
    </row>
    <row r="27" spans="1:11" ht="10.15" customHeight="1" x14ac:dyDescent="0.25">
      <c r="A27" s="6" t="s">
        <v>35</v>
      </c>
      <c r="B27" s="4"/>
      <c r="C27" s="4"/>
      <c r="D27" s="4"/>
      <c r="E27" s="4"/>
      <c r="F27" s="5"/>
      <c r="G27" s="4"/>
      <c r="H27" s="4"/>
      <c r="J27" s="55"/>
      <c r="K27" s="2"/>
    </row>
    <row r="28" spans="1:11" ht="10.15" customHeight="1" x14ac:dyDescent="0.25">
      <c r="A28" s="4"/>
      <c r="B28" s="4"/>
      <c r="C28" s="4"/>
      <c r="D28" s="4"/>
      <c r="E28" s="4"/>
      <c r="F28" s="5"/>
      <c r="G28" s="4"/>
      <c r="H28" s="4"/>
      <c r="I28" s="4"/>
      <c r="J28" s="53"/>
      <c r="K28" s="53"/>
    </row>
    <row r="29" spans="1:11" ht="10.15" customHeight="1" x14ac:dyDescent="0.25">
      <c r="A29" s="89" t="s">
        <v>9</v>
      </c>
      <c r="B29" s="90"/>
      <c r="C29" s="91"/>
      <c r="D29" s="8"/>
      <c r="E29" s="48" t="s">
        <v>13</v>
      </c>
      <c r="F29" s="48" t="s">
        <v>7</v>
      </c>
      <c r="G29" s="48" t="s">
        <v>8</v>
      </c>
      <c r="H29" s="41"/>
      <c r="I29" s="48" t="s">
        <v>17</v>
      </c>
      <c r="J29" s="58"/>
      <c r="K29" s="61"/>
    </row>
    <row r="30" spans="1:11" ht="10.15" customHeight="1" x14ac:dyDescent="0.25">
      <c r="A30" s="9" t="s">
        <v>0</v>
      </c>
      <c r="B30" s="10">
        <v>11198.4</v>
      </c>
      <c r="C30" s="11" t="s">
        <v>37</v>
      </c>
      <c r="D30" s="12"/>
      <c r="E30" s="8" t="s">
        <v>2</v>
      </c>
      <c r="F30" s="13"/>
      <c r="G30" s="14">
        <v>2.42</v>
      </c>
      <c r="H30" s="14"/>
      <c r="I30" s="15">
        <f>(G30/3)</f>
        <v>0.80666666666666664</v>
      </c>
      <c r="J30" s="58"/>
      <c r="K30" s="61"/>
    </row>
    <row r="31" spans="1:11" ht="10.15" customHeight="1" x14ac:dyDescent="0.25">
      <c r="A31" s="9" t="s">
        <v>1</v>
      </c>
      <c r="B31" s="10">
        <v>11007.3</v>
      </c>
      <c r="C31" s="11" t="s">
        <v>38</v>
      </c>
      <c r="D31" s="12"/>
      <c r="E31" s="8" t="s">
        <v>21</v>
      </c>
      <c r="F31" s="13"/>
      <c r="G31" s="14">
        <v>1.02</v>
      </c>
      <c r="H31" s="14"/>
      <c r="I31" s="15">
        <f t="shared" ref="I31" si="4">(G31/3)</f>
        <v>0.34</v>
      </c>
      <c r="J31" s="63"/>
      <c r="K31" s="64"/>
    </row>
    <row r="32" spans="1:11" ht="10.15" customHeight="1" x14ac:dyDescent="0.25">
      <c r="A32" s="16" t="s">
        <v>11</v>
      </c>
      <c r="B32" s="17">
        <f>(B30-B31)</f>
        <v>191.10000000000036</v>
      </c>
      <c r="C32" s="18" t="s">
        <v>10</v>
      </c>
      <c r="D32" s="12"/>
      <c r="E32" s="8" t="s">
        <v>20</v>
      </c>
      <c r="F32" s="13">
        <v>0.37419999999999998</v>
      </c>
      <c r="G32" s="19">
        <f>(B32*F32)</f>
        <v>71.509620000000126</v>
      </c>
      <c r="H32" s="19"/>
      <c r="I32" s="20">
        <f>(B43*F32)</f>
        <v>25.033979999999989</v>
      </c>
      <c r="J32" s="58"/>
      <c r="K32" s="61"/>
    </row>
    <row r="33" spans="1:11" ht="10.15" customHeight="1" x14ac:dyDescent="0.25">
      <c r="A33" s="8"/>
      <c r="B33" s="8"/>
      <c r="C33" s="8"/>
      <c r="D33" s="8"/>
      <c r="E33" s="8" t="s">
        <v>3</v>
      </c>
      <c r="F33" s="13"/>
      <c r="G33" s="14">
        <v>5</v>
      </c>
      <c r="H33" s="14"/>
      <c r="I33" s="15">
        <f t="shared" ref="I33" si="5">(G33/3)</f>
        <v>1.6666666666666667</v>
      </c>
      <c r="J33" s="60"/>
      <c r="K33" s="60"/>
    </row>
    <row r="34" spans="1:11" ht="10.15" customHeight="1" x14ac:dyDescent="0.25">
      <c r="A34" s="8"/>
      <c r="B34" s="8"/>
      <c r="C34" s="8"/>
      <c r="D34" s="8"/>
      <c r="E34" s="8" t="s">
        <v>39</v>
      </c>
      <c r="F34" s="13"/>
      <c r="G34" s="14">
        <v>0.04</v>
      </c>
      <c r="H34" s="14"/>
      <c r="I34" s="81">
        <f>G34/3</f>
        <v>1.3333333333333334E-2</v>
      </c>
      <c r="J34" s="58"/>
      <c r="K34" s="61"/>
    </row>
    <row r="35" spans="1:11" ht="10.15" customHeight="1" x14ac:dyDescent="0.25">
      <c r="A35" s="92" t="s">
        <v>18</v>
      </c>
      <c r="B35" s="93"/>
      <c r="C35" s="94"/>
      <c r="D35" s="8"/>
      <c r="E35" s="8" t="s">
        <v>22</v>
      </c>
      <c r="F35" s="13"/>
      <c r="G35" s="14">
        <f>((SUM(G30:G34))*0.18)</f>
        <v>14.398131600000022</v>
      </c>
      <c r="H35" s="14"/>
      <c r="I35" s="14">
        <f t="shared" ref="I35" si="6">((SUM(I30:I34))*0.18)</f>
        <v>5.0149163999999979</v>
      </c>
      <c r="J35" s="58"/>
      <c r="K35" s="65"/>
    </row>
    <row r="36" spans="1:11" ht="10.15" customHeight="1" x14ac:dyDescent="0.25">
      <c r="A36" s="21" t="s">
        <v>0</v>
      </c>
      <c r="B36" s="77">
        <v>429.2</v>
      </c>
      <c r="C36" s="23" t="s">
        <v>37</v>
      </c>
      <c r="D36" s="8"/>
      <c r="E36" s="8" t="s">
        <v>23</v>
      </c>
      <c r="F36" s="13">
        <v>7.6E-3</v>
      </c>
      <c r="G36" s="14">
        <v>1.45</v>
      </c>
      <c r="H36" s="14"/>
      <c r="I36" s="15">
        <f t="shared" ref="I36" si="7">(G36/3)</f>
        <v>0.48333333333333334</v>
      </c>
      <c r="J36" s="60"/>
      <c r="K36" s="60"/>
    </row>
    <row r="37" spans="1:11" ht="10.15" customHeight="1" x14ac:dyDescent="0.25">
      <c r="A37" s="24" t="s">
        <v>1</v>
      </c>
      <c r="B37" s="78">
        <v>377.3</v>
      </c>
      <c r="C37" s="11" t="s">
        <v>38</v>
      </c>
      <c r="D37" s="8"/>
      <c r="E37" s="8"/>
      <c r="F37" s="13"/>
      <c r="G37" s="14"/>
      <c r="H37" s="14"/>
      <c r="I37" s="15"/>
      <c r="J37" s="58"/>
      <c r="K37" s="65"/>
    </row>
    <row r="38" spans="1:11" ht="10.15" customHeight="1" x14ac:dyDescent="0.25">
      <c r="A38" s="25" t="s">
        <v>11</v>
      </c>
      <c r="B38" s="79">
        <f>(B36-B37)</f>
        <v>51.899999999999977</v>
      </c>
      <c r="C38" s="18" t="s">
        <v>10</v>
      </c>
      <c r="D38" s="12"/>
      <c r="E38" s="8" t="s">
        <v>4</v>
      </c>
      <c r="F38" s="13"/>
      <c r="G38" s="14">
        <f>SUM(G30:G34)+SUM(G35:G36)</f>
        <v>95.837751600000146</v>
      </c>
      <c r="H38" s="14"/>
      <c r="I38" s="14">
        <f t="shared" ref="I38" si="8">SUM(I30:I34)+SUM(I35:I36)</f>
        <v>33.358896399999992</v>
      </c>
      <c r="J38" s="66"/>
      <c r="K38" s="67"/>
    </row>
    <row r="39" spans="1:11" ht="10.15" customHeight="1" x14ac:dyDescent="0.25">
      <c r="A39" s="8"/>
      <c r="B39" s="8"/>
      <c r="C39" s="8"/>
      <c r="D39" s="12"/>
      <c r="E39" s="8"/>
      <c r="F39" s="13"/>
      <c r="G39" s="14"/>
      <c r="H39" s="14"/>
      <c r="I39" s="15"/>
      <c r="J39" s="49"/>
      <c r="K39" s="65"/>
    </row>
    <row r="40" spans="1:11" ht="10.15" customHeight="1" x14ac:dyDescent="0.25">
      <c r="A40" s="92" t="s">
        <v>19</v>
      </c>
      <c r="B40" s="93"/>
      <c r="C40" s="94"/>
      <c r="D40" s="12"/>
      <c r="E40" s="8" t="s">
        <v>5</v>
      </c>
      <c r="F40" s="13"/>
      <c r="G40" s="14">
        <v>0.06</v>
      </c>
      <c r="H40" s="14"/>
      <c r="I40" s="82">
        <f>G40/3</f>
        <v>0.02</v>
      </c>
      <c r="J40" s="49"/>
      <c r="K40" s="65"/>
    </row>
    <row r="41" spans="1:11" ht="10.15" customHeight="1" x14ac:dyDescent="0.25">
      <c r="A41" s="27" t="s">
        <v>0</v>
      </c>
      <c r="B41" s="80">
        <v>612</v>
      </c>
      <c r="C41" s="23" t="s">
        <v>37</v>
      </c>
      <c r="D41" s="8"/>
      <c r="E41" s="8" t="s">
        <v>6</v>
      </c>
      <c r="F41" s="13"/>
      <c r="G41" s="14">
        <v>0</v>
      </c>
      <c r="H41" s="14"/>
      <c r="I41" s="32"/>
      <c r="J41" s="52"/>
      <c r="K41" s="52"/>
    </row>
    <row r="42" spans="1:11" ht="10.15" customHeight="1" x14ac:dyDescent="0.25">
      <c r="A42" s="9" t="s">
        <v>1</v>
      </c>
      <c r="B42" s="10">
        <v>545.1</v>
      </c>
      <c r="C42" s="11" t="s">
        <v>38</v>
      </c>
      <c r="D42" s="8"/>
      <c r="E42" s="8"/>
      <c r="F42" s="29"/>
      <c r="G42" s="8"/>
      <c r="H42" s="8"/>
      <c r="I42" s="8"/>
      <c r="J42" s="2"/>
      <c r="K42" s="2"/>
    </row>
    <row r="43" spans="1:11" ht="10.15" customHeight="1" x14ac:dyDescent="0.25">
      <c r="A43" s="16" t="s">
        <v>11</v>
      </c>
      <c r="B43" s="17">
        <f>(B41-B42)</f>
        <v>66.899999999999977</v>
      </c>
      <c r="C43" s="18" t="s">
        <v>10</v>
      </c>
      <c r="D43" s="8"/>
      <c r="E43" s="42" t="s">
        <v>24</v>
      </c>
      <c r="F43" s="30"/>
      <c r="G43" s="31">
        <f>(G38+G40-G41)</f>
        <v>95.897751600000149</v>
      </c>
      <c r="H43" s="31"/>
      <c r="I43" s="31">
        <f t="shared" ref="I43" si="9">(I38+I40-I41)</f>
        <v>33.378896399999995</v>
      </c>
      <c r="J43" s="2"/>
      <c r="K43" s="2"/>
    </row>
    <row r="44" spans="1:11" ht="10.15" customHeight="1" x14ac:dyDescent="0.25">
      <c r="A44" s="8"/>
      <c r="B44" s="8"/>
      <c r="C44" s="8"/>
      <c r="D44" s="12"/>
      <c r="J44" s="49"/>
      <c r="K44" s="2"/>
    </row>
    <row r="45" spans="1:11" ht="10.15" customHeight="1" x14ac:dyDescent="0.25">
      <c r="A45" s="92" t="s">
        <v>27</v>
      </c>
      <c r="B45" s="93"/>
      <c r="C45" s="94"/>
      <c r="D45" s="12"/>
      <c r="E45" s="45" t="s">
        <v>34</v>
      </c>
      <c r="F45" s="46"/>
      <c r="G45" s="47"/>
      <c r="J45" s="65"/>
      <c r="K45" s="65"/>
    </row>
    <row r="46" spans="1:11" ht="10.15" customHeight="1" x14ac:dyDescent="0.25">
      <c r="A46" s="33" t="s">
        <v>28</v>
      </c>
      <c r="B46" s="34">
        <f>(B32-B38-B43)</f>
        <v>72.300000000000409</v>
      </c>
      <c r="C46" s="35" t="s">
        <v>10</v>
      </c>
      <c r="D46" s="12"/>
      <c r="E46" s="42" t="s">
        <v>32</v>
      </c>
      <c r="F46" s="43"/>
      <c r="G46" s="44">
        <v>33.4</v>
      </c>
      <c r="H46" s="31"/>
      <c r="I46" s="8"/>
      <c r="J46" s="65"/>
      <c r="K46" s="65"/>
    </row>
    <row r="47" spans="1:11" ht="10.15" customHeight="1" x14ac:dyDescent="0.25">
      <c r="H47" s="44"/>
      <c r="I47" s="37"/>
      <c r="J47" s="65"/>
      <c r="K47" s="65"/>
    </row>
    <row r="48" spans="1:11" ht="10.15" customHeight="1" x14ac:dyDescent="0.25">
      <c r="E48" s="42"/>
      <c r="F48" s="43"/>
      <c r="G48" s="44"/>
      <c r="H48" s="44"/>
      <c r="I48" s="37"/>
      <c r="J48" s="2"/>
      <c r="K48" s="2"/>
    </row>
    <row r="49" spans="1:11" ht="9" customHeight="1" x14ac:dyDescent="0.25">
      <c r="A49" s="54"/>
      <c r="B49" s="55"/>
      <c r="C49" s="55"/>
      <c r="D49" s="55"/>
      <c r="E49" s="55"/>
      <c r="F49" s="56"/>
      <c r="G49" s="55"/>
      <c r="H49" s="55"/>
      <c r="I49" s="2"/>
      <c r="J49" s="2"/>
      <c r="K49" s="57"/>
    </row>
    <row r="50" spans="1:11" ht="9.75" customHeight="1" x14ac:dyDescent="0.25">
      <c r="A50" s="55"/>
      <c r="B50" s="55"/>
      <c r="C50" s="55"/>
      <c r="D50" s="55"/>
      <c r="E50" s="55"/>
      <c r="F50" s="56"/>
      <c r="G50" s="55"/>
      <c r="H50" s="55"/>
      <c r="I50" s="55"/>
      <c r="J50" s="55"/>
      <c r="K50" s="2"/>
    </row>
    <row r="51" spans="1:11" x14ac:dyDescent="0.25">
      <c r="A51" s="6" t="s">
        <v>12</v>
      </c>
      <c r="B51" s="4"/>
      <c r="C51" s="4"/>
      <c r="D51" s="4"/>
      <c r="E51" s="4"/>
      <c r="F51" s="5"/>
      <c r="G51" s="4"/>
      <c r="H51" s="4"/>
      <c r="I51" s="4"/>
      <c r="J51" s="53"/>
      <c r="K51" s="53"/>
    </row>
    <row r="52" spans="1:11" x14ac:dyDescent="0.25">
      <c r="A52" s="6" t="s">
        <v>35</v>
      </c>
      <c r="B52" s="4"/>
      <c r="C52" s="4"/>
      <c r="D52" s="4"/>
      <c r="E52" s="4"/>
      <c r="F52" s="5"/>
      <c r="G52" s="4"/>
      <c r="H52" s="4"/>
      <c r="J52" s="58"/>
      <c r="K52" s="61"/>
    </row>
    <row r="53" spans="1:11" ht="10.15" customHeight="1" x14ac:dyDescent="0.25">
      <c r="A53" s="4"/>
      <c r="B53" s="4"/>
      <c r="C53" s="4"/>
      <c r="D53" s="4"/>
      <c r="E53" s="4"/>
      <c r="F53" s="5"/>
      <c r="G53" s="4"/>
      <c r="H53" s="4"/>
      <c r="I53" s="4"/>
      <c r="J53" s="58"/>
      <c r="K53" s="61"/>
    </row>
    <row r="54" spans="1:11" ht="10.15" customHeight="1" x14ac:dyDescent="0.25">
      <c r="A54" s="89" t="s">
        <v>9</v>
      </c>
      <c r="B54" s="90"/>
      <c r="C54" s="91"/>
      <c r="D54" s="8"/>
      <c r="E54" s="48" t="s">
        <v>13</v>
      </c>
      <c r="F54" s="48" t="s">
        <v>7</v>
      </c>
      <c r="G54" s="48" t="s">
        <v>8</v>
      </c>
      <c r="H54" s="41"/>
      <c r="I54" s="48" t="s">
        <v>29</v>
      </c>
      <c r="J54" s="63"/>
      <c r="K54" s="64"/>
    </row>
    <row r="55" spans="1:11" ht="10.15" customHeight="1" x14ac:dyDescent="0.25">
      <c r="A55" s="9" t="s">
        <v>0</v>
      </c>
      <c r="B55" s="10">
        <v>11198.4</v>
      </c>
      <c r="C55" s="11" t="s">
        <v>37</v>
      </c>
      <c r="D55" s="12"/>
      <c r="E55" s="8" t="s">
        <v>2</v>
      </c>
      <c r="F55" s="13"/>
      <c r="G55" s="14">
        <v>2.42</v>
      </c>
      <c r="H55" s="14"/>
      <c r="I55" s="15">
        <f>(G55/3)</f>
        <v>0.80666666666666664</v>
      </c>
      <c r="J55" s="58"/>
      <c r="K55" s="61"/>
    </row>
    <row r="56" spans="1:11" ht="10.15" customHeight="1" x14ac:dyDescent="0.25">
      <c r="A56" s="9" t="s">
        <v>1</v>
      </c>
      <c r="B56" s="10">
        <v>11007.3</v>
      </c>
      <c r="C56" s="11" t="s">
        <v>38</v>
      </c>
      <c r="D56" s="12"/>
      <c r="E56" s="8" t="s">
        <v>21</v>
      </c>
      <c r="F56" s="13"/>
      <c r="G56" s="14">
        <v>1.02</v>
      </c>
      <c r="H56" s="14"/>
      <c r="I56" s="15">
        <f t="shared" ref="I56" si="10">(G56/3)</f>
        <v>0.34</v>
      </c>
      <c r="J56" s="60"/>
      <c r="K56" s="60"/>
    </row>
    <row r="57" spans="1:11" ht="10.15" customHeight="1" x14ac:dyDescent="0.25">
      <c r="A57" s="16" t="s">
        <v>11</v>
      </c>
      <c r="B57" s="17">
        <f>(B55-B56)</f>
        <v>191.10000000000036</v>
      </c>
      <c r="C57" s="18" t="s">
        <v>10</v>
      </c>
      <c r="D57" s="12"/>
      <c r="E57" s="8" t="s">
        <v>20</v>
      </c>
      <c r="F57" s="13">
        <v>0.37419999999999998</v>
      </c>
      <c r="G57" s="19">
        <f>(B57*F57)</f>
        <v>71.509620000000126</v>
      </c>
      <c r="H57" s="19"/>
      <c r="I57" s="20">
        <f>(B71*F57)</f>
        <v>27.054660000000151</v>
      </c>
      <c r="J57" s="58"/>
      <c r="K57" s="61"/>
    </row>
    <row r="58" spans="1:11" ht="10.15" customHeight="1" x14ac:dyDescent="0.25">
      <c r="A58" s="8"/>
      <c r="B58" s="8"/>
      <c r="C58" s="8"/>
      <c r="D58" s="8"/>
      <c r="E58" s="8" t="s">
        <v>3</v>
      </c>
      <c r="F58" s="13"/>
      <c r="G58" s="14">
        <v>5</v>
      </c>
      <c r="H58" s="14"/>
      <c r="I58" s="15">
        <f t="shared" ref="I58" si="11">(G58/3)</f>
        <v>1.6666666666666667</v>
      </c>
      <c r="J58" s="58"/>
      <c r="K58" s="65"/>
    </row>
    <row r="59" spans="1:11" ht="10.15" customHeight="1" x14ac:dyDescent="0.25">
      <c r="A59" s="8"/>
      <c r="B59" s="8"/>
      <c r="C59" s="8"/>
      <c r="D59" s="8"/>
      <c r="E59" s="8" t="s">
        <v>39</v>
      </c>
      <c r="F59" s="13"/>
      <c r="G59" s="14">
        <v>0.04</v>
      </c>
      <c r="H59" s="14"/>
      <c r="I59" s="81">
        <f>G59/3</f>
        <v>1.3333333333333334E-2</v>
      </c>
      <c r="J59" s="60"/>
      <c r="K59" s="60"/>
    </row>
    <row r="60" spans="1:11" ht="10.15" customHeight="1" x14ac:dyDescent="0.25">
      <c r="A60" s="92" t="s">
        <v>18</v>
      </c>
      <c r="B60" s="93"/>
      <c r="C60" s="94"/>
      <c r="D60" s="8"/>
      <c r="E60" s="8" t="s">
        <v>22</v>
      </c>
      <c r="F60" s="13"/>
      <c r="G60" s="14">
        <f>((SUM(G55:G59))*0.18)</f>
        <v>14.398131600000022</v>
      </c>
      <c r="H60" s="14"/>
      <c r="I60" s="14">
        <f t="shared" ref="I60" si="12">((SUM(I55:I59))*0.18)</f>
        <v>5.3786388000000276</v>
      </c>
      <c r="J60" s="58"/>
      <c r="K60" s="65"/>
    </row>
    <row r="61" spans="1:11" ht="10.15" customHeight="1" x14ac:dyDescent="0.25">
      <c r="A61" s="21" t="s">
        <v>0</v>
      </c>
      <c r="B61" s="77">
        <v>429.2</v>
      </c>
      <c r="C61" s="23" t="s">
        <v>37</v>
      </c>
      <c r="D61" s="8"/>
      <c r="E61" s="8" t="s">
        <v>23</v>
      </c>
      <c r="F61" s="13">
        <v>7.6E-3</v>
      </c>
      <c r="G61" s="14">
        <v>1.45</v>
      </c>
      <c r="H61" s="14"/>
      <c r="I61" s="15">
        <f t="shared" ref="I61" si="13">(G61/3)</f>
        <v>0.48333333333333334</v>
      </c>
      <c r="J61" s="66"/>
      <c r="K61" s="67"/>
    </row>
    <row r="62" spans="1:11" ht="10.15" customHeight="1" x14ac:dyDescent="0.25">
      <c r="A62" s="24" t="s">
        <v>1</v>
      </c>
      <c r="B62" s="78">
        <v>377.3</v>
      </c>
      <c r="C62" s="11" t="s">
        <v>38</v>
      </c>
      <c r="D62" s="8"/>
      <c r="E62" s="8"/>
      <c r="F62" s="13"/>
      <c r="G62" s="14"/>
      <c r="H62" s="14"/>
      <c r="I62" s="15"/>
      <c r="J62" s="49"/>
      <c r="K62" s="65"/>
    </row>
    <row r="63" spans="1:11" ht="10.15" customHeight="1" x14ac:dyDescent="0.25">
      <c r="A63" s="25" t="s">
        <v>11</v>
      </c>
      <c r="B63" s="79">
        <f>(B61-B62)</f>
        <v>51.899999999999977</v>
      </c>
      <c r="C63" s="18" t="s">
        <v>10</v>
      </c>
      <c r="D63" s="12"/>
      <c r="E63" s="8" t="s">
        <v>4</v>
      </c>
      <c r="F63" s="13"/>
      <c r="G63" s="14">
        <f>SUM(G55:G59)+SUM(G60:G61)</f>
        <v>95.837751600000146</v>
      </c>
      <c r="H63" s="14"/>
      <c r="I63" s="14">
        <f t="shared" ref="I63" si="14">SUM(I55:I59)+SUM(I60:I61)</f>
        <v>35.743298800000183</v>
      </c>
      <c r="J63" s="49"/>
      <c r="K63" s="65"/>
    </row>
    <row r="64" spans="1:11" ht="10.15" customHeight="1" x14ac:dyDescent="0.25">
      <c r="A64" s="8"/>
      <c r="B64" s="8"/>
      <c r="C64" s="8"/>
      <c r="D64" s="12"/>
      <c r="E64" s="8"/>
      <c r="F64" s="13"/>
      <c r="G64" s="14"/>
      <c r="H64" s="14"/>
      <c r="I64" s="15"/>
      <c r="J64" s="52"/>
      <c r="K64" s="52"/>
    </row>
    <row r="65" spans="1:11" ht="10.15" customHeight="1" x14ac:dyDescent="0.25">
      <c r="A65" s="92" t="s">
        <v>19</v>
      </c>
      <c r="B65" s="93"/>
      <c r="C65" s="94"/>
      <c r="D65" s="12"/>
      <c r="E65" s="8" t="s">
        <v>5</v>
      </c>
      <c r="F65" s="13"/>
      <c r="G65" s="14">
        <v>0.06</v>
      </c>
      <c r="H65" s="14"/>
      <c r="I65" s="82">
        <f>G65/3</f>
        <v>0.02</v>
      </c>
      <c r="J65" s="2"/>
      <c r="K65" s="2"/>
    </row>
    <row r="66" spans="1:11" ht="10.15" customHeight="1" x14ac:dyDescent="0.25">
      <c r="A66" s="27" t="s">
        <v>0</v>
      </c>
      <c r="B66" s="80">
        <v>612</v>
      </c>
      <c r="C66" s="23" t="s">
        <v>37</v>
      </c>
      <c r="D66" s="8"/>
      <c r="E66" s="8" t="s">
        <v>6</v>
      </c>
      <c r="F66" s="13"/>
      <c r="G66" s="14">
        <v>0</v>
      </c>
      <c r="H66" s="14"/>
      <c r="I66" s="32"/>
      <c r="J66" s="2"/>
      <c r="K66" s="2"/>
    </row>
    <row r="67" spans="1:11" ht="10.15" customHeight="1" x14ac:dyDescent="0.25">
      <c r="A67" s="9" t="s">
        <v>1</v>
      </c>
      <c r="B67" s="10">
        <v>545.1</v>
      </c>
      <c r="C67" s="11" t="s">
        <v>38</v>
      </c>
      <c r="D67" s="8"/>
      <c r="E67" s="8"/>
      <c r="F67" s="29"/>
      <c r="G67" s="8"/>
      <c r="H67" s="8"/>
      <c r="I67" s="8"/>
      <c r="J67" s="49"/>
      <c r="K67" s="2"/>
    </row>
    <row r="68" spans="1:11" ht="10.15" customHeight="1" x14ac:dyDescent="0.25">
      <c r="A68" s="16" t="s">
        <v>11</v>
      </c>
      <c r="B68" s="17">
        <f>(B66-B67)</f>
        <v>66.899999999999977</v>
      </c>
      <c r="C68" s="18" t="s">
        <v>10</v>
      </c>
      <c r="D68" s="8"/>
      <c r="E68" s="42" t="s">
        <v>24</v>
      </c>
      <c r="F68" s="30"/>
      <c r="G68" s="31">
        <f>(G63+G65-G66)</f>
        <v>95.897751600000149</v>
      </c>
      <c r="H68" s="31"/>
      <c r="I68" s="31">
        <f t="shared" ref="I68" si="15">(I63+I65-I66)</f>
        <v>35.763298800000186</v>
      </c>
      <c r="J68" s="65"/>
      <c r="K68" s="65"/>
    </row>
    <row r="69" spans="1:11" ht="10.15" customHeight="1" x14ac:dyDescent="0.25">
      <c r="A69" s="8"/>
      <c r="B69" s="8"/>
      <c r="C69" s="8"/>
      <c r="D69" s="12"/>
      <c r="J69" s="65"/>
      <c r="K69" s="65"/>
    </row>
    <row r="70" spans="1:11" ht="10.15" customHeight="1" x14ac:dyDescent="0.25">
      <c r="A70" s="92" t="s">
        <v>27</v>
      </c>
      <c r="B70" s="93"/>
      <c r="C70" s="94"/>
      <c r="D70" s="12"/>
      <c r="E70" s="45" t="s">
        <v>34</v>
      </c>
      <c r="F70" s="46"/>
      <c r="G70" s="47"/>
      <c r="J70" s="37"/>
      <c r="K70" s="37"/>
    </row>
    <row r="71" spans="1:11" ht="12.75" customHeight="1" x14ac:dyDescent="0.25">
      <c r="A71" s="33" t="s">
        <v>28</v>
      </c>
      <c r="B71" s="34">
        <f>(B57-B63-B68)</f>
        <v>72.300000000000409</v>
      </c>
      <c r="C71" s="35" t="s">
        <v>10</v>
      </c>
      <c r="D71" s="12"/>
      <c r="E71" s="42" t="s">
        <v>33</v>
      </c>
      <c r="F71" s="43"/>
      <c r="G71" s="44">
        <v>35.799999999999997</v>
      </c>
      <c r="H71" s="31"/>
      <c r="I71" s="8"/>
      <c r="J71" s="49"/>
      <c r="K71" s="2"/>
    </row>
    <row r="72" spans="1:11" x14ac:dyDescent="0.25">
      <c r="E72" s="42"/>
      <c r="F72" s="43"/>
      <c r="G72" s="44"/>
      <c r="H72" s="44"/>
      <c r="I72" s="37"/>
      <c r="J72" s="2"/>
    </row>
    <row r="73" spans="1:11" x14ac:dyDescent="0.25">
      <c r="H73" s="44"/>
      <c r="I73" s="37"/>
      <c r="J73" s="2"/>
    </row>
    <row r="74" spans="1:11" x14ac:dyDescent="0.25">
      <c r="A74" s="2"/>
      <c r="B74" s="2"/>
      <c r="C74" s="2"/>
      <c r="D74" s="2"/>
      <c r="E74" s="2"/>
      <c r="F74" s="3"/>
      <c r="G74" s="2"/>
      <c r="H74" s="2"/>
      <c r="I74" s="2"/>
      <c r="J74" s="2"/>
    </row>
    <row r="75" spans="1:11" x14ac:dyDescent="0.25">
      <c r="A75" s="2"/>
      <c r="B75" s="2"/>
      <c r="C75" s="2"/>
      <c r="D75" s="2"/>
      <c r="E75" s="2"/>
      <c r="F75" s="3"/>
      <c r="G75" s="2"/>
      <c r="H75" s="2"/>
      <c r="I75" s="2"/>
      <c r="J75" s="2"/>
    </row>
    <row r="76" spans="1:11" x14ac:dyDescent="0.25">
      <c r="A76" s="2"/>
      <c r="B76" s="2"/>
      <c r="C76" s="2"/>
      <c r="D76" s="2"/>
      <c r="E76" s="2"/>
      <c r="F76" s="3"/>
      <c r="G76" s="2"/>
      <c r="H76" s="2"/>
      <c r="I76" s="2"/>
      <c r="J76" s="2"/>
    </row>
    <row r="77" spans="1:11" x14ac:dyDescent="0.25">
      <c r="A77" s="2"/>
      <c r="B77" s="2"/>
      <c r="C77" s="2"/>
      <c r="D77" s="2"/>
      <c r="E77" s="2"/>
      <c r="F77" s="3"/>
      <c r="G77" s="2"/>
      <c r="H77" s="2"/>
      <c r="I77" s="2"/>
      <c r="J77" s="2"/>
    </row>
    <row r="78" spans="1:11" x14ac:dyDescent="0.25">
      <c r="A78" s="2"/>
      <c r="B78" s="2"/>
      <c r="C78" s="2"/>
      <c r="D78" s="2"/>
      <c r="E78" s="2"/>
      <c r="F78" s="3"/>
      <c r="G78" s="2"/>
      <c r="H78" s="2"/>
      <c r="I78" s="2"/>
      <c r="J78" s="2"/>
    </row>
    <row r="79" spans="1:11" x14ac:dyDescent="0.25">
      <c r="A79" s="2"/>
      <c r="B79" s="2"/>
      <c r="C79" s="2"/>
      <c r="D79" s="2"/>
      <c r="E79" s="2"/>
      <c r="F79" s="3"/>
      <c r="G79" s="2"/>
      <c r="H79" s="2"/>
      <c r="I79" s="2"/>
      <c r="J79" s="2"/>
    </row>
    <row r="80" spans="1:11" x14ac:dyDescent="0.25">
      <c r="A80" s="2"/>
      <c r="B80" s="2"/>
      <c r="C80" s="2"/>
      <c r="D80" s="2"/>
      <c r="E80" s="2"/>
      <c r="F80" s="3"/>
      <c r="G80" s="2"/>
      <c r="H80" s="2"/>
      <c r="I80" s="2"/>
      <c r="J80" s="2"/>
    </row>
    <row r="81" spans="1:10" x14ac:dyDescent="0.25">
      <c r="A81" s="2"/>
      <c r="B81" s="2"/>
      <c r="C81" s="2"/>
      <c r="D81" s="2"/>
      <c r="E81" s="2"/>
      <c r="F81" s="3"/>
      <c r="G81" s="2"/>
      <c r="H81" s="2"/>
      <c r="I81" s="2"/>
      <c r="J81" s="2"/>
    </row>
    <row r="82" spans="1:10" x14ac:dyDescent="0.25">
      <c r="A82" s="2"/>
      <c r="B82" s="2"/>
      <c r="C82" s="2"/>
      <c r="D82" s="2"/>
      <c r="E82" s="2"/>
      <c r="F82" s="3"/>
      <c r="G82" s="2"/>
      <c r="H82" s="2"/>
      <c r="I82" s="2"/>
      <c r="J82" s="2"/>
    </row>
    <row r="83" spans="1:10" x14ac:dyDescent="0.25">
      <c r="A83" s="2"/>
      <c r="B83" s="2"/>
      <c r="C83" s="2"/>
      <c r="D83" s="2"/>
      <c r="E83" s="2"/>
      <c r="F83" s="3"/>
      <c r="G83" s="2"/>
      <c r="H83" s="2"/>
      <c r="I83" s="2"/>
      <c r="J83" s="2"/>
    </row>
    <row r="84" spans="1:10" x14ac:dyDescent="0.25">
      <c r="A84" s="2"/>
      <c r="B84" s="2"/>
      <c r="C84" s="2"/>
      <c r="D84" s="2"/>
      <c r="E84" s="2"/>
      <c r="F84" s="3"/>
      <c r="G84" s="2"/>
      <c r="H84" s="2"/>
      <c r="I84" s="2"/>
      <c r="J84" s="2"/>
    </row>
  </sheetData>
  <mergeCells count="12">
    <mergeCell ref="A4:C4"/>
    <mergeCell ref="A10:C10"/>
    <mergeCell ref="A15:C15"/>
    <mergeCell ref="A20:C20"/>
    <mergeCell ref="A29:C29"/>
    <mergeCell ref="A70:C70"/>
    <mergeCell ref="A35:C35"/>
    <mergeCell ref="A40:C40"/>
    <mergeCell ref="A45:C45"/>
    <mergeCell ref="A54:C54"/>
    <mergeCell ref="A60:C60"/>
    <mergeCell ref="A65:C6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opLeftCell="A7" zoomScale="160" zoomScaleNormal="16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40</v>
      </c>
      <c r="C2" s="4"/>
      <c r="D2" s="4"/>
      <c r="E2" s="4"/>
      <c r="F2" s="4"/>
      <c r="G2" s="5"/>
      <c r="H2" s="4"/>
      <c r="I2" s="4"/>
      <c r="J2" s="7" t="s">
        <v>43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11410.1</v>
      </c>
      <c r="D5" s="11" t="s">
        <v>41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11198.4</v>
      </c>
      <c r="D6" s="11" t="s">
        <v>37</v>
      </c>
      <c r="E6" s="12"/>
      <c r="F6" s="8" t="s">
        <v>21</v>
      </c>
      <c r="G6" s="13"/>
      <c r="H6" s="14">
        <v>1.03</v>
      </c>
      <c r="I6" s="14"/>
      <c r="J6" s="15">
        <f t="shared" ref="J6:J12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211.70000000000073</v>
      </c>
      <c r="D7" s="18" t="s">
        <v>10</v>
      </c>
      <c r="E7" s="12"/>
      <c r="F7" s="8" t="s">
        <v>20</v>
      </c>
      <c r="G7" s="13">
        <v>0.37830000000000003</v>
      </c>
      <c r="H7" s="19">
        <f>(C7*G7)</f>
        <v>80.086110000000275</v>
      </c>
      <c r="I7" s="19"/>
      <c r="J7" s="20">
        <f>(C14*G7)</f>
        <v>19.936409999999999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39</v>
      </c>
      <c r="G9" s="13"/>
      <c r="H9" s="14">
        <v>0.14000000000000001</v>
      </c>
      <c r="I9" s="14"/>
      <c r="J9" s="81">
        <f>H9/3</f>
        <v>4.6666666666666669E-2</v>
      </c>
      <c r="K9" s="84"/>
      <c r="L9" s="85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0.11</v>
      </c>
      <c r="I10" s="14"/>
      <c r="J10" s="81">
        <f>(H10/3)</f>
        <v>3.6666666666666667E-2</v>
      </c>
      <c r="K10" s="84"/>
      <c r="L10" s="85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((SUM(H5:H9))*0.18)</f>
        <v>15.96169980000005</v>
      </c>
      <c r="I11" s="14">
        <f t="shared" ref="I11:J11" si="1">((SUM(I5:I9))*0.18)</f>
        <v>0</v>
      </c>
      <c r="J11" s="14">
        <f t="shared" si="1"/>
        <v>4.1039537999999993</v>
      </c>
      <c r="K11" s="60"/>
      <c r="L11" s="60"/>
    </row>
    <row r="12" spans="2:12" ht="10.15" customHeight="1" x14ac:dyDescent="0.25">
      <c r="B12" s="27" t="s">
        <v>0</v>
      </c>
      <c r="C12" s="80">
        <v>481.9</v>
      </c>
      <c r="D12" s="23" t="s">
        <v>41</v>
      </c>
      <c r="E12" s="8"/>
      <c r="F12" s="8" t="s">
        <v>23</v>
      </c>
      <c r="G12" s="13">
        <v>7.6E-3</v>
      </c>
      <c r="H12" s="14">
        <v>1.61</v>
      </c>
      <c r="I12" s="14"/>
      <c r="J12" s="15">
        <f t="shared" si="0"/>
        <v>0.53666666666666674</v>
      </c>
      <c r="K12" s="58"/>
      <c r="L12" s="61"/>
    </row>
    <row r="13" spans="2:12" ht="10.15" customHeight="1" x14ac:dyDescent="0.25">
      <c r="B13" s="9" t="s">
        <v>1</v>
      </c>
      <c r="C13" s="10">
        <v>429.2</v>
      </c>
      <c r="D13" s="11" t="s">
        <v>37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52.699999999999989</v>
      </c>
      <c r="D14" s="18" t="s">
        <v>10</v>
      </c>
      <c r="E14" s="12"/>
      <c r="F14" s="8" t="s">
        <v>4</v>
      </c>
      <c r="G14" s="13"/>
      <c r="H14" s="14">
        <f>SUM(H5:H9)+SUM(H11:H12)-H10</f>
        <v>106.13780980000033</v>
      </c>
      <c r="I14" s="14">
        <f t="shared" ref="I14:J14" si="2">SUM(I5:I9)+SUM(I11:I12)-I10</f>
        <v>0</v>
      </c>
      <c r="J14" s="14">
        <f t="shared" si="2"/>
        <v>27.403697133333335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19</v>
      </c>
      <c r="C16" s="97"/>
      <c r="D16" s="98"/>
      <c r="E16" s="12"/>
      <c r="F16" s="8" t="s">
        <v>5</v>
      </c>
      <c r="G16" s="13"/>
      <c r="H16" s="14">
        <v>0</v>
      </c>
      <c r="I16" s="14"/>
      <c r="J16" s="14">
        <f>H16/3</f>
        <v>0</v>
      </c>
      <c r="K16" s="86"/>
      <c r="L16" s="86"/>
    </row>
    <row r="17" spans="2:12" ht="10.15" customHeight="1" x14ac:dyDescent="0.25">
      <c r="B17" s="27" t="s">
        <v>0</v>
      </c>
      <c r="C17" s="80">
        <v>701.5</v>
      </c>
      <c r="D17" s="23" t="s">
        <v>41</v>
      </c>
      <c r="E17" s="8"/>
      <c r="F17" s="8" t="s">
        <v>6</v>
      </c>
      <c r="G17" s="13"/>
      <c r="H17" s="14">
        <v>0.04</v>
      </c>
      <c r="I17" s="14"/>
      <c r="J17" s="32">
        <f>(H17/3)</f>
        <v>1.3333333333333334E-2</v>
      </c>
      <c r="K17" s="49"/>
      <c r="L17" s="65"/>
    </row>
    <row r="18" spans="2:12" ht="10.15" customHeight="1" x14ac:dyDescent="0.25">
      <c r="B18" s="9" t="s">
        <v>1</v>
      </c>
      <c r="C18" s="10">
        <v>612</v>
      </c>
      <c r="D18" s="11" t="s">
        <v>37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89.5</v>
      </c>
      <c r="D19" s="18" t="s">
        <v>10</v>
      </c>
      <c r="E19" s="8"/>
      <c r="F19" s="42" t="s">
        <v>24</v>
      </c>
      <c r="G19" s="30"/>
      <c r="H19" s="31">
        <f>(H14+H16-H17)</f>
        <v>106.09780980000032</v>
      </c>
      <c r="I19" s="31">
        <f t="shared" ref="I19:J19" si="3">(I14+I16-I17)</f>
        <v>0</v>
      </c>
      <c r="J19" s="31">
        <f t="shared" si="3"/>
        <v>27.390363800000003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27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69.500000000000739</v>
      </c>
      <c r="D22" s="35" t="s">
        <v>10</v>
      </c>
      <c r="E22" s="12"/>
      <c r="F22" s="42" t="s">
        <v>31</v>
      </c>
      <c r="G22" s="43"/>
      <c r="H22" s="88">
        <f>J19</f>
        <v>27.390363800000003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NOV 2014</v>
      </c>
      <c r="C27" s="4"/>
      <c r="D27" s="4"/>
      <c r="E27" s="4"/>
      <c r="F27" s="4"/>
      <c r="G27" s="5"/>
      <c r="H27" s="4"/>
      <c r="I27" s="4"/>
      <c r="J27" s="87" t="str">
        <f>J2</f>
        <v>FECHA DE VENCIMIENTO: 03-DIC-2014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11410.1</v>
      </c>
      <c r="D30" s="11" t="str">
        <f>D5</f>
        <v>(17/11/14)</v>
      </c>
      <c r="E30" s="12"/>
      <c r="F30" s="8" t="s">
        <v>2</v>
      </c>
      <c r="G30" s="13"/>
      <c r="H30" s="14">
        <f>H5</f>
        <v>2.42</v>
      </c>
      <c r="I30" s="14"/>
      <c r="J30" s="15">
        <f>(H30/3)</f>
        <v>0.80666666666666664</v>
      </c>
      <c r="K30" s="58"/>
      <c r="L30" s="61"/>
    </row>
    <row r="31" spans="2:12" ht="10.15" customHeight="1" x14ac:dyDescent="0.25">
      <c r="B31" s="9" t="s">
        <v>1</v>
      </c>
      <c r="C31" s="10">
        <f>C6</f>
        <v>11198.4</v>
      </c>
      <c r="D31" s="11" t="str">
        <f>D6</f>
        <v>(17/10/14)</v>
      </c>
      <c r="E31" s="12"/>
      <c r="F31" s="8" t="s">
        <v>21</v>
      </c>
      <c r="G31" s="13"/>
      <c r="H31" s="14">
        <f>H6</f>
        <v>1.03</v>
      </c>
      <c r="I31" s="14"/>
      <c r="J31" s="15">
        <f t="shared" ref="J31" si="4">(H31/3)</f>
        <v>0.34333333333333332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211.70000000000073</v>
      </c>
      <c r="D32" s="18" t="s">
        <v>10</v>
      </c>
      <c r="E32" s="12"/>
      <c r="F32" s="8" t="s">
        <v>20</v>
      </c>
      <c r="G32" s="13">
        <f>G7</f>
        <v>0.37830000000000003</v>
      </c>
      <c r="H32" s="19">
        <f>(C32*G32)</f>
        <v>80.086110000000275</v>
      </c>
      <c r="I32" s="19"/>
      <c r="J32" s="20">
        <f>(C44*G32)</f>
        <v>33.857849999999999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">
        <v>39</v>
      </c>
      <c r="G34" s="13"/>
      <c r="H34" s="14">
        <f>H9</f>
        <v>0.14000000000000001</v>
      </c>
      <c r="I34" s="14"/>
      <c r="J34" s="81">
        <f>H34/3</f>
        <v>4.6666666666666669E-2</v>
      </c>
      <c r="K34" s="58"/>
      <c r="L34" s="61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0.11</v>
      </c>
      <c r="I35" s="14"/>
      <c r="J35" s="81">
        <f>(H35/3)</f>
        <v>3.6666666666666667E-2</v>
      </c>
      <c r="K35" s="58"/>
      <c r="L35" s="61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((SUM(H30:H34))*0.18)</f>
        <v>15.96169980000005</v>
      </c>
      <c r="I36" s="14"/>
      <c r="J36" s="14">
        <f t="shared" ref="J36" si="6">((SUM(J30:J34))*0.18)</f>
        <v>6.6098129999999991</v>
      </c>
      <c r="K36" s="58"/>
      <c r="L36" s="65"/>
    </row>
    <row r="37" spans="2:12" ht="10.15" customHeight="1" x14ac:dyDescent="0.25">
      <c r="B37" s="21" t="s">
        <v>0</v>
      </c>
      <c r="C37" s="77">
        <f>C12</f>
        <v>481.9</v>
      </c>
      <c r="D37" s="23" t="str">
        <f>D30</f>
        <v>(17/11/14)</v>
      </c>
      <c r="E37" s="8"/>
      <c r="F37" s="8" t="s">
        <v>23</v>
      </c>
      <c r="G37" s="13">
        <v>7.6E-3</v>
      </c>
      <c r="H37" s="14">
        <f>H12</f>
        <v>1.61</v>
      </c>
      <c r="I37" s="14"/>
      <c r="J37" s="15">
        <f t="shared" ref="J37" si="7">(H37/3)</f>
        <v>0.53666666666666674</v>
      </c>
      <c r="K37" s="60"/>
      <c r="L37" s="60"/>
    </row>
    <row r="38" spans="2:12" ht="10.15" customHeight="1" x14ac:dyDescent="0.25">
      <c r="B38" s="24" t="s">
        <v>1</v>
      </c>
      <c r="C38" s="78">
        <f>C13</f>
        <v>429.2</v>
      </c>
      <c r="D38" s="11" t="str">
        <f>D31</f>
        <v>(17/10/14)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52.699999999999989</v>
      </c>
      <c r="D39" s="18" t="s">
        <v>10</v>
      </c>
      <c r="E39" s="12"/>
      <c r="F39" s="8" t="s">
        <v>4</v>
      </c>
      <c r="G39" s="13"/>
      <c r="H39" s="14">
        <f>SUM(H30:H34)+SUM(H36:H37)-H35</f>
        <v>106.13780980000033</v>
      </c>
      <c r="I39" s="14"/>
      <c r="J39" s="14">
        <f t="shared" ref="J39" si="8">SUM(J30:J34)+SUM(J36:J37)</f>
        <v>43.867662999999993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">
        <v>19</v>
      </c>
      <c r="C41" s="93"/>
      <c r="D41" s="94"/>
      <c r="E41" s="12"/>
      <c r="F41" s="8" t="s">
        <v>5</v>
      </c>
      <c r="G41" s="13"/>
      <c r="H41" s="14">
        <f>H16</f>
        <v>0</v>
      </c>
      <c r="I41" s="14"/>
      <c r="J41" s="14">
        <f>H41/3</f>
        <v>0</v>
      </c>
      <c r="K41" s="49"/>
      <c r="L41" s="65"/>
    </row>
    <row r="42" spans="2:12" ht="10.15" customHeight="1" x14ac:dyDescent="0.25">
      <c r="B42" s="27" t="s">
        <v>0</v>
      </c>
      <c r="C42" s="80">
        <f>C17</f>
        <v>701.5</v>
      </c>
      <c r="D42" s="23" t="str">
        <f>D37</f>
        <v>(17/11/14)</v>
      </c>
      <c r="E42" s="8"/>
      <c r="F42" s="8" t="s">
        <v>6</v>
      </c>
      <c r="G42" s="13"/>
      <c r="H42" s="14">
        <f>H17</f>
        <v>0.04</v>
      </c>
      <c r="I42" s="14"/>
      <c r="J42" s="32">
        <f>H42/3</f>
        <v>1.3333333333333334E-2</v>
      </c>
      <c r="K42" s="52"/>
      <c r="L42" s="52"/>
    </row>
    <row r="43" spans="2:12" ht="10.15" customHeight="1" x14ac:dyDescent="0.25">
      <c r="B43" s="9" t="s">
        <v>1</v>
      </c>
      <c r="C43" s="10">
        <f>C18</f>
        <v>612</v>
      </c>
      <c r="D43" s="11" t="str">
        <f>D38</f>
        <v>(17/10/14)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89.5</v>
      </c>
      <c r="D44" s="18" t="s">
        <v>10</v>
      </c>
      <c r="E44" s="8"/>
      <c r="F44" s="42" t="s">
        <v>24</v>
      </c>
      <c r="G44" s="30"/>
      <c r="H44" s="31">
        <f>(H39+H41-H42)</f>
        <v>106.09780980000032</v>
      </c>
      <c r="I44" s="31">
        <f t="shared" ref="I44:J44" si="9">(I39+I41-I42)</f>
        <v>0</v>
      </c>
      <c r="J44" s="31">
        <f t="shared" si="9"/>
        <v>43.854329666666658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">
        <v>27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69.500000000000739</v>
      </c>
      <c r="D47" s="35" t="s">
        <v>10</v>
      </c>
      <c r="E47" s="12"/>
      <c r="F47" s="42" t="s">
        <v>32</v>
      </c>
      <c r="G47" s="43"/>
      <c r="H47" s="88">
        <f>J44</f>
        <v>43.854329666666658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NOV 2014</v>
      </c>
      <c r="C52" s="4"/>
      <c r="D52" s="4"/>
      <c r="E52" s="4"/>
      <c r="F52" s="4"/>
      <c r="G52" s="5"/>
      <c r="H52" s="4"/>
      <c r="I52" s="4"/>
      <c r="J52" s="87" t="str">
        <f>J2</f>
        <v>FECHA DE VENCIMIENTO: 03-DIC-2014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11410.1</v>
      </c>
      <c r="D55" s="11" t="str">
        <f>D30</f>
        <v>(17/11/14)</v>
      </c>
      <c r="E55" s="12"/>
      <c r="F55" s="8" t="s">
        <v>2</v>
      </c>
      <c r="G55" s="13"/>
      <c r="H55" s="14">
        <f>H5</f>
        <v>2.42</v>
      </c>
      <c r="I55" s="14"/>
      <c r="J55" s="15">
        <f>(H55/3)</f>
        <v>0.80666666666666664</v>
      </c>
      <c r="K55" s="58"/>
      <c r="L55" s="61"/>
    </row>
    <row r="56" spans="2:12" ht="10.15" customHeight="1" x14ac:dyDescent="0.25">
      <c r="B56" s="9" t="s">
        <v>1</v>
      </c>
      <c r="C56" s="10">
        <f>C31</f>
        <v>11198.4</v>
      </c>
      <c r="D56" s="11" t="str">
        <f>D31</f>
        <v>(17/10/14)</v>
      </c>
      <c r="E56" s="12"/>
      <c r="F56" s="8" t="s">
        <v>21</v>
      </c>
      <c r="G56" s="13"/>
      <c r="H56" s="14">
        <f>H6</f>
        <v>1.03</v>
      </c>
      <c r="I56" s="14"/>
      <c r="J56" s="15">
        <f t="shared" ref="J56" si="10">(H56/3)</f>
        <v>0.34333333333333332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211.70000000000073</v>
      </c>
      <c r="D57" s="18" t="s">
        <v>10</v>
      </c>
      <c r="E57" s="12"/>
      <c r="F57" s="8" t="s">
        <v>20</v>
      </c>
      <c r="G57" s="13">
        <f>G7</f>
        <v>0.37830000000000003</v>
      </c>
      <c r="H57" s="19">
        <f>(C57*G57)</f>
        <v>80.086110000000275</v>
      </c>
      <c r="I57" s="19"/>
      <c r="J57" s="20">
        <f>(C72*G57)</f>
        <v>26.291850000000281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">
        <v>39</v>
      </c>
      <c r="G59" s="13"/>
      <c r="H59" s="14">
        <f>H9</f>
        <v>0.14000000000000001</v>
      </c>
      <c r="I59" s="14"/>
      <c r="J59" s="81">
        <f>H59/3</f>
        <v>4.6666666666666669E-2</v>
      </c>
      <c r="K59" s="60"/>
      <c r="L59" s="60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H10</f>
        <v>0.11</v>
      </c>
      <c r="I60" s="14"/>
      <c r="J60" s="81">
        <f>H60/3</f>
        <v>3.6666666666666667E-2</v>
      </c>
      <c r="K60" s="60"/>
      <c r="L60" s="60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((SUM(H55:H59))*0.18)</f>
        <v>15.96169980000005</v>
      </c>
      <c r="I61" s="14"/>
      <c r="J61" s="14">
        <f t="shared" ref="J61" si="12">((SUM(J55:J59))*0.18)</f>
        <v>5.2479330000000504</v>
      </c>
      <c r="K61" s="58"/>
      <c r="L61" s="65"/>
    </row>
    <row r="62" spans="2:12" ht="10.15" customHeight="1" x14ac:dyDescent="0.25">
      <c r="B62" s="21" t="s">
        <v>0</v>
      </c>
      <c r="C62" s="77">
        <f>C12</f>
        <v>481.9</v>
      </c>
      <c r="D62" s="23" t="str">
        <f>D55</f>
        <v>(17/11/14)</v>
      </c>
      <c r="E62" s="8"/>
      <c r="F62" s="8" t="s">
        <v>23</v>
      </c>
      <c r="G62" s="13">
        <f>G12</f>
        <v>7.6E-3</v>
      </c>
      <c r="H62" s="14">
        <f>H12</f>
        <v>1.61</v>
      </c>
      <c r="I62" s="14"/>
      <c r="J62" s="15">
        <f t="shared" ref="J62" si="13">(H62/3)</f>
        <v>0.53666666666666674</v>
      </c>
      <c r="K62" s="66"/>
      <c r="L62" s="67"/>
    </row>
    <row r="63" spans="2:12" ht="10.15" customHeight="1" x14ac:dyDescent="0.25">
      <c r="B63" s="24" t="s">
        <v>1</v>
      </c>
      <c r="C63" s="78">
        <f>C13</f>
        <v>429.2</v>
      </c>
      <c r="D63" s="11" t="str">
        <f>D56</f>
        <v>(17/10/14)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52.699999999999989</v>
      </c>
      <c r="D64" s="18" t="s">
        <v>10</v>
      </c>
      <c r="E64" s="12"/>
      <c r="F64" s="8" t="s">
        <v>4</v>
      </c>
      <c r="G64" s="13"/>
      <c r="H64" s="14">
        <f>SUM(H55:H59)+SUM(H61:H62)-H60</f>
        <v>106.13780980000033</v>
      </c>
      <c r="I64" s="14">
        <f t="shared" ref="I64:J64" si="14">SUM(I55:I59)+SUM(I61:I62)-I60</f>
        <v>0</v>
      </c>
      <c r="J64" s="14">
        <f t="shared" si="14"/>
        <v>34.903116333333664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">
        <v>19</v>
      </c>
      <c r="C66" s="93"/>
      <c r="D66" s="94"/>
      <c r="E66" s="12"/>
      <c r="F66" s="8" t="s">
        <v>5</v>
      </c>
      <c r="G66" s="13"/>
      <c r="H66" s="14">
        <v>0</v>
      </c>
      <c r="I66" s="14"/>
      <c r="J66" s="14">
        <f>H66/3</f>
        <v>0</v>
      </c>
      <c r="K66" s="2"/>
      <c r="L66" s="2"/>
    </row>
    <row r="67" spans="2:12" ht="10.15" customHeight="1" x14ac:dyDescent="0.25">
      <c r="B67" s="27" t="s">
        <v>0</v>
      </c>
      <c r="C67" s="80">
        <f>C17</f>
        <v>701.5</v>
      </c>
      <c r="D67" s="23" t="str">
        <f>D62</f>
        <v>(17/11/14)</v>
      </c>
      <c r="E67" s="8"/>
      <c r="F67" s="8" t="s">
        <v>6</v>
      </c>
      <c r="G67" s="13"/>
      <c r="H67" s="14">
        <f>H17</f>
        <v>0.04</v>
      </c>
      <c r="I67" s="14"/>
      <c r="J67" s="32">
        <f>H67/3</f>
        <v>1.3333333333333334E-2</v>
      </c>
      <c r="K67" s="2"/>
      <c r="L67" s="2"/>
    </row>
    <row r="68" spans="2:12" ht="10.15" customHeight="1" x14ac:dyDescent="0.25">
      <c r="B68" s="9" t="s">
        <v>1</v>
      </c>
      <c r="C68" s="10">
        <f>C18</f>
        <v>612</v>
      </c>
      <c r="D68" s="11" t="str">
        <f>D63</f>
        <v>(17/10/14)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89.5</v>
      </c>
      <c r="D69" s="18" t="s">
        <v>10</v>
      </c>
      <c r="E69" s="8"/>
      <c r="F69" s="42" t="s">
        <v>24</v>
      </c>
      <c r="G69" s="30"/>
      <c r="H69" s="31">
        <f>(H64+H66-H67)</f>
        <v>106.09780980000032</v>
      </c>
      <c r="I69" s="31">
        <f t="shared" ref="I69:J69" si="15">(I64+I66-I67)</f>
        <v>0</v>
      </c>
      <c r="J69" s="31">
        <f t="shared" si="15"/>
        <v>34.889783000000328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">
        <v>27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69.500000000000739</v>
      </c>
      <c r="D72" s="35" t="s">
        <v>10</v>
      </c>
      <c r="E72" s="12"/>
      <c r="F72" s="42" t="s">
        <v>33</v>
      </c>
      <c r="G72" s="43"/>
      <c r="H72" s="88">
        <f>J69</f>
        <v>34.889783000000328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39370078740157483" right="0.39370078740157483" top="0.39370078740157483" bottom="0.39370078740157483" header="0.39370078740157483" footer="0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"/>
  <sheetViews>
    <sheetView topLeftCell="A51" zoomScale="130" zoomScaleNormal="130" workbookViewId="0">
      <selection activeCell="B1" sqref="B1:J66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3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3" x14ac:dyDescent="0.25">
      <c r="B2" s="6" t="s">
        <v>45</v>
      </c>
      <c r="C2" s="4"/>
      <c r="D2" s="4"/>
      <c r="E2" s="4"/>
      <c r="F2" s="4"/>
      <c r="G2" s="5"/>
      <c r="H2" s="4"/>
      <c r="I2" s="4"/>
      <c r="J2" s="7" t="s">
        <v>46</v>
      </c>
    </row>
    <row r="3" spans="2:13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3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3" ht="10.15" customHeight="1" x14ac:dyDescent="0.25">
      <c r="B5" s="9" t="s">
        <v>0</v>
      </c>
      <c r="C5" s="10">
        <v>11574.1</v>
      </c>
      <c r="D5" s="11" t="s">
        <v>44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3" ht="10.15" customHeight="1" x14ac:dyDescent="0.25">
      <c r="B6" s="9" t="s">
        <v>1</v>
      </c>
      <c r="C6" s="10">
        <v>11410.1</v>
      </c>
      <c r="D6" s="11" t="s">
        <v>41</v>
      </c>
      <c r="E6" s="12"/>
      <c r="F6" s="8" t="s">
        <v>21</v>
      </c>
      <c r="G6" s="13"/>
      <c r="H6" s="14">
        <v>1.03</v>
      </c>
      <c r="I6" s="14"/>
      <c r="J6" s="15">
        <f t="shared" ref="J6:J10" si="0">(H6/3)</f>
        <v>0.34333333333333332</v>
      </c>
      <c r="K6" s="58"/>
      <c r="L6" s="61"/>
    </row>
    <row r="7" spans="2:13" ht="10.15" customHeight="1" x14ac:dyDescent="0.25">
      <c r="B7" s="16" t="s">
        <v>11</v>
      </c>
      <c r="C7" s="17">
        <f>(C5-C6)</f>
        <v>164</v>
      </c>
      <c r="D7" s="18" t="s">
        <v>10</v>
      </c>
      <c r="E7" s="12"/>
      <c r="F7" s="8" t="s">
        <v>20</v>
      </c>
      <c r="G7" s="13">
        <v>0.37740000000000001</v>
      </c>
      <c r="H7" s="19">
        <f>(C7*G7)</f>
        <v>61.893599999999999</v>
      </c>
      <c r="I7" s="19"/>
      <c r="J7" s="20">
        <f>(C12*G7)</f>
        <v>26.267040000000009</v>
      </c>
      <c r="K7" s="63"/>
      <c r="L7" s="64"/>
    </row>
    <row r="8" spans="2:13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  <c r="M8" t="s">
        <v>54</v>
      </c>
    </row>
    <row r="9" spans="2:13" ht="10.15" customHeight="1" x14ac:dyDescent="0.25">
      <c r="B9" s="92" t="s">
        <v>18</v>
      </c>
      <c r="C9" s="97"/>
      <c r="D9" s="98"/>
      <c r="E9" s="8"/>
      <c r="F9" s="8" t="s">
        <v>22</v>
      </c>
      <c r="G9" s="13"/>
      <c r="H9" s="14">
        <f>((SUM(H5:H8))*0.18)</f>
        <v>12.661847999999999</v>
      </c>
      <c r="I9" s="14">
        <f>((SUM(I5:I8))*0.18)</f>
        <v>0</v>
      </c>
      <c r="J9" s="14">
        <f>((SUM(J5:J8))*0.18)</f>
        <v>5.2350672000000014</v>
      </c>
      <c r="K9" s="60"/>
      <c r="L9" s="60"/>
    </row>
    <row r="10" spans="2:13" ht="10.15" customHeight="1" x14ac:dyDescent="0.25">
      <c r="B10" s="27" t="s">
        <v>0</v>
      </c>
      <c r="C10" s="80">
        <v>551.5</v>
      </c>
      <c r="D10" s="23" t="s">
        <v>44</v>
      </c>
      <c r="E10" s="8"/>
      <c r="F10" s="8" t="s">
        <v>23</v>
      </c>
      <c r="G10" s="13">
        <v>7.6E-3</v>
      </c>
      <c r="H10" s="14">
        <v>1.25</v>
      </c>
      <c r="I10" s="14"/>
      <c r="J10" s="15">
        <f t="shared" si="0"/>
        <v>0.41666666666666669</v>
      </c>
      <c r="K10" s="58"/>
      <c r="L10" s="61"/>
    </row>
    <row r="11" spans="2:13" ht="10.15" customHeight="1" x14ac:dyDescent="0.25">
      <c r="B11" s="9" t="s">
        <v>1</v>
      </c>
      <c r="C11" s="10">
        <v>481.9</v>
      </c>
      <c r="D11" s="11" t="s">
        <v>41</v>
      </c>
      <c r="E11" s="8"/>
      <c r="F11" s="8"/>
      <c r="G11" s="13"/>
      <c r="H11" s="14"/>
      <c r="I11" s="14"/>
      <c r="J11" s="15"/>
      <c r="K11" s="58"/>
      <c r="L11" s="65"/>
    </row>
    <row r="12" spans="2:13" ht="10.15" customHeight="1" x14ac:dyDescent="0.25">
      <c r="B12" s="16" t="s">
        <v>11</v>
      </c>
      <c r="C12" s="17">
        <f>(C10-C11)</f>
        <v>69.600000000000023</v>
      </c>
      <c r="D12" s="18" t="s">
        <v>10</v>
      </c>
      <c r="E12" s="12"/>
      <c r="F12" s="8" t="s">
        <v>4</v>
      </c>
      <c r="G12" s="13"/>
      <c r="H12" s="14">
        <f>SUM(H5:H8)+SUM(H9:H10)</f>
        <v>84.255448000000001</v>
      </c>
      <c r="I12" s="14">
        <f t="shared" ref="I12:J12" si="1">SUM(I5:I8)+SUM(I9:I10)</f>
        <v>0</v>
      </c>
      <c r="J12" s="14">
        <f t="shared" si="1"/>
        <v>34.735440533333346</v>
      </c>
      <c r="K12" s="60"/>
      <c r="L12" s="60"/>
    </row>
    <row r="13" spans="2:13" ht="10.15" customHeight="1" x14ac:dyDescent="0.25">
      <c r="B13" s="8"/>
      <c r="C13" s="8"/>
      <c r="D13" s="8"/>
      <c r="E13" s="12"/>
      <c r="F13" s="8"/>
      <c r="G13" s="13"/>
      <c r="H13" s="14"/>
      <c r="I13" s="14"/>
      <c r="J13" s="15"/>
      <c r="K13" s="58"/>
      <c r="L13" s="65"/>
    </row>
    <row r="14" spans="2:13" ht="10.15" customHeight="1" x14ac:dyDescent="0.25">
      <c r="B14" s="92" t="s">
        <v>19</v>
      </c>
      <c r="C14" s="97"/>
      <c r="D14" s="98"/>
      <c r="E14" s="12"/>
      <c r="F14" s="8" t="s">
        <v>5</v>
      </c>
      <c r="G14" s="13"/>
      <c r="H14" s="14">
        <v>0.04</v>
      </c>
      <c r="I14" s="14"/>
      <c r="J14" s="14">
        <f>H14/3</f>
        <v>1.3333333333333334E-2</v>
      </c>
      <c r="K14" s="86"/>
      <c r="L14" s="86"/>
    </row>
    <row r="15" spans="2:13" ht="10.15" customHeight="1" x14ac:dyDescent="0.25">
      <c r="B15" s="27" t="s">
        <v>0</v>
      </c>
      <c r="C15" s="80">
        <v>774.9</v>
      </c>
      <c r="D15" s="23" t="s">
        <v>44</v>
      </c>
      <c r="E15" s="8"/>
      <c r="F15" s="8" t="s">
        <v>6</v>
      </c>
      <c r="G15" s="13"/>
      <c r="H15" s="14">
        <v>0</v>
      </c>
      <c r="I15" s="14"/>
      <c r="J15" s="32">
        <f>(H15/3)</f>
        <v>0</v>
      </c>
      <c r="K15" s="49"/>
      <c r="L15" s="65"/>
    </row>
    <row r="16" spans="2:13" ht="10.15" customHeight="1" x14ac:dyDescent="0.25">
      <c r="B16" s="9" t="s">
        <v>1</v>
      </c>
      <c r="C16" s="10">
        <v>701.5</v>
      </c>
      <c r="D16" s="11" t="s">
        <v>41</v>
      </c>
      <c r="E16" s="8"/>
      <c r="F16" s="8"/>
      <c r="G16" s="29"/>
      <c r="H16" s="8"/>
      <c r="I16" s="8"/>
      <c r="J16" s="8"/>
      <c r="K16" s="49"/>
      <c r="L16" s="65"/>
    </row>
    <row r="17" spans="2:12" ht="10.15" customHeight="1" x14ac:dyDescent="0.25">
      <c r="B17" s="16" t="s">
        <v>11</v>
      </c>
      <c r="C17" s="17">
        <f>(C15-C16)</f>
        <v>73.399999999999977</v>
      </c>
      <c r="D17" s="18" t="s">
        <v>10</v>
      </c>
      <c r="E17" s="8"/>
      <c r="F17" s="42" t="s">
        <v>24</v>
      </c>
      <c r="G17" s="30"/>
      <c r="H17" s="31">
        <f>(H12+H14-H15)</f>
        <v>84.295448000000007</v>
      </c>
      <c r="I17" s="31">
        <f t="shared" ref="I17:J17" si="2">(I12+I14-I15)</f>
        <v>0</v>
      </c>
      <c r="J17" s="31">
        <f t="shared" si="2"/>
        <v>34.748773866666681</v>
      </c>
      <c r="K17" s="52"/>
      <c r="L17" s="52"/>
    </row>
    <row r="18" spans="2:12" ht="10.15" customHeight="1" x14ac:dyDescent="0.25">
      <c r="B18" s="8"/>
      <c r="C18" s="8"/>
      <c r="D18" s="8"/>
      <c r="E18" s="12"/>
    </row>
    <row r="19" spans="2:12" ht="10.15" customHeight="1" x14ac:dyDescent="0.25">
      <c r="B19" s="92" t="s">
        <v>27</v>
      </c>
      <c r="C19" s="93"/>
      <c r="D19" s="94"/>
      <c r="E19" s="12"/>
      <c r="F19" s="45" t="s">
        <v>34</v>
      </c>
      <c r="G19" s="46"/>
      <c r="H19" s="47"/>
    </row>
    <row r="20" spans="2:12" ht="10.15" customHeight="1" x14ac:dyDescent="0.25">
      <c r="B20" s="33" t="s">
        <v>28</v>
      </c>
      <c r="C20" s="34">
        <f>(C7-C12-C17)</f>
        <v>21</v>
      </c>
      <c r="D20" s="35" t="s">
        <v>10</v>
      </c>
      <c r="E20" s="12"/>
      <c r="F20" s="42" t="s">
        <v>31</v>
      </c>
      <c r="G20" s="43"/>
      <c r="H20" s="88">
        <f>J17</f>
        <v>34.748773866666681</v>
      </c>
      <c r="I20" s="31"/>
      <c r="J20" s="8"/>
      <c r="K20" s="8"/>
    </row>
    <row r="21" spans="2:12" ht="10.15" customHeight="1" x14ac:dyDescent="0.25">
      <c r="F21" s="42"/>
      <c r="G21" s="43"/>
      <c r="H21" s="44"/>
      <c r="I21" s="44"/>
      <c r="J21" s="37"/>
      <c r="K21" s="37"/>
      <c r="L21" s="37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B23" s="2"/>
      <c r="C23" s="2"/>
      <c r="D23" s="2"/>
      <c r="E23" s="2"/>
      <c r="F23" s="2"/>
      <c r="G23" s="3"/>
      <c r="H23" s="2"/>
      <c r="I23" s="2"/>
      <c r="J23" s="2"/>
      <c r="K23" s="2"/>
      <c r="L23" s="2"/>
    </row>
    <row r="24" spans="2:12" x14ac:dyDescent="0.25">
      <c r="B24" s="6" t="s">
        <v>12</v>
      </c>
      <c r="C24" s="4"/>
      <c r="D24" s="4"/>
      <c r="E24" s="4"/>
      <c r="F24" s="4"/>
      <c r="G24" s="5"/>
      <c r="H24" s="4"/>
      <c r="I24" s="4"/>
      <c r="J24" s="4"/>
      <c r="K24" s="2"/>
      <c r="L24" s="57"/>
    </row>
    <row r="25" spans="2:12" x14ac:dyDescent="0.25">
      <c r="B25" s="6" t="str">
        <f>B2</f>
        <v>Consumo Energía DIC 2014</v>
      </c>
      <c r="C25" s="4"/>
      <c r="D25" s="4"/>
      <c r="E25" s="4"/>
      <c r="F25" s="4"/>
      <c r="G25" s="5"/>
      <c r="H25" s="4"/>
      <c r="I25" s="4"/>
      <c r="J25" s="87" t="str">
        <f>J2</f>
        <v>FECHA DE VENCIMIENTO: 08-ENE-2015</v>
      </c>
      <c r="K25" s="55"/>
      <c r="L25" s="2"/>
    </row>
    <row r="26" spans="2:12" ht="10.15" customHeight="1" x14ac:dyDescent="0.25">
      <c r="B26" s="4"/>
      <c r="C26" s="4"/>
      <c r="D26" s="4"/>
      <c r="E26" s="4"/>
      <c r="F26" s="4"/>
      <c r="G26" s="5"/>
      <c r="H26" s="4"/>
      <c r="I26" s="4"/>
      <c r="J26" s="4"/>
      <c r="K26" s="53"/>
      <c r="L26" s="53"/>
    </row>
    <row r="27" spans="2:12" ht="10.15" customHeight="1" x14ac:dyDescent="0.25">
      <c r="B27" s="89" t="s">
        <v>9</v>
      </c>
      <c r="C27" s="90"/>
      <c r="D27" s="91"/>
      <c r="E27" s="8"/>
      <c r="F27" s="48" t="s">
        <v>13</v>
      </c>
      <c r="G27" s="48" t="s">
        <v>7</v>
      </c>
      <c r="H27" s="48" t="s">
        <v>8</v>
      </c>
      <c r="I27" s="41"/>
      <c r="J27" s="48" t="s">
        <v>17</v>
      </c>
      <c r="K27" s="58"/>
      <c r="L27" s="61"/>
    </row>
    <row r="28" spans="2:12" ht="10.15" customHeight="1" x14ac:dyDescent="0.25">
      <c r="B28" s="9" t="s">
        <v>0</v>
      </c>
      <c r="C28" s="10">
        <f>C5</f>
        <v>11574.1</v>
      </c>
      <c r="D28" s="11" t="str">
        <f>D5</f>
        <v>(17/12/14)</v>
      </c>
      <c r="E28" s="12"/>
      <c r="F28" s="8" t="s">
        <v>2</v>
      </c>
      <c r="G28" s="13"/>
      <c r="H28" s="14">
        <f>H5</f>
        <v>2.42</v>
      </c>
      <c r="I28" s="14"/>
      <c r="J28" s="15">
        <f>(H28/3)</f>
        <v>0.80666666666666664</v>
      </c>
      <c r="K28" s="58"/>
      <c r="L28" s="61"/>
    </row>
    <row r="29" spans="2:12" ht="10.15" customHeight="1" x14ac:dyDescent="0.25">
      <c r="B29" s="9" t="s">
        <v>1</v>
      </c>
      <c r="C29" s="10">
        <f>C6</f>
        <v>11410.1</v>
      </c>
      <c r="D29" s="11" t="str">
        <f>D6</f>
        <v>(17/11/14)</v>
      </c>
      <c r="E29" s="12"/>
      <c r="F29" s="8" t="s">
        <v>21</v>
      </c>
      <c r="G29" s="13"/>
      <c r="H29" s="14">
        <f>H6</f>
        <v>1.03</v>
      </c>
      <c r="I29" s="14"/>
      <c r="J29" s="15">
        <f t="shared" ref="J29" si="3">(H29/3)</f>
        <v>0.34333333333333332</v>
      </c>
      <c r="K29" s="63"/>
      <c r="L29" s="64"/>
    </row>
    <row r="30" spans="2:12" ht="10.15" customHeight="1" x14ac:dyDescent="0.25">
      <c r="B30" s="16" t="s">
        <v>11</v>
      </c>
      <c r="C30" s="17">
        <f>(C28-C29)</f>
        <v>164</v>
      </c>
      <c r="D30" s="18" t="s">
        <v>10</v>
      </c>
      <c r="E30" s="12"/>
      <c r="F30" s="8" t="s">
        <v>20</v>
      </c>
      <c r="G30" s="13">
        <f>G7</f>
        <v>0.37740000000000001</v>
      </c>
      <c r="H30" s="19">
        <f>(C30*G30)</f>
        <v>61.893599999999999</v>
      </c>
      <c r="I30" s="19"/>
      <c r="J30" s="20">
        <f>(C40*G30)</f>
        <v>27.701159999999991</v>
      </c>
      <c r="K30" s="58"/>
      <c r="L30" s="61"/>
    </row>
    <row r="31" spans="2:12" ht="10.15" customHeight="1" x14ac:dyDescent="0.25">
      <c r="B31" s="8"/>
      <c r="C31" s="8"/>
      <c r="D31" s="8"/>
      <c r="E31" s="8"/>
      <c r="F31" s="8" t="s">
        <v>3</v>
      </c>
      <c r="G31" s="13"/>
      <c r="H31" s="14">
        <f>H8</f>
        <v>5</v>
      </c>
      <c r="I31" s="14"/>
      <c r="J31" s="15">
        <f t="shared" ref="J31" si="4">(H31/3)</f>
        <v>1.6666666666666667</v>
      </c>
      <c r="K31" s="60"/>
      <c r="L31" s="60"/>
    </row>
    <row r="32" spans="2:12" ht="10.15" customHeight="1" x14ac:dyDescent="0.25">
      <c r="B32" s="92" t="s">
        <v>18</v>
      </c>
      <c r="C32" s="93"/>
      <c r="D32" s="94"/>
      <c r="E32" s="8"/>
      <c r="F32" s="8" t="s">
        <v>22</v>
      </c>
      <c r="G32" s="13"/>
      <c r="H32" s="14">
        <f>((SUM(H28:H31))*0.18)</f>
        <v>12.661847999999999</v>
      </c>
      <c r="I32" s="14"/>
      <c r="J32" s="14">
        <f>((SUM(J28:J31))*0.18)</f>
        <v>5.4932087999999979</v>
      </c>
      <c r="K32" s="58"/>
      <c r="L32" s="65"/>
    </row>
    <row r="33" spans="2:12" ht="10.15" customHeight="1" x14ac:dyDescent="0.25">
      <c r="B33" s="21" t="s">
        <v>0</v>
      </c>
      <c r="C33" s="77">
        <f>C10</f>
        <v>551.5</v>
      </c>
      <c r="D33" s="23" t="str">
        <f>D28</f>
        <v>(17/12/14)</v>
      </c>
      <c r="E33" s="8"/>
      <c r="F33" s="8" t="s">
        <v>23</v>
      </c>
      <c r="G33" s="13">
        <v>7.6E-3</v>
      </c>
      <c r="H33" s="14">
        <f>H10</f>
        <v>1.25</v>
      </c>
      <c r="I33" s="14"/>
      <c r="J33" s="15">
        <f t="shared" ref="J33" si="5">(H33/3)</f>
        <v>0.41666666666666669</v>
      </c>
      <c r="K33" s="60"/>
      <c r="L33" s="60"/>
    </row>
    <row r="34" spans="2:12" ht="10.15" customHeight="1" x14ac:dyDescent="0.25">
      <c r="B34" s="24" t="s">
        <v>1</v>
      </c>
      <c r="C34" s="78">
        <f>C11</f>
        <v>481.9</v>
      </c>
      <c r="D34" s="11" t="str">
        <f>D29</f>
        <v>(17/11/14)</v>
      </c>
      <c r="E34" s="8"/>
      <c r="F34" s="8"/>
      <c r="G34" s="13"/>
      <c r="H34" s="14"/>
      <c r="I34" s="14"/>
      <c r="J34" s="15"/>
      <c r="K34" s="58"/>
      <c r="L34" s="65"/>
    </row>
    <row r="35" spans="2:12" ht="10.15" customHeight="1" x14ac:dyDescent="0.25">
      <c r="B35" s="25" t="s">
        <v>11</v>
      </c>
      <c r="C35" s="79">
        <f>(C33-C34)</f>
        <v>69.600000000000023</v>
      </c>
      <c r="D35" s="18" t="s">
        <v>10</v>
      </c>
      <c r="E35" s="12"/>
      <c r="F35" s="8" t="s">
        <v>4</v>
      </c>
      <c r="G35" s="13"/>
      <c r="H35" s="14">
        <f>SUM(H28:H31)+SUM(H32:H33)</f>
        <v>84.255448000000001</v>
      </c>
      <c r="I35" s="14">
        <f t="shared" ref="I35:J35" si="6">SUM(I28:I31)+SUM(I32:I33)</f>
        <v>0</v>
      </c>
      <c r="J35" s="14">
        <f t="shared" si="6"/>
        <v>36.42770213333332</v>
      </c>
      <c r="K35" s="66"/>
      <c r="L35" s="67"/>
    </row>
    <row r="36" spans="2:12" ht="10.15" customHeight="1" x14ac:dyDescent="0.25">
      <c r="B36" s="8"/>
      <c r="C36" s="8"/>
      <c r="D36" s="8"/>
      <c r="E36" s="12"/>
      <c r="F36" s="8"/>
      <c r="G36" s="13"/>
      <c r="H36" s="14"/>
      <c r="I36" s="14"/>
      <c r="J36" s="15"/>
      <c r="K36" s="49"/>
      <c r="L36" s="65"/>
    </row>
    <row r="37" spans="2:12" ht="10.15" customHeight="1" x14ac:dyDescent="0.25">
      <c r="B37" s="92" t="s">
        <v>19</v>
      </c>
      <c r="C37" s="93"/>
      <c r="D37" s="94"/>
      <c r="E37" s="12"/>
      <c r="F37" s="8" t="s">
        <v>5</v>
      </c>
      <c r="G37" s="13"/>
      <c r="H37" s="14">
        <f>H14</f>
        <v>0.04</v>
      </c>
      <c r="I37" s="14"/>
      <c r="J37" s="14">
        <f>H37/3</f>
        <v>1.3333333333333334E-2</v>
      </c>
      <c r="K37" s="49"/>
      <c r="L37" s="65"/>
    </row>
    <row r="38" spans="2:12" ht="10.15" customHeight="1" x14ac:dyDescent="0.25">
      <c r="B38" s="27" t="s">
        <v>0</v>
      </c>
      <c r="C38" s="80">
        <f>C15</f>
        <v>774.9</v>
      </c>
      <c r="D38" s="23" t="str">
        <f>D33</f>
        <v>(17/12/14)</v>
      </c>
      <c r="E38" s="8"/>
      <c r="F38" s="8" t="s">
        <v>6</v>
      </c>
      <c r="G38" s="13"/>
      <c r="H38" s="14">
        <f>H15</f>
        <v>0</v>
      </c>
      <c r="I38" s="14"/>
      <c r="J38" s="32">
        <f>H38/3</f>
        <v>0</v>
      </c>
      <c r="K38" s="52"/>
      <c r="L38" s="52"/>
    </row>
    <row r="39" spans="2:12" ht="10.15" customHeight="1" x14ac:dyDescent="0.25">
      <c r="B39" s="9" t="s">
        <v>1</v>
      </c>
      <c r="C39" s="10">
        <f>C16</f>
        <v>701.5</v>
      </c>
      <c r="D39" s="11" t="str">
        <f>D34</f>
        <v>(17/11/14)</v>
      </c>
      <c r="E39" s="8"/>
      <c r="F39" s="8"/>
      <c r="G39" s="29"/>
      <c r="H39" s="8"/>
      <c r="I39" s="8"/>
      <c r="J39" s="8"/>
      <c r="K39" s="2"/>
      <c r="L39" s="2"/>
    </row>
    <row r="40" spans="2:12" ht="10.15" customHeight="1" x14ac:dyDescent="0.25">
      <c r="B40" s="16" t="s">
        <v>11</v>
      </c>
      <c r="C40" s="17">
        <f>(C38-C39)</f>
        <v>73.399999999999977</v>
      </c>
      <c r="D40" s="18" t="s">
        <v>10</v>
      </c>
      <c r="E40" s="8"/>
      <c r="F40" s="42" t="s">
        <v>24</v>
      </c>
      <c r="G40" s="30"/>
      <c r="H40" s="31">
        <f>(H35+H37-H38)</f>
        <v>84.295448000000007</v>
      </c>
      <c r="I40" s="31">
        <f t="shared" ref="I40:J40" si="7">(I35+I37-I38)</f>
        <v>0</v>
      </c>
      <c r="J40" s="31">
        <f t="shared" si="7"/>
        <v>36.441035466666655</v>
      </c>
      <c r="K40" s="2"/>
      <c r="L40" s="2"/>
    </row>
    <row r="41" spans="2:12" ht="10.15" customHeight="1" x14ac:dyDescent="0.25">
      <c r="B41" s="8"/>
      <c r="C41" s="8"/>
      <c r="D41" s="8"/>
      <c r="E41" s="12"/>
      <c r="K41" s="49"/>
      <c r="L41" s="2"/>
    </row>
    <row r="42" spans="2:12" ht="10.15" customHeight="1" x14ac:dyDescent="0.25">
      <c r="B42" s="92" t="s">
        <v>27</v>
      </c>
      <c r="C42" s="93"/>
      <c r="D42" s="94"/>
      <c r="E42" s="12"/>
      <c r="F42" s="45" t="s">
        <v>34</v>
      </c>
      <c r="G42" s="46"/>
      <c r="H42" s="47"/>
      <c r="K42" s="65"/>
      <c r="L42" s="65"/>
    </row>
    <row r="43" spans="2:12" ht="10.15" customHeight="1" x14ac:dyDescent="0.25">
      <c r="B43" s="33" t="s">
        <v>28</v>
      </c>
      <c r="C43" s="34">
        <f>(C30-C35-C40)</f>
        <v>21</v>
      </c>
      <c r="D43" s="35" t="s">
        <v>10</v>
      </c>
      <c r="E43" s="12"/>
      <c r="F43" s="42" t="s">
        <v>32</v>
      </c>
      <c r="G43" s="43"/>
      <c r="H43" s="88">
        <f>J40</f>
        <v>36.441035466666655</v>
      </c>
      <c r="I43" s="31"/>
      <c r="J43" s="8"/>
      <c r="K43" s="65"/>
      <c r="L43" s="65"/>
    </row>
    <row r="44" spans="2:12" ht="10.15" customHeight="1" x14ac:dyDescent="0.25">
      <c r="I44" s="44"/>
      <c r="J44" s="37"/>
      <c r="K44" s="65"/>
      <c r="L44" s="65"/>
    </row>
    <row r="45" spans="2:12" ht="10.15" customHeight="1" x14ac:dyDescent="0.25">
      <c r="F45" s="42"/>
      <c r="G45" s="43"/>
      <c r="H45" s="44"/>
      <c r="I45" s="44"/>
      <c r="J45" s="37"/>
      <c r="K45" s="2"/>
      <c r="L45" s="2"/>
    </row>
    <row r="46" spans="2:12" ht="9" customHeight="1" x14ac:dyDescent="0.25">
      <c r="B46" s="54"/>
      <c r="C46" s="55"/>
      <c r="D46" s="55"/>
      <c r="E46" s="55"/>
      <c r="F46" s="55"/>
      <c r="G46" s="56"/>
      <c r="H46" s="55"/>
      <c r="I46" s="55"/>
      <c r="J46" s="2"/>
      <c r="K46" s="2"/>
      <c r="L46" s="57"/>
    </row>
    <row r="47" spans="2:12" x14ac:dyDescent="0.25">
      <c r="B47" s="6" t="s">
        <v>12</v>
      </c>
      <c r="C47" s="4"/>
      <c r="D47" s="4"/>
      <c r="E47" s="4"/>
      <c r="F47" s="4"/>
      <c r="G47" s="5"/>
      <c r="H47" s="4"/>
      <c r="I47" s="4"/>
      <c r="J47" s="4"/>
      <c r="K47" s="53"/>
      <c r="L47" s="53"/>
    </row>
    <row r="48" spans="2:12" x14ac:dyDescent="0.25">
      <c r="B48" s="6" t="str">
        <f>B2</f>
        <v>Consumo Energía DIC 2014</v>
      </c>
      <c r="C48" s="4"/>
      <c r="D48" s="4"/>
      <c r="E48" s="4"/>
      <c r="F48" s="4"/>
      <c r="G48" s="5"/>
      <c r="H48" s="4"/>
      <c r="I48" s="4"/>
      <c r="J48" s="87" t="str">
        <f>J2</f>
        <v>FECHA DE VENCIMIENTO: 08-ENE-2015</v>
      </c>
      <c r="K48" s="58"/>
      <c r="L48" s="61"/>
    </row>
    <row r="49" spans="2:12" ht="10.15" customHeight="1" x14ac:dyDescent="0.25">
      <c r="B49" s="4"/>
      <c r="C49" s="4"/>
      <c r="D49" s="4"/>
      <c r="E49" s="4"/>
      <c r="F49" s="4"/>
      <c r="G49" s="5"/>
      <c r="H49" s="4"/>
      <c r="I49" s="4"/>
      <c r="J49" s="4"/>
      <c r="K49" s="58"/>
      <c r="L49" s="61"/>
    </row>
    <row r="50" spans="2:12" ht="10.15" customHeight="1" x14ac:dyDescent="0.25">
      <c r="B50" s="89" t="s">
        <v>9</v>
      </c>
      <c r="C50" s="90"/>
      <c r="D50" s="91"/>
      <c r="E50" s="8"/>
      <c r="F50" s="48" t="s">
        <v>13</v>
      </c>
      <c r="G50" s="48" t="s">
        <v>7</v>
      </c>
      <c r="H50" s="48" t="s">
        <v>8</v>
      </c>
      <c r="I50" s="41"/>
      <c r="J50" s="48" t="s">
        <v>29</v>
      </c>
      <c r="K50" s="63"/>
      <c r="L50" s="64"/>
    </row>
    <row r="51" spans="2:12" ht="10.15" customHeight="1" x14ac:dyDescent="0.25">
      <c r="B51" s="9" t="s">
        <v>0</v>
      </c>
      <c r="C51" s="10">
        <f>C28</f>
        <v>11574.1</v>
      </c>
      <c r="D51" s="11" t="str">
        <f>D28</f>
        <v>(17/12/14)</v>
      </c>
      <c r="E51" s="12"/>
      <c r="F51" s="8" t="s">
        <v>2</v>
      </c>
      <c r="G51" s="13"/>
      <c r="H51" s="14">
        <f>H5</f>
        <v>2.42</v>
      </c>
      <c r="I51" s="14"/>
      <c r="J51" s="15">
        <f>(H51/3)</f>
        <v>0.80666666666666664</v>
      </c>
      <c r="K51" s="58"/>
      <c r="L51" s="61"/>
    </row>
    <row r="52" spans="2:12" ht="10.15" customHeight="1" x14ac:dyDescent="0.25">
      <c r="B52" s="9" t="s">
        <v>1</v>
      </c>
      <c r="C52" s="10">
        <f>C29</f>
        <v>11410.1</v>
      </c>
      <c r="D52" s="11" t="str">
        <f>D29</f>
        <v>(17/11/14)</v>
      </c>
      <c r="E52" s="12"/>
      <c r="F52" s="8" t="s">
        <v>21</v>
      </c>
      <c r="G52" s="13"/>
      <c r="H52" s="14">
        <f>H6</f>
        <v>1.03</v>
      </c>
      <c r="I52" s="14"/>
      <c r="J52" s="15">
        <f t="shared" ref="J52" si="8">(H52/3)</f>
        <v>0.34333333333333332</v>
      </c>
      <c r="K52" s="60"/>
      <c r="L52" s="60"/>
    </row>
    <row r="53" spans="2:12" ht="10.15" customHeight="1" x14ac:dyDescent="0.25">
      <c r="B53" s="16" t="s">
        <v>11</v>
      </c>
      <c r="C53" s="17">
        <f>(C51-C52)</f>
        <v>164</v>
      </c>
      <c r="D53" s="18" t="s">
        <v>10</v>
      </c>
      <c r="E53" s="12"/>
      <c r="F53" s="8" t="s">
        <v>20</v>
      </c>
      <c r="G53" s="13">
        <f>G7</f>
        <v>0.37740000000000001</v>
      </c>
      <c r="H53" s="19">
        <f>(C53*G53)</f>
        <v>61.893599999999999</v>
      </c>
      <c r="I53" s="19"/>
      <c r="J53" s="20">
        <f>(C66*G53)</f>
        <v>7.9254000000000007</v>
      </c>
      <c r="K53" s="58"/>
      <c r="L53" s="61"/>
    </row>
    <row r="54" spans="2:12" ht="10.15" customHeight="1" x14ac:dyDescent="0.25">
      <c r="B54" s="8"/>
      <c r="C54" s="8"/>
      <c r="D54" s="8"/>
      <c r="E54" s="8"/>
      <c r="F54" s="8" t="s">
        <v>3</v>
      </c>
      <c r="G54" s="13"/>
      <c r="H54" s="14">
        <f>H8</f>
        <v>5</v>
      </c>
      <c r="I54" s="14"/>
      <c r="J54" s="15">
        <f t="shared" ref="J54" si="9">(H54/3)</f>
        <v>1.6666666666666667</v>
      </c>
      <c r="K54" s="58"/>
      <c r="L54" s="65"/>
    </row>
    <row r="55" spans="2:12" ht="10.15" customHeight="1" x14ac:dyDescent="0.25">
      <c r="B55" s="92" t="s">
        <v>18</v>
      </c>
      <c r="C55" s="93"/>
      <c r="D55" s="94"/>
      <c r="E55" s="8"/>
      <c r="F55" s="8" t="s">
        <v>22</v>
      </c>
      <c r="G55" s="13"/>
      <c r="H55" s="14">
        <f>((SUM(H51:H54))*0.18)</f>
        <v>12.661847999999999</v>
      </c>
      <c r="I55" s="14"/>
      <c r="J55" s="14">
        <f>((SUM(J51:J54))*0.18)</f>
        <v>1.9335719999999998</v>
      </c>
      <c r="K55" s="58"/>
      <c r="L55" s="65"/>
    </row>
    <row r="56" spans="2:12" ht="10.15" customHeight="1" x14ac:dyDescent="0.25">
      <c r="B56" s="21" t="s">
        <v>0</v>
      </c>
      <c r="C56" s="77">
        <f>C10</f>
        <v>551.5</v>
      </c>
      <c r="D56" s="23" t="str">
        <f>D51</f>
        <v>(17/12/14)</v>
      </c>
      <c r="E56" s="8"/>
      <c r="F56" s="8" t="s">
        <v>23</v>
      </c>
      <c r="G56" s="13">
        <f>G10</f>
        <v>7.6E-3</v>
      </c>
      <c r="H56" s="14">
        <f>H10</f>
        <v>1.25</v>
      </c>
      <c r="I56" s="14"/>
      <c r="J56" s="15">
        <f t="shared" ref="J56" si="10">(H56/3)</f>
        <v>0.41666666666666669</v>
      </c>
      <c r="K56" s="66"/>
      <c r="L56" s="67"/>
    </row>
    <row r="57" spans="2:12" ht="10.15" customHeight="1" x14ac:dyDescent="0.25">
      <c r="B57" s="24" t="s">
        <v>1</v>
      </c>
      <c r="C57" s="78">
        <f>C11</f>
        <v>481.9</v>
      </c>
      <c r="D57" s="11" t="str">
        <f>D52</f>
        <v>(17/11/14)</v>
      </c>
      <c r="E57" s="8"/>
      <c r="F57" s="8"/>
      <c r="G57" s="13"/>
      <c r="H57" s="14"/>
      <c r="I57" s="14"/>
      <c r="J57" s="15"/>
      <c r="K57" s="49"/>
      <c r="L57" s="65"/>
    </row>
    <row r="58" spans="2:12" ht="10.15" customHeight="1" x14ac:dyDescent="0.25">
      <c r="B58" s="25" t="s">
        <v>11</v>
      </c>
      <c r="C58" s="79">
        <f>(C56-C57)</f>
        <v>69.600000000000023</v>
      </c>
      <c r="D58" s="18" t="s">
        <v>10</v>
      </c>
      <c r="E58" s="12"/>
      <c r="F58" s="8" t="s">
        <v>4</v>
      </c>
      <c r="G58" s="13"/>
      <c r="H58" s="14">
        <f>SUM(H51:H54)+SUM(H55:H56)</f>
        <v>84.255448000000001</v>
      </c>
      <c r="I58" s="14">
        <f t="shared" ref="I58:J58" si="11">SUM(I51:I54)+SUM(I55:I56)</f>
        <v>0</v>
      </c>
      <c r="J58" s="14">
        <f t="shared" si="11"/>
        <v>13.092305333333332</v>
      </c>
      <c r="K58" s="49"/>
      <c r="L58" s="65"/>
    </row>
    <row r="59" spans="2:12" ht="10.15" customHeight="1" x14ac:dyDescent="0.25">
      <c r="B59" s="8"/>
      <c r="C59" s="8"/>
      <c r="D59" s="8"/>
      <c r="E59" s="12"/>
      <c r="F59" s="8"/>
      <c r="G59" s="13"/>
      <c r="H59" s="14"/>
      <c r="I59" s="14"/>
      <c r="J59" s="15"/>
      <c r="K59" s="52"/>
      <c r="L59" s="52"/>
    </row>
    <row r="60" spans="2:12" ht="10.15" customHeight="1" x14ac:dyDescent="0.25">
      <c r="B60" s="92" t="s">
        <v>19</v>
      </c>
      <c r="C60" s="93"/>
      <c r="D60" s="94"/>
      <c r="E60" s="12"/>
      <c r="F60" s="8" t="s">
        <v>5</v>
      </c>
      <c r="G60" s="13"/>
      <c r="H60" s="14">
        <f>H14</f>
        <v>0.04</v>
      </c>
      <c r="I60" s="14"/>
      <c r="J60" s="14">
        <f>H60/3</f>
        <v>1.3333333333333334E-2</v>
      </c>
      <c r="K60" s="2"/>
      <c r="L60" s="2"/>
    </row>
    <row r="61" spans="2:12" ht="10.15" customHeight="1" x14ac:dyDescent="0.25">
      <c r="B61" s="27" t="s">
        <v>0</v>
      </c>
      <c r="C61" s="80">
        <f>C15</f>
        <v>774.9</v>
      </c>
      <c r="D61" s="23" t="str">
        <f>D56</f>
        <v>(17/12/14)</v>
      </c>
      <c r="E61" s="8"/>
      <c r="F61" s="8" t="s">
        <v>6</v>
      </c>
      <c r="G61" s="13"/>
      <c r="H61" s="14">
        <f>H15</f>
        <v>0</v>
      </c>
      <c r="I61" s="14"/>
      <c r="J61" s="32">
        <f>H61/3</f>
        <v>0</v>
      </c>
      <c r="K61" s="2"/>
      <c r="L61" s="2"/>
    </row>
    <row r="62" spans="2:12" ht="10.15" customHeight="1" x14ac:dyDescent="0.25">
      <c r="B62" s="9" t="s">
        <v>1</v>
      </c>
      <c r="C62" s="10">
        <f>C16</f>
        <v>701.5</v>
      </c>
      <c r="D62" s="11" t="str">
        <f>D57</f>
        <v>(17/11/14)</v>
      </c>
      <c r="E62" s="8"/>
      <c r="F62" s="8"/>
      <c r="G62" s="29"/>
      <c r="H62" s="8"/>
      <c r="I62" s="8"/>
      <c r="J62" s="8"/>
      <c r="K62" s="49"/>
      <c r="L62" s="2"/>
    </row>
    <row r="63" spans="2:12" ht="10.15" customHeight="1" x14ac:dyDescent="0.25">
      <c r="B63" s="16" t="s">
        <v>11</v>
      </c>
      <c r="C63" s="17">
        <f>(C61-C62)</f>
        <v>73.399999999999977</v>
      </c>
      <c r="D63" s="18" t="s">
        <v>10</v>
      </c>
      <c r="E63" s="8"/>
      <c r="F63" s="42" t="s">
        <v>24</v>
      </c>
      <c r="G63" s="30"/>
      <c r="H63" s="31">
        <f>(H58+H60-H61)</f>
        <v>84.295448000000007</v>
      </c>
      <c r="I63" s="31">
        <f t="shared" ref="I63:J63" si="12">(I58+I60-I61)</f>
        <v>0</v>
      </c>
      <c r="J63" s="31">
        <f t="shared" si="12"/>
        <v>13.105638666666666</v>
      </c>
      <c r="K63" s="65"/>
      <c r="L63" s="65"/>
    </row>
    <row r="64" spans="2:12" ht="10.15" customHeight="1" x14ac:dyDescent="0.25">
      <c r="B64" s="8"/>
      <c r="C64" s="8"/>
      <c r="D64" s="8"/>
      <c r="E64" s="12"/>
      <c r="K64" s="65"/>
      <c r="L64" s="65"/>
    </row>
    <row r="65" spans="2:12" ht="10.15" customHeight="1" x14ac:dyDescent="0.25">
      <c r="B65" s="92" t="s">
        <v>27</v>
      </c>
      <c r="C65" s="93"/>
      <c r="D65" s="94"/>
      <c r="E65" s="12"/>
      <c r="F65" s="45" t="s">
        <v>34</v>
      </c>
      <c r="G65" s="46"/>
      <c r="H65" s="47"/>
      <c r="K65" s="37"/>
      <c r="L65" s="37"/>
    </row>
    <row r="66" spans="2:12" ht="12.75" customHeight="1" x14ac:dyDescent="0.25">
      <c r="B66" s="33" t="s">
        <v>28</v>
      </c>
      <c r="C66" s="34">
        <f>(C53-C58-C63)</f>
        <v>21</v>
      </c>
      <c r="D66" s="35" t="s">
        <v>10</v>
      </c>
      <c r="E66" s="12"/>
      <c r="F66" s="42" t="s">
        <v>33</v>
      </c>
      <c r="G66" s="43"/>
      <c r="H66" s="88">
        <f>J63</f>
        <v>13.105638666666666</v>
      </c>
      <c r="I66" s="31"/>
      <c r="J66" s="8"/>
      <c r="K66" s="49"/>
      <c r="L66" s="2"/>
    </row>
    <row r="67" spans="2:12" x14ac:dyDescent="0.25">
      <c r="F67" s="42"/>
      <c r="G67" s="43"/>
      <c r="H67" s="44"/>
      <c r="I67" s="44"/>
      <c r="J67" s="37"/>
      <c r="K67" s="2"/>
    </row>
    <row r="68" spans="2:12" x14ac:dyDescent="0.25">
      <c r="I68" s="44"/>
      <c r="J68" s="37"/>
      <c r="K68" s="2"/>
    </row>
    <row r="69" spans="2:12" x14ac:dyDescent="0.25">
      <c r="B69" s="2"/>
      <c r="C69" s="2"/>
      <c r="D69" s="2"/>
      <c r="E69" s="2"/>
      <c r="F69" s="2"/>
      <c r="G69" s="3"/>
      <c r="H69" s="2"/>
      <c r="I69" s="2"/>
      <c r="J69" s="2"/>
      <c r="K69" s="2"/>
    </row>
    <row r="70" spans="2:12" x14ac:dyDescent="0.25">
      <c r="B70" s="2"/>
      <c r="C70" s="2"/>
      <c r="D70" s="2"/>
      <c r="E70" s="2"/>
      <c r="F70" s="2"/>
      <c r="G70" s="3"/>
      <c r="H70" s="2"/>
      <c r="I70" s="2"/>
      <c r="J70" s="2"/>
      <c r="K70" s="2"/>
    </row>
    <row r="71" spans="2:12" x14ac:dyDescent="0.25">
      <c r="B71" s="2"/>
      <c r="C71" s="2"/>
      <c r="D71" s="2"/>
      <c r="E71" s="2"/>
      <c r="F71" s="2"/>
      <c r="G71" s="3"/>
      <c r="H71" s="2"/>
      <c r="I71" s="2"/>
      <c r="J71" s="2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</sheetData>
  <mergeCells count="12">
    <mergeCell ref="B65:D65"/>
    <mergeCell ref="B4:D4"/>
    <mergeCell ref="B9:D9"/>
    <mergeCell ref="B14:D14"/>
    <mergeCell ref="B19:D19"/>
    <mergeCell ref="B27:D27"/>
    <mergeCell ref="B32:D32"/>
    <mergeCell ref="B37:D37"/>
    <mergeCell ref="B42:D42"/>
    <mergeCell ref="B50:D50"/>
    <mergeCell ref="B55:D55"/>
    <mergeCell ref="B60:D6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A4" zoomScale="130" zoomScaleNormal="130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47</v>
      </c>
      <c r="C2" s="4"/>
      <c r="D2" s="4"/>
      <c r="E2" s="4"/>
      <c r="F2" s="4"/>
      <c r="G2" s="5"/>
      <c r="H2" s="4"/>
      <c r="I2" s="4"/>
      <c r="J2" s="7" t="s">
        <v>48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11777.2</v>
      </c>
      <c r="D5" s="11" t="s">
        <v>49</v>
      </c>
      <c r="E5" s="12"/>
      <c r="F5" s="8" t="s">
        <v>2</v>
      </c>
      <c r="G5" s="13"/>
      <c r="H5" s="14">
        <v>2.42</v>
      </c>
      <c r="I5" s="14"/>
      <c r="J5" s="15">
        <f>(H5/3)</f>
        <v>0.80666666666666664</v>
      </c>
      <c r="K5" s="58"/>
      <c r="L5" s="61"/>
    </row>
    <row r="6" spans="2:12" ht="10.15" customHeight="1" x14ac:dyDescent="0.25">
      <c r="B6" s="9" t="s">
        <v>1</v>
      </c>
      <c r="C6" s="10">
        <v>11574.1</v>
      </c>
      <c r="D6" s="11" t="s">
        <v>44</v>
      </c>
      <c r="E6" s="12"/>
      <c r="F6" s="8" t="s">
        <v>21</v>
      </c>
      <c r="G6" s="13"/>
      <c r="H6" s="14">
        <v>1.03</v>
      </c>
      <c r="I6" s="14"/>
      <c r="J6" s="15">
        <f t="shared" ref="J6:J8" si="0">(H6/3)</f>
        <v>0.34333333333333332</v>
      </c>
      <c r="K6" s="58"/>
      <c r="L6" s="61"/>
    </row>
    <row r="7" spans="2:12" ht="10.15" customHeight="1" x14ac:dyDescent="0.25">
      <c r="B7" s="16" t="s">
        <v>11</v>
      </c>
      <c r="C7" s="17">
        <f>(C5-C6)</f>
        <v>203.10000000000036</v>
      </c>
      <c r="D7" s="18" t="s">
        <v>10</v>
      </c>
      <c r="E7" s="12"/>
      <c r="F7" s="8" t="s">
        <v>20</v>
      </c>
      <c r="G7" s="13">
        <v>0.3831</v>
      </c>
      <c r="H7" s="19">
        <f>(C7*G7)</f>
        <v>77.807610000000139</v>
      </c>
      <c r="I7" s="19"/>
      <c r="J7" s="20">
        <f>(C13*G7)</f>
        <v>26.242349999999998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</v>
      </c>
      <c r="I9" s="14"/>
      <c r="J9" s="15">
        <f>(H9/3)</f>
        <v>3.3333333333333333E-2</v>
      </c>
      <c r="K9" s="58"/>
      <c r="L9" s="61"/>
    </row>
    <row r="10" spans="2:12" ht="10.15" customHeight="1" x14ac:dyDescent="0.25">
      <c r="B10" s="92" t="s">
        <v>18</v>
      </c>
      <c r="C10" s="97"/>
      <c r="D10" s="98"/>
      <c r="E10" s="8"/>
      <c r="F10" s="8" t="s">
        <v>22</v>
      </c>
      <c r="G10" s="13"/>
      <c r="H10" s="14">
        <f>((SUM(H5:H9))*0.18)</f>
        <v>15.544369800000023</v>
      </c>
      <c r="I10" s="14">
        <f t="shared" ref="I10:J10" si="1">((SUM(I5:I9))*0.18)</f>
        <v>0</v>
      </c>
      <c r="J10" s="14">
        <f t="shared" si="1"/>
        <v>5.2366229999999998</v>
      </c>
      <c r="K10" s="60"/>
      <c r="L10" s="60"/>
    </row>
    <row r="11" spans="2:12" ht="10.15" customHeight="1" x14ac:dyDescent="0.25">
      <c r="B11" s="27" t="s">
        <v>0</v>
      </c>
      <c r="C11" s="80">
        <v>620</v>
      </c>
      <c r="D11" s="23" t="s">
        <v>49</v>
      </c>
      <c r="E11" s="8"/>
      <c r="F11" s="8" t="s">
        <v>23</v>
      </c>
      <c r="G11" s="13">
        <v>7.7000000000000002E-3</v>
      </c>
      <c r="H11" s="14">
        <v>1.56</v>
      </c>
      <c r="I11" s="14"/>
      <c r="J11" s="15">
        <f>(H11/3)</f>
        <v>0.52</v>
      </c>
      <c r="K11" s="58"/>
      <c r="L11" s="61"/>
    </row>
    <row r="12" spans="2:12" ht="10.15" customHeight="1" x14ac:dyDescent="0.25">
      <c r="B12" s="9" t="s">
        <v>1</v>
      </c>
      <c r="C12" s="10">
        <v>551.5</v>
      </c>
      <c r="D12" s="11" t="s">
        <v>44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103.46197980000017</v>
      </c>
      <c r="I13" s="14">
        <f t="shared" ref="I13:J13" si="2">SUM(I5:I9)+SUM(I10:I11)</f>
        <v>0</v>
      </c>
      <c r="J13" s="14">
        <f t="shared" si="2"/>
        <v>34.848973000000001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7"/>
      <c r="D15" s="98"/>
      <c r="E15" s="12"/>
      <c r="F15" s="8" t="s">
        <v>5</v>
      </c>
      <c r="G15" s="13"/>
      <c r="H15" s="14">
        <v>0</v>
      </c>
      <c r="I15" s="14"/>
      <c r="J15" s="14">
        <f>H15/3</f>
        <v>0</v>
      </c>
      <c r="K15" s="86"/>
      <c r="L15" s="86"/>
    </row>
    <row r="16" spans="2:12" ht="10.15" customHeight="1" x14ac:dyDescent="0.25">
      <c r="B16" s="27" t="s">
        <v>0</v>
      </c>
      <c r="C16" s="80">
        <v>836</v>
      </c>
      <c r="D16" s="23" t="s">
        <v>44</v>
      </c>
      <c r="E16" s="8"/>
      <c r="F16" s="8" t="s">
        <v>6</v>
      </c>
      <c r="G16" s="13"/>
      <c r="H16" s="14">
        <v>0.08</v>
      </c>
      <c r="I16" s="14"/>
      <c r="J16" s="32">
        <f>(H16/3)</f>
        <v>2.6666666666666668E-2</v>
      </c>
      <c r="K16" s="49"/>
      <c r="L16" s="65"/>
    </row>
    <row r="17" spans="2:12" ht="10.15" customHeight="1" x14ac:dyDescent="0.25">
      <c r="B17" s="9" t="s">
        <v>1</v>
      </c>
      <c r="C17" s="10">
        <v>774.9</v>
      </c>
      <c r="D17" s="11" t="s">
        <v>44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16" t="s">
        <v>11</v>
      </c>
      <c r="C18" s="17">
        <f>(C16-C17)</f>
        <v>61.100000000000023</v>
      </c>
      <c r="D18" s="18" t="s">
        <v>10</v>
      </c>
      <c r="E18" s="8"/>
      <c r="F18" s="42" t="s">
        <v>24</v>
      </c>
      <c r="G18" s="30"/>
      <c r="H18" s="31">
        <f>(H13+H15-H16)</f>
        <v>103.38197980000017</v>
      </c>
      <c r="I18" s="31">
        <f t="shared" ref="I18:J18" si="3">(I13+I15-I16)</f>
        <v>0</v>
      </c>
      <c r="J18" s="31">
        <f t="shared" si="3"/>
        <v>34.822306333333337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73.500000000000341</v>
      </c>
      <c r="D21" s="35" t="s">
        <v>10</v>
      </c>
      <c r="E21" s="12"/>
      <c r="F21" s="42" t="s">
        <v>31</v>
      </c>
      <c r="G21" s="43"/>
      <c r="H21" s="88">
        <f>J18</f>
        <v>34.822306333333337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ENE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03-FEB-2015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11777.2</v>
      </c>
      <c r="D29" s="11" t="str">
        <f>D5</f>
        <v>(16/01/15)</v>
      </c>
      <c r="E29" s="12"/>
      <c r="F29" s="8" t="s">
        <v>2</v>
      </c>
      <c r="G29" s="13"/>
      <c r="H29" s="14">
        <f>H5</f>
        <v>2.42</v>
      </c>
      <c r="I29" s="14"/>
      <c r="J29" s="15">
        <f>(H29/3)</f>
        <v>0.80666666666666664</v>
      </c>
      <c r="K29" s="58"/>
      <c r="L29" s="61"/>
    </row>
    <row r="30" spans="2:12" ht="10.15" customHeight="1" x14ac:dyDescent="0.25">
      <c r="B30" s="9" t="s">
        <v>1</v>
      </c>
      <c r="C30" s="10">
        <f>C6</f>
        <v>11574.1</v>
      </c>
      <c r="D30" s="11" t="str">
        <f>D6</f>
        <v>(17/12/14)</v>
      </c>
      <c r="E30" s="12"/>
      <c r="F30" s="8" t="s">
        <v>21</v>
      </c>
      <c r="G30" s="13"/>
      <c r="H30" s="14">
        <f>H6</f>
        <v>1.03</v>
      </c>
      <c r="I30" s="14"/>
      <c r="J30" s="15">
        <f t="shared" ref="J30" si="4">(H30/3)</f>
        <v>0.34333333333333332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203.10000000000036</v>
      </c>
      <c r="D31" s="18" t="s">
        <v>10</v>
      </c>
      <c r="E31" s="12"/>
      <c r="F31" s="8" t="s">
        <v>20</v>
      </c>
      <c r="G31" s="13">
        <f>G7</f>
        <v>0.3831</v>
      </c>
      <c r="H31" s="19">
        <f>(C31*G31)</f>
        <v>77.807610000000139</v>
      </c>
      <c r="I31" s="19"/>
      <c r="J31" s="20">
        <f>(C42*G31)</f>
        <v>23.407410000000009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5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</v>
      </c>
      <c r="I33" s="14"/>
      <c r="J33" s="15">
        <f>J9</f>
        <v>3.3333333333333333E-2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15.544369800000023</v>
      </c>
      <c r="I34" s="14">
        <f t="shared" ref="I34:J34" si="6">((SUM(I29:I33))*0.18)</f>
        <v>0</v>
      </c>
      <c r="J34" s="14">
        <f t="shared" si="6"/>
        <v>4.7263338000000017</v>
      </c>
      <c r="K34" s="58"/>
      <c r="L34" s="65"/>
    </row>
    <row r="35" spans="2:12" ht="10.15" customHeight="1" x14ac:dyDescent="0.25">
      <c r="B35" s="21" t="s">
        <v>0</v>
      </c>
      <c r="C35" s="77">
        <f>C11</f>
        <v>620</v>
      </c>
      <c r="D35" s="23" t="str">
        <f>D29</f>
        <v>(16/01/15)</v>
      </c>
      <c r="E35" s="8"/>
      <c r="F35" s="8" t="s">
        <v>23</v>
      </c>
      <c r="G35" s="13">
        <v>7.6E-3</v>
      </c>
      <c r="H35" s="14">
        <f>H11</f>
        <v>1.56</v>
      </c>
      <c r="I35" s="14"/>
      <c r="J35" s="15">
        <f t="shared" ref="J35" si="7">(H35/3)</f>
        <v>0.52</v>
      </c>
      <c r="K35" s="60"/>
      <c r="L35" s="60"/>
    </row>
    <row r="36" spans="2:12" ht="10.15" customHeight="1" x14ac:dyDescent="0.25">
      <c r="B36" s="24" t="s">
        <v>1</v>
      </c>
      <c r="C36" s="78">
        <f>C12</f>
        <v>551.5</v>
      </c>
      <c r="D36" s="11" t="str">
        <f>D30</f>
        <v>(17/12/14)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103.46197980000017</v>
      </c>
      <c r="I37" s="14">
        <f t="shared" ref="I37:J37" si="8">SUM(I29:I33)+SUM(I34:I35)</f>
        <v>0</v>
      </c>
      <c r="J37" s="14">
        <f t="shared" si="8"/>
        <v>31.503743800000013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</v>
      </c>
      <c r="I39" s="14"/>
      <c r="J39" s="14">
        <f>H39/3</f>
        <v>0</v>
      </c>
      <c r="K39" s="49"/>
      <c r="L39" s="65"/>
    </row>
    <row r="40" spans="2:12" ht="10.15" customHeight="1" x14ac:dyDescent="0.25">
      <c r="B40" s="27" t="s">
        <v>0</v>
      </c>
      <c r="C40" s="80">
        <f>C16</f>
        <v>836</v>
      </c>
      <c r="D40" s="23" t="str">
        <f>D35</f>
        <v>(16/01/15)</v>
      </c>
      <c r="E40" s="8"/>
      <c r="F40" s="8" t="s">
        <v>6</v>
      </c>
      <c r="G40" s="13"/>
      <c r="H40" s="14">
        <f>H16</f>
        <v>0.08</v>
      </c>
      <c r="I40" s="14"/>
      <c r="J40" s="32">
        <f>H40/3</f>
        <v>2.6666666666666668E-2</v>
      </c>
      <c r="K40" s="52"/>
      <c r="L40" s="52"/>
    </row>
    <row r="41" spans="2:12" ht="10.15" customHeight="1" x14ac:dyDescent="0.25">
      <c r="B41" s="9" t="s">
        <v>1</v>
      </c>
      <c r="C41" s="10">
        <f>C17</f>
        <v>774.9</v>
      </c>
      <c r="D41" s="11" t="str">
        <f>D36</f>
        <v>(17/12/14)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61.100000000000023</v>
      </c>
      <c r="D42" s="18" t="s">
        <v>10</v>
      </c>
      <c r="E42" s="8"/>
      <c r="F42" s="42" t="s">
        <v>24</v>
      </c>
      <c r="G42" s="30"/>
      <c r="H42" s="31">
        <f>(H37+H39-H40)</f>
        <v>103.38197980000017</v>
      </c>
      <c r="I42" s="31">
        <f t="shared" ref="I42:J42" si="9">(I37+I39-I40)</f>
        <v>0</v>
      </c>
      <c r="J42" s="31">
        <f t="shared" si="9"/>
        <v>31.477077133333346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73.500000000000341</v>
      </c>
      <c r="D45" s="35" t="s">
        <v>10</v>
      </c>
      <c r="E45" s="12"/>
      <c r="F45" s="42" t="s">
        <v>53</v>
      </c>
      <c r="G45" s="43"/>
      <c r="H45" s="88">
        <f>J42</f>
        <v>31.477077133333346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ENE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03-FEB-2015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11777.2</v>
      </c>
      <c r="D53" s="11" t="str">
        <f>D29</f>
        <v>(16/01/15)</v>
      </c>
      <c r="E53" s="12"/>
      <c r="F53" s="8" t="s">
        <v>2</v>
      </c>
      <c r="G53" s="13"/>
      <c r="H53" s="14">
        <f>H5</f>
        <v>2.42</v>
      </c>
      <c r="I53" s="14"/>
      <c r="J53" s="15">
        <f>(H53/3)</f>
        <v>0.80666666666666664</v>
      </c>
      <c r="K53" s="58"/>
      <c r="L53" s="61"/>
    </row>
    <row r="54" spans="2:12" ht="10.15" customHeight="1" x14ac:dyDescent="0.25">
      <c r="B54" s="9" t="s">
        <v>1</v>
      </c>
      <c r="C54" s="10">
        <f>C30</f>
        <v>11574.1</v>
      </c>
      <c r="D54" s="11" t="str">
        <f>D30</f>
        <v>(17/12/14)</v>
      </c>
      <c r="E54" s="12"/>
      <c r="F54" s="8" t="s">
        <v>21</v>
      </c>
      <c r="G54" s="13"/>
      <c r="H54" s="14">
        <f>H6</f>
        <v>1.03</v>
      </c>
      <c r="I54" s="14"/>
      <c r="J54" s="15">
        <f t="shared" ref="J54" si="10">(H54/3)</f>
        <v>0.34333333333333332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203.10000000000036</v>
      </c>
      <c r="D55" s="18" t="s">
        <v>10</v>
      </c>
      <c r="E55" s="12"/>
      <c r="F55" s="8" t="s">
        <v>20</v>
      </c>
      <c r="G55" s="13">
        <f>G7</f>
        <v>0.3831</v>
      </c>
      <c r="H55" s="19">
        <f>(C55*G55)</f>
        <v>77.807610000000139</v>
      </c>
      <c r="I55" s="19"/>
      <c r="J55" s="20">
        <f>(C69*G55)</f>
        <v>28.157850000000131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11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</v>
      </c>
      <c r="I57" s="14"/>
      <c r="J57" s="15">
        <f>J33</f>
        <v>3.3333333333333333E-2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15.544369800000023</v>
      </c>
      <c r="I58" s="14"/>
      <c r="J58" s="14">
        <f>((SUM(J53:J56))*0.18)</f>
        <v>5.5754130000000233</v>
      </c>
      <c r="K58" s="58"/>
      <c r="L58" s="65"/>
    </row>
    <row r="59" spans="2:12" ht="10.15" customHeight="1" x14ac:dyDescent="0.25">
      <c r="B59" s="21" t="s">
        <v>0</v>
      </c>
      <c r="C59" s="77">
        <f>C11</f>
        <v>620</v>
      </c>
      <c r="D59" s="23" t="str">
        <f>D53</f>
        <v>(16/01/15)</v>
      </c>
      <c r="E59" s="8"/>
      <c r="F59" s="8" t="s">
        <v>23</v>
      </c>
      <c r="G59" s="13">
        <f>G11</f>
        <v>7.7000000000000002E-3</v>
      </c>
      <c r="H59" s="14">
        <f>H11</f>
        <v>1.56</v>
      </c>
      <c r="I59" s="14"/>
      <c r="J59" s="15">
        <f t="shared" ref="J59" si="12">(H59/3)</f>
        <v>0.52</v>
      </c>
      <c r="K59" s="66"/>
      <c r="L59" s="67"/>
    </row>
    <row r="60" spans="2:12" ht="10.15" customHeight="1" x14ac:dyDescent="0.25">
      <c r="B60" s="24" t="s">
        <v>1</v>
      </c>
      <c r="C60" s="78">
        <f>C12</f>
        <v>551.5</v>
      </c>
      <c r="D60" s="11" t="str">
        <f>D54</f>
        <v>(17/12/14)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103.46197980000017</v>
      </c>
      <c r="I61" s="14">
        <f t="shared" ref="I61:J61" si="13">SUM(I53:I57)+SUM(I58:I59)</f>
        <v>0</v>
      </c>
      <c r="J61" s="14">
        <f t="shared" si="13"/>
        <v>37.103263000000155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</v>
      </c>
      <c r="I63" s="14"/>
      <c r="J63" s="14">
        <f>H63/3</f>
        <v>0</v>
      </c>
      <c r="K63" s="2"/>
      <c r="L63" s="2"/>
    </row>
    <row r="64" spans="2:12" ht="10.15" customHeight="1" x14ac:dyDescent="0.25">
      <c r="B64" s="27" t="s">
        <v>0</v>
      </c>
      <c r="C64" s="80">
        <f>C16</f>
        <v>836</v>
      </c>
      <c r="D64" s="23" t="str">
        <f>D59</f>
        <v>(16/01/15)</v>
      </c>
      <c r="E64" s="8"/>
      <c r="F64" s="8" t="s">
        <v>6</v>
      </c>
      <c r="G64" s="13"/>
      <c r="H64" s="14">
        <f>H16</f>
        <v>0.08</v>
      </c>
      <c r="I64" s="14"/>
      <c r="J64" s="32">
        <f>H64/3</f>
        <v>2.6666666666666668E-2</v>
      </c>
      <c r="K64" s="2"/>
      <c r="L64" s="2"/>
    </row>
    <row r="65" spans="2:12" ht="10.15" customHeight="1" x14ac:dyDescent="0.25">
      <c r="B65" s="9" t="s">
        <v>1</v>
      </c>
      <c r="C65" s="10">
        <f>C17</f>
        <v>774.9</v>
      </c>
      <c r="D65" s="11" t="str">
        <f>D60</f>
        <v>(17/12/14)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61.100000000000023</v>
      </c>
      <c r="D66" s="18" t="s">
        <v>10</v>
      </c>
      <c r="E66" s="8"/>
      <c r="F66" s="42" t="s">
        <v>24</v>
      </c>
      <c r="G66" s="30"/>
      <c r="H66" s="31">
        <f>(H61+H63-H64)</f>
        <v>103.38197980000017</v>
      </c>
      <c r="I66" s="31">
        <f t="shared" ref="I66:J66" si="14">(I61+I63-I64)</f>
        <v>0</v>
      </c>
      <c r="J66" s="31">
        <f t="shared" si="14"/>
        <v>37.076596333333491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73.500000000000341</v>
      </c>
      <c r="D69" s="35" t="s">
        <v>10</v>
      </c>
      <c r="E69" s="12"/>
      <c r="F69" s="42" t="s">
        <v>32</v>
      </c>
      <c r="G69" s="43"/>
      <c r="H69" s="88">
        <f>J66</f>
        <v>37.076596333333491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zoomScale="115" zoomScaleNormal="115" workbookViewId="0">
      <selection activeCell="F10" sqref="F10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55</v>
      </c>
      <c r="C2" s="4"/>
      <c r="D2" s="4"/>
      <c r="E2" s="4"/>
      <c r="F2" s="4"/>
      <c r="G2" s="5"/>
      <c r="H2" s="4"/>
      <c r="I2" s="4"/>
      <c r="J2" s="7" t="s">
        <v>56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12045.4</v>
      </c>
      <c r="D5" s="11" t="s">
        <v>57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11777.2</v>
      </c>
      <c r="D6" s="11" t="s">
        <v>49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268.19999999999891</v>
      </c>
      <c r="D7" s="18" t="s">
        <v>10</v>
      </c>
      <c r="E7" s="12"/>
      <c r="F7" s="8" t="s">
        <v>20</v>
      </c>
      <c r="G7" s="13">
        <v>0.39479999999999998</v>
      </c>
      <c r="H7" s="19">
        <f>(C7*G7)</f>
        <v>105.88535999999957</v>
      </c>
      <c r="I7" s="19"/>
      <c r="J7" s="20">
        <f>(C14*G7)</f>
        <v>28.820399999999999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0.17</v>
      </c>
      <c r="I9" s="14"/>
      <c r="J9" s="15">
        <f>(H9/3)</f>
        <v>5.6666666666666671E-2</v>
      </c>
      <c r="K9" s="58"/>
      <c r="L9" s="61"/>
    </row>
    <row r="10" spans="2:12" ht="10.15" customHeight="1" x14ac:dyDescent="0.25">
      <c r="B10" s="8"/>
      <c r="C10" s="8"/>
      <c r="D10" s="8"/>
      <c r="E10" s="8"/>
      <c r="F10" s="8" t="s">
        <v>42</v>
      </c>
      <c r="G10" s="13"/>
      <c r="H10" s="14">
        <v>0.3</v>
      </c>
      <c r="I10" s="14"/>
      <c r="J10" s="15">
        <f>(H10/3)</f>
        <v>9.9999999999999992E-2</v>
      </c>
      <c r="K10" s="58"/>
      <c r="L10" s="61"/>
    </row>
    <row r="11" spans="2:12" ht="10.15" customHeight="1" x14ac:dyDescent="0.25">
      <c r="B11" s="92" t="s">
        <v>18</v>
      </c>
      <c r="C11" s="97"/>
      <c r="D11" s="98"/>
      <c r="E11" s="8"/>
      <c r="F11" s="8" t="s">
        <v>22</v>
      </c>
      <c r="G11" s="13"/>
      <c r="H11" s="14">
        <f>((SUM(H5:H10))*0.18)</f>
        <v>20.66856479999992</v>
      </c>
      <c r="I11" s="14">
        <f t="shared" ref="I11" si="1">((SUM(I5:I10))*0.18)</f>
        <v>0</v>
      </c>
      <c r="J11" s="14">
        <f>((SUM(J5:J10))*0.18)</f>
        <v>5.7240720000000005</v>
      </c>
      <c r="K11" s="60"/>
      <c r="L11" s="60"/>
    </row>
    <row r="12" spans="2:12" ht="10.15" customHeight="1" x14ac:dyDescent="0.25">
      <c r="B12" s="27" t="s">
        <v>0</v>
      </c>
      <c r="C12" s="80">
        <v>693</v>
      </c>
      <c r="D12" s="23" t="s">
        <v>49</v>
      </c>
      <c r="E12" s="8"/>
      <c r="F12" s="8" t="s">
        <v>23</v>
      </c>
      <c r="G12" s="13">
        <v>7.7000000000000002E-3</v>
      </c>
      <c r="H12" s="14">
        <v>2.0699999999999998</v>
      </c>
      <c r="I12" s="14"/>
      <c r="J12" s="15">
        <f>(H12/3)</f>
        <v>0.69</v>
      </c>
      <c r="K12" s="58"/>
      <c r="L12" s="61"/>
    </row>
    <row r="13" spans="2:12" ht="10.15" customHeight="1" x14ac:dyDescent="0.25">
      <c r="B13" s="9" t="s">
        <v>1</v>
      </c>
      <c r="C13" s="10">
        <v>620</v>
      </c>
      <c r="D13" s="11" t="s">
        <v>49</v>
      </c>
      <c r="E13" s="8"/>
      <c r="F13" s="8"/>
      <c r="G13" s="13"/>
      <c r="H13" s="14"/>
      <c r="I13" s="14"/>
      <c r="J13" s="15"/>
      <c r="K13" s="58"/>
      <c r="L13" s="65"/>
    </row>
    <row r="14" spans="2:12" ht="10.15" customHeight="1" x14ac:dyDescent="0.25">
      <c r="B14" s="16" t="s">
        <v>11</v>
      </c>
      <c r="C14" s="17">
        <f>(C12-C13)</f>
        <v>73</v>
      </c>
      <c r="D14" s="18" t="s">
        <v>10</v>
      </c>
      <c r="E14" s="12"/>
      <c r="F14" s="8" t="s">
        <v>4</v>
      </c>
      <c r="G14" s="13"/>
      <c r="H14" s="14">
        <f>SUM(H5:H10)+SUM(H11:H12)</f>
        <v>137.56392479999948</v>
      </c>
      <c r="I14" s="14">
        <f t="shared" ref="I14" si="2">SUM(I5:I10)+SUM(I11:I12)</f>
        <v>0</v>
      </c>
      <c r="J14" s="14">
        <f>SUM(J5:J10)+SUM(J11:J12)</f>
        <v>38.214472000000001</v>
      </c>
      <c r="K14" s="60"/>
      <c r="L14" s="60"/>
    </row>
    <row r="15" spans="2:12" ht="10.15" customHeight="1" x14ac:dyDescent="0.25">
      <c r="B15" s="8"/>
      <c r="C15" s="8"/>
      <c r="D15" s="8"/>
      <c r="E15" s="12"/>
      <c r="F15" s="8"/>
      <c r="G15" s="13"/>
      <c r="H15" s="14"/>
      <c r="I15" s="14"/>
      <c r="J15" s="15"/>
      <c r="K15" s="58"/>
      <c r="L15" s="65"/>
    </row>
    <row r="16" spans="2:12" ht="10.15" customHeight="1" x14ac:dyDescent="0.25">
      <c r="B16" s="92" t="s">
        <v>50</v>
      </c>
      <c r="C16" s="97"/>
      <c r="D16" s="98"/>
      <c r="E16" s="12"/>
      <c r="F16" s="8" t="s">
        <v>5</v>
      </c>
      <c r="G16" s="13"/>
      <c r="H16" s="14">
        <v>0.09</v>
      </c>
      <c r="I16" s="14"/>
      <c r="J16" s="14">
        <f>H16/3</f>
        <v>0.03</v>
      </c>
      <c r="K16" s="86"/>
      <c r="L16" s="86"/>
    </row>
    <row r="17" spans="2:12" ht="10.15" customHeight="1" x14ac:dyDescent="0.25">
      <c r="B17" s="27" t="s">
        <v>0</v>
      </c>
      <c r="C17" s="80">
        <v>917</v>
      </c>
      <c r="D17" s="23" t="s">
        <v>44</v>
      </c>
      <c r="E17" s="8"/>
      <c r="F17" s="8" t="s">
        <v>6</v>
      </c>
      <c r="G17" s="13"/>
      <c r="H17" s="14">
        <v>0.05</v>
      </c>
      <c r="I17" s="14"/>
      <c r="J17" s="32">
        <f>(H17/3)</f>
        <v>1.6666666666666666E-2</v>
      </c>
      <c r="K17" s="49"/>
      <c r="L17" s="65"/>
    </row>
    <row r="18" spans="2:12" ht="10.15" customHeight="1" x14ac:dyDescent="0.25">
      <c r="B18" s="9" t="s">
        <v>1</v>
      </c>
      <c r="C18" s="10">
        <v>836</v>
      </c>
      <c r="D18" s="11" t="s">
        <v>44</v>
      </c>
      <c r="E18" s="8"/>
      <c r="F18" s="8"/>
      <c r="G18" s="29"/>
      <c r="H18" s="8"/>
      <c r="I18" s="8"/>
      <c r="J18" s="8"/>
      <c r="K18" s="49"/>
      <c r="L18" s="65"/>
    </row>
    <row r="19" spans="2:12" ht="10.15" customHeight="1" x14ac:dyDescent="0.25">
      <c r="B19" s="16" t="s">
        <v>11</v>
      </c>
      <c r="C19" s="17">
        <f>(C17-C18)</f>
        <v>81</v>
      </c>
      <c r="D19" s="18" t="s">
        <v>10</v>
      </c>
      <c r="E19" s="8"/>
      <c r="F19" s="42" t="s">
        <v>24</v>
      </c>
      <c r="G19" s="30"/>
      <c r="H19" s="31">
        <f>(H14+H16-H17)</f>
        <v>137.60392479999948</v>
      </c>
      <c r="I19" s="31">
        <f t="shared" ref="I19:J19" si="3">(I14+I16-I17)</f>
        <v>0</v>
      </c>
      <c r="J19" s="31">
        <f t="shared" si="3"/>
        <v>38.227805333333336</v>
      </c>
      <c r="K19" s="52"/>
      <c r="L19" s="52"/>
    </row>
    <row r="20" spans="2:12" ht="10.15" customHeight="1" x14ac:dyDescent="0.25">
      <c r="B20" s="8"/>
      <c r="C20" s="8"/>
      <c r="D20" s="8"/>
      <c r="E20" s="12"/>
    </row>
    <row r="21" spans="2:12" ht="10.15" customHeight="1" x14ac:dyDescent="0.25">
      <c r="B21" s="92" t="s">
        <v>51</v>
      </c>
      <c r="C21" s="93"/>
      <c r="D21" s="94"/>
      <c r="E21" s="12"/>
      <c r="F21" s="45" t="s">
        <v>34</v>
      </c>
      <c r="G21" s="46"/>
      <c r="H21" s="47"/>
    </row>
    <row r="22" spans="2:12" ht="10.15" customHeight="1" x14ac:dyDescent="0.25">
      <c r="B22" s="33" t="s">
        <v>28</v>
      </c>
      <c r="C22" s="34">
        <f>(C7-C14-C19)</f>
        <v>114.19999999999891</v>
      </c>
      <c r="D22" s="35" t="s">
        <v>10</v>
      </c>
      <c r="E22" s="12"/>
      <c r="F22" s="42" t="s">
        <v>31</v>
      </c>
      <c r="G22" s="43"/>
      <c r="H22" s="88">
        <f>J19</f>
        <v>38.227805333333336</v>
      </c>
      <c r="I22" s="31"/>
      <c r="J22" s="8"/>
      <c r="K22" s="8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F24" s="42"/>
      <c r="G24" s="43"/>
      <c r="H24" s="44"/>
      <c r="I24" s="44"/>
      <c r="J24" s="37"/>
      <c r="K24" s="37"/>
      <c r="L24" s="37"/>
    </row>
    <row r="25" spans="2:12" ht="10.15" customHeight="1" x14ac:dyDescent="0.25">
      <c r="B25" s="2"/>
      <c r="C25" s="2"/>
      <c r="D25" s="2"/>
      <c r="E25" s="2"/>
      <c r="F25" s="2"/>
      <c r="G25" s="3"/>
      <c r="H25" s="2"/>
      <c r="I25" s="2"/>
      <c r="J25" s="2"/>
      <c r="K25" s="2"/>
      <c r="L25" s="2"/>
    </row>
    <row r="26" spans="2:12" x14ac:dyDescent="0.25">
      <c r="B26" s="6" t="s">
        <v>12</v>
      </c>
      <c r="C26" s="4"/>
      <c r="D26" s="4"/>
      <c r="E26" s="4"/>
      <c r="F26" s="4"/>
      <c r="G26" s="5"/>
      <c r="H26" s="4"/>
      <c r="I26" s="4"/>
      <c r="J26" s="4"/>
      <c r="K26" s="2"/>
      <c r="L26" s="57"/>
    </row>
    <row r="27" spans="2:12" x14ac:dyDescent="0.25">
      <c r="B27" s="6" t="str">
        <f>B2</f>
        <v>Consumo Energía FEB 2015</v>
      </c>
      <c r="C27" s="4"/>
      <c r="D27" s="4"/>
      <c r="E27" s="4"/>
      <c r="F27" s="4"/>
      <c r="G27" s="5"/>
      <c r="H27" s="4"/>
      <c r="I27" s="4"/>
      <c r="J27" s="87" t="str">
        <f>J2</f>
        <v>FECHA DE VENCIMIENTO: 05-MAR-2015</v>
      </c>
      <c r="K27" s="55"/>
      <c r="L27" s="2"/>
    </row>
    <row r="28" spans="2:12" ht="10.15" customHeight="1" x14ac:dyDescent="0.25">
      <c r="B28" s="4"/>
      <c r="C28" s="4"/>
      <c r="D28" s="4"/>
      <c r="E28" s="4"/>
      <c r="F28" s="4"/>
      <c r="G28" s="5"/>
      <c r="H28" s="4"/>
      <c r="I28" s="4"/>
      <c r="J28" s="4"/>
      <c r="K28" s="53"/>
      <c r="L28" s="53"/>
    </row>
    <row r="29" spans="2:12" ht="10.15" customHeight="1" x14ac:dyDescent="0.25">
      <c r="B29" s="89" t="s">
        <v>9</v>
      </c>
      <c r="C29" s="90"/>
      <c r="D29" s="91"/>
      <c r="E29" s="8"/>
      <c r="F29" s="48" t="s">
        <v>13</v>
      </c>
      <c r="G29" s="48" t="s">
        <v>7</v>
      </c>
      <c r="H29" s="48" t="s">
        <v>8</v>
      </c>
      <c r="I29" s="41"/>
      <c r="J29" s="48" t="s">
        <v>17</v>
      </c>
      <c r="K29" s="58"/>
      <c r="L29" s="61"/>
    </row>
    <row r="30" spans="2:12" ht="10.15" customHeight="1" x14ac:dyDescent="0.25">
      <c r="B30" s="9" t="s">
        <v>0</v>
      </c>
      <c r="C30" s="10">
        <f>C5</f>
        <v>12045.4</v>
      </c>
      <c r="D30" s="11" t="str">
        <f>D5</f>
        <v>(17/01/15)</v>
      </c>
      <c r="E30" s="12"/>
      <c r="F30" s="8" t="s">
        <v>2</v>
      </c>
      <c r="G30" s="13"/>
      <c r="H30" s="14">
        <f>H5</f>
        <v>2.4300000000000002</v>
      </c>
      <c r="I30" s="14"/>
      <c r="J30" s="15">
        <f>(H30/3)</f>
        <v>0.81</v>
      </c>
      <c r="K30" s="58"/>
      <c r="L30" s="61"/>
    </row>
    <row r="31" spans="2:12" ht="10.15" customHeight="1" x14ac:dyDescent="0.25">
      <c r="B31" s="9" t="s">
        <v>1</v>
      </c>
      <c r="C31" s="10">
        <f>C6</f>
        <v>11777.2</v>
      </c>
      <c r="D31" s="11" t="str">
        <f>D6</f>
        <v>(16/01/15)</v>
      </c>
      <c r="E31" s="12"/>
      <c r="F31" s="8" t="s">
        <v>21</v>
      </c>
      <c r="G31" s="13"/>
      <c r="H31" s="14">
        <f>H6</f>
        <v>1.04</v>
      </c>
      <c r="I31" s="14"/>
      <c r="J31" s="15">
        <f t="shared" ref="J31" si="4">(H31/3)</f>
        <v>0.34666666666666668</v>
      </c>
      <c r="K31" s="63"/>
      <c r="L31" s="64"/>
    </row>
    <row r="32" spans="2:12" ht="10.15" customHeight="1" x14ac:dyDescent="0.25">
      <c r="B32" s="16" t="s">
        <v>11</v>
      </c>
      <c r="C32" s="17">
        <f>(C30-C31)</f>
        <v>268.19999999999891</v>
      </c>
      <c r="D32" s="18" t="s">
        <v>10</v>
      </c>
      <c r="E32" s="12"/>
      <c r="F32" s="8" t="s">
        <v>20</v>
      </c>
      <c r="G32" s="13">
        <f>G7</f>
        <v>0.39479999999999998</v>
      </c>
      <c r="H32" s="19">
        <f>(C32*G32)</f>
        <v>105.88535999999957</v>
      </c>
      <c r="I32" s="19"/>
      <c r="J32" s="20">
        <f>(C44*G32)</f>
        <v>31.9788</v>
      </c>
      <c r="K32" s="58"/>
      <c r="L32" s="61"/>
    </row>
    <row r="33" spans="2:12" ht="10.15" customHeight="1" x14ac:dyDescent="0.25">
      <c r="B33" s="8"/>
      <c r="C33" s="8"/>
      <c r="D33" s="8"/>
      <c r="E33" s="8"/>
      <c r="F33" s="8" t="s">
        <v>3</v>
      </c>
      <c r="G33" s="13"/>
      <c r="H33" s="14">
        <f>H8</f>
        <v>5</v>
      </c>
      <c r="I33" s="14"/>
      <c r="J33" s="15">
        <f t="shared" ref="J33" si="5">(H33/3)</f>
        <v>1.6666666666666667</v>
      </c>
      <c r="K33" s="60"/>
      <c r="L33" s="60"/>
    </row>
    <row r="34" spans="2:12" ht="10.15" customHeight="1" x14ac:dyDescent="0.25">
      <c r="B34" s="8"/>
      <c r="C34" s="8"/>
      <c r="D34" s="8"/>
      <c r="E34" s="8"/>
      <c r="F34" s="8" t="str">
        <f>F9</f>
        <v>Interés compensatorio</v>
      </c>
      <c r="G34" s="13"/>
      <c r="H34" s="14">
        <f>H9</f>
        <v>0.17</v>
      </c>
      <c r="I34" s="14"/>
      <c r="J34" s="15">
        <f>J9</f>
        <v>5.6666666666666671E-2</v>
      </c>
      <c r="K34" s="60"/>
      <c r="L34" s="60"/>
    </row>
    <row r="35" spans="2:12" ht="10.15" customHeight="1" x14ac:dyDescent="0.25">
      <c r="B35" s="8"/>
      <c r="C35" s="8"/>
      <c r="D35" s="8"/>
      <c r="E35" s="8"/>
      <c r="F35" s="8" t="s">
        <v>42</v>
      </c>
      <c r="G35" s="13"/>
      <c r="H35" s="14">
        <f>H10</f>
        <v>0.3</v>
      </c>
      <c r="I35" s="14"/>
      <c r="J35" s="15">
        <f>H35/3</f>
        <v>9.9999999999999992E-2</v>
      </c>
      <c r="K35" s="60"/>
      <c r="L35" s="60"/>
    </row>
    <row r="36" spans="2:12" ht="10.15" customHeight="1" x14ac:dyDescent="0.25">
      <c r="B36" s="92" t="s">
        <v>18</v>
      </c>
      <c r="C36" s="93"/>
      <c r="D36" s="94"/>
      <c r="E36" s="8"/>
      <c r="F36" s="8" t="s">
        <v>22</v>
      </c>
      <c r="G36" s="13"/>
      <c r="H36" s="14">
        <f>((SUM(H30:H35))*0.18)</f>
        <v>20.66856479999992</v>
      </c>
      <c r="I36" s="14">
        <f t="shared" ref="I36:J36" si="6">((SUM(I30:I35))*0.18)</f>
        <v>0</v>
      </c>
      <c r="J36" s="14">
        <f t="shared" si="6"/>
        <v>6.2925839999999988</v>
      </c>
      <c r="K36" s="58"/>
      <c r="L36" s="65"/>
    </row>
    <row r="37" spans="2:12" ht="10.15" customHeight="1" x14ac:dyDescent="0.25">
      <c r="B37" s="21" t="s">
        <v>0</v>
      </c>
      <c r="C37" s="77">
        <f>C12</f>
        <v>693</v>
      </c>
      <c r="D37" s="23" t="str">
        <f>D30</f>
        <v>(17/01/15)</v>
      </c>
      <c r="E37" s="8"/>
      <c r="F37" s="8" t="s">
        <v>23</v>
      </c>
      <c r="G37" s="13">
        <v>7.6E-3</v>
      </c>
      <c r="H37" s="14">
        <f>H12</f>
        <v>2.0699999999999998</v>
      </c>
      <c r="I37" s="14"/>
      <c r="J37" s="15">
        <f t="shared" ref="J37" si="7">(H37/3)</f>
        <v>0.69</v>
      </c>
      <c r="K37" s="60"/>
      <c r="L37" s="60"/>
    </row>
    <row r="38" spans="2:12" ht="10.15" customHeight="1" x14ac:dyDescent="0.25">
      <c r="B38" s="24" t="s">
        <v>1</v>
      </c>
      <c r="C38" s="78">
        <f>C13</f>
        <v>620</v>
      </c>
      <c r="D38" s="11" t="str">
        <f>D31</f>
        <v>(16/01/15)</v>
      </c>
      <c r="E38" s="8"/>
      <c r="F38" s="8"/>
      <c r="G38" s="13"/>
      <c r="H38" s="14"/>
      <c r="I38" s="14"/>
      <c r="J38" s="15"/>
      <c r="K38" s="58"/>
      <c r="L38" s="65"/>
    </row>
    <row r="39" spans="2:12" ht="10.15" customHeight="1" x14ac:dyDescent="0.25">
      <c r="B39" s="25" t="s">
        <v>11</v>
      </c>
      <c r="C39" s="79">
        <f>(C37-C38)</f>
        <v>73</v>
      </c>
      <c r="D39" s="18" t="s">
        <v>10</v>
      </c>
      <c r="E39" s="12"/>
      <c r="F39" s="8" t="s">
        <v>4</v>
      </c>
      <c r="G39" s="13"/>
      <c r="H39" s="14">
        <f>SUM(H30:H35)+SUM(H36:H37)</f>
        <v>137.56392479999948</v>
      </c>
      <c r="I39" s="14">
        <f t="shared" ref="I39:J39" si="8">SUM(I30:I35)+SUM(I36:I37)</f>
        <v>0</v>
      </c>
      <c r="J39" s="14">
        <f t="shared" si="8"/>
        <v>41.941383999999999</v>
      </c>
      <c r="K39" s="66"/>
      <c r="L39" s="67"/>
    </row>
    <row r="40" spans="2:12" ht="10.15" customHeight="1" x14ac:dyDescent="0.25">
      <c r="B40" s="8"/>
      <c r="C40" s="8"/>
      <c r="D40" s="8"/>
      <c r="E40" s="12"/>
      <c r="F40" s="8"/>
      <c r="G40" s="13"/>
      <c r="H40" s="14"/>
      <c r="I40" s="14"/>
      <c r="J40" s="15"/>
      <c r="K40" s="49"/>
      <c r="L40" s="65"/>
    </row>
    <row r="41" spans="2:12" ht="10.15" customHeight="1" x14ac:dyDescent="0.25">
      <c r="B41" s="92" t="str">
        <f>B16</f>
        <v>MEDIDOR 2 - M2 (Sra. Irene Pomacanchari)</v>
      </c>
      <c r="C41" s="93"/>
      <c r="D41" s="94"/>
      <c r="E41" s="12"/>
      <c r="F41" s="8" t="s">
        <v>5</v>
      </c>
      <c r="G41" s="13"/>
      <c r="H41" s="14">
        <f>H16</f>
        <v>0.09</v>
      </c>
      <c r="I41" s="14"/>
      <c r="J41" s="14">
        <f>H41/3</f>
        <v>0.03</v>
      </c>
      <c r="K41" s="49"/>
      <c r="L41" s="65"/>
    </row>
    <row r="42" spans="2:12" ht="10.15" customHeight="1" x14ac:dyDescent="0.25">
      <c r="B42" s="27" t="s">
        <v>0</v>
      </c>
      <c r="C42" s="80">
        <f>C17</f>
        <v>917</v>
      </c>
      <c r="D42" s="23" t="str">
        <f>D37</f>
        <v>(17/01/15)</v>
      </c>
      <c r="E42" s="8"/>
      <c r="F42" s="8" t="s">
        <v>6</v>
      </c>
      <c r="G42" s="13"/>
      <c r="H42" s="14">
        <f>H17</f>
        <v>0.05</v>
      </c>
      <c r="I42" s="14"/>
      <c r="J42" s="32">
        <f>H42/3</f>
        <v>1.6666666666666666E-2</v>
      </c>
      <c r="K42" s="52"/>
      <c r="L42" s="52"/>
    </row>
    <row r="43" spans="2:12" ht="10.15" customHeight="1" x14ac:dyDescent="0.25">
      <c r="B43" s="9" t="s">
        <v>1</v>
      </c>
      <c r="C43" s="10">
        <f>C18</f>
        <v>836</v>
      </c>
      <c r="D43" s="11" t="str">
        <f>D38</f>
        <v>(16/01/15)</v>
      </c>
      <c r="E43" s="8"/>
      <c r="F43" s="8"/>
      <c r="G43" s="29"/>
      <c r="H43" s="8"/>
      <c r="I43" s="8"/>
      <c r="J43" s="8"/>
      <c r="K43" s="2"/>
      <c r="L43" s="2"/>
    </row>
    <row r="44" spans="2:12" ht="10.15" customHeight="1" x14ac:dyDescent="0.25">
      <c r="B44" s="16" t="s">
        <v>11</v>
      </c>
      <c r="C44" s="17">
        <f>(C42-C43)</f>
        <v>81</v>
      </c>
      <c r="D44" s="18" t="s">
        <v>10</v>
      </c>
      <c r="E44" s="8"/>
      <c r="F44" s="42" t="s">
        <v>24</v>
      </c>
      <c r="G44" s="30"/>
      <c r="H44" s="31">
        <f>(H39+H41-H42)</f>
        <v>137.60392479999948</v>
      </c>
      <c r="I44" s="31">
        <f t="shared" ref="I44:J44" si="9">(I39+I41-I42)</f>
        <v>0</v>
      </c>
      <c r="J44" s="31">
        <f t="shared" si="9"/>
        <v>41.954717333333335</v>
      </c>
      <c r="K44" s="2"/>
      <c r="L44" s="2"/>
    </row>
    <row r="45" spans="2:12" ht="10.15" customHeight="1" x14ac:dyDescent="0.25">
      <c r="B45" s="8"/>
      <c r="C45" s="8"/>
      <c r="D45" s="8"/>
      <c r="E45" s="12"/>
      <c r="K45" s="49"/>
      <c r="L45" s="2"/>
    </row>
    <row r="46" spans="2:12" ht="10.15" customHeight="1" x14ac:dyDescent="0.25">
      <c r="B46" s="92" t="str">
        <f>B21</f>
        <v>MEDIDOR P- MP (Sr. Javier Calle)</v>
      </c>
      <c r="C46" s="93"/>
      <c r="D46" s="94"/>
      <c r="E46" s="12"/>
      <c r="F46" s="45" t="s">
        <v>34</v>
      </c>
      <c r="G46" s="46"/>
      <c r="H46" s="47"/>
      <c r="K46" s="65"/>
      <c r="L46" s="65"/>
    </row>
    <row r="47" spans="2:12" ht="10.15" customHeight="1" x14ac:dyDescent="0.25">
      <c r="B47" s="33" t="s">
        <v>28</v>
      </c>
      <c r="C47" s="34">
        <f>(C32-C39-C44)</f>
        <v>114.19999999999891</v>
      </c>
      <c r="D47" s="35" t="s">
        <v>10</v>
      </c>
      <c r="E47" s="12"/>
      <c r="F47" s="42" t="s">
        <v>53</v>
      </c>
      <c r="G47" s="43"/>
      <c r="H47" s="88">
        <f>J44</f>
        <v>41.954717333333335</v>
      </c>
      <c r="I47" s="31"/>
      <c r="J47" s="8"/>
      <c r="K47" s="65"/>
      <c r="L47" s="65"/>
    </row>
    <row r="48" spans="2:12" ht="10.15" customHeight="1" x14ac:dyDescent="0.25">
      <c r="I48" s="44"/>
      <c r="J48" s="37"/>
      <c r="K48" s="65"/>
      <c r="L48" s="65"/>
    </row>
    <row r="49" spans="2:12" ht="10.15" customHeight="1" x14ac:dyDescent="0.25">
      <c r="F49" s="42"/>
      <c r="G49" s="43"/>
      <c r="H49" s="44"/>
      <c r="I49" s="44"/>
      <c r="J49" s="37"/>
      <c r="K49" s="2"/>
      <c r="L49" s="2"/>
    </row>
    <row r="50" spans="2:12" ht="9" customHeight="1" x14ac:dyDescent="0.25">
      <c r="B50" s="54"/>
      <c r="C50" s="55"/>
      <c r="D50" s="55"/>
      <c r="E50" s="55"/>
      <c r="F50" s="55"/>
      <c r="G50" s="56"/>
      <c r="H50" s="55"/>
      <c r="I50" s="55"/>
      <c r="J50" s="2"/>
      <c r="K50" s="2"/>
      <c r="L50" s="57"/>
    </row>
    <row r="51" spans="2:12" x14ac:dyDescent="0.25">
      <c r="B51" s="6" t="s">
        <v>12</v>
      </c>
      <c r="C51" s="4"/>
      <c r="D51" s="4"/>
      <c r="E51" s="4"/>
      <c r="F51" s="4"/>
      <c r="G51" s="5"/>
      <c r="H51" s="4"/>
      <c r="I51" s="4"/>
      <c r="J51" s="4"/>
      <c r="K51" s="53"/>
      <c r="L51" s="53"/>
    </row>
    <row r="52" spans="2:12" x14ac:dyDescent="0.25">
      <c r="B52" s="6" t="str">
        <f>B2</f>
        <v>Consumo Energía FEB 2015</v>
      </c>
      <c r="C52" s="4"/>
      <c r="D52" s="4"/>
      <c r="E52" s="4"/>
      <c r="F52" s="4"/>
      <c r="G52" s="5"/>
      <c r="H52" s="4"/>
      <c r="I52" s="4"/>
      <c r="J52" s="87" t="str">
        <f>J2</f>
        <v>FECHA DE VENCIMIENTO: 05-MAR-2015</v>
      </c>
      <c r="K52" s="58"/>
      <c r="L52" s="61"/>
    </row>
    <row r="53" spans="2:12" ht="10.15" customHeight="1" x14ac:dyDescent="0.25">
      <c r="B53" s="4"/>
      <c r="C53" s="4"/>
      <c r="D53" s="4"/>
      <c r="E53" s="4"/>
      <c r="F53" s="4"/>
      <c r="G53" s="5"/>
      <c r="H53" s="4"/>
      <c r="I53" s="4"/>
      <c r="J53" s="4"/>
      <c r="K53" s="58"/>
      <c r="L53" s="61"/>
    </row>
    <row r="54" spans="2:12" ht="10.15" customHeight="1" x14ac:dyDescent="0.25">
      <c r="B54" s="89" t="s">
        <v>9</v>
      </c>
      <c r="C54" s="90"/>
      <c r="D54" s="91"/>
      <c r="E54" s="8"/>
      <c r="F54" s="48" t="s">
        <v>13</v>
      </c>
      <c r="G54" s="48" t="s">
        <v>7</v>
      </c>
      <c r="H54" s="48" t="s">
        <v>8</v>
      </c>
      <c r="I54" s="41"/>
      <c r="J54" s="48" t="s">
        <v>29</v>
      </c>
      <c r="K54" s="63"/>
      <c r="L54" s="64"/>
    </row>
    <row r="55" spans="2:12" ht="10.15" customHeight="1" x14ac:dyDescent="0.25">
      <c r="B55" s="9" t="s">
        <v>0</v>
      </c>
      <c r="C55" s="10">
        <f>C30</f>
        <v>12045.4</v>
      </c>
      <c r="D55" s="11" t="str">
        <f>D30</f>
        <v>(17/01/15)</v>
      </c>
      <c r="E55" s="12"/>
      <c r="F55" s="8" t="s">
        <v>2</v>
      </c>
      <c r="G55" s="13"/>
      <c r="H55" s="14">
        <f>H5</f>
        <v>2.4300000000000002</v>
      </c>
      <c r="I55" s="14"/>
      <c r="J55" s="15">
        <f>(H55/3)</f>
        <v>0.81</v>
      </c>
      <c r="K55" s="58"/>
      <c r="L55" s="61"/>
    </row>
    <row r="56" spans="2:12" ht="10.15" customHeight="1" x14ac:dyDescent="0.25">
      <c r="B56" s="9" t="s">
        <v>1</v>
      </c>
      <c r="C56" s="10">
        <f>C31</f>
        <v>11777.2</v>
      </c>
      <c r="D56" s="11" t="str">
        <f>D31</f>
        <v>(16/01/15)</v>
      </c>
      <c r="E56" s="12"/>
      <c r="F56" s="8" t="s">
        <v>21</v>
      </c>
      <c r="G56" s="13"/>
      <c r="H56" s="14">
        <f>H6</f>
        <v>1.04</v>
      </c>
      <c r="I56" s="14"/>
      <c r="J56" s="15">
        <f t="shared" ref="J56" si="10">(H56/3)</f>
        <v>0.34666666666666668</v>
      </c>
      <c r="K56" s="60"/>
      <c r="L56" s="60"/>
    </row>
    <row r="57" spans="2:12" ht="10.15" customHeight="1" x14ac:dyDescent="0.25">
      <c r="B57" s="16" t="s">
        <v>11</v>
      </c>
      <c r="C57" s="17">
        <f>(C55-C56)</f>
        <v>268.19999999999891</v>
      </c>
      <c r="D57" s="18" t="s">
        <v>10</v>
      </c>
      <c r="E57" s="12"/>
      <c r="F57" s="8" t="s">
        <v>20</v>
      </c>
      <c r="G57" s="13">
        <f>G7</f>
        <v>0.39479999999999998</v>
      </c>
      <c r="H57" s="19">
        <f>(C57*G57)</f>
        <v>105.88535999999957</v>
      </c>
      <c r="I57" s="19"/>
      <c r="J57" s="20">
        <f>(C72*G57)</f>
        <v>45.086159999999566</v>
      </c>
      <c r="K57" s="58"/>
      <c r="L57" s="61"/>
    </row>
    <row r="58" spans="2:12" ht="10.15" customHeight="1" x14ac:dyDescent="0.25">
      <c r="B58" s="8"/>
      <c r="C58" s="8"/>
      <c r="D58" s="8"/>
      <c r="E58" s="8"/>
      <c r="F58" s="8" t="s">
        <v>3</v>
      </c>
      <c r="G58" s="13"/>
      <c r="H58" s="14">
        <f>H8</f>
        <v>5</v>
      </c>
      <c r="I58" s="14"/>
      <c r="J58" s="15">
        <f t="shared" ref="J58" si="11">(H58/3)</f>
        <v>1.6666666666666667</v>
      </c>
      <c r="K58" s="58"/>
      <c r="L58" s="65"/>
    </row>
    <row r="59" spans="2:12" ht="10.15" customHeight="1" x14ac:dyDescent="0.25">
      <c r="B59" s="8"/>
      <c r="C59" s="8"/>
      <c r="D59" s="8"/>
      <c r="E59" s="8"/>
      <c r="F59" s="8" t="str">
        <f>F34</f>
        <v>Interés compensatorio</v>
      </c>
      <c r="G59" s="13"/>
      <c r="H59" s="14">
        <f>H34</f>
        <v>0.17</v>
      </c>
      <c r="I59" s="14"/>
      <c r="J59" s="15">
        <f>J34</f>
        <v>5.6666666666666671E-2</v>
      </c>
      <c r="K59" s="58"/>
      <c r="L59" s="65"/>
    </row>
    <row r="60" spans="2:12" ht="10.15" customHeight="1" x14ac:dyDescent="0.25">
      <c r="B60" s="8"/>
      <c r="C60" s="8"/>
      <c r="D60" s="8"/>
      <c r="E60" s="8"/>
      <c r="F60" s="8" t="s">
        <v>42</v>
      </c>
      <c r="G60" s="13"/>
      <c r="H60" s="14">
        <f>H35</f>
        <v>0.3</v>
      </c>
      <c r="I60" s="14"/>
      <c r="J60" s="15">
        <f>H60/3</f>
        <v>9.9999999999999992E-2</v>
      </c>
      <c r="K60" s="58"/>
      <c r="L60" s="65"/>
    </row>
    <row r="61" spans="2:12" ht="10.15" customHeight="1" x14ac:dyDescent="0.25">
      <c r="B61" s="92" t="s">
        <v>18</v>
      </c>
      <c r="C61" s="93"/>
      <c r="D61" s="94"/>
      <c r="E61" s="8"/>
      <c r="F61" s="8" t="s">
        <v>22</v>
      </c>
      <c r="G61" s="13"/>
      <c r="H61" s="14">
        <f>((SUM(H55:H60))*0.18)</f>
        <v>20.66856479999992</v>
      </c>
      <c r="I61" s="14">
        <f t="shared" ref="I61:J61" si="12">((SUM(I55:I60))*0.18)</f>
        <v>0</v>
      </c>
      <c r="J61" s="14">
        <f t="shared" si="12"/>
        <v>8.6519087999999211</v>
      </c>
      <c r="K61" s="58"/>
      <c r="L61" s="65"/>
    </row>
    <row r="62" spans="2:12" ht="10.15" customHeight="1" x14ac:dyDescent="0.25">
      <c r="B62" s="21" t="s">
        <v>0</v>
      </c>
      <c r="C62" s="77">
        <f>C12</f>
        <v>693</v>
      </c>
      <c r="D62" s="23" t="str">
        <f>D55</f>
        <v>(17/01/15)</v>
      </c>
      <c r="E62" s="8"/>
      <c r="F62" s="8" t="s">
        <v>23</v>
      </c>
      <c r="G62" s="13">
        <f>G12</f>
        <v>7.7000000000000002E-3</v>
      </c>
      <c r="H62" s="14">
        <f>H12</f>
        <v>2.0699999999999998</v>
      </c>
      <c r="I62" s="14"/>
      <c r="J62" s="15">
        <f t="shared" ref="J62" si="13">(H62/3)</f>
        <v>0.69</v>
      </c>
      <c r="K62" s="66"/>
      <c r="L62" s="67"/>
    </row>
    <row r="63" spans="2:12" ht="10.15" customHeight="1" x14ac:dyDescent="0.25">
      <c r="B63" s="24" t="s">
        <v>1</v>
      </c>
      <c r="C63" s="78">
        <f>C13</f>
        <v>620</v>
      </c>
      <c r="D63" s="11" t="str">
        <f>D56</f>
        <v>(16/01/15)</v>
      </c>
      <c r="E63" s="8"/>
      <c r="F63" s="8"/>
      <c r="G63" s="13"/>
      <c r="H63" s="14"/>
      <c r="I63" s="14"/>
      <c r="J63" s="15"/>
      <c r="K63" s="49"/>
      <c r="L63" s="65"/>
    </row>
    <row r="64" spans="2:12" ht="10.15" customHeight="1" x14ac:dyDescent="0.25">
      <c r="B64" s="25" t="s">
        <v>11</v>
      </c>
      <c r="C64" s="79">
        <f>(C62-C63)</f>
        <v>73</v>
      </c>
      <c r="D64" s="18" t="s">
        <v>10</v>
      </c>
      <c r="E64" s="12"/>
      <c r="F64" s="8" t="s">
        <v>4</v>
      </c>
      <c r="G64" s="13"/>
      <c r="H64" s="14">
        <f>SUM(H55:H60)+SUM(H61:H62)</f>
        <v>137.56392479999948</v>
      </c>
      <c r="I64" s="14">
        <f t="shared" ref="I64:J64" si="14">SUM(I55:I60)+SUM(I61:I62)</f>
        <v>0</v>
      </c>
      <c r="J64" s="14">
        <f t="shared" si="14"/>
        <v>57.408068799999484</v>
      </c>
      <c r="K64" s="49"/>
      <c r="L64" s="65"/>
    </row>
    <row r="65" spans="2:12" ht="10.15" customHeight="1" x14ac:dyDescent="0.25">
      <c r="B65" s="8"/>
      <c r="C65" s="8"/>
      <c r="D65" s="8"/>
      <c r="E65" s="12"/>
      <c r="F65" s="8"/>
      <c r="G65" s="13"/>
      <c r="H65" s="14"/>
      <c r="I65" s="14"/>
      <c r="J65" s="15"/>
      <c r="K65" s="52"/>
      <c r="L65" s="52"/>
    </row>
    <row r="66" spans="2:12" ht="10.15" customHeight="1" x14ac:dyDescent="0.25">
      <c r="B66" s="92" t="str">
        <f>B16</f>
        <v>MEDIDOR 2 - M2 (Sra. Irene Pomacanchari)</v>
      </c>
      <c r="C66" s="93"/>
      <c r="D66" s="94"/>
      <c r="E66" s="12"/>
      <c r="F66" s="8" t="s">
        <v>5</v>
      </c>
      <c r="G66" s="13"/>
      <c r="H66" s="14">
        <f>H16</f>
        <v>0.09</v>
      </c>
      <c r="I66" s="14"/>
      <c r="J66" s="14">
        <f>H66/3</f>
        <v>0.03</v>
      </c>
      <c r="K66" s="2"/>
      <c r="L66" s="2"/>
    </row>
    <row r="67" spans="2:12" ht="10.15" customHeight="1" x14ac:dyDescent="0.25">
      <c r="B67" s="27" t="s">
        <v>0</v>
      </c>
      <c r="C67" s="80">
        <f>C17</f>
        <v>917</v>
      </c>
      <c r="D67" s="23" t="str">
        <f>D62</f>
        <v>(17/01/15)</v>
      </c>
      <c r="E67" s="8"/>
      <c r="F67" s="8" t="s">
        <v>6</v>
      </c>
      <c r="G67" s="13"/>
      <c r="H67" s="14">
        <f>H17</f>
        <v>0.05</v>
      </c>
      <c r="I67" s="14"/>
      <c r="J67" s="32">
        <f>H67/3</f>
        <v>1.6666666666666666E-2</v>
      </c>
      <c r="K67" s="2"/>
      <c r="L67" s="2"/>
    </row>
    <row r="68" spans="2:12" ht="10.15" customHeight="1" x14ac:dyDescent="0.25">
      <c r="B68" s="9" t="s">
        <v>1</v>
      </c>
      <c r="C68" s="10">
        <f>C18</f>
        <v>836</v>
      </c>
      <c r="D68" s="11" t="str">
        <f>D63</f>
        <v>(16/01/15)</v>
      </c>
      <c r="E68" s="8"/>
      <c r="F68" s="8"/>
      <c r="G68" s="29"/>
      <c r="H68" s="8"/>
      <c r="I68" s="8"/>
      <c r="J68" s="8"/>
      <c r="K68" s="49"/>
      <c r="L68" s="2"/>
    </row>
    <row r="69" spans="2:12" ht="10.15" customHeight="1" x14ac:dyDescent="0.25">
      <c r="B69" s="16" t="s">
        <v>11</v>
      </c>
      <c r="C69" s="17">
        <f>(C67-C68)</f>
        <v>81</v>
      </c>
      <c r="D69" s="18" t="s">
        <v>10</v>
      </c>
      <c r="E69" s="8"/>
      <c r="F69" s="42" t="s">
        <v>24</v>
      </c>
      <c r="G69" s="30"/>
      <c r="H69" s="31">
        <f>(H64+H66-H67)</f>
        <v>137.60392479999948</v>
      </c>
      <c r="I69" s="31">
        <f t="shared" ref="I69:J69" si="15">(I64+I66-I67)</f>
        <v>0</v>
      </c>
      <c r="J69" s="31">
        <f t="shared" si="15"/>
        <v>57.421402133332819</v>
      </c>
      <c r="K69" s="65"/>
      <c r="L69" s="65"/>
    </row>
    <row r="70" spans="2:12" ht="10.15" customHeight="1" x14ac:dyDescent="0.25">
      <c r="B70" s="8"/>
      <c r="C70" s="8"/>
      <c r="D70" s="8"/>
      <c r="E70" s="12"/>
      <c r="K70" s="65"/>
      <c r="L70" s="65"/>
    </row>
    <row r="71" spans="2:12" ht="10.15" customHeight="1" x14ac:dyDescent="0.25">
      <c r="B71" s="92" t="str">
        <f>B21</f>
        <v>MEDIDOR P- MP (Sr. Javier Calle)</v>
      </c>
      <c r="C71" s="93"/>
      <c r="D71" s="94"/>
      <c r="E71" s="12"/>
      <c r="F71" s="45" t="s">
        <v>34</v>
      </c>
      <c r="G71" s="46"/>
      <c r="H71" s="47"/>
      <c r="K71" s="37"/>
      <c r="L71" s="37"/>
    </row>
    <row r="72" spans="2:12" ht="12.75" customHeight="1" x14ac:dyDescent="0.25">
      <c r="B72" s="33" t="s">
        <v>28</v>
      </c>
      <c r="C72" s="34">
        <f>(C57-C64-C69)</f>
        <v>114.19999999999891</v>
      </c>
      <c r="D72" s="35" t="s">
        <v>10</v>
      </c>
      <c r="E72" s="12"/>
      <c r="F72" s="42" t="s">
        <v>32</v>
      </c>
      <c r="G72" s="43"/>
      <c r="H72" s="88">
        <f>J69</f>
        <v>57.421402133332819</v>
      </c>
      <c r="I72" s="31"/>
      <c r="J72" s="8"/>
      <c r="K72" s="49"/>
      <c r="L72" s="2"/>
    </row>
    <row r="73" spans="2:12" x14ac:dyDescent="0.25">
      <c r="F73" s="42"/>
      <c r="G73" s="43"/>
      <c r="H73" s="44"/>
      <c r="I73" s="44"/>
      <c r="J73" s="37"/>
      <c r="K73" s="2"/>
    </row>
    <row r="74" spans="2:12" x14ac:dyDescent="0.25">
      <c r="I74" s="44"/>
      <c r="J74" s="37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  <row r="83" spans="2:11" x14ac:dyDescent="0.25">
      <c r="B83" s="2"/>
      <c r="C83" s="2"/>
      <c r="D83" s="2"/>
      <c r="E83" s="2"/>
      <c r="F83" s="2"/>
      <c r="G83" s="3"/>
      <c r="H83" s="2"/>
      <c r="I83" s="2"/>
      <c r="J83" s="2"/>
      <c r="K83" s="2"/>
    </row>
    <row r="84" spans="2:11" x14ac:dyDescent="0.25">
      <c r="B84" s="2"/>
      <c r="C84" s="2"/>
      <c r="D84" s="2"/>
      <c r="E84" s="2"/>
      <c r="F84" s="2"/>
      <c r="G84" s="3"/>
      <c r="H84" s="2"/>
      <c r="I84" s="2"/>
      <c r="J84" s="2"/>
      <c r="K84" s="2"/>
    </row>
    <row r="85" spans="2:11" x14ac:dyDescent="0.25">
      <c r="B85" s="2"/>
      <c r="C85" s="2"/>
      <c r="D85" s="2"/>
      <c r="E85" s="2"/>
      <c r="F85" s="2"/>
      <c r="G85" s="3"/>
      <c r="H85" s="2"/>
      <c r="I85" s="2"/>
      <c r="J85" s="2"/>
      <c r="K85" s="2"/>
    </row>
  </sheetData>
  <mergeCells count="12">
    <mergeCell ref="B71:D71"/>
    <mergeCell ref="B4:D4"/>
    <mergeCell ref="B11:D11"/>
    <mergeCell ref="B16:D16"/>
    <mergeCell ref="B21:D21"/>
    <mergeCell ref="B29:D29"/>
    <mergeCell ref="B36:D36"/>
    <mergeCell ref="B41:D41"/>
    <mergeCell ref="B46:D46"/>
    <mergeCell ref="B54:D54"/>
    <mergeCell ref="B61:D61"/>
    <mergeCell ref="B66:D66"/>
  </mergeCells>
  <pageMargins left="0.23622047244094491" right="0.23622047244094491" top="0.39370078740157483" bottom="0.39370078740157483" header="0.31496062992125984" footer="0.3149606299212598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topLeftCell="D1" zoomScale="130" zoomScaleNormal="130" workbookViewId="0">
      <selection activeCell="E13" sqref="E1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60</v>
      </c>
      <c r="C2" s="4"/>
      <c r="D2" s="4"/>
      <c r="E2" s="4"/>
      <c r="F2" s="4"/>
      <c r="G2" s="5"/>
      <c r="H2" s="4"/>
      <c r="I2" s="4"/>
      <c r="J2" s="7" t="s">
        <v>61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12277.4</v>
      </c>
      <c r="D5" s="11" t="s">
        <v>58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12045.4</v>
      </c>
      <c r="D6" s="11" t="s">
        <v>59</v>
      </c>
      <c r="E6" s="12"/>
      <c r="F6" s="8" t="s">
        <v>21</v>
      </c>
      <c r="G6" s="13"/>
      <c r="H6" s="14">
        <v>1.04</v>
      </c>
      <c r="I6" s="14"/>
      <c r="J6" s="15">
        <f t="shared" ref="J6:J8" si="0"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232</v>
      </c>
      <c r="D7" s="18" t="s">
        <v>10</v>
      </c>
      <c r="E7" s="12"/>
      <c r="F7" s="8" t="s">
        <v>20</v>
      </c>
      <c r="G7" s="13">
        <v>0.4007</v>
      </c>
      <c r="H7" s="19">
        <f>(C7*G7)</f>
        <v>92.962400000000002</v>
      </c>
      <c r="I7" s="19"/>
      <c r="J7" s="20">
        <f>(C13*G7)</f>
        <v>23.801579999999991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5</v>
      </c>
      <c r="I8" s="14"/>
      <c r="J8" s="15">
        <f t="shared" si="0"/>
        <v>1.6666666666666667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18.263231999999999</v>
      </c>
      <c r="I10" s="14">
        <f>((SUM(I5:I9))*0.18)</f>
        <v>0</v>
      </c>
      <c r="J10" s="14">
        <f>((SUM(J5:J9))*0.18)</f>
        <v>4.7942843999999987</v>
      </c>
      <c r="K10" s="60"/>
      <c r="L10" s="60"/>
    </row>
    <row r="11" spans="2:12" ht="10.15" customHeight="1" x14ac:dyDescent="0.25">
      <c r="B11" s="24" t="s">
        <v>0</v>
      </c>
      <c r="C11" s="10">
        <v>752.4</v>
      </c>
      <c r="D11" s="11" t="s">
        <v>58</v>
      </c>
      <c r="E11" s="8"/>
      <c r="F11" s="8" t="s">
        <v>23</v>
      </c>
      <c r="G11" s="13">
        <v>7.7000000000000002E-3</v>
      </c>
      <c r="H11" s="14">
        <v>1.79</v>
      </c>
      <c r="I11" s="14"/>
      <c r="J11" s="15">
        <f>(H11/3)</f>
        <v>0.59666666666666668</v>
      </c>
      <c r="K11" s="58"/>
      <c r="L11" s="61"/>
    </row>
    <row r="12" spans="2:12" ht="10.15" customHeight="1" x14ac:dyDescent="0.25">
      <c r="B12" s="9" t="s">
        <v>1</v>
      </c>
      <c r="C12" s="10">
        <v>693</v>
      </c>
      <c r="D12" s="11" t="s">
        <v>59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59.399999999999977</v>
      </c>
      <c r="D13" s="18" t="s">
        <v>10</v>
      </c>
      <c r="E13" s="12"/>
      <c r="F13" s="8" t="s">
        <v>4</v>
      </c>
      <c r="G13" s="13"/>
      <c r="H13" s="14">
        <f>SUM(H5:H9)+SUM(H10:H11)</f>
        <v>121.515632</v>
      </c>
      <c r="I13" s="14">
        <f>SUM(I5:I9)+SUM(I10:I11)</f>
        <v>0</v>
      </c>
      <c r="J13" s="14">
        <f>SUM(J5:J9)+SUM(J10:J11)</f>
        <v>32.025864399999989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0.05</v>
      </c>
      <c r="I15" s="14"/>
      <c r="J15" s="14">
        <f>H15/3</f>
        <v>1.6666666666666666E-2</v>
      </c>
      <c r="K15" s="86"/>
      <c r="L15" s="86"/>
    </row>
    <row r="16" spans="2:12" ht="10.15" customHeight="1" x14ac:dyDescent="0.25">
      <c r="B16" s="24" t="s">
        <v>0</v>
      </c>
      <c r="C16" s="10">
        <v>996.8</v>
      </c>
      <c r="D16" s="11" t="s">
        <v>58</v>
      </c>
      <c r="E16" s="8"/>
      <c r="F16" s="8" t="s">
        <v>6</v>
      </c>
      <c r="G16" s="13"/>
      <c r="H16" s="14">
        <v>7.0000000000000007E-2</v>
      </c>
      <c r="I16" s="14"/>
      <c r="J16" s="32">
        <f>(H16/3)</f>
        <v>2.3333333333333334E-2</v>
      </c>
      <c r="K16" s="49"/>
      <c r="L16" s="65"/>
    </row>
    <row r="17" spans="2:12" ht="10.15" customHeight="1" x14ac:dyDescent="0.25">
      <c r="B17" s="24" t="s">
        <v>1</v>
      </c>
      <c r="C17" s="10">
        <v>917</v>
      </c>
      <c r="D17" s="11" t="s">
        <v>59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79.799999999999955</v>
      </c>
      <c r="D18" s="18" t="s">
        <v>10</v>
      </c>
      <c r="E18" s="8"/>
      <c r="F18" s="42" t="s">
        <v>24</v>
      </c>
      <c r="G18" s="30"/>
      <c r="H18" s="31">
        <f>(H13+H15-H16)</f>
        <v>121.495632</v>
      </c>
      <c r="I18" s="31">
        <f t="shared" ref="I18:J18" si="1">(I13+I15-I16)</f>
        <v>0</v>
      </c>
      <c r="J18" s="31">
        <f t="shared" si="1"/>
        <v>32.019197733333321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92.800000000000068</v>
      </c>
      <c r="D21" s="35" t="s">
        <v>10</v>
      </c>
      <c r="E21" s="12"/>
      <c r="F21" s="42" t="s">
        <v>31</v>
      </c>
      <c r="G21" s="43"/>
      <c r="H21" s="88">
        <f>J18</f>
        <v>32.019197733333321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07-ABR-2015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12277.4</v>
      </c>
      <c r="D29" s="11" t="str">
        <f>D5</f>
        <v>(18/03/15)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12045.4</v>
      </c>
      <c r="D30" s="11" t="str">
        <f>D6</f>
        <v>(17/02/15)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2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232</v>
      </c>
      <c r="D31" s="18" t="s">
        <v>10</v>
      </c>
      <c r="E31" s="12"/>
      <c r="F31" s="8" t="s">
        <v>20</v>
      </c>
      <c r="G31" s="13">
        <f>G7</f>
        <v>0.4007</v>
      </c>
      <c r="H31" s="19">
        <f>(C31*G31)</f>
        <v>92.962400000000002</v>
      </c>
      <c r="I31" s="19"/>
      <c r="J31" s="20">
        <f>(C42*G31)</f>
        <v>31.975859999999983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5</v>
      </c>
      <c r="I32" s="14"/>
      <c r="J32" s="15">
        <f t="shared" ref="J32" si="3">(H32/3)</f>
        <v>1.6666666666666667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18.263231999999999</v>
      </c>
      <c r="I34" s="14">
        <f>((SUM(I29:I33))*0.18)</f>
        <v>0</v>
      </c>
      <c r="J34" s="14">
        <f>((SUM(J29:J33))*0.18)</f>
        <v>6.2656547999999956</v>
      </c>
      <c r="K34" s="58"/>
      <c r="L34" s="65"/>
    </row>
    <row r="35" spans="2:12" ht="10.15" customHeight="1" x14ac:dyDescent="0.25">
      <c r="B35" s="21" t="s">
        <v>0</v>
      </c>
      <c r="C35" s="77">
        <f>C11</f>
        <v>752.4</v>
      </c>
      <c r="D35" s="23" t="str">
        <f>D29</f>
        <v>(18/03/15)</v>
      </c>
      <c r="E35" s="8"/>
      <c r="F35" s="8" t="s">
        <v>23</v>
      </c>
      <c r="G35" s="13">
        <v>7.6E-3</v>
      </c>
      <c r="H35" s="14">
        <f>H11</f>
        <v>1.79</v>
      </c>
      <c r="I35" s="14"/>
      <c r="J35" s="15">
        <f t="shared" ref="J35" si="4">(H35/3)</f>
        <v>0.59666666666666668</v>
      </c>
      <c r="K35" s="60"/>
      <c r="L35" s="60"/>
    </row>
    <row r="36" spans="2:12" ht="10.15" customHeight="1" x14ac:dyDescent="0.25">
      <c r="B36" s="24" t="s">
        <v>1</v>
      </c>
      <c r="C36" s="78">
        <f>C12</f>
        <v>693</v>
      </c>
      <c r="D36" s="11" t="str">
        <f>D30</f>
        <v>(17/02/15)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59.399999999999977</v>
      </c>
      <c r="D37" s="18" t="s">
        <v>10</v>
      </c>
      <c r="E37" s="12"/>
      <c r="F37" s="8" t="s">
        <v>4</v>
      </c>
      <c r="G37" s="13"/>
      <c r="H37" s="14">
        <f>SUM(H29:H33)+SUM(H34:H35)</f>
        <v>121.515632</v>
      </c>
      <c r="I37" s="14">
        <f>SUM(I29:I33)+SUM(I34:I35)</f>
        <v>0</v>
      </c>
      <c r="J37" s="14">
        <f>SUM(J29:J33)+SUM(J34:J35)</f>
        <v>41.671514799999976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0.05</v>
      </c>
      <c r="I39" s="14"/>
      <c r="J39" s="14">
        <f>H39/3</f>
        <v>1.6666666666666666E-2</v>
      </c>
      <c r="K39" s="49"/>
      <c r="L39" s="65"/>
    </row>
    <row r="40" spans="2:12" ht="10.15" customHeight="1" x14ac:dyDescent="0.25">
      <c r="B40" s="27" t="s">
        <v>0</v>
      </c>
      <c r="C40" s="80">
        <f>C16</f>
        <v>996.8</v>
      </c>
      <c r="D40" s="23" t="str">
        <f>D35</f>
        <v>(18/03/15)</v>
      </c>
      <c r="E40" s="8"/>
      <c r="F40" s="8" t="s">
        <v>6</v>
      </c>
      <c r="G40" s="13"/>
      <c r="H40" s="14">
        <f>H16</f>
        <v>7.0000000000000007E-2</v>
      </c>
      <c r="I40" s="14"/>
      <c r="J40" s="32">
        <f>H40/3</f>
        <v>2.3333333333333334E-2</v>
      </c>
      <c r="K40" s="52"/>
      <c r="L40" s="52"/>
    </row>
    <row r="41" spans="2:12" ht="10.15" customHeight="1" x14ac:dyDescent="0.25">
      <c r="B41" s="9" t="s">
        <v>1</v>
      </c>
      <c r="C41" s="10">
        <f>C17</f>
        <v>917</v>
      </c>
      <c r="D41" s="11" t="str">
        <f>D36</f>
        <v>(17/02/15)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79.799999999999955</v>
      </c>
      <c r="D42" s="18" t="s">
        <v>10</v>
      </c>
      <c r="E42" s="8"/>
      <c r="F42" s="42" t="s">
        <v>24</v>
      </c>
      <c r="G42" s="30"/>
      <c r="H42" s="31">
        <f>(H37+H39-H40)</f>
        <v>121.495632</v>
      </c>
      <c r="I42" s="31">
        <f t="shared" ref="I42:J42" si="5">(I37+I39-I40)</f>
        <v>0</v>
      </c>
      <c r="J42" s="31">
        <f t="shared" si="5"/>
        <v>41.664848133333308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92.800000000000068</v>
      </c>
      <c r="D45" s="35" t="s">
        <v>10</v>
      </c>
      <c r="E45" s="12"/>
      <c r="F45" s="42" t="s">
        <v>53</v>
      </c>
      <c r="G45" s="43"/>
      <c r="H45" s="88">
        <f>J42</f>
        <v>41.664848133333308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07-ABR-2015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12277.4</v>
      </c>
      <c r="D53" s="11" t="str">
        <f>D29</f>
        <v>(18/03/15)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12045.4</v>
      </c>
      <c r="D54" s="11" t="str">
        <f>D30</f>
        <v>(17/02/15)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6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232</v>
      </c>
      <c r="D55" s="18" t="s">
        <v>10</v>
      </c>
      <c r="E55" s="12"/>
      <c r="F55" s="8" t="s">
        <v>20</v>
      </c>
      <c r="G55" s="13">
        <f>G7</f>
        <v>0.4007</v>
      </c>
      <c r="H55" s="19">
        <f>(C55*G55)</f>
        <v>92.962400000000002</v>
      </c>
      <c r="I55" s="19"/>
      <c r="J55" s="20">
        <f>(C69*G55)</f>
        <v>37.184960000000025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5</v>
      </c>
      <c r="I56" s="14"/>
      <c r="J56" s="15">
        <f t="shared" ref="J56" si="7">(H56/3)</f>
        <v>1.6666666666666667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18.263231999999999</v>
      </c>
      <c r="I58" s="14">
        <f>((SUM(I53:I57))*0.18)</f>
        <v>0</v>
      </c>
      <c r="J58" s="14">
        <f>((SUM(J53:J57))*0.18)</f>
        <v>7.2032928000000034</v>
      </c>
      <c r="K58" s="58"/>
      <c r="L58" s="65"/>
    </row>
    <row r="59" spans="2:12" ht="10.15" customHeight="1" x14ac:dyDescent="0.25">
      <c r="B59" s="21" t="s">
        <v>0</v>
      </c>
      <c r="C59" s="77">
        <f>C11</f>
        <v>752.4</v>
      </c>
      <c r="D59" s="23" t="str">
        <f>D53</f>
        <v>(18/03/15)</v>
      </c>
      <c r="E59" s="8"/>
      <c r="F59" s="8" t="s">
        <v>23</v>
      </c>
      <c r="G59" s="13">
        <f>G11</f>
        <v>7.7000000000000002E-3</v>
      </c>
      <c r="H59" s="14">
        <f>H11</f>
        <v>1.79</v>
      </c>
      <c r="I59" s="14"/>
      <c r="J59" s="15">
        <f t="shared" ref="J59" si="8">(H59/3)</f>
        <v>0.59666666666666668</v>
      </c>
      <c r="K59" s="66"/>
      <c r="L59" s="67"/>
    </row>
    <row r="60" spans="2:12" ht="10.15" customHeight="1" x14ac:dyDescent="0.25">
      <c r="B60" s="24" t="s">
        <v>1</v>
      </c>
      <c r="C60" s="78">
        <f>C12</f>
        <v>693</v>
      </c>
      <c r="D60" s="11" t="str">
        <f>D54</f>
        <v>(17/02/15)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59.399999999999977</v>
      </c>
      <c r="D61" s="18" t="s">
        <v>10</v>
      </c>
      <c r="E61" s="12"/>
      <c r="F61" s="8" t="s">
        <v>4</v>
      </c>
      <c r="G61" s="13"/>
      <c r="H61" s="14">
        <f>SUM(H53:H57)+SUM(H58:H59)</f>
        <v>121.515632</v>
      </c>
      <c r="I61" s="14">
        <f>SUM(I53:I57)+SUM(I58:I59)</f>
        <v>0</v>
      </c>
      <c r="J61" s="14">
        <f>SUM(J53:J57)+SUM(J58:J59)</f>
        <v>47.818252800000025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0.05</v>
      </c>
      <c r="I63" s="14"/>
      <c r="J63" s="14">
        <f>H63/3</f>
        <v>1.6666666666666666E-2</v>
      </c>
      <c r="K63" s="2"/>
      <c r="L63" s="2"/>
    </row>
    <row r="64" spans="2:12" ht="10.15" customHeight="1" x14ac:dyDescent="0.25">
      <c r="B64" s="27" t="s">
        <v>0</v>
      </c>
      <c r="C64" s="80">
        <f>C16</f>
        <v>996.8</v>
      </c>
      <c r="D64" s="23" t="str">
        <f>D59</f>
        <v>(18/03/15)</v>
      </c>
      <c r="E64" s="8"/>
      <c r="F64" s="8" t="s">
        <v>6</v>
      </c>
      <c r="G64" s="13"/>
      <c r="H64" s="14">
        <f>H16</f>
        <v>7.0000000000000007E-2</v>
      </c>
      <c r="I64" s="14"/>
      <c r="J64" s="32">
        <f>H64/3</f>
        <v>2.3333333333333334E-2</v>
      </c>
      <c r="K64" s="2"/>
      <c r="L64" s="2"/>
    </row>
    <row r="65" spans="2:12" ht="10.15" customHeight="1" x14ac:dyDescent="0.25">
      <c r="B65" s="9" t="s">
        <v>1</v>
      </c>
      <c r="C65" s="10">
        <f>C17</f>
        <v>917</v>
      </c>
      <c r="D65" s="11" t="str">
        <f>D60</f>
        <v>(17/02/15)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79.799999999999955</v>
      </c>
      <c r="D66" s="18" t="s">
        <v>10</v>
      </c>
      <c r="E66" s="8"/>
      <c r="F66" s="42" t="s">
        <v>24</v>
      </c>
      <c r="G66" s="30"/>
      <c r="H66" s="31">
        <f>(H61+H63-H64)</f>
        <v>121.495632</v>
      </c>
      <c r="I66" s="31">
        <f t="shared" ref="I66:J66" si="9">(I61+I63-I64)</f>
        <v>0</v>
      </c>
      <c r="J66" s="31">
        <f t="shared" si="9"/>
        <v>47.811586133333357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92.800000000000068</v>
      </c>
      <c r="D69" s="35" t="s">
        <v>10</v>
      </c>
      <c r="E69" s="12"/>
      <c r="F69" s="42" t="s">
        <v>32</v>
      </c>
      <c r="G69" s="43"/>
      <c r="H69" s="88">
        <f>J66</f>
        <v>47.811586133333357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C64" sqref="C64"/>
    </sheetView>
  </sheetViews>
  <sheetFormatPr baseColWidth="10" defaultRowHeight="15" x14ac:dyDescent="0.25"/>
  <cols>
    <col min="1" max="1" width="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62</v>
      </c>
      <c r="C2" s="4"/>
      <c r="D2" s="4"/>
      <c r="E2" s="4"/>
      <c r="F2" s="4"/>
      <c r="G2" s="5"/>
      <c r="H2" s="4"/>
      <c r="I2" s="4"/>
      <c r="J2" s="7" t="s">
        <v>64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12522.4</v>
      </c>
      <c r="D5" s="11" t="s">
        <v>63</v>
      </c>
      <c r="E5" s="12"/>
      <c r="F5" s="8" t="s">
        <v>2</v>
      </c>
      <c r="G5" s="13"/>
      <c r="H5" s="14">
        <v>2.4300000000000002</v>
      </c>
      <c r="I5" s="14"/>
      <c r="J5" s="15">
        <f>(H5/3)</f>
        <v>0.81</v>
      </c>
      <c r="K5" s="58"/>
      <c r="L5" s="61"/>
    </row>
    <row r="6" spans="2:12" ht="10.15" customHeight="1" x14ac:dyDescent="0.25">
      <c r="B6" s="9" t="s">
        <v>1</v>
      </c>
      <c r="C6" s="10">
        <v>12277.4</v>
      </c>
      <c r="D6" s="11" t="s">
        <v>58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245</v>
      </c>
      <c r="D7" s="18" t="s">
        <v>10</v>
      </c>
      <c r="E7" s="12"/>
      <c r="F7" s="8" t="s">
        <v>20</v>
      </c>
      <c r="G7" s="13">
        <v>0.40079999999999999</v>
      </c>
      <c r="H7" s="19">
        <f>(C7*G7)</f>
        <v>98.195999999999998</v>
      </c>
      <c r="I7" s="19"/>
      <c r="J7" s="20">
        <f>(C13*G7)</f>
        <v>27.454799999999999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52</v>
      </c>
      <c r="G9" s="13"/>
      <c r="H9" s="14">
        <v>0.12</v>
      </c>
      <c r="I9" s="14"/>
      <c r="J9" s="15">
        <f>(H9/3)</f>
        <v>0.04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19.18188</v>
      </c>
      <c r="I10" s="14">
        <f>((SUM(I5:I9))*0.18)</f>
        <v>0</v>
      </c>
      <c r="J10" s="14">
        <f>((SUM(J5:J9))*0.18)</f>
        <v>5.4440639999999991</v>
      </c>
      <c r="K10" s="60"/>
      <c r="L10" s="60"/>
    </row>
    <row r="11" spans="2:12" ht="10.15" customHeight="1" x14ac:dyDescent="0.25">
      <c r="B11" s="24" t="s">
        <v>0</v>
      </c>
      <c r="C11" s="10">
        <v>820.9</v>
      </c>
      <c r="D11" s="11" t="s">
        <v>63</v>
      </c>
      <c r="E11" s="8"/>
      <c r="F11" s="8" t="s">
        <v>23</v>
      </c>
      <c r="G11" s="13">
        <v>7.7000000000000002E-3</v>
      </c>
      <c r="H11" s="14">
        <v>1.89</v>
      </c>
      <c r="I11" s="14"/>
      <c r="J11" s="15">
        <f>(H11/3)</f>
        <v>0.63</v>
      </c>
      <c r="K11" s="58"/>
      <c r="L11" s="61"/>
    </row>
    <row r="12" spans="2:12" ht="10.15" customHeight="1" x14ac:dyDescent="0.25">
      <c r="B12" s="9" t="s">
        <v>1</v>
      </c>
      <c r="C12" s="10">
        <v>752.4</v>
      </c>
      <c r="D12" s="11" t="s">
        <v>58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68.5</v>
      </c>
      <c r="D13" s="18" t="s">
        <v>10</v>
      </c>
      <c r="E13" s="12"/>
      <c r="F13" s="8" t="s">
        <v>4</v>
      </c>
      <c r="G13" s="13"/>
      <c r="H13" s="14">
        <f>SUM(H5:H9)+SUM(H10:H11)</f>
        <v>127.63788</v>
      </c>
      <c r="I13" s="14">
        <f>SUM(I5:I9)+SUM(I10:I11)</f>
        <v>0</v>
      </c>
      <c r="J13" s="14">
        <f>SUM(J5:J9)+SUM(J10:J11)</f>
        <v>36.318863999999998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7.0000000000000007E-2</v>
      </c>
      <c r="I15" s="14"/>
      <c r="J15" s="14">
        <f>H15/3</f>
        <v>2.3333333333333334E-2</v>
      </c>
      <c r="K15" s="86"/>
      <c r="L15" s="86"/>
    </row>
    <row r="16" spans="2:12" ht="10.15" customHeight="1" x14ac:dyDescent="0.25">
      <c r="B16" s="24" t="s">
        <v>0</v>
      </c>
      <c r="C16" s="10">
        <v>1084.4000000000001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996.8</v>
      </c>
      <c r="D17" s="11" t="s">
        <v>58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87.600000000000136</v>
      </c>
      <c r="D18" s="18" t="s">
        <v>10</v>
      </c>
      <c r="E18" s="8"/>
      <c r="F18" s="42" t="s">
        <v>24</v>
      </c>
      <c r="G18" s="30"/>
      <c r="H18" s="31">
        <f>(H13+H15-H16)</f>
        <v>127.68787999999999</v>
      </c>
      <c r="I18" s="31">
        <f t="shared" ref="I18:J18" si="0">(I13+I15-I16)</f>
        <v>0</v>
      </c>
      <c r="J18" s="31">
        <f t="shared" si="0"/>
        <v>36.335530666666664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88.899999999999864</v>
      </c>
      <c r="D21" s="35" t="s">
        <v>10</v>
      </c>
      <c r="E21" s="12"/>
      <c r="F21" s="42" t="s">
        <v>31</v>
      </c>
      <c r="G21" s="43"/>
      <c r="H21" s="88">
        <f>J18</f>
        <v>36.335530666666664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ABR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06-MAY-2015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12522.4</v>
      </c>
      <c r="D29" s="11" t="str">
        <f>D5</f>
        <v>(17/04/15)</v>
      </c>
      <c r="E29" s="12"/>
      <c r="F29" s="8" t="s">
        <v>2</v>
      </c>
      <c r="G29" s="13"/>
      <c r="H29" s="14">
        <f>H5</f>
        <v>2.4300000000000002</v>
      </c>
      <c r="I29" s="14"/>
      <c r="J29" s="15">
        <f>(H29/3)</f>
        <v>0.81</v>
      </c>
      <c r="K29" s="58"/>
      <c r="L29" s="61"/>
    </row>
    <row r="30" spans="2:12" ht="10.15" customHeight="1" x14ac:dyDescent="0.25">
      <c r="B30" s="9" t="s">
        <v>1</v>
      </c>
      <c r="C30" s="10">
        <f>C6</f>
        <v>12277.4</v>
      </c>
      <c r="D30" s="11" t="str">
        <f>D6</f>
        <v>(18/03/15)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245</v>
      </c>
      <c r="D31" s="18" t="s">
        <v>10</v>
      </c>
      <c r="E31" s="12"/>
      <c r="F31" s="8" t="s">
        <v>20</v>
      </c>
      <c r="G31" s="13">
        <f>G7</f>
        <v>0.40079999999999999</v>
      </c>
      <c r="H31" s="19">
        <f>(C31*G31)</f>
        <v>98.195999999999998</v>
      </c>
      <c r="I31" s="19"/>
      <c r="J31" s="20">
        <f>(C42*G31)</f>
        <v>35.110080000000053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Interés compensatorio</v>
      </c>
      <c r="G33" s="13"/>
      <c r="H33" s="14">
        <f>H9</f>
        <v>0.12</v>
      </c>
      <c r="I33" s="14"/>
      <c r="J33" s="15">
        <f>J9</f>
        <v>0.04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19.18188</v>
      </c>
      <c r="I34" s="14">
        <f>((SUM(I29:I33))*0.18)</f>
        <v>0</v>
      </c>
      <c r="J34" s="14">
        <f>((SUM(J29:J33))*0.18)</f>
        <v>6.8220144000000094</v>
      </c>
      <c r="K34" s="58"/>
      <c r="L34" s="65"/>
    </row>
    <row r="35" spans="2:12" ht="10.15" customHeight="1" x14ac:dyDescent="0.25">
      <c r="B35" s="21" t="s">
        <v>0</v>
      </c>
      <c r="C35" s="77">
        <f>C11</f>
        <v>820.9</v>
      </c>
      <c r="D35" s="23" t="str">
        <f>D29</f>
        <v>(17/04/15)</v>
      </c>
      <c r="E35" s="8"/>
      <c r="F35" s="8" t="s">
        <v>23</v>
      </c>
      <c r="G35" s="13">
        <v>7.6E-3</v>
      </c>
      <c r="H35" s="14">
        <f>H11</f>
        <v>1.89</v>
      </c>
      <c r="I35" s="14"/>
      <c r="J35" s="15">
        <f t="shared" ref="J35" si="3">(H35/3)</f>
        <v>0.63</v>
      </c>
      <c r="K35" s="60"/>
      <c r="L35" s="60"/>
    </row>
    <row r="36" spans="2:12" ht="10.15" customHeight="1" x14ac:dyDescent="0.25">
      <c r="B36" s="24" t="s">
        <v>1</v>
      </c>
      <c r="C36" s="78">
        <f>C12</f>
        <v>752.4</v>
      </c>
      <c r="D36" s="11" t="str">
        <f>D30</f>
        <v>(18/03/15)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68.5</v>
      </c>
      <c r="D37" s="18" t="s">
        <v>10</v>
      </c>
      <c r="E37" s="12"/>
      <c r="F37" s="8" t="s">
        <v>4</v>
      </c>
      <c r="G37" s="13"/>
      <c r="H37" s="14">
        <f>SUM(H29:H33)+SUM(H34:H35)</f>
        <v>127.63788</v>
      </c>
      <c r="I37" s="14">
        <f>SUM(I29:I33)+SUM(I34:I35)</f>
        <v>0</v>
      </c>
      <c r="J37" s="14">
        <f>SUM(J29:J33)+SUM(J34:J35)</f>
        <v>45.352094400000063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f>H15</f>
        <v>7.0000000000000007E-2</v>
      </c>
      <c r="I39" s="14"/>
      <c r="J39" s="14">
        <f>H39/3</f>
        <v>2.3333333333333334E-2</v>
      </c>
      <c r="K39" s="49"/>
      <c r="L39" s="65"/>
    </row>
    <row r="40" spans="2:12" ht="10.15" customHeight="1" x14ac:dyDescent="0.25">
      <c r="B40" s="27" t="s">
        <v>0</v>
      </c>
      <c r="C40" s="80">
        <f>C16</f>
        <v>1084.4000000000001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996.8</v>
      </c>
      <c r="D41" s="11" t="str">
        <f>D36</f>
        <v>(18/03/15)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87.600000000000136</v>
      </c>
      <c r="D42" s="18" t="s">
        <v>10</v>
      </c>
      <c r="E42" s="8"/>
      <c r="F42" s="42" t="s">
        <v>24</v>
      </c>
      <c r="G42" s="30"/>
      <c r="H42" s="31">
        <f>(H37+H39-H40)</f>
        <v>127.68787999999999</v>
      </c>
      <c r="I42" s="31">
        <f t="shared" ref="I42:J42" si="4">(I37+I39-I40)</f>
        <v>0</v>
      </c>
      <c r="J42" s="31">
        <f t="shared" si="4"/>
        <v>45.368761066666728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88.899999999999864</v>
      </c>
      <c r="D45" s="35" t="s">
        <v>10</v>
      </c>
      <c r="E45" s="12"/>
      <c r="F45" s="42" t="s">
        <v>53</v>
      </c>
      <c r="G45" s="43"/>
      <c r="H45" s="88">
        <f>J42</f>
        <v>45.368761066666728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ABR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06-MAY-2015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12522.4</v>
      </c>
      <c r="D53" s="11" t="str">
        <f>D29</f>
        <v>(17/04/15)</v>
      </c>
      <c r="E53" s="12"/>
      <c r="F53" s="8" t="s">
        <v>2</v>
      </c>
      <c r="G53" s="13"/>
      <c r="H53" s="14">
        <f>H5</f>
        <v>2.4300000000000002</v>
      </c>
      <c r="I53" s="14"/>
      <c r="J53" s="15">
        <f>(H53/3)</f>
        <v>0.81</v>
      </c>
      <c r="K53" s="58"/>
      <c r="L53" s="61"/>
    </row>
    <row r="54" spans="2:12" ht="10.15" customHeight="1" x14ac:dyDescent="0.25">
      <c r="B54" s="9" t="s">
        <v>1</v>
      </c>
      <c r="C54" s="10">
        <f>C30</f>
        <v>12277.4</v>
      </c>
      <c r="D54" s="11" t="str">
        <f>D30</f>
        <v>(18/03/15)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245</v>
      </c>
      <c r="D55" s="18" t="s">
        <v>10</v>
      </c>
      <c r="E55" s="12"/>
      <c r="F55" s="8" t="s">
        <v>20</v>
      </c>
      <c r="G55" s="13">
        <f>G7</f>
        <v>0.40079999999999999</v>
      </c>
      <c r="H55" s="19">
        <f>(C55*G55)</f>
        <v>98.195999999999998</v>
      </c>
      <c r="I55" s="19"/>
      <c r="J55" s="20">
        <f>(C69*G55)</f>
        <v>35.631119999999946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Interés compensatorio</v>
      </c>
      <c r="G57" s="13"/>
      <c r="H57" s="14">
        <f>H33</f>
        <v>0.12</v>
      </c>
      <c r="I57" s="14"/>
      <c r="J57" s="15">
        <f>J33</f>
        <v>0.04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19.18188</v>
      </c>
      <c r="I58" s="14">
        <f>((SUM(I53:I57))*0.18)</f>
        <v>0</v>
      </c>
      <c r="J58" s="14">
        <f>((SUM(J53:J57))*0.18)</f>
        <v>6.9158015999999902</v>
      </c>
      <c r="K58" s="58"/>
      <c r="L58" s="65"/>
    </row>
    <row r="59" spans="2:12" ht="10.15" customHeight="1" x14ac:dyDescent="0.25">
      <c r="B59" s="21" t="s">
        <v>0</v>
      </c>
      <c r="C59" s="77">
        <f>C11</f>
        <v>820.9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1.89</v>
      </c>
      <c r="I59" s="14"/>
      <c r="J59" s="15">
        <f t="shared" ref="J59" si="7">(H59/3)</f>
        <v>0.63</v>
      </c>
      <c r="K59" s="66"/>
      <c r="L59" s="67"/>
    </row>
    <row r="60" spans="2:12" ht="10.15" customHeight="1" x14ac:dyDescent="0.25">
      <c r="B60" s="24" t="s">
        <v>1</v>
      </c>
      <c r="C60" s="78">
        <f>C12</f>
        <v>752.4</v>
      </c>
      <c r="D60" s="11" t="str">
        <f>D54</f>
        <v>(18/03/15)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68.5</v>
      </c>
      <c r="D61" s="18" t="s">
        <v>10</v>
      </c>
      <c r="E61" s="12"/>
      <c r="F61" s="8" t="s">
        <v>4</v>
      </c>
      <c r="G61" s="13"/>
      <c r="H61" s="14">
        <f>SUM(H53:H57)+SUM(H58:H59)</f>
        <v>127.63788</v>
      </c>
      <c r="I61" s="14">
        <f>SUM(I53:I57)+SUM(I58:I59)</f>
        <v>0</v>
      </c>
      <c r="J61" s="14">
        <f>SUM(J53:J57)+SUM(J58:J59)</f>
        <v>45.966921599999935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7.0000000000000007E-2</v>
      </c>
      <c r="I63" s="14"/>
      <c r="J63" s="14">
        <f>H63/3</f>
        <v>2.3333333333333334E-2</v>
      </c>
      <c r="K63" s="2"/>
      <c r="L63" s="2"/>
    </row>
    <row r="64" spans="2:12" ht="10.15" customHeight="1" x14ac:dyDescent="0.25">
      <c r="B64" s="27" t="s">
        <v>0</v>
      </c>
      <c r="C64" s="80">
        <f>C16</f>
        <v>1084.4000000000001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996.8</v>
      </c>
      <c r="D65" s="11" t="str">
        <f>D60</f>
        <v>(18/03/15)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87.600000000000136</v>
      </c>
      <c r="D66" s="18" t="s">
        <v>10</v>
      </c>
      <c r="E66" s="8"/>
      <c r="F66" s="42" t="s">
        <v>24</v>
      </c>
      <c r="G66" s="30"/>
      <c r="H66" s="31">
        <f>(H61+H63-H64)</f>
        <v>127.68787999999999</v>
      </c>
      <c r="I66" s="31">
        <f t="shared" ref="I66:J66" si="8">(I61+I63-I64)</f>
        <v>0</v>
      </c>
      <c r="J66" s="31">
        <f t="shared" si="8"/>
        <v>45.983588266666601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88.899999999999864</v>
      </c>
      <c r="D69" s="35" t="s">
        <v>10</v>
      </c>
      <c r="E69" s="12"/>
      <c r="F69" s="42" t="s">
        <v>32</v>
      </c>
      <c r="G69" s="43"/>
      <c r="H69" s="88">
        <f>J66</f>
        <v>45.983588266666601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2"/>
  <sheetViews>
    <sheetView zoomScale="115" zoomScaleNormal="115" workbookViewId="0">
      <selection activeCell="D16" sqref="D16"/>
    </sheetView>
  </sheetViews>
  <sheetFormatPr baseColWidth="10" defaultRowHeight="15" x14ac:dyDescent="0.25"/>
  <cols>
    <col min="1" max="1" width="6.425781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1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6" t="s">
        <v>12</v>
      </c>
      <c r="C1" s="4"/>
      <c r="D1" s="4"/>
      <c r="E1" s="4"/>
      <c r="F1" s="4"/>
      <c r="G1" s="5"/>
      <c r="H1" s="4"/>
      <c r="I1" s="4"/>
      <c r="J1" s="4"/>
      <c r="K1" s="4"/>
    </row>
    <row r="2" spans="2:12" x14ac:dyDescent="0.25">
      <c r="B2" s="6" t="s">
        <v>66</v>
      </c>
      <c r="C2" s="4"/>
      <c r="D2" s="4"/>
      <c r="E2" s="4"/>
      <c r="F2" s="4"/>
      <c r="G2" s="5"/>
      <c r="H2" s="4"/>
      <c r="I2" s="4"/>
      <c r="J2" s="7" t="s">
        <v>67</v>
      </c>
    </row>
    <row r="3" spans="2:12" ht="10.15" customHeight="1" x14ac:dyDescent="0.25">
      <c r="B3" s="4"/>
      <c r="C3" s="4"/>
      <c r="D3" s="4"/>
      <c r="E3" s="4"/>
      <c r="F3" s="4"/>
      <c r="G3" s="5"/>
      <c r="H3" s="4"/>
      <c r="I3" s="4"/>
      <c r="J3" s="4"/>
      <c r="K3" s="4"/>
    </row>
    <row r="4" spans="2:12" ht="10.15" customHeight="1" x14ac:dyDescent="0.25">
      <c r="B4" s="89" t="s">
        <v>9</v>
      </c>
      <c r="C4" s="90"/>
      <c r="D4" s="91"/>
      <c r="E4" s="8"/>
      <c r="F4" s="48" t="s">
        <v>13</v>
      </c>
      <c r="G4" s="48" t="s">
        <v>7</v>
      </c>
      <c r="H4" s="48" t="s">
        <v>8</v>
      </c>
      <c r="I4" s="41"/>
      <c r="J4" s="83" t="s">
        <v>16</v>
      </c>
      <c r="K4" s="53"/>
      <c r="L4" s="53"/>
    </row>
    <row r="5" spans="2:12" ht="10.15" customHeight="1" x14ac:dyDescent="0.25">
      <c r="B5" s="9" t="s">
        <v>0</v>
      </c>
      <c r="C5" s="10">
        <v>12786.7</v>
      </c>
      <c r="D5" s="11" t="s">
        <v>63</v>
      </c>
      <c r="E5" s="12"/>
      <c r="F5" s="8" t="s">
        <v>2</v>
      </c>
      <c r="G5" s="13"/>
      <c r="H5" s="14">
        <v>2.44</v>
      </c>
      <c r="I5" s="14"/>
      <c r="J5" s="15">
        <f>(H5/3)</f>
        <v>0.81333333333333335</v>
      </c>
      <c r="K5" s="58"/>
      <c r="L5" s="61"/>
    </row>
    <row r="6" spans="2:12" ht="10.15" customHeight="1" x14ac:dyDescent="0.25">
      <c r="B6" s="9" t="s">
        <v>1</v>
      </c>
      <c r="C6" s="10">
        <v>12522.4</v>
      </c>
      <c r="D6" s="11" t="s">
        <v>63</v>
      </c>
      <c r="E6" s="12"/>
      <c r="F6" s="8" t="s">
        <v>21</v>
      </c>
      <c r="G6" s="13"/>
      <c r="H6" s="14">
        <v>1.04</v>
      </c>
      <c r="I6" s="14"/>
      <c r="J6" s="15">
        <f>(H6/3)</f>
        <v>0.34666666666666668</v>
      </c>
      <c r="K6" s="58"/>
      <c r="L6" s="61"/>
    </row>
    <row r="7" spans="2:12" ht="10.15" customHeight="1" x14ac:dyDescent="0.25">
      <c r="B7" s="16" t="s">
        <v>11</v>
      </c>
      <c r="C7" s="17">
        <f>(C5-C6)</f>
        <v>264.30000000000109</v>
      </c>
      <c r="D7" s="18" t="s">
        <v>10</v>
      </c>
      <c r="E7" s="12"/>
      <c r="F7" s="8" t="s">
        <v>20</v>
      </c>
      <c r="G7" s="13">
        <v>0.41289999999999999</v>
      </c>
      <c r="H7" s="19">
        <f>(C7*G7)</f>
        <v>109.12947000000045</v>
      </c>
      <c r="I7" s="19"/>
      <c r="J7" s="20">
        <f>(C13*G7)</f>
        <v>29.15074000000001</v>
      </c>
      <c r="K7" s="63"/>
      <c r="L7" s="64"/>
    </row>
    <row r="8" spans="2:12" ht="10.15" customHeight="1" x14ac:dyDescent="0.25">
      <c r="B8" s="8"/>
      <c r="C8" s="8"/>
      <c r="D8" s="8"/>
      <c r="E8" s="8"/>
      <c r="F8" s="8" t="s">
        <v>3</v>
      </c>
      <c r="G8" s="13"/>
      <c r="H8" s="14">
        <v>4.78</v>
      </c>
      <c r="I8" s="14"/>
      <c r="J8" s="15">
        <f>(H8/3)</f>
        <v>1.5933333333333335</v>
      </c>
      <c r="K8" s="58"/>
      <c r="L8" s="61"/>
    </row>
    <row r="9" spans="2:12" ht="10.15" customHeight="1" x14ac:dyDescent="0.25">
      <c r="B9" s="8"/>
      <c r="C9" s="8"/>
      <c r="D9" s="8"/>
      <c r="E9" s="8"/>
      <c r="F9" s="8" t="s">
        <v>65</v>
      </c>
      <c r="G9" s="13"/>
      <c r="H9" s="14">
        <v>0.03</v>
      </c>
      <c r="I9" s="14"/>
      <c r="J9" s="15">
        <f>(H9/3)</f>
        <v>0.01</v>
      </c>
      <c r="K9" s="58"/>
      <c r="L9" s="61"/>
    </row>
    <row r="10" spans="2:12" ht="10.15" customHeight="1" x14ac:dyDescent="0.25">
      <c r="B10" s="92" t="s">
        <v>18</v>
      </c>
      <c r="C10" s="93"/>
      <c r="D10" s="94"/>
      <c r="E10" s="8"/>
      <c r="F10" s="8" t="s">
        <v>22</v>
      </c>
      <c r="G10" s="13"/>
      <c r="H10" s="14">
        <f>((SUM(H5:H9))*0.18)</f>
        <v>21.135504600000083</v>
      </c>
      <c r="I10" s="14">
        <f>((SUM(I5:I9))*0.18)</f>
        <v>0</v>
      </c>
      <c r="J10" s="14">
        <f>((SUM(J5:J9))*0.18)</f>
        <v>5.744533200000002</v>
      </c>
      <c r="K10" s="60"/>
      <c r="L10" s="60"/>
    </row>
    <row r="11" spans="2:12" ht="10.15" customHeight="1" x14ac:dyDescent="0.25">
      <c r="B11" s="24" t="s">
        <v>0</v>
      </c>
      <c r="C11" s="10">
        <v>891.5</v>
      </c>
      <c r="D11" s="11" t="s">
        <v>63</v>
      </c>
      <c r="E11" s="8"/>
      <c r="F11" s="8" t="s">
        <v>23</v>
      </c>
      <c r="G11" s="13">
        <v>7.7000000000000002E-3</v>
      </c>
      <c r="H11" s="14">
        <v>2.04</v>
      </c>
      <c r="I11" s="14"/>
      <c r="J11" s="15">
        <f>(H11/3)</f>
        <v>0.68</v>
      </c>
      <c r="K11" s="58"/>
      <c r="L11" s="61"/>
    </row>
    <row r="12" spans="2:12" ht="10.15" customHeight="1" x14ac:dyDescent="0.25">
      <c r="B12" s="9" t="s">
        <v>1</v>
      </c>
      <c r="C12" s="10">
        <v>820.9</v>
      </c>
      <c r="D12" s="11" t="s">
        <v>63</v>
      </c>
      <c r="E12" s="8"/>
      <c r="F12" s="8"/>
      <c r="G12" s="13"/>
      <c r="H12" s="14"/>
      <c r="I12" s="14"/>
      <c r="J12" s="15"/>
      <c r="K12" s="58"/>
      <c r="L12" s="65"/>
    </row>
    <row r="13" spans="2:12" ht="10.15" customHeight="1" x14ac:dyDescent="0.25">
      <c r="B13" s="16" t="s">
        <v>11</v>
      </c>
      <c r="C13" s="17">
        <f>(C11-C12)</f>
        <v>70.600000000000023</v>
      </c>
      <c r="D13" s="18" t="s">
        <v>10</v>
      </c>
      <c r="E13" s="12"/>
      <c r="F13" s="8" t="s">
        <v>4</v>
      </c>
      <c r="G13" s="13"/>
      <c r="H13" s="14">
        <f>SUM(H5:H9)+SUM(H10:H11)</f>
        <v>140.59497460000054</v>
      </c>
      <c r="I13" s="14">
        <f>SUM(I5:I9)+SUM(I10:I11)</f>
        <v>0</v>
      </c>
      <c r="J13" s="14">
        <f>SUM(J5:J9)+SUM(J10:J11)</f>
        <v>38.338606533333348</v>
      </c>
      <c r="K13" s="60"/>
      <c r="L13" s="60"/>
    </row>
    <row r="14" spans="2:12" ht="10.15" customHeight="1" x14ac:dyDescent="0.25">
      <c r="B14" s="8"/>
      <c r="C14" s="8"/>
      <c r="D14" s="8"/>
      <c r="E14" s="12"/>
      <c r="F14" s="8"/>
      <c r="G14" s="13"/>
      <c r="H14" s="14"/>
      <c r="I14" s="14"/>
      <c r="J14" s="15"/>
      <c r="K14" s="58"/>
      <c r="L14" s="65"/>
    </row>
    <row r="15" spans="2:12" ht="10.15" customHeight="1" x14ac:dyDescent="0.25">
      <c r="B15" s="92" t="s">
        <v>50</v>
      </c>
      <c r="C15" s="93"/>
      <c r="D15" s="94"/>
      <c r="E15" s="12"/>
      <c r="F15" s="8" t="s">
        <v>5</v>
      </c>
      <c r="G15" s="13"/>
      <c r="H15" s="14">
        <v>0.02</v>
      </c>
      <c r="I15" s="14"/>
      <c r="J15" s="14">
        <f>H15/3</f>
        <v>6.6666666666666671E-3</v>
      </c>
      <c r="K15" s="86"/>
      <c r="L15" s="86"/>
    </row>
    <row r="16" spans="2:12" ht="10.15" customHeight="1" x14ac:dyDescent="0.25">
      <c r="B16" s="24" t="s">
        <v>0</v>
      </c>
      <c r="C16" s="10">
        <v>1169.8</v>
      </c>
      <c r="D16" s="11" t="s">
        <v>63</v>
      </c>
      <c r="E16" s="8"/>
      <c r="F16" s="8" t="s">
        <v>6</v>
      </c>
      <c r="G16" s="13"/>
      <c r="H16" s="14">
        <v>0.02</v>
      </c>
      <c r="I16" s="14"/>
      <c r="J16" s="32">
        <f>(H16/3)</f>
        <v>6.6666666666666671E-3</v>
      </c>
      <c r="K16" s="49"/>
      <c r="L16" s="65"/>
    </row>
    <row r="17" spans="2:12" ht="10.15" customHeight="1" x14ac:dyDescent="0.25">
      <c r="B17" s="24" t="s">
        <v>1</v>
      </c>
      <c r="C17" s="10">
        <v>1084.4000000000001</v>
      </c>
      <c r="D17" s="11" t="s">
        <v>63</v>
      </c>
      <c r="E17" s="8"/>
      <c r="F17" s="8"/>
      <c r="G17" s="29"/>
      <c r="H17" s="8"/>
      <c r="I17" s="8"/>
      <c r="J17" s="8"/>
      <c r="K17" s="49"/>
      <c r="L17" s="65"/>
    </row>
    <row r="18" spans="2:12" ht="10.15" customHeight="1" x14ac:dyDescent="0.25">
      <c r="B18" s="25" t="s">
        <v>11</v>
      </c>
      <c r="C18" s="79">
        <f>(C16-C17)</f>
        <v>85.399999999999864</v>
      </c>
      <c r="D18" s="18" t="s">
        <v>10</v>
      </c>
      <c r="E18" s="8"/>
      <c r="F18" s="42" t="s">
        <v>24</v>
      </c>
      <c r="G18" s="30"/>
      <c r="H18" s="31">
        <f>(H13+H15-H16)</f>
        <v>140.59497460000054</v>
      </c>
      <c r="I18" s="31">
        <f t="shared" ref="I18:J18" si="0">(I13+I15-I16)</f>
        <v>0</v>
      </c>
      <c r="J18" s="31">
        <f t="shared" si="0"/>
        <v>38.338606533333348</v>
      </c>
      <c r="K18" s="52"/>
      <c r="L18" s="52"/>
    </row>
    <row r="19" spans="2:12" ht="10.15" customHeight="1" x14ac:dyDescent="0.25">
      <c r="B19" s="8"/>
      <c r="C19" s="8"/>
      <c r="D19" s="8"/>
      <c r="E19" s="12"/>
    </row>
    <row r="20" spans="2:12" ht="10.15" customHeight="1" x14ac:dyDescent="0.25">
      <c r="B20" s="92" t="s">
        <v>51</v>
      </c>
      <c r="C20" s="93"/>
      <c r="D20" s="94"/>
      <c r="E20" s="12"/>
      <c r="F20" s="45" t="s">
        <v>34</v>
      </c>
      <c r="G20" s="46"/>
      <c r="H20" s="47"/>
    </row>
    <row r="21" spans="2:12" ht="10.15" customHeight="1" x14ac:dyDescent="0.25">
      <c r="B21" s="33" t="s">
        <v>28</v>
      </c>
      <c r="C21" s="34">
        <f>(C7-C13-C18)</f>
        <v>108.30000000000121</v>
      </c>
      <c r="D21" s="35" t="s">
        <v>10</v>
      </c>
      <c r="E21" s="12"/>
      <c r="F21" s="42" t="s">
        <v>31</v>
      </c>
      <c r="G21" s="43"/>
      <c r="H21" s="88">
        <f>J18</f>
        <v>38.338606533333348</v>
      </c>
      <c r="I21" s="31"/>
      <c r="J21" s="8"/>
      <c r="K21" s="8"/>
    </row>
    <row r="22" spans="2:12" ht="10.15" customHeight="1" x14ac:dyDescent="0.25">
      <c r="F22" s="42"/>
      <c r="G22" s="43"/>
      <c r="H22" s="44"/>
      <c r="I22" s="44"/>
      <c r="J22" s="37"/>
      <c r="K22" s="37"/>
      <c r="L22" s="37"/>
    </row>
    <row r="23" spans="2:12" ht="10.15" customHeight="1" x14ac:dyDescent="0.25">
      <c r="F23" s="42"/>
      <c r="G23" s="43"/>
      <c r="H23" s="44"/>
      <c r="I23" s="44"/>
      <c r="J23" s="37"/>
      <c r="K23" s="37"/>
      <c r="L23" s="37"/>
    </row>
    <row r="24" spans="2:12" ht="10.15" customHeight="1" x14ac:dyDescent="0.25">
      <c r="B24" s="2"/>
      <c r="C24" s="2"/>
      <c r="D24" s="2"/>
      <c r="E24" s="2"/>
      <c r="F24" s="2"/>
      <c r="G24" s="3"/>
      <c r="H24" s="2"/>
      <c r="I24" s="2"/>
      <c r="J24" s="2"/>
      <c r="K24" s="2"/>
      <c r="L24" s="2"/>
    </row>
    <row r="25" spans="2:12" x14ac:dyDescent="0.25">
      <c r="B25" s="6" t="s">
        <v>12</v>
      </c>
      <c r="C25" s="4"/>
      <c r="D25" s="4"/>
      <c r="E25" s="4"/>
      <c r="F25" s="4"/>
      <c r="G25" s="5"/>
      <c r="H25" s="4"/>
      <c r="I25" s="4"/>
      <c r="J25" s="4"/>
      <c r="K25" s="2"/>
      <c r="L25" s="57"/>
    </row>
    <row r="26" spans="2:12" x14ac:dyDescent="0.25">
      <c r="B26" s="6" t="str">
        <f>B2</f>
        <v>Consumo Energía MAY 2015</v>
      </c>
      <c r="C26" s="4"/>
      <c r="D26" s="4"/>
      <c r="E26" s="4"/>
      <c r="F26" s="4"/>
      <c r="G26" s="5"/>
      <c r="H26" s="4"/>
      <c r="I26" s="4"/>
      <c r="J26" s="87" t="str">
        <f>J2</f>
        <v>FECHA DE VENCIMIENTO: 04-JUN-2015</v>
      </c>
      <c r="K26" s="55"/>
      <c r="L26" s="2"/>
    </row>
    <row r="27" spans="2:12" ht="10.15" customHeight="1" x14ac:dyDescent="0.25">
      <c r="B27" s="4"/>
      <c r="C27" s="4"/>
      <c r="D27" s="4"/>
      <c r="E27" s="4"/>
      <c r="F27" s="4"/>
      <c r="G27" s="5"/>
      <c r="H27" s="4"/>
      <c r="I27" s="4"/>
      <c r="J27" s="4"/>
      <c r="K27" s="53"/>
      <c r="L27" s="53"/>
    </row>
    <row r="28" spans="2:12" ht="10.15" customHeight="1" x14ac:dyDescent="0.25">
      <c r="B28" s="89" t="s">
        <v>9</v>
      </c>
      <c r="C28" s="90"/>
      <c r="D28" s="91"/>
      <c r="E28" s="8"/>
      <c r="F28" s="48" t="s">
        <v>13</v>
      </c>
      <c r="G28" s="48" t="s">
        <v>7</v>
      </c>
      <c r="H28" s="48" t="s">
        <v>8</v>
      </c>
      <c r="I28" s="41"/>
      <c r="J28" s="48" t="s">
        <v>17</v>
      </c>
      <c r="K28" s="58"/>
      <c r="L28" s="61"/>
    </row>
    <row r="29" spans="2:12" ht="10.15" customHeight="1" x14ac:dyDescent="0.25">
      <c r="B29" s="9" t="s">
        <v>0</v>
      </c>
      <c r="C29" s="10">
        <f>C5</f>
        <v>12786.7</v>
      </c>
      <c r="D29" s="11" t="str">
        <f>D5</f>
        <v>(17/04/15)</v>
      </c>
      <c r="E29" s="12"/>
      <c r="F29" s="8" t="s">
        <v>2</v>
      </c>
      <c r="G29" s="13"/>
      <c r="H29" s="14">
        <f>H5</f>
        <v>2.44</v>
      </c>
      <c r="I29" s="14"/>
      <c r="J29" s="15">
        <f>(H29/3)</f>
        <v>0.81333333333333335</v>
      </c>
      <c r="K29" s="58"/>
      <c r="L29" s="61"/>
    </row>
    <row r="30" spans="2:12" ht="10.15" customHeight="1" x14ac:dyDescent="0.25">
      <c r="B30" s="9" t="s">
        <v>1</v>
      </c>
      <c r="C30" s="10">
        <f>C6</f>
        <v>12522.4</v>
      </c>
      <c r="D30" s="11" t="str">
        <f>D6</f>
        <v>(17/04/15)</v>
      </c>
      <c r="E30" s="12"/>
      <c r="F30" s="8" t="s">
        <v>21</v>
      </c>
      <c r="G30" s="13"/>
      <c r="H30" s="14">
        <f>H6</f>
        <v>1.04</v>
      </c>
      <c r="I30" s="14"/>
      <c r="J30" s="15">
        <f t="shared" ref="J30" si="1">(H30/3)</f>
        <v>0.34666666666666668</v>
      </c>
      <c r="K30" s="63"/>
      <c r="L30" s="64"/>
    </row>
    <row r="31" spans="2:12" ht="10.15" customHeight="1" x14ac:dyDescent="0.25">
      <c r="B31" s="16" t="s">
        <v>11</v>
      </c>
      <c r="C31" s="17">
        <f>(C29-C30)</f>
        <v>264.30000000000109</v>
      </c>
      <c r="D31" s="18" t="s">
        <v>10</v>
      </c>
      <c r="E31" s="12"/>
      <c r="F31" s="8" t="s">
        <v>20</v>
      </c>
      <c r="G31" s="13">
        <f>G7</f>
        <v>0.41289999999999999</v>
      </c>
      <c r="H31" s="19">
        <f>(C31*G31)</f>
        <v>109.12947000000045</v>
      </c>
      <c r="I31" s="19"/>
      <c r="J31" s="20">
        <f>(C42*G31)</f>
        <v>35.261659999999942</v>
      </c>
      <c r="K31" s="58"/>
      <c r="L31" s="61"/>
    </row>
    <row r="32" spans="2:12" ht="10.15" customHeight="1" x14ac:dyDescent="0.25">
      <c r="B32" s="8"/>
      <c r="C32" s="8"/>
      <c r="D32" s="8"/>
      <c r="E32" s="8"/>
      <c r="F32" s="8" t="s">
        <v>3</v>
      </c>
      <c r="G32" s="13"/>
      <c r="H32" s="14">
        <f>H8</f>
        <v>4.78</v>
      </c>
      <c r="I32" s="14"/>
      <c r="J32" s="15">
        <f t="shared" ref="J32" si="2">(H32/3)</f>
        <v>1.5933333333333335</v>
      </c>
      <c r="K32" s="60"/>
      <c r="L32" s="60"/>
    </row>
    <row r="33" spans="2:12" ht="10.15" customHeight="1" x14ac:dyDescent="0.25">
      <c r="B33" s="8"/>
      <c r="C33" s="8"/>
      <c r="D33" s="8"/>
      <c r="E33" s="8"/>
      <c r="F33" s="8" t="str">
        <f>F9</f>
        <v>Nota de Débito Res. 57-2015-OS/CD</v>
      </c>
      <c r="G33" s="13"/>
      <c r="H33" s="14">
        <f>H9</f>
        <v>0.03</v>
      </c>
      <c r="I33" s="14"/>
      <c r="J33" s="15">
        <f>J9</f>
        <v>0.01</v>
      </c>
      <c r="K33" s="60"/>
      <c r="L33" s="60"/>
    </row>
    <row r="34" spans="2:12" ht="10.15" customHeight="1" x14ac:dyDescent="0.25">
      <c r="B34" s="92" t="s">
        <v>18</v>
      </c>
      <c r="C34" s="93"/>
      <c r="D34" s="94"/>
      <c r="E34" s="8"/>
      <c r="F34" s="8" t="s">
        <v>22</v>
      </c>
      <c r="G34" s="13"/>
      <c r="H34" s="14">
        <f>((SUM(H29:H33))*0.18)</f>
        <v>21.135504600000083</v>
      </c>
      <c r="I34" s="14">
        <f>((SUM(I29:I33))*0.18)</f>
        <v>0</v>
      </c>
      <c r="J34" s="14">
        <f>((SUM(J29:J33))*0.18)</f>
        <v>6.8444987999999896</v>
      </c>
      <c r="K34" s="58"/>
      <c r="L34" s="65"/>
    </row>
    <row r="35" spans="2:12" ht="10.15" customHeight="1" x14ac:dyDescent="0.25">
      <c r="B35" s="21" t="s">
        <v>0</v>
      </c>
      <c r="C35" s="77">
        <f>C11</f>
        <v>891.5</v>
      </c>
      <c r="D35" s="23" t="str">
        <f>D29</f>
        <v>(17/04/15)</v>
      </c>
      <c r="E35" s="8"/>
      <c r="F35" s="8" t="s">
        <v>23</v>
      </c>
      <c r="G35" s="13">
        <v>7.7000000000000002E-3</v>
      </c>
      <c r="H35" s="14">
        <v>2.04</v>
      </c>
      <c r="I35" s="14"/>
      <c r="J35" s="15">
        <f t="shared" ref="J35" si="3">(H35/3)</f>
        <v>0.68</v>
      </c>
      <c r="K35" s="60"/>
      <c r="L35" s="60"/>
    </row>
    <row r="36" spans="2:12" ht="10.15" customHeight="1" x14ac:dyDescent="0.25">
      <c r="B36" s="24" t="s">
        <v>1</v>
      </c>
      <c r="C36" s="78">
        <f>C12</f>
        <v>820.9</v>
      </c>
      <c r="D36" s="11" t="str">
        <f>D30</f>
        <v>(17/04/15)</v>
      </c>
      <c r="E36" s="8"/>
      <c r="F36" s="8"/>
      <c r="G36" s="13"/>
      <c r="H36" s="14"/>
      <c r="I36" s="14"/>
      <c r="J36" s="15"/>
      <c r="K36" s="58"/>
      <c r="L36" s="65"/>
    </row>
    <row r="37" spans="2:12" ht="10.15" customHeight="1" x14ac:dyDescent="0.25">
      <c r="B37" s="25" t="s">
        <v>11</v>
      </c>
      <c r="C37" s="79">
        <f>(C35-C36)</f>
        <v>70.600000000000023</v>
      </c>
      <c r="D37" s="18" t="s">
        <v>10</v>
      </c>
      <c r="E37" s="12"/>
      <c r="F37" s="8" t="s">
        <v>4</v>
      </c>
      <c r="G37" s="13"/>
      <c r="H37" s="14">
        <f>SUM(H29:H33)+SUM(H34:H35)</f>
        <v>140.59497460000054</v>
      </c>
      <c r="I37" s="14">
        <f>SUM(I29:I33)+SUM(I34:I35)</f>
        <v>0</v>
      </c>
      <c r="J37" s="14">
        <f>SUM(J29:J33)+SUM(J34:J35)</f>
        <v>45.549492133333267</v>
      </c>
      <c r="K37" s="66"/>
      <c r="L37" s="67"/>
    </row>
    <row r="38" spans="2:12" ht="10.15" customHeight="1" x14ac:dyDescent="0.25">
      <c r="B38" s="8"/>
      <c r="C38" s="8"/>
      <c r="D38" s="8"/>
      <c r="E38" s="12"/>
      <c r="F38" s="8"/>
      <c r="G38" s="13"/>
      <c r="H38" s="14"/>
      <c r="I38" s="14"/>
      <c r="J38" s="15"/>
      <c r="K38" s="49"/>
      <c r="L38" s="65"/>
    </row>
    <row r="39" spans="2:12" ht="10.15" customHeight="1" x14ac:dyDescent="0.25">
      <c r="B39" s="92" t="str">
        <f>B15</f>
        <v>MEDIDOR 2 - M2 (Sra. Irene Pomacanchari)</v>
      </c>
      <c r="C39" s="93"/>
      <c r="D39" s="94"/>
      <c r="E39" s="12"/>
      <c r="F39" s="8" t="s">
        <v>5</v>
      </c>
      <c r="G39" s="13"/>
      <c r="H39" s="14">
        <v>0.02</v>
      </c>
      <c r="I39" s="14"/>
      <c r="J39" s="14">
        <f>H39/3</f>
        <v>6.6666666666666671E-3</v>
      </c>
      <c r="K39" s="49"/>
      <c r="L39" s="65"/>
    </row>
    <row r="40" spans="2:12" ht="10.15" customHeight="1" x14ac:dyDescent="0.25">
      <c r="B40" s="27" t="s">
        <v>0</v>
      </c>
      <c r="C40" s="80">
        <f>C16</f>
        <v>1169.8</v>
      </c>
      <c r="D40" s="23" t="str">
        <f>D35</f>
        <v>(17/04/15)</v>
      </c>
      <c r="E40" s="8"/>
      <c r="F40" s="8" t="s">
        <v>6</v>
      </c>
      <c r="G40" s="13"/>
      <c r="H40" s="14">
        <f>H16</f>
        <v>0.02</v>
      </c>
      <c r="I40" s="14"/>
      <c r="J40" s="32">
        <f>H40/3</f>
        <v>6.6666666666666671E-3</v>
      </c>
      <c r="K40" s="52"/>
      <c r="L40" s="52"/>
    </row>
    <row r="41" spans="2:12" ht="10.15" customHeight="1" x14ac:dyDescent="0.25">
      <c r="B41" s="9" t="s">
        <v>1</v>
      </c>
      <c r="C41" s="10">
        <f>C17</f>
        <v>1084.4000000000001</v>
      </c>
      <c r="D41" s="11" t="str">
        <f>D36</f>
        <v>(17/04/15)</v>
      </c>
      <c r="E41" s="8"/>
      <c r="F41" s="8"/>
      <c r="G41" s="29"/>
      <c r="H41" s="8"/>
      <c r="I41" s="8"/>
      <c r="J41" s="8"/>
      <c r="K41" s="2"/>
      <c r="L41" s="2"/>
    </row>
    <row r="42" spans="2:12" ht="10.15" customHeight="1" x14ac:dyDescent="0.25">
      <c r="B42" s="16" t="s">
        <v>11</v>
      </c>
      <c r="C42" s="17">
        <f>(C40-C41)</f>
        <v>85.399999999999864</v>
      </c>
      <c r="D42" s="18" t="s">
        <v>10</v>
      </c>
      <c r="E42" s="8"/>
      <c r="F42" s="42" t="s">
        <v>24</v>
      </c>
      <c r="G42" s="30"/>
      <c r="H42" s="31">
        <f>(H37+H39-H40)</f>
        <v>140.59497460000054</v>
      </c>
      <c r="I42" s="31">
        <f t="shared" ref="I42:J42" si="4">(I37+I39-I40)</f>
        <v>0</v>
      </c>
      <c r="J42" s="31">
        <f t="shared" si="4"/>
        <v>45.549492133333267</v>
      </c>
      <c r="K42" s="2"/>
      <c r="L42" s="2"/>
    </row>
    <row r="43" spans="2:12" ht="10.15" customHeight="1" x14ac:dyDescent="0.25">
      <c r="B43" s="8"/>
      <c r="C43" s="8"/>
      <c r="D43" s="8"/>
      <c r="E43" s="12"/>
      <c r="K43" s="49"/>
      <c r="L43" s="2"/>
    </row>
    <row r="44" spans="2:12" ht="10.15" customHeight="1" x14ac:dyDescent="0.25">
      <c r="B44" s="92" t="str">
        <f>B20</f>
        <v>MEDIDOR P- MP (Sr. Javier Calle)</v>
      </c>
      <c r="C44" s="93"/>
      <c r="D44" s="94"/>
      <c r="E44" s="12"/>
      <c r="F44" s="45" t="s">
        <v>34</v>
      </c>
      <c r="G44" s="46"/>
      <c r="H44" s="47"/>
      <c r="K44" s="65"/>
      <c r="L44" s="65"/>
    </row>
    <row r="45" spans="2:12" ht="10.15" customHeight="1" x14ac:dyDescent="0.25">
      <c r="B45" s="33" t="s">
        <v>28</v>
      </c>
      <c r="C45" s="34">
        <f>(C31-C37-C42)</f>
        <v>108.30000000000121</v>
      </c>
      <c r="D45" s="35" t="s">
        <v>10</v>
      </c>
      <c r="E45" s="12"/>
      <c r="F45" s="42" t="s">
        <v>53</v>
      </c>
      <c r="G45" s="43"/>
      <c r="H45" s="88">
        <f>J42</f>
        <v>45.549492133333267</v>
      </c>
      <c r="I45" s="31"/>
      <c r="J45" s="8"/>
      <c r="K45" s="65"/>
      <c r="L45" s="65"/>
    </row>
    <row r="46" spans="2:12" ht="10.15" customHeight="1" x14ac:dyDescent="0.25">
      <c r="I46" s="44"/>
      <c r="J46" s="37"/>
      <c r="K46" s="65"/>
      <c r="L46" s="65"/>
    </row>
    <row r="47" spans="2:12" ht="10.15" customHeight="1" x14ac:dyDescent="0.25">
      <c r="F47" s="42"/>
      <c r="G47" s="43"/>
      <c r="H47" s="44"/>
      <c r="I47" s="44"/>
      <c r="J47" s="37"/>
      <c r="K47" s="2"/>
      <c r="L47" s="2"/>
    </row>
    <row r="48" spans="2:12" ht="9" customHeight="1" x14ac:dyDescent="0.25">
      <c r="B48" s="54"/>
      <c r="C48" s="55"/>
      <c r="D48" s="55"/>
      <c r="E48" s="55"/>
      <c r="F48" s="55"/>
      <c r="G48" s="56"/>
      <c r="H48" s="55"/>
      <c r="I48" s="55"/>
      <c r="J48" s="2"/>
      <c r="K48" s="2"/>
      <c r="L48" s="57"/>
    </row>
    <row r="49" spans="2:12" x14ac:dyDescent="0.25">
      <c r="B49" s="6" t="s">
        <v>12</v>
      </c>
      <c r="C49" s="4"/>
      <c r="D49" s="4"/>
      <c r="E49" s="4"/>
      <c r="F49" s="4"/>
      <c r="G49" s="5"/>
      <c r="H49" s="4"/>
      <c r="I49" s="4"/>
      <c r="J49" s="4"/>
      <c r="K49" s="53"/>
      <c r="L49" s="53"/>
    </row>
    <row r="50" spans="2:12" x14ac:dyDescent="0.25">
      <c r="B50" s="6" t="str">
        <f>B2</f>
        <v>Consumo Energía MAY 2015</v>
      </c>
      <c r="C50" s="4"/>
      <c r="D50" s="4"/>
      <c r="E50" s="4"/>
      <c r="F50" s="4"/>
      <c r="G50" s="5"/>
      <c r="H50" s="4"/>
      <c r="I50" s="4"/>
      <c r="J50" s="87" t="str">
        <f>J2</f>
        <v>FECHA DE VENCIMIENTO: 04-JUN-2015</v>
      </c>
      <c r="K50" s="58"/>
      <c r="L50" s="61"/>
    </row>
    <row r="51" spans="2:12" ht="10.15" customHeight="1" x14ac:dyDescent="0.25">
      <c r="B51" s="4"/>
      <c r="C51" s="4"/>
      <c r="D51" s="4"/>
      <c r="E51" s="4"/>
      <c r="F51" s="4"/>
      <c r="G51" s="5"/>
      <c r="H51" s="4"/>
      <c r="I51" s="4"/>
      <c r="J51" s="4"/>
      <c r="K51" s="58"/>
      <c r="L51" s="61"/>
    </row>
    <row r="52" spans="2:12" ht="10.15" customHeight="1" x14ac:dyDescent="0.25">
      <c r="B52" s="89" t="s">
        <v>9</v>
      </c>
      <c r="C52" s="90"/>
      <c r="D52" s="91"/>
      <c r="E52" s="8"/>
      <c r="F52" s="48" t="s">
        <v>13</v>
      </c>
      <c r="G52" s="48" t="s">
        <v>7</v>
      </c>
      <c r="H52" s="48" t="s">
        <v>8</v>
      </c>
      <c r="I52" s="41"/>
      <c r="J52" s="48" t="s">
        <v>29</v>
      </c>
      <c r="K52" s="63"/>
      <c r="L52" s="64"/>
    </row>
    <row r="53" spans="2:12" ht="10.15" customHeight="1" x14ac:dyDescent="0.25">
      <c r="B53" s="9" t="s">
        <v>0</v>
      </c>
      <c r="C53" s="10">
        <f>C29</f>
        <v>12786.7</v>
      </c>
      <c r="D53" s="11" t="str">
        <f>D29</f>
        <v>(17/04/15)</v>
      </c>
      <c r="E53" s="12"/>
      <c r="F53" s="8" t="s">
        <v>2</v>
      </c>
      <c r="G53" s="13"/>
      <c r="H53" s="14">
        <f>H5</f>
        <v>2.44</v>
      </c>
      <c r="I53" s="14"/>
      <c r="J53" s="15">
        <f>(H53/3)</f>
        <v>0.81333333333333335</v>
      </c>
      <c r="K53" s="58"/>
      <c r="L53" s="61"/>
    </row>
    <row r="54" spans="2:12" ht="10.15" customHeight="1" x14ac:dyDescent="0.25">
      <c r="B54" s="9" t="s">
        <v>1</v>
      </c>
      <c r="C54" s="10">
        <f>C30</f>
        <v>12522.4</v>
      </c>
      <c r="D54" s="11" t="str">
        <f>D30</f>
        <v>(17/04/15)</v>
      </c>
      <c r="E54" s="12"/>
      <c r="F54" s="8" t="s">
        <v>21</v>
      </c>
      <c r="G54" s="13"/>
      <c r="H54" s="14">
        <f>H6</f>
        <v>1.04</v>
      </c>
      <c r="I54" s="14"/>
      <c r="J54" s="15">
        <f t="shared" ref="J54" si="5">(H54/3)</f>
        <v>0.34666666666666668</v>
      </c>
      <c r="K54" s="60"/>
      <c r="L54" s="60"/>
    </row>
    <row r="55" spans="2:12" ht="10.15" customHeight="1" x14ac:dyDescent="0.25">
      <c r="B55" s="16" t="s">
        <v>11</v>
      </c>
      <c r="C55" s="17">
        <f>(C53-C54)</f>
        <v>264.30000000000109</v>
      </c>
      <c r="D55" s="18" t="s">
        <v>10</v>
      </c>
      <c r="E55" s="12"/>
      <c r="F55" s="8" t="s">
        <v>20</v>
      </c>
      <c r="G55" s="13">
        <f>G7</f>
        <v>0.41289999999999999</v>
      </c>
      <c r="H55" s="19">
        <f>(C55*G55)</f>
        <v>109.12947000000045</v>
      </c>
      <c r="I55" s="19"/>
      <c r="J55" s="20">
        <f>(C69*G55)</f>
        <v>44.717070000000497</v>
      </c>
      <c r="K55" s="58"/>
      <c r="L55" s="61"/>
    </row>
    <row r="56" spans="2:12" ht="10.15" customHeight="1" x14ac:dyDescent="0.25">
      <c r="B56" s="8"/>
      <c r="C56" s="8"/>
      <c r="D56" s="8"/>
      <c r="E56" s="8"/>
      <c r="F56" s="8" t="s">
        <v>3</v>
      </c>
      <c r="G56" s="13"/>
      <c r="H56" s="14">
        <f>H8</f>
        <v>4.78</v>
      </c>
      <c r="I56" s="14"/>
      <c r="J56" s="15">
        <f t="shared" ref="J56" si="6">(H56/3)</f>
        <v>1.5933333333333335</v>
      </c>
      <c r="K56" s="58"/>
      <c r="L56" s="65"/>
    </row>
    <row r="57" spans="2:12" ht="10.15" customHeight="1" x14ac:dyDescent="0.25">
      <c r="B57" s="8"/>
      <c r="C57" s="8"/>
      <c r="D57" s="8"/>
      <c r="E57" s="8"/>
      <c r="F57" s="8" t="str">
        <f>F33</f>
        <v>Nota de Débito Res. 57-2015-OS/CD</v>
      </c>
      <c r="G57" s="13"/>
      <c r="H57" s="14">
        <f>H33</f>
        <v>0.03</v>
      </c>
      <c r="I57" s="14"/>
      <c r="J57" s="15">
        <f>J33</f>
        <v>0.01</v>
      </c>
      <c r="K57" s="58"/>
      <c r="L57" s="65"/>
    </row>
    <row r="58" spans="2:12" ht="10.15" customHeight="1" x14ac:dyDescent="0.25">
      <c r="B58" s="92" t="s">
        <v>18</v>
      </c>
      <c r="C58" s="93"/>
      <c r="D58" s="94"/>
      <c r="E58" s="8"/>
      <c r="F58" s="8" t="s">
        <v>22</v>
      </c>
      <c r="G58" s="13"/>
      <c r="H58" s="14">
        <f>((SUM(H53:H57))*0.18)</f>
        <v>21.135504600000083</v>
      </c>
      <c r="I58" s="14">
        <f>((SUM(I53:I57))*0.18)</f>
        <v>0</v>
      </c>
      <c r="J58" s="14">
        <f>((SUM(J53:J57))*0.18)</f>
        <v>8.5464726000000901</v>
      </c>
      <c r="K58" s="58"/>
      <c r="L58" s="65"/>
    </row>
    <row r="59" spans="2:12" ht="10.15" customHeight="1" x14ac:dyDescent="0.25">
      <c r="B59" s="21" t="s">
        <v>0</v>
      </c>
      <c r="C59" s="77">
        <f>C11</f>
        <v>891.5</v>
      </c>
      <c r="D59" s="23" t="str">
        <f>D53</f>
        <v>(17/04/15)</v>
      </c>
      <c r="E59" s="8"/>
      <c r="F59" s="8" t="s">
        <v>23</v>
      </c>
      <c r="G59" s="13">
        <f>G11</f>
        <v>7.7000000000000002E-3</v>
      </c>
      <c r="H59" s="14">
        <f>H11</f>
        <v>2.04</v>
      </c>
      <c r="I59" s="14"/>
      <c r="J59" s="15">
        <f t="shared" ref="J59" si="7">(H59/3)</f>
        <v>0.68</v>
      </c>
      <c r="K59" s="66"/>
      <c r="L59" s="67"/>
    </row>
    <row r="60" spans="2:12" ht="10.15" customHeight="1" x14ac:dyDescent="0.25">
      <c r="B60" s="24" t="s">
        <v>1</v>
      </c>
      <c r="C60" s="78">
        <f>C12</f>
        <v>820.9</v>
      </c>
      <c r="D60" s="11" t="str">
        <f>D54</f>
        <v>(17/04/15)</v>
      </c>
      <c r="E60" s="8"/>
      <c r="F60" s="8"/>
      <c r="G60" s="13"/>
      <c r="H60" s="14"/>
      <c r="I60" s="14"/>
      <c r="J60" s="15"/>
      <c r="K60" s="49"/>
      <c r="L60" s="65"/>
    </row>
    <row r="61" spans="2:12" ht="10.15" customHeight="1" x14ac:dyDescent="0.25">
      <c r="B61" s="25" t="s">
        <v>11</v>
      </c>
      <c r="C61" s="79">
        <f>(C59-C60)</f>
        <v>70.600000000000023</v>
      </c>
      <c r="D61" s="18" t="s">
        <v>10</v>
      </c>
      <c r="E61" s="12"/>
      <c r="F61" s="8" t="s">
        <v>4</v>
      </c>
      <c r="G61" s="13"/>
      <c r="H61" s="14">
        <f>SUM(H53:H57)+SUM(H58:H59)</f>
        <v>140.59497460000054</v>
      </c>
      <c r="I61" s="14">
        <f>SUM(I53:I57)+SUM(I58:I59)</f>
        <v>0</v>
      </c>
      <c r="J61" s="14">
        <f>SUM(J53:J57)+SUM(J58:J59)</f>
        <v>56.706875933333919</v>
      </c>
      <c r="K61" s="49"/>
      <c r="L61" s="65"/>
    </row>
    <row r="62" spans="2:12" ht="10.15" customHeight="1" x14ac:dyDescent="0.25">
      <c r="B62" s="8"/>
      <c r="C62" s="8"/>
      <c r="D62" s="8"/>
      <c r="E62" s="12"/>
      <c r="F62" s="8"/>
      <c r="G62" s="13"/>
      <c r="H62" s="14"/>
      <c r="I62" s="14"/>
      <c r="J62" s="15"/>
      <c r="K62" s="52"/>
      <c r="L62" s="52"/>
    </row>
    <row r="63" spans="2:12" ht="10.15" customHeight="1" x14ac:dyDescent="0.25">
      <c r="B63" s="92" t="str">
        <f>B15</f>
        <v>MEDIDOR 2 - M2 (Sra. Irene Pomacanchari)</v>
      </c>
      <c r="C63" s="93"/>
      <c r="D63" s="94"/>
      <c r="E63" s="12"/>
      <c r="F63" s="8" t="s">
        <v>5</v>
      </c>
      <c r="G63" s="13"/>
      <c r="H63" s="14">
        <f>H15</f>
        <v>0.02</v>
      </c>
      <c r="I63" s="14"/>
      <c r="J63" s="14">
        <f>H63/3</f>
        <v>6.6666666666666671E-3</v>
      </c>
      <c r="K63" s="2"/>
      <c r="L63" s="2"/>
    </row>
    <row r="64" spans="2:12" ht="10.15" customHeight="1" x14ac:dyDescent="0.25">
      <c r="B64" s="27" t="s">
        <v>0</v>
      </c>
      <c r="C64" s="80">
        <f>C16</f>
        <v>1169.8</v>
      </c>
      <c r="D64" s="23" t="str">
        <f>D59</f>
        <v>(17/04/15)</v>
      </c>
      <c r="E64" s="8"/>
      <c r="F64" s="8" t="s">
        <v>6</v>
      </c>
      <c r="G64" s="13"/>
      <c r="H64" s="14">
        <f>H16</f>
        <v>0.02</v>
      </c>
      <c r="I64" s="14"/>
      <c r="J64" s="32">
        <f>H64/3</f>
        <v>6.6666666666666671E-3</v>
      </c>
      <c r="K64" s="2"/>
      <c r="L64" s="2"/>
    </row>
    <row r="65" spans="2:12" ht="10.15" customHeight="1" x14ac:dyDescent="0.25">
      <c r="B65" s="9" t="s">
        <v>1</v>
      </c>
      <c r="C65" s="10">
        <f>C17</f>
        <v>1084.4000000000001</v>
      </c>
      <c r="D65" s="11" t="str">
        <f>D60</f>
        <v>(17/04/15)</v>
      </c>
      <c r="E65" s="8"/>
      <c r="F65" s="8"/>
      <c r="G65" s="29"/>
      <c r="H65" s="8"/>
      <c r="I65" s="8"/>
      <c r="J65" s="8"/>
      <c r="K65" s="49"/>
      <c r="L65" s="2"/>
    </row>
    <row r="66" spans="2:12" ht="10.15" customHeight="1" x14ac:dyDescent="0.25">
      <c r="B66" s="16" t="s">
        <v>11</v>
      </c>
      <c r="C66" s="17">
        <f>(C64-C65)</f>
        <v>85.399999999999864</v>
      </c>
      <c r="D66" s="18" t="s">
        <v>10</v>
      </c>
      <c r="E66" s="8"/>
      <c r="F66" s="42" t="s">
        <v>24</v>
      </c>
      <c r="G66" s="30"/>
      <c r="H66" s="31">
        <f>(H61+H63-H64)</f>
        <v>140.59497460000054</v>
      </c>
      <c r="I66" s="31">
        <f t="shared" ref="I66:J66" si="8">(I61+I63-I64)</f>
        <v>0</v>
      </c>
      <c r="J66" s="31">
        <f t="shared" si="8"/>
        <v>56.706875933333919</v>
      </c>
      <c r="K66" s="65"/>
      <c r="L66" s="65"/>
    </row>
    <row r="67" spans="2:12" ht="10.15" customHeight="1" x14ac:dyDescent="0.25">
      <c r="B67" s="8"/>
      <c r="C67" s="8"/>
      <c r="D67" s="8"/>
      <c r="E67" s="12"/>
      <c r="K67" s="65"/>
      <c r="L67" s="65"/>
    </row>
    <row r="68" spans="2:12" ht="10.15" customHeight="1" x14ac:dyDescent="0.25">
      <c r="B68" s="92" t="str">
        <f>B20</f>
        <v>MEDIDOR P- MP (Sr. Javier Calle)</v>
      </c>
      <c r="C68" s="93"/>
      <c r="D68" s="94"/>
      <c r="E68" s="12"/>
      <c r="F68" s="45" t="s">
        <v>34</v>
      </c>
      <c r="G68" s="46"/>
      <c r="H68" s="47"/>
      <c r="K68" s="37"/>
      <c r="L68" s="37"/>
    </row>
    <row r="69" spans="2:12" ht="12.75" customHeight="1" x14ac:dyDescent="0.25">
      <c r="B69" s="33" t="s">
        <v>28</v>
      </c>
      <c r="C69" s="34">
        <f>(C55-C61-C66)</f>
        <v>108.30000000000121</v>
      </c>
      <c r="D69" s="35" t="s">
        <v>10</v>
      </c>
      <c r="E69" s="12"/>
      <c r="F69" s="42" t="s">
        <v>32</v>
      </c>
      <c r="G69" s="43"/>
      <c r="H69" s="88">
        <f>J66</f>
        <v>56.706875933333919</v>
      </c>
      <c r="I69" s="31"/>
      <c r="J69" s="8"/>
      <c r="K69" s="49"/>
      <c r="L69" s="2"/>
    </row>
    <row r="70" spans="2:12" x14ac:dyDescent="0.25">
      <c r="F70" s="42"/>
      <c r="G70" s="43"/>
      <c r="H70" s="44"/>
      <c r="I70" s="44"/>
      <c r="J70" s="37"/>
      <c r="K70" s="2"/>
    </row>
    <row r="71" spans="2:12" x14ac:dyDescent="0.25">
      <c r="I71" s="44"/>
      <c r="J71" s="37"/>
      <c r="K71" s="2"/>
    </row>
    <row r="72" spans="2:12" x14ac:dyDescent="0.25">
      <c r="B72" s="2"/>
      <c r="C72" s="2"/>
      <c r="D72" s="2"/>
      <c r="E72" s="2"/>
      <c r="F72" s="2"/>
      <c r="G72" s="3"/>
      <c r="H72" s="2"/>
      <c r="I72" s="2"/>
      <c r="J72" s="2"/>
      <c r="K72" s="2"/>
    </row>
    <row r="73" spans="2:12" x14ac:dyDescent="0.25">
      <c r="B73" s="2"/>
      <c r="C73" s="2"/>
      <c r="D73" s="2"/>
      <c r="E73" s="2"/>
      <c r="F73" s="2"/>
      <c r="G73" s="3"/>
      <c r="H73" s="2"/>
      <c r="I73" s="2"/>
      <c r="J73" s="2"/>
      <c r="K73" s="2"/>
    </row>
    <row r="74" spans="2:12" x14ac:dyDescent="0.25">
      <c r="B74" s="2"/>
      <c r="C74" s="2"/>
      <c r="D74" s="2"/>
      <c r="E74" s="2"/>
      <c r="F74" s="2"/>
      <c r="G74" s="3"/>
      <c r="H74" s="2"/>
      <c r="I74" s="2"/>
      <c r="J74" s="2"/>
      <c r="K74" s="2"/>
    </row>
    <row r="75" spans="2:12" x14ac:dyDescent="0.25">
      <c r="B75" s="2"/>
      <c r="C75" s="2"/>
      <c r="D75" s="2"/>
      <c r="E75" s="2"/>
      <c r="F75" s="2"/>
      <c r="G75" s="3"/>
      <c r="H75" s="2"/>
      <c r="I75" s="2"/>
      <c r="J75" s="2"/>
      <c r="K75" s="2"/>
    </row>
    <row r="76" spans="2:12" x14ac:dyDescent="0.25">
      <c r="B76" s="2"/>
      <c r="C76" s="2"/>
      <c r="D76" s="2"/>
      <c r="E76" s="2"/>
      <c r="F76" s="2"/>
      <c r="G76" s="3"/>
      <c r="H76" s="2"/>
      <c r="I76" s="2"/>
      <c r="J76" s="2"/>
      <c r="K76" s="2"/>
    </row>
    <row r="77" spans="2:12" x14ac:dyDescent="0.25">
      <c r="B77" s="2"/>
      <c r="C77" s="2"/>
      <c r="D77" s="2"/>
      <c r="E77" s="2"/>
      <c r="F77" s="2"/>
      <c r="G77" s="3"/>
      <c r="H77" s="2"/>
      <c r="I77" s="2"/>
      <c r="J77" s="2"/>
      <c r="K77" s="2"/>
    </row>
    <row r="78" spans="2:12" x14ac:dyDescent="0.25">
      <c r="B78" s="2"/>
      <c r="C78" s="2"/>
      <c r="D78" s="2"/>
      <c r="E78" s="2"/>
      <c r="F78" s="2"/>
      <c r="G78" s="3"/>
      <c r="H78" s="2"/>
      <c r="I78" s="2"/>
      <c r="J78" s="2"/>
      <c r="K78" s="2"/>
    </row>
    <row r="79" spans="2:12" x14ac:dyDescent="0.25">
      <c r="B79" s="2"/>
      <c r="C79" s="2"/>
      <c r="D79" s="2"/>
      <c r="E79" s="2"/>
      <c r="F79" s="2"/>
      <c r="G79" s="3"/>
      <c r="H79" s="2"/>
      <c r="I79" s="2"/>
      <c r="J79" s="2"/>
      <c r="K79" s="2"/>
    </row>
    <row r="80" spans="2:12" x14ac:dyDescent="0.25">
      <c r="B80" s="2"/>
      <c r="C80" s="2"/>
      <c r="D80" s="2"/>
      <c r="E80" s="2"/>
      <c r="F80" s="2"/>
      <c r="G80" s="3"/>
      <c r="H80" s="2"/>
      <c r="I80" s="2"/>
      <c r="J80" s="2"/>
      <c r="K80" s="2"/>
    </row>
    <row r="81" spans="2:11" x14ac:dyDescent="0.25">
      <c r="B81" s="2"/>
      <c r="C81" s="2"/>
      <c r="D81" s="2"/>
      <c r="E81" s="2"/>
      <c r="F81" s="2"/>
      <c r="G81" s="3"/>
      <c r="H81" s="2"/>
      <c r="I81" s="2"/>
      <c r="J81" s="2"/>
      <c r="K81" s="2"/>
    </row>
    <row r="82" spans="2:11" x14ac:dyDescent="0.25">
      <c r="B82" s="2"/>
      <c r="C82" s="2"/>
      <c r="D82" s="2"/>
      <c r="E82" s="2"/>
      <c r="F82" s="2"/>
      <c r="G82" s="3"/>
      <c r="H82" s="2"/>
      <c r="I82" s="2"/>
      <c r="J82" s="2"/>
      <c r="K82" s="2"/>
    </row>
  </sheetData>
  <mergeCells count="12">
    <mergeCell ref="B68:D68"/>
    <mergeCell ref="B4:D4"/>
    <mergeCell ref="B10:D10"/>
    <mergeCell ref="B15:D15"/>
    <mergeCell ref="B20:D20"/>
    <mergeCell ref="B28:D28"/>
    <mergeCell ref="B34:D34"/>
    <mergeCell ref="B39:D39"/>
    <mergeCell ref="B44:D44"/>
    <mergeCell ref="B52:D52"/>
    <mergeCell ref="B58:D58"/>
    <mergeCell ref="B63:D63"/>
  </mergeCells>
  <pageMargins left="0.25" right="0.25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5</vt:i4>
      </vt:variant>
    </vt:vector>
  </HeadingPairs>
  <TitlesOfParts>
    <vt:vector size="19" baseType="lpstr">
      <vt:lpstr>AGOSTO 14</vt:lpstr>
      <vt:lpstr>OCT14</vt:lpstr>
      <vt:lpstr>NOV14</vt:lpstr>
      <vt:lpstr>DIC 14</vt:lpstr>
      <vt:lpstr>ENE 15</vt:lpstr>
      <vt:lpstr>FEB 15</vt:lpstr>
      <vt:lpstr>MAR 15</vt:lpstr>
      <vt:lpstr>ABR 15</vt:lpstr>
      <vt:lpstr>MAY 15</vt:lpstr>
      <vt:lpstr>JUN 15</vt:lpstr>
      <vt:lpstr>JUL 15</vt:lpstr>
      <vt:lpstr>AGO 15</vt:lpstr>
      <vt:lpstr>SET 15</vt:lpstr>
      <vt:lpstr>OCT 15</vt:lpstr>
      <vt:lpstr>'DIC 14'!Área_de_impresión</vt:lpstr>
      <vt:lpstr>'ENE 15'!Área_de_impresión</vt:lpstr>
      <vt:lpstr>'JUN 15'!Área_de_impresión</vt:lpstr>
      <vt:lpstr>'MAR 15'!Área_de_impresión</vt:lpstr>
      <vt:lpstr>'MAY 15'!Área_de_impresión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HPDV6000</dc:creator>
  <cp:lastModifiedBy>moniyabel</cp:lastModifiedBy>
  <cp:lastPrinted>2015-06-26T02:05:36Z</cp:lastPrinted>
  <dcterms:created xsi:type="dcterms:W3CDTF">2014-05-04T14:14:51Z</dcterms:created>
  <dcterms:modified xsi:type="dcterms:W3CDTF">2015-11-05T02:38:02Z</dcterms:modified>
</cp:coreProperties>
</file>