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9735" activeTab="2"/>
  </bookViews>
  <sheets>
    <sheet name="JUN 2015" sheetId="1" r:id="rId1"/>
    <sheet name="JUL 2015" sheetId="2" r:id="rId2"/>
    <sheet name="AGO 2015" sheetId="3" r:id="rId3"/>
  </sheets>
  <definedNames>
    <definedName name="_xlnm.Print_Area" localSheetId="2">'AGO 2015'!$B$1:$J$55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3" l="1"/>
  <c r="L16" i="3"/>
  <c r="K16" i="3"/>
  <c r="J16" i="3"/>
  <c r="M15" i="3"/>
  <c r="L15" i="3"/>
  <c r="K15" i="3"/>
  <c r="M11" i="3"/>
  <c r="L11" i="3"/>
  <c r="K11" i="3"/>
  <c r="I10" i="3"/>
  <c r="I13" i="3" s="1"/>
  <c r="M9" i="3"/>
  <c r="L9" i="3"/>
  <c r="K9" i="3"/>
  <c r="M8" i="3"/>
  <c r="L8" i="3"/>
  <c r="K8" i="3"/>
  <c r="M6" i="3"/>
  <c r="L6" i="3"/>
  <c r="K6" i="3"/>
  <c r="M5" i="3"/>
  <c r="L5" i="3"/>
  <c r="K5" i="3"/>
  <c r="H37" i="3" l="1"/>
  <c r="H95" i="3" s="1"/>
  <c r="I97" i="3"/>
  <c r="I68" i="3"/>
  <c r="I39" i="3"/>
  <c r="H96" i="3"/>
  <c r="F96" i="3"/>
  <c r="H67" i="3"/>
  <c r="F67" i="3"/>
  <c r="H38" i="3"/>
  <c r="F38" i="3"/>
  <c r="I18" i="3"/>
  <c r="J9" i="3"/>
  <c r="C109" i="3"/>
  <c r="C108" i="3"/>
  <c r="C104" i="3"/>
  <c r="C103" i="3"/>
  <c r="B102" i="3"/>
  <c r="C99" i="3"/>
  <c r="G98" i="3"/>
  <c r="C98" i="3"/>
  <c r="B97" i="3"/>
  <c r="G94" i="3"/>
  <c r="J89" i="3"/>
  <c r="B88" i="3"/>
  <c r="B83" i="3"/>
  <c r="C80" i="3"/>
  <c r="C79" i="3"/>
  <c r="C75" i="3"/>
  <c r="H74" i="3"/>
  <c r="J74" i="3" s="1"/>
  <c r="C74" i="3"/>
  <c r="H73" i="3"/>
  <c r="J73" i="3" s="1"/>
  <c r="B73" i="3"/>
  <c r="C70" i="3"/>
  <c r="H69" i="3"/>
  <c r="J69" i="3" s="1"/>
  <c r="G69" i="3"/>
  <c r="C69" i="3"/>
  <c r="B68" i="3"/>
  <c r="H66" i="3"/>
  <c r="J66" i="3" s="1"/>
  <c r="G65" i="3"/>
  <c r="H64" i="3"/>
  <c r="J64" i="3" s="1"/>
  <c r="H63" i="3"/>
  <c r="J60" i="3"/>
  <c r="B60" i="3"/>
  <c r="B59" i="3"/>
  <c r="B54" i="3"/>
  <c r="B112" i="3" s="1"/>
  <c r="C51" i="3"/>
  <c r="C50" i="3"/>
  <c r="C46" i="3"/>
  <c r="H45" i="3"/>
  <c r="H103" i="3" s="1"/>
  <c r="J103" i="3" s="1"/>
  <c r="C45" i="3"/>
  <c r="H44" i="3"/>
  <c r="H102" i="3" s="1"/>
  <c r="J102" i="3" s="1"/>
  <c r="B44" i="3"/>
  <c r="C41" i="3"/>
  <c r="H40" i="3"/>
  <c r="H98" i="3" s="1"/>
  <c r="J98" i="3" s="1"/>
  <c r="G40" i="3"/>
  <c r="C40" i="3"/>
  <c r="B39" i="3"/>
  <c r="G36" i="3"/>
  <c r="H35" i="3"/>
  <c r="H93" i="3" s="1"/>
  <c r="J93" i="3" s="1"/>
  <c r="D35" i="3"/>
  <c r="D51" i="3" s="1"/>
  <c r="C35" i="3"/>
  <c r="C64" i="3" s="1"/>
  <c r="C93" i="3" s="1"/>
  <c r="H34" i="3"/>
  <c r="D34" i="3"/>
  <c r="D63" i="3" s="1"/>
  <c r="C34" i="3"/>
  <c r="C63" i="3" s="1"/>
  <c r="C92" i="3" s="1"/>
  <c r="J31" i="3"/>
  <c r="B31" i="3"/>
  <c r="B89" i="3" s="1"/>
  <c r="B30" i="3"/>
  <c r="C23" i="3"/>
  <c r="D22" i="3"/>
  <c r="D21" i="3"/>
  <c r="C18" i="3"/>
  <c r="D17" i="3"/>
  <c r="D16" i="3"/>
  <c r="J15" i="3"/>
  <c r="C13" i="3"/>
  <c r="D12" i="3"/>
  <c r="J11" i="3"/>
  <c r="D11" i="3"/>
  <c r="J8" i="3"/>
  <c r="C7" i="3"/>
  <c r="J6" i="3"/>
  <c r="J5" i="3"/>
  <c r="C100" i="3" l="1"/>
  <c r="J7" i="3"/>
  <c r="J10" i="3" s="1"/>
  <c r="C105" i="3"/>
  <c r="K7" i="3"/>
  <c r="J67" i="3"/>
  <c r="J38" i="3"/>
  <c r="I42" i="3"/>
  <c r="I47" i="3" s="1"/>
  <c r="I100" i="3"/>
  <c r="I105" i="3" s="1"/>
  <c r="C36" i="3"/>
  <c r="C65" i="3" s="1"/>
  <c r="H7" i="3"/>
  <c r="H10" i="3" s="1"/>
  <c r="H13" i="3" s="1"/>
  <c r="C110" i="3"/>
  <c r="L7" i="3"/>
  <c r="J45" i="3"/>
  <c r="J96" i="3"/>
  <c r="I71" i="3"/>
  <c r="I76" i="3" s="1"/>
  <c r="J95" i="3"/>
  <c r="J44" i="3"/>
  <c r="D40" i="3"/>
  <c r="D45" i="3" s="1"/>
  <c r="D50" i="3"/>
  <c r="H36" i="3"/>
  <c r="H39" i="3" s="1"/>
  <c r="H42" i="3" s="1"/>
  <c r="D79" i="3"/>
  <c r="D92" i="3"/>
  <c r="D69" i="3"/>
  <c r="D74" i="3" s="1"/>
  <c r="J37" i="3"/>
  <c r="J40" i="3"/>
  <c r="C47" i="3"/>
  <c r="J36" i="3" s="1"/>
  <c r="C52" i="3"/>
  <c r="D64" i="3"/>
  <c r="C76" i="3"/>
  <c r="C81" i="3"/>
  <c r="J65" i="3" s="1"/>
  <c r="H92" i="3"/>
  <c r="C26" i="3"/>
  <c r="M7" i="3" s="1"/>
  <c r="J34" i="3"/>
  <c r="J35" i="3"/>
  <c r="D41" i="3"/>
  <c r="D46" i="3" s="1"/>
  <c r="J63" i="3"/>
  <c r="C42" i="3"/>
  <c r="C71" i="3"/>
  <c r="J99" i="2"/>
  <c r="J98" i="2"/>
  <c r="J94" i="2"/>
  <c r="J92" i="2"/>
  <c r="J90" i="2"/>
  <c r="J89" i="2"/>
  <c r="J43" i="2"/>
  <c r="J42" i="2"/>
  <c r="J38" i="2"/>
  <c r="J36" i="2"/>
  <c r="J34" i="2"/>
  <c r="J33" i="2"/>
  <c r="M10" i="3" l="1"/>
  <c r="M13" i="3" s="1"/>
  <c r="M18" i="3" s="1"/>
  <c r="K10" i="3"/>
  <c r="K13" i="3" s="1"/>
  <c r="K18" i="3" s="1"/>
  <c r="J68" i="3"/>
  <c r="J71" i="3" s="1"/>
  <c r="J76" i="3" s="1"/>
  <c r="H84" i="3" s="1"/>
  <c r="L10" i="3"/>
  <c r="L13" i="3" s="1"/>
  <c r="L18" i="3" s="1"/>
  <c r="J13" i="3"/>
  <c r="J18" i="3" s="1"/>
  <c r="H26" i="3" s="1"/>
  <c r="J39" i="3"/>
  <c r="J42" i="3" s="1"/>
  <c r="J47" i="3" s="1"/>
  <c r="H55" i="3" s="1"/>
  <c r="H47" i="3"/>
  <c r="J92" i="3"/>
  <c r="D80" i="3"/>
  <c r="D70" i="3"/>
  <c r="D75" i="3" s="1"/>
  <c r="D93" i="3"/>
  <c r="H18" i="3"/>
  <c r="D108" i="3"/>
  <c r="D98" i="3"/>
  <c r="D103" i="3" s="1"/>
  <c r="C94" i="3"/>
  <c r="H94" i="3" s="1"/>
  <c r="H97" i="3" s="1"/>
  <c r="H100" i="3" s="1"/>
  <c r="H65" i="3"/>
  <c r="H68" i="3" s="1"/>
  <c r="H71" i="3" s="1"/>
  <c r="C113" i="3"/>
  <c r="J94" i="3" s="1"/>
  <c r="J97" i="3" s="1"/>
  <c r="J100" i="3" s="1"/>
  <c r="C84" i="3"/>
  <c r="C55" i="3"/>
  <c r="C106" i="2"/>
  <c r="C101" i="2"/>
  <c r="C96" i="2"/>
  <c r="C78" i="2"/>
  <c r="C73" i="2"/>
  <c r="C68" i="2"/>
  <c r="C50" i="2"/>
  <c r="C45" i="2"/>
  <c r="C40" i="2"/>
  <c r="C100" i="2"/>
  <c r="C99" i="2"/>
  <c r="C44" i="2"/>
  <c r="C43" i="2"/>
  <c r="C105" i="2"/>
  <c r="C104" i="2"/>
  <c r="C77" i="2"/>
  <c r="C76" i="2"/>
  <c r="C49" i="2"/>
  <c r="C48" i="2"/>
  <c r="C95" i="2"/>
  <c r="C94" i="2"/>
  <c r="J86" i="2"/>
  <c r="B85" i="2"/>
  <c r="B57" i="2"/>
  <c r="B29" i="2"/>
  <c r="D21" i="2"/>
  <c r="D20" i="2"/>
  <c r="D16" i="2"/>
  <c r="D15" i="2"/>
  <c r="D11" i="2"/>
  <c r="D10" i="2"/>
  <c r="I101" i="2"/>
  <c r="B98" i="2"/>
  <c r="I96" i="2"/>
  <c r="G94" i="2"/>
  <c r="B93" i="2"/>
  <c r="G91" i="2"/>
  <c r="B80" i="2"/>
  <c r="C72" i="2"/>
  <c r="J71" i="2"/>
  <c r="H71" i="2"/>
  <c r="C71" i="2"/>
  <c r="J70" i="2"/>
  <c r="H70" i="2"/>
  <c r="B70" i="2"/>
  <c r="I68" i="2"/>
  <c r="I73" i="2" s="1"/>
  <c r="C67" i="2"/>
  <c r="H66" i="2"/>
  <c r="J66" i="2" s="1"/>
  <c r="G66" i="2"/>
  <c r="C66" i="2"/>
  <c r="B65" i="2"/>
  <c r="H64" i="2"/>
  <c r="J64" i="2" s="1"/>
  <c r="G63" i="2"/>
  <c r="H62" i="2"/>
  <c r="J62" i="2" s="1"/>
  <c r="H61" i="2"/>
  <c r="J58" i="2"/>
  <c r="B58" i="2"/>
  <c r="B52" i="2"/>
  <c r="B108" i="2" s="1"/>
  <c r="I45" i="2"/>
  <c r="H43" i="2"/>
  <c r="H42" i="2"/>
  <c r="H98" i="2" s="1"/>
  <c r="B42" i="2"/>
  <c r="I40" i="2"/>
  <c r="C39" i="2"/>
  <c r="H38" i="2"/>
  <c r="G38" i="2"/>
  <c r="C38" i="2"/>
  <c r="B37" i="2"/>
  <c r="H36" i="2"/>
  <c r="G35" i="2"/>
  <c r="H34" i="2"/>
  <c r="D34" i="2"/>
  <c r="D62" i="2" s="1"/>
  <c r="C34" i="2"/>
  <c r="C62" i="2" s="1"/>
  <c r="C90" i="2" s="1"/>
  <c r="H33" i="2"/>
  <c r="D33" i="2"/>
  <c r="D61" i="2" s="1"/>
  <c r="C33" i="2"/>
  <c r="C61" i="2" s="1"/>
  <c r="J30" i="2"/>
  <c r="B30" i="2"/>
  <c r="B86" i="2" s="1"/>
  <c r="C22" i="2"/>
  <c r="C17" i="2"/>
  <c r="J15" i="2"/>
  <c r="J14" i="2"/>
  <c r="C12" i="2"/>
  <c r="J10" i="2"/>
  <c r="I9" i="2"/>
  <c r="I12" i="2" s="1"/>
  <c r="I17" i="2" s="1"/>
  <c r="J8" i="2"/>
  <c r="J7" i="2"/>
  <c r="H7" i="2"/>
  <c r="H9" i="2" s="1"/>
  <c r="C7" i="2"/>
  <c r="C35" i="2" s="1"/>
  <c r="C63" i="2" s="1"/>
  <c r="C91" i="2" s="1"/>
  <c r="J6" i="2"/>
  <c r="J5" i="2"/>
  <c r="H76" i="3" l="1"/>
  <c r="D109" i="3"/>
  <c r="D99" i="3"/>
  <c r="D104" i="3" s="1"/>
  <c r="J105" i="3"/>
  <c r="H113" i="3" s="1"/>
  <c r="H105" i="3"/>
  <c r="C25" i="2"/>
  <c r="J63" i="2"/>
  <c r="D48" i="2"/>
  <c r="D38" i="2"/>
  <c r="D43" i="2" s="1"/>
  <c r="C89" i="2"/>
  <c r="H12" i="2"/>
  <c r="H17" i="2" s="1"/>
  <c r="D76" i="2"/>
  <c r="D89" i="2"/>
  <c r="D66" i="2"/>
  <c r="D71" i="2" s="1"/>
  <c r="H90" i="2"/>
  <c r="H92" i="2"/>
  <c r="H94" i="2"/>
  <c r="J61" i="2"/>
  <c r="J9" i="2"/>
  <c r="J12" i="2" s="1"/>
  <c r="J17" i="2" s="1"/>
  <c r="H25" i="2" s="1"/>
  <c r="H89" i="2"/>
  <c r="D67" i="2"/>
  <c r="D72" i="2" s="1"/>
  <c r="D90" i="2"/>
  <c r="D77" i="2"/>
  <c r="H99" i="2"/>
  <c r="D39" i="2"/>
  <c r="D44" i="2" s="1"/>
  <c r="D49" i="2"/>
  <c r="J99" i="1"/>
  <c r="J98" i="1"/>
  <c r="J94" i="1"/>
  <c r="J92" i="1"/>
  <c r="J90" i="1"/>
  <c r="J89" i="1"/>
  <c r="J43" i="1"/>
  <c r="J42" i="1"/>
  <c r="J38" i="1"/>
  <c r="J36" i="1"/>
  <c r="J34" i="1"/>
  <c r="J33" i="1"/>
  <c r="J5" i="1"/>
  <c r="C109" i="2" l="1"/>
  <c r="C53" i="2"/>
  <c r="C81" i="2"/>
  <c r="J35" i="2"/>
  <c r="H63" i="2"/>
  <c r="H35" i="2"/>
  <c r="D105" i="2"/>
  <c r="D95" i="2"/>
  <c r="D100" i="2" s="1"/>
  <c r="J37" i="2"/>
  <c r="J40" i="2" s="1"/>
  <c r="J45" i="2" s="1"/>
  <c r="H53" i="2" s="1"/>
  <c r="J65" i="2"/>
  <c r="J68" i="2" s="1"/>
  <c r="J73" i="2" s="1"/>
  <c r="H81" i="2" s="1"/>
  <c r="D94" i="2"/>
  <c r="D99" i="2" s="1"/>
  <c r="D104" i="2"/>
  <c r="H91" i="2"/>
  <c r="H93" i="2" s="1"/>
  <c r="H96" i="2" s="1"/>
  <c r="H101" i="2" s="1"/>
  <c r="J91" i="2"/>
  <c r="J93" i="1"/>
  <c r="J96" i="1" s="1"/>
  <c r="J91" i="1"/>
  <c r="J71" i="1"/>
  <c r="J70" i="1"/>
  <c r="J68" i="1"/>
  <c r="J66" i="1"/>
  <c r="J65" i="1"/>
  <c r="J63" i="1"/>
  <c r="J64" i="1"/>
  <c r="J62" i="1"/>
  <c r="J61" i="1"/>
  <c r="J15" i="1"/>
  <c r="J14" i="1"/>
  <c r="J10" i="1"/>
  <c r="J6" i="1"/>
  <c r="J8" i="1"/>
  <c r="G94" i="1"/>
  <c r="G91" i="1"/>
  <c r="G38" i="1"/>
  <c r="G35" i="1"/>
  <c r="B98" i="1"/>
  <c r="B93" i="1"/>
  <c r="B70" i="1"/>
  <c r="B65" i="1"/>
  <c r="B108" i="1"/>
  <c r="B80" i="1"/>
  <c r="B52" i="1"/>
  <c r="C106" i="1"/>
  <c r="C100" i="1"/>
  <c r="H99" i="1"/>
  <c r="C99" i="1"/>
  <c r="C101" i="1" s="1"/>
  <c r="H98" i="1"/>
  <c r="I96" i="1"/>
  <c r="I101" i="1" s="1"/>
  <c r="C95" i="1"/>
  <c r="C96" i="1" s="1"/>
  <c r="H94" i="1"/>
  <c r="C94" i="1"/>
  <c r="H92" i="1"/>
  <c r="H90" i="1"/>
  <c r="D90" i="1"/>
  <c r="D105" i="1" s="1"/>
  <c r="C90" i="1"/>
  <c r="H89" i="1"/>
  <c r="D89" i="1"/>
  <c r="D104" i="1" s="1"/>
  <c r="C89" i="1"/>
  <c r="C91" i="1" s="1"/>
  <c r="J86" i="1"/>
  <c r="B86" i="1"/>
  <c r="C78" i="1"/>
  <c r="C50" i="1"/>
  <c r="B42" i="1"/>
  <c r="B37" i="1"/>
  <c r="H65" i="2" l="1"/>
  <c r="H68" i="2" s="1"/>
  <c r="H73" i="2" s="1"/>
  <c r="J93" i="2"/>
  <c r="J96" i="2" s="1"/>
  <c r="J101" i="2" s="1"/>
  <c r="H109" i="2" s="1"/>
  <c r="H37" i="2"/>
  <c r="H40" i="2" s="1"/>
  <c r="H45" i="2" s="1"/>
  <c r="C109" i="1"/>
  <c r="H91" i="1"/>
  <c r="J101" i="1"/>
  <c r="H109" i="1" s="1"/>
  <c r="D94" i="1"/>
  <c r="D99" i="1" s="1"/>
  <c r="H93" i="1"/>
  <c r="D95" i="1"/>
  <c r="D100" i="1" s="1"/>
  <c r="D21" i="1"/>
  <c r="D20" i="1"/>
  <c r="C22" i="1"/>
  <c r="D16" i="1"/>
  <c r="D15" i="1"/>
  <c r="D11" i="1"/>
  <c r="D10" i="1"/>
  <c r="C72" i="1"/>
  <c r="H71" i="1"/>
  <c r="C71" i="1"/>
  <c r="C73" i="1" s="1"/>
  <c r="H70" i="1"/>
  <c r="I68" i="1"/>
  <c r="I73" i="1" s="1"/>
  <c r="C67" i="1"/>
  <c r="C68" i="1" s="1"/>
  <c r="H66" i="1"/>
  <c r="G66" i="1"/>
  <c r="C66" i="1"/>
  <c r="H64" i="1"/>
  <c r="G63" i="1"/>
  <c r="H62" i="1"/>
  <c r="H61" i="1"/>
  <c r="J58" i="1"/>
  <c r="B58" i="1"/>
  <c r="C44" i="1"/>
  <c r="H43" i="1"/>
  <c r="H42" i="1"/>
  <c r="I40" i="1"/>
  <c r="I45" i="1" s="1"/>
  <c r="C39" i="1"/>
  <c r="H38" i="1"/>
  <c r="C38" i="1"/>
  <c r="C40" i="1" s="1"/>
  <c r="H36" i="1"/>
  <c r="H34" i="1"/>
  <c r="D34" i="1"/>
  <c r="C34" i="1"/>
  <c r="C62" i="1" s="1"/>
  <c r="H33" i="1"/>
  <c r="D33" i="1"/>
  <c r="C33" i="1"/>
  <c r="C61" i="1" s="1"/>
  <c r="C63" i="1" s="1"/>
  <c r="J30" i="1"/>
  <c r="B30" i="1"/>
  <c r="C17" i="1"/>
  <c r="C12" i="1"/>
  <c r="I9" i="1"/>
  <c r="I12" i="1" s="1"/>
  <c r="I17" i="1" s="1"/>
  <c r="J7" i="1"/>
  <c r="C7" i="1"/>
  <c r="C25" i="1" s="1"/>
  <c r="H96" i="1" l="1"/>
  <c r="H101" i="1" s="1"/>
  <c r="D62" i="1"/>
  <c r="D49" i="1"/>
  <c r="D61" i="1"/>
  <c r="D48" i="1"/>
  <c r="C45" i="1"/>
  <c r="J9" i="1"/>
  <c r="J12" i="1" s="1"/>
  <c r="J17" i="1" s="1"/>
  <c r="H25" i="1" s="1"/>
  <c r="H7" i="1"/>
  <c r="H9" i="1" s="1"/>
  <c r="H63" i="1"/>
  <c r="C81" i="1"/>
  <c r="H12" i="1"/>
  <c r="H17" i="1" s="1"/>
  <c r="D38" i="1"/>
  <c r="D43" i="1" s="1"/>
  <c r="D39" i="1"/>
  <c r="D44" i="1" s="1"/>
  <c r="C35" i="1"/>
  <c r="H65" i="1"/>
  <c r="H68" i="1" s="1"/>
  <c r="H73" i="1" s="1"/>
  <c r="J37" i="1" l="1"/>
  <c r="J40" i="1" s="1"/>
  <c r="J45" i="1" s="1"/>
  <c r="H53" i="1" s="1"/>
  <c r="J35" i="1"/>
  <c r="D66" i="1"/>
  <c r="D71" i="1" s="1"/>
  <c r="D76" i="1"/>
  <c r="D67" i="1"/>
  <c r="D72" i="1" s="1"/>
  <c r="D77" i="1"/>
  <c r="J73" i="1"/>
  <c r="H81" i="1" s="1"/>
  <c r="C53" i="1"/>
  <c r="H35" i="1"/>
  <c r="H37" i="1" l="1"/>
  <c r="H40" i="1" s="1"/>
  <c r="H45" i="1" s="1"/>
</calcChain>
</file>

<file path=xl/sharedStrings.xml><?xml version="1.0" encoding="utf-8"?>
<sst xmlns="http://schemas.openxmlformats.org/spreadsheetml/2006/main" count="463" uniqueCount="46">
  <si>
    <t>Suministro 109048</t>
  </si>
  <si>
    <t>MEDIDOR PRINCIPAL</t>
  </si>
  <si>
    <t>Descripción</t>
  </si>
  <si>
    <t>Precio Unit.</t>
  </si>
  <si>
    <t>Importe</t>
  </si>
  <si>
    <t>Importe M1</t>
  </si>
  <si>
    <t>Lectura Actual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</si>
  <si>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</si>
  <si>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</si>
  <si>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</si>
  <si>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</si>
  <si>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</si>
  <si>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</si>
  <si>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</si>
  <si>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I.G.V.</t>
  </si>
  <si>
    <t>Electrificación Rural (Ley N 28749)</t>
  </si>
  <si>
    <t>SUBTOTAL DEL MES</t>
  </si>
  <si>
    <t>Ajuste sencillo mes anterior</t>
  </si>
  <si>
    <t>Ajuste sencillo mes actual</t>
  </si>
  <si>
    <t>TOTAL IMPORTES</t>
  </si>
  <si>
    <t>TOTAL A PAGAR - REDONDEO</t>
  </si>
  <si>
    <t>Consumo</t>
  </si>
  <si>
    <t>Importe M2</t>
  </si>
  <si>
    <t>Importe MP</t>
  </si>
  <si>
    <t>Suministro 1395500</t>
  </si>
  <si>
    <t>Consumo Energía JUNIO 2015</t>
  </si>
  <si>
    <t>FECHA DE VENCIMIENTO: 06-JUL-2015</t>
  </si>
  <si>
    <t>(17/06/15)</t>
  </si>
  <si>
    <t>(19/05/15)</t>
  </si>
  <si>
    <t>MEDIDOR 1 - M1 (Sr. Pedro Luna)</t>
  </si>
  <si>
    <t>MEDIDOR 2 - M2 (Sr. Roberto Valdivieso)</t>
  </si>
  <si>
    <t>MEDIDOR 3 - M2 (Sr. Abel Ludeña)</t>
  </si>
  <si>
    <t>MEDIDOR P- MP (Sra. Ursula Barrientos)</t>
  </si>
  <si>
    <t>Sr. Pedro Luna</t>
  </si>
  <si>
    <t>Sr. Roberto Valdivieso</t>
  </si>
  <si>
    <t>Sr. Abel Ludeña</t>
  </si>
  <si>
    <t>Sra. Ursula Barrientos</t>
  </si>
  <si>
    <t>Importe M3</t>
  </si>
  <si>
    <t>TOTAL A PAGAR</t>
  </si>
  <si>
    <t>Consumo Energía JULIO 2015</t>
  </si>
  <si>
    <t>(16/07/15)</t>
  </si>
  <si>
    <t>FECHA DE VENCIMIENTO: 05-AGO-2015</t>
  </si>
  <si>
    <t>(18/08/15)</t>
  </si>
  <si>
    <t>Nota Débito Res. Nº 130-137-2015-OS/CD</t>
  </si>
  <si>
    <t>MEDIDOR 3 - M3 (Sr. Abel Ludeña)</t>
  </si>
  <si>
    <t>Consumo Energía AGOSTO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</si>
</sst>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b/>
      <sz val="7"/>
      <color rgb="FF002060"/>
      <name val="Calibri"/>
      <family val="2"/>
      <scheme val="minor"/>
    </font>
    <font>
      <b/>
      <sz val="6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Fill="1" applyBorder="1"/>
    <xf numFmtId="164" fontId="5" fillId="0" borderId="0" xfId="0" applyNumberFormat="1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2" fontId="5" fillId="2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2" fontId="5" fillId="2" borderId="0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8" fontId="7" fillId="4" borderId="0" xfId="0" applyNumberFormat="1" applyFont="1" applyFill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8" fontId="5" fillId="0" borderId="0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0" borderId="17" xfId="0" applyFont="1" applyBorder="1"/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85" zoomScale="130" zoomScaleNormal="130" workbookViewId="0">
      <selection activeCell="F24" sqref="F24:H24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25</v>
      </c>
      <c r="C2" s="2"/>
      <c r="D2" s="2"/>
      <c r="E2" s="2"/>
      <c r="F2" s="2"/>
      <c r="G2" s="3"/>
      <c r="H2" s="2"/>
      <c r="I2" s="2"/>
      <c r="J2" s="4" t="s">
        <v>26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6" t="s">
        <v>1</v>
      </c>
      <c r="C4" s="77"/>
      <c r="D4" s="78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8" t="s">
        <v>6</v>
      </c>
      <c r="C5" s="9">
        <v>28893.1</v>
      </c>
      <c r="D5" s="10" t="s">
        <v>27</v>
      </c>
      <c r="E5" s="11"/>
      <c r="F5" s="5" t="s">
        <v>7</v>
      </c>
      <c r="G5" s="12"/>
      <c r="H5" s="13">
        <v>2.4500000000000002</v>
      </c>
      <c r="I5" s="13"/>
      <c r="J5" s="14">
        <f>(H5/4)</f>
        <v>0.61250000000000004</v>
      </c>
      <c r="K5" s="15"/>
      <c r="L5" s="16"/>
    </row>
    <row r="6" spans="2:12" ht="10.15" customHeight="1" x14ac:dyDescent="0.25">
      <c r="B6" s="60" t="s">
        <v>8</v>
      </c>
      <c r="C6" s="61">
        <v>28562.9</v>
      </c>
      <c r="D6" s="62" t="s">
        <v>28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17" t="s">
        <v>10</v>
      </c>
      <c r="C7" s="18">
        <f>(C5-C6)</f>
        <v>330.19999999999709</v>
      </c>
      <c r="D7" s="19" t="s">
        <v>11</v>
      </c>
      <c r="E7" s="11"/>
      <c r="F7" s="5" t="s">
        <v>12</v>
      </c>
      <c r="G7" s="12">
        <v>0.42320000000000002</v>
      </c>
      <c r="H7" s="20">
        <f>(C7*G7)</f>
        <v>139.74063999999876</v>
      </c>
      <c r="I7" s="20"/>
      <c r="J7" s="21">
        <f>(C12*G7)</f>
        <v>0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73" t="s">
        <v>29</v>
      </c>
      <c r="C9" s="79"/>
      <c r="D9" s="80"/>
      <c r="E9" s="5"/>
      <c r="F9" s="5" t="s">
        <v>14</v>
      </c>
      <c r="G9" s="12"/>
      <c r="H9" s="13">
        <f>((SUM(H5:H8))*0.18)</f>
        <v>26.989315199999773</v>
      </c>
      <c r="I9" s="13">
        <f>((SUM(I5:I8))*0.18)</f>
        <v>0</v>
      </c>
      <c r="J9" s="13">
        <f>((SUM(J5:J8))*0.18)</f>
        <v>0.45900000000000002</v>
      </c>
      <c r="K9" s="24"/>
      <c r="L9" s="24"/>
    </row>
    <row r="10" spans="2:12" ht="10.15" customHeight="1" x14ac:dyDescent="0.25">
      <c r="B10" s="25" t="s">
        <v>6</v>
      </c>
      <c r="C10" s="26">
        <v>0</v>
      </c>
      <c r="D10" s="27" t="str">
        <f>D5</f>
        <v>(17/06/15)</v>
      </c>
      <c r="E10" s="5"/>
      <c r="F10" s="5" t="s">
        <v>15</v>
      </c>
      <c r="G10" s="12">
        <v>7.7000000000000002E-3</v>
      </c>
      <c r="H10" s="13">
        <v>2.54</v>
      </c>
      <c r="I10" s="13"/>
      <c r="J10" s="14">
        <f>(H10/4)</f>
        <v>0.63500000000000001</v>
      </c>
      <c r="K10" s="15"/>
      <c r="L10" s="16"/>
    </row>
    <row r="11" spans="2:12" ht="10.15" customHeight="1" x14ac:dyDescent="0.25">
      <c r="B11" s="60" t="s">
        <v>8</v>
      </c>
      <c r="C11" s="61">
        <v>0</v>
      </c>
      <c r="D11" s="62" t="str">
        <f>D6</f>
        <v>(19/05/15)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17" t="s">
        <v>10</v>
      </c>
      <c r="C12" s="18">
        <f>(C10-C11)</f>
        <v>0</v>
      </c>
      <c r="D12" s="19" t="s">
        <v>11</v>
      </c>
      <c r="E12" s="11"/>
      <c r="F12" s="5" t="s">
        <v>16</v>
      </c>
      <c r="G12" s="12"/>
      <c r="H12" s="13">
        <f>SUM(H5:H8)+SUM(H9:H10)</f>
        <v>179.46995519999854</v>
      </c>
      <c r="I12" s="13">
        <f t="shared" ref="I12:J12" si="0">SUM(I5:I8)+SUM(I9:I10)</f>
        <v>0</v>
      </c>
      <c r="J12" s="13">
        <f t="shared" si="0"/>
        <v>3.6440000000000001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73" t="s">
        <v>30</v>
      </c>
      <c r="C14" s="79"/>
      <c r="D14" s="80"/>
      <c r="E14" s="11"/>
      <c r="F14" s="5" t="s">
        <v>17</v>
      </c>
      <c r="G14" s="12"/>
      <c r="H14" s="13">
        <v>0.04</v>
      </c>
      <c r="I14" s="13"/>
      <c r="J14" s="13">
        <f>H14/4</f>
        <v>0.01</v>
      </c>
      <c r="K14" s="29"/>
      <c r="L14" s="29"/>
    </row>
    <row r="15" spans="2:12" ht="10.15" customHeight="1" x14ac:dyDescent="0.25">
      <c r="B15" s="25" t="s">
        <v>6</v>
      </c>
      <c r="C15" s="26">
        <v>57.5</v>
      </c>
      <c r="D15" s="27" t="str">
        <f>D5</f>
        <v>(17/06/15)</v>
      </c>
      <c r="E15" s="5"/>
      <c r="F15" s="5" t="s">
        <v>18</v>
      </c>
      <c r="G15" s="12"/>
      <c r="H15" s="13">
        <v>0.01</v>
      </c>
      <c r="I15" s="13"/>
      <c r="J15" s="30">
        <f>(H15/4)</f>
        <v>2.5000000000000001E-3</v>
      </c>
      <c r="K15" s="31"/>
      <c r="L15" s="28"/>
    </row>
    <row r="16" spans="2:12" ht="10.15" customHeight="1" x14ac:dyDescent="0.25">
      <c r="B16" s="60" t="s">
        <v>8</v>
      </c>
      <c r="C16" s="61">
        <v>0</v>
      </c>
      <c r="D16" s="62" t="str">
        <f>D6</f>
        <v>(19/05/15)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17" t="s">
        <v>10</v>
      </c>
      <c r="C17" s="18">
        <f>(C15-C16)</f>
        <v>57.5</v>
      </c>
      <c r="D17" s="19" t="s">
        <v>11</v>
      </c>
      <c r="E17" s="5"/>
      <c r="F17" s="33" t="s">
        <v>19</v>
      </c>
      <c r="G17" s="34"/>
      <c r="H17" s="35">
        <f>(H12+H14-H15)</f>
        <v>179.49995519999854</v>
      </c>
      <c r="I17" s="35">
        <f t="shared" ref="I17:J17" si="1">(I12+I14-I15)</f>
        <v>0</v>
      </c>
      <c r="J17" s="35">
        <f t="shared" si="1"/>
        <v>3.6515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73" t="s">
        <v>31</v>
      </c>
      <c r="C19" s="79"/>
      <c r="D19" s="80"/>
      <c r="E19" s="11"/>
    </row>
    <row r="20" spans="2:12" ht="10.15" customHeight="1" x14ac:dyDescent="0.25">
      <c r="B20" s="25" t="s">
        <v>6</v>
      </c>
      <c r="C20" s="26">
        <v>0</v>
      </c>
      <c r="D20" s="27" t="str">
        <f>D5</f>
        <v>(17/06/15)</v>
      </c>
      <c r="E20" s="11"/>
    </row>
    <row r="21" spans="2:12" ht="10.15" customHeight="1" x14ac:dyDescent="0.25">
      <c r="B21" s="60" t="s">
        <v>8</v>
      </c>
      <c r="C21" s="61">
        <v>0</v>
      </c>
      <c r="D21" s="62" t="str">
        <f>D6</f>
        <v>(19/05/15)</v>
      </c>
      <c r="E21" s="11"/>
    </row>
    <row r="22" spans="2:12" ht="10.15" customHeight="1" x14ac:dyDescent="0.25">
      <c r="B22" s="17" t="s">
        <v>10</v>
      </c>
      <c r="C22" s="18">
        <f>(C20-C21)</f>
        <v>0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73" t="s">
        <v>32</v>
      </c>
      <c r="C24" s="74"/>
      <c r="D24" s="75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272.69999999999709</v>
      </c>
      <c r="D25" s="40" t="s">
        <v>11</v>
      </c>
      <c r="E25" s="11"/>
      <c r="F25" s="33" t="s">
        <v>33</v>
      </c>
      <c r="G25" s="41"/>
      <c r="H25" s="42">
        <f>J17</f>
        <v>3.6515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">
        <v>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JUNIO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06-JUL-2015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76" t="s">
        <v>1</v>
      </c>
      <c r="C32" s="77"/>
      <c r="D32" s="78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28893.1</v>
      </c>
      <c r="D33" s="10" t="str">
        <f>D5</f>
        <v>(17/06/15)</v>
      </c>
      <c r="E33" s="11"/>
      <c r="F33" s="5" t="s">
        <v>7</v>
      </c>
      <c r="G33" s="12"/>
      <c r="H33" s="13">
        <f>H5</f>
        <v>2.4500000000000002</v>
      </c>
      <c r="I33" s="13"/>
      <c r="J33" s="14">
        <f>(H33/2)</f>
        <v>1.2250000000000001</v>
      </c>
      <c r="K33" s="15"/>
      <c r="L33" s="16"/>
    </row>
    <row r="34" spans="2:12" ht="10.15" customHeight="1" x14ac:dyDescent="0.25">
      <c r="B34" s="8" t="s">
        <v>8</v>
      </c>
      <c r="C34" s="9">
        <f>C6</f>
        <v>28562.9</v>
      </c>
      <c r="D34" s="10" t="str">
        <f>D6</f>
        <v>(19/05/15)</v>
      </c>
      <c r="E34" s="11"/>
      <c r="F34" s="5" t="s">
        <v>9</v>
      </c>
      <c r="G34" s="12"/>
      <c r="H34" s="13">
        <f>H6</f>
        <v>1.06</v>
      </c>
      <c r="I34" s="13"/>
      <c r="J34" s="14">
        <f>(H34/2)</f>
        <v>0.53</v>
      </c>
      <c r="K34" s="22"/>
      <c r="L34" s="23"/>
    </row>
    <row r="35" spans="2:12" ht="10.15" customHeight="1" x14ac:dyDescent="0.25">
      <c r="B35" s="17" t="s">
        <v>10</v>
      </c>
      <c r="C35" s="18">
        <f>(C33-C34)</f>
        <v>330.19999999999709</v>
      </c>
      <c r="D35" s="19" t="s">
        <v>11</v>
      </c>
      <c r="E35" s="11"/>
      <c r="F35" s="5" t="s">
        <v>12</v>
      </c>
      <c r="G35" s="12">
        <f>G7</f>
        <v>0.42320000000000002</v>
      </c>
      <c r="H35" s="20">
        <f>(C35*G35)</f>
        <v>139.74063999999876</v>
      </c>
      <c r="I35" s="20"/>
      <c r="J35" s="21">
        <f>(C45*G35)</f>
        <v>24.334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(H36/2)</f>
        <v>3.3450000000000002</v>
      </c>
      <c r="K36" s="24"/>
      <c r="L36" s="24"/>
    </row>
    <row r="37" spans="2:12" ht="10.15" customHeight="1" x14ac:dyDescent="0.25">
      <c r="B37" s="73" t="str">
        <f>B9</f>
        <v>MEDIDOR 1 - M1 (Sr. Pedro Luna)</v>
      </c>
      <c r="C37" s="74"/>
      <c r="D37" s="75"/>
      <c r="E37" s="5"/>
      <c r="F37" s="5" t="s">
        <v>14</v>
      </c>
      <c r="G37" s="12"/>
      <c r="H37" s="13">
        <f>((SUM(H33:H36))*0.18)</f>
        <v>26.989315199999773</v>
      </c>
      <c r="I37" s="13"/>
      <c r="J37" s="13">
        <f>((SUM(J33:J36))*0.18)</f>
        <v>5.2981199999999991</v>
      </c>
      <c r="K37" s="15"/>
      <c r="L37" s="28"/>
    </row>
    <row r="38" spans="2:12" ht="10.15" customHeight="1" x14ac:dyDescent="0.25">
      <c r="B38" s="50" t="s">
        <v>6</v>
      </c>
      <c r="C38" s="51">
        <f>C10</f>
        <v>0</v>
      </c>
      <c r="D38" s="27" t="str">
        <f>D33</f>
        <v>(17/06/15)</v>
      </c>
      <c r="E38" s="5"/>
      <c r="F38" s="5" t="s">
        <v>15</v>
      </c>
      <c r="G38" s="12">
        <f>G10</f>
        <v>7.7000000000000002E-3</v>
      </c>
      <c r="H38" s="13">
        <f>H10</f>
        <v>2.54</v>
      </c>
      <c r="I38" s="13"/>
      <c r="J38" s="14">
        <f>(H38/2)</f>
        <v>1.27</v>
      </c>
      <c r="K38" s="24"/>
      <c r="L38" s="24"/>
    </row>
    <row r="39" spans="2:12" ht="10.15" customHeight="1" x14ac:dyDescent="0.25">
      <c r="B39" s="52" t="s">
        <v>8</v>
      </c>
      <c r="C39" s="53">
        <f>C11</f>
        <v>0</v>
      </c>
      <c r="D39" s="10" t="str">
        <f>D34</f>
        <v>(19/05/15)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(C38-C39)</f>
        <v>0</v>
      </c>
      <c r="D40" s="19" t="s">
        <v>11</v>
      </c>
      <c r="E40" s="11"/>
      <c r="F40" s="5" t="s">
        <v>16</v>
      </c>
      <c r="G40" s="12"/>
      <c r="H40" s="13">
        <f>SUM(H33:H36)+SUM(H37:H38)</f>
        <v>179.46995519999854</v>
      </c>
      <c r="I40" s="13">
        <f t="shared" ref="I40:J40" si="2">SUM(I33:I36)+SUM(I37:I38)</f>
        <v>0</v>
      </c>
      <c r="J40" s="13">
        <f t="shared" si="2"/>
        <v>36.002119999999998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73" t="str">
        <f>B14</f>
        <v>MEDIDOR 2 - M2 (Sr. Roberto Valdivieso)</v>
      </c>
      <c r="C42" s="74"/>
      <c r="D42" s="75"/>
      <c r="E42" s="11"/>
      <c r="F42" s="5" t="s">
        <v>17</v>
      </c>
      <c r="G42" s="12"/>
      <c r="H42" s="13">
        <f>H14</f>
        <v>0.04</v>
      </c>
      <c r="I42" s="13"/>
      <c r="J42" s="13">
        <f>H42/2</f>
        <v>0.02</v>
      </c>
      <c r="K42" s="31"/>
      <c r="L42" s="28"/>
    </row>
    <row r="43" spans="2:12" ht="10.15" customHeight="1" x14ac:dyDescent="0.25">
      <c r="B43" s="25" t="s">
        <v>6</v>
      </c>
      <c r="C43" s="26">
        <v>57.5</v>
      </c>
      <c r="D43" s="27" t="str">
        <f>D38</f>
        <v>(17/06/15)</v>
      </c>
      <c r="E43" s="5"/>
      <c r="F43" s="5" t="s">
        <v>18</v>
      </c>
      <c r="G43" s="12"/>
      <c r="H43" s="13">
        <f>H15</f>
        <v>0.01</v>
      </c>
      <c r="I43" s="13"/>
      <c r="J43" s="30">
        <f>H43/2</f>
        <v>5.0000000000000001E-3</v>
      </c>
      <c r="K43" s="36"/>
      <c r="L43" s="36"/>
    </row>
    <row r="44" spans="2:12" ht="10.15" customHeight="1" x14ac:dyDescent="0.25">
      <c r="B44" s="8" t="s">
        <v>8</v>
      </c>
      <c r="C44" s="9">
        <f>C16</f>
        <v>0</v>
      </c>
      <c r="D44" s="10" t="str">
        <f>D39</f>
        <v>(19/05/15)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17" t="s">
        <v>10</v>
      </c>
      <c r="C45" s="18">
        <f>(C43-C44)</f>
        <v>57.5</v>
      </c>
      <c r="D45" s="19" t="s">
        <v>11</v>
      </c>
      <c r="E45" s="5"/>
      <c r="F45" s="33" t="s">
        <v>19</v>
      </c>
      <c r="G45" s="34"/>
      <c r="H45" s="35">
        <f>(H40+H42-H43)</f>
        <v>179.49995519999854</v>
      </c>
      <c r="I45" s="35">
        <f t="shared" ref="I45:J45" si="3">(I40+I42-I43)</f>
        <v>0</v>
      </c>
      <c r="J45" s="35">
        <f t="shared" si="3"/>
        <v>36.017119999999998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73" t="s">
        <v>31</v>
      </c>
      <c r="C47" s="79"/>
      <c r="D47" s="80"/>
      <c r="E47" s="11"/>
      <c r="K47" s="31"/>
      <c r="L47" s="45"/>
    </row>
    <row r="48" spans="2:12" ht="10.15" customHeight="1" x14ac:dyDescent="0.25">
      <c r="B48" s="25" t="s">
        <v>6</v>
      </c>
      <c r="C48" s="26">
        <v>0</v>
      </c>
      <c r="D48" s="27" t="str">
        <f>D33</f>
        <v>(17/06/15)</v>
      </c>
      <c r="E48" s="11"/>
      <c r="K48" s="31"/>
      <c r="L48" s="45"/>
    </row>
    <row r="49" spans="2:12" ht="10.15" customHeight="1" x14ac:dyDescent="0.25">
      <c r="B49" s="8" t="s">
        <v>8</v>
      </c>
      <c r="C49" s="9">
        <v>0</v>
      </c>
      <c r="D49" s="10" t="str">
        <f>D34</f>
        <v>(19/05/15)</v>
      </c>
      <c r="E49" s="11"/>
      <c r="K49" s="31"/>
      <c r="L49" s="45"/>
    </row>
    <row r="50" spans="2:12" ht="10.15" customHeight="1" x14ac:dyDescent="0.25">
      <c r="B50" s="17" t="s">
        <v>10</v>
      </c>
      <c r="C50" s="18">
        <f>(C48-C49)</f>
        <v>0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73" t="str">
        <f>B24</f>
        <v>MEDIDOR P- MP (Sra. Ursula Barrientos)</v>
      </c>
      <c r="C52" s="74"/>
      <c r="D52" s="75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(C35-C40-C45)</f>
        <v>272.69999999999709</v>
      </c>
      <c r="D53" s="40" t="s">
        <v>11</v>
      </c>
      <c r="E53" s="11"/>
      <c r="F53" s="33" t="s">
        <v>34</v>
      </c>
      <c r="G53" s="41"/>
      <c r="H53" s="42">
        <f>J45</f>
        <v>36.017119999999998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">
        <v>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JUNIO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06-JUL-2015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76" t="s">
        <v>1</v>
      </c>
      <c r="C60" s="77"/>
      <c r="D60" s="78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28893.1</v>
      </c>
      <c r="D61" s="10" t="str">
        <f>D33</f>
        <v>(17/06/15)</v>
      </c>
      <c r="E61" s="11"/>
      <c r="F61" s="5" t="s">
        <v>7</v>
      </c>
      <c r="G61" s="12"/>
      <c r="H61" s="13">
        <f>H5</f>
        <v>2.4500000000000002</v>
      </c>
      <c r="I61" s="13"/>
      <c r="J61" s="14">
        <f>(H61/4)</f>
        <v>0.61250000000000004</v>
      </c>
      <c r="K61" s="15"/>
      <c r="L61" s="16"/>
    </row>
    <row r="62" spans="2:12" ht="10.15" customHeight="1" x14ac:dyDescent="0.25">
      <c r="B62" s="60" t="s">
        <v>8</v>
      </c>
      <c r="C62" s="61">
        <f>C34</f>
        <v>28562.9</v>
      </c>
      <c r="D62" s="62" t="str">
        <f>D34</f>
        <v>(19/05/15)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(C61-C62)</f>
        <v>330.19999999999709</v>
      </c>
      <c r="D63" s="19" t="s">
        <v>11</v>
      </c>
      <c r="E63" s="11"/>
      <c r="F63" s="5" t="s">
        <v>12</v>
      </c>
      <c r="G63" s="12">
        <f>G7</f>
        <v>0.42320000000000002</v>
      </c>
      <c r="H63" s="20">
        <f>(C63*G63)</f>
        <v>139.74063999999876</v>
      </c>
      <c r="I63" s="20"/>
      <c r="J63" s="21">
        <f>(C78*G63)</f>
        <v>0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73" t="str">
        <f>B9</f>
        <v>MEDIDOR 1 - M1 (Sr. Pedro Luna)</v>
      </c>
      <c r="C65" s="74"/>
      <c r="D65" s="75"/>
      <c r="E65" s="5"/>
      <c r="F65" s="5" t="s">
        <v>14</v>
      </c>
      <c r="G65" s="12"/>
      <c r="H65" s="13">
        <f>((SUM(H61:H64))*0.18)</f>
        <v>26.989315199999773</v>
      </c>
      <c r="I65" s="13"/>
      <c r="J65" s="13">
        <f>((SUM(J61:J64))*0.18)</f>
        <v>0.45900000000000002</v>
      </c>
      <c r="K65" s="15"/>
      <c r="L65" s="28"/>
    </row>
    <row r="66" spans="2:12" ht="10.15" customHeight="1" x14ac:dyDescent="0.25">
      <c r="B66" s="50" t="s">
        <v>6</v>
      </c>
      <c r="C66" s="51">
        <f>C10</f>
        <v>0</v>
      </c>
      <c r="D66" s="27" t="str">
        <f>D61</f>
        <v>(17/06/15)</v>
      </c>
      <c r="E66" s="5"/>
      <c r="F66" s="5" t="s">
        <v>15</v>
      </c>
      <c r="G66" s="12">
        <f>G10</f>
        <v>7.7000000000000002E-3</v>
      </c>
      <c r="H66" s="13">
        <f>H10</f>
        <v>2.54</v>
      </c>
      <c r="I66" s="13"/>
      <c r="J66" s="14">
        <f>(H66/4)</f>
        <v>0.63500000000000001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(19/05/15)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(C66-C67)</f>
        <v>0</v>
      </c>
      <c r="D68" s="19" t="s">
        <v>11</v>
      </c>
      <c r="E68" s="11"/>
      <c r="F68" s="5" t="s">
        <v>16</v>
      </c>
      <c r="G68" s="12"/>
      <c r="H68" s="13">
        <f>SUM(H61:H64)+SUM(H65:H66)</f>
        <v>179.46995519999854</v>
      </c>
      <c r="I68" s="13">
        <f t="shared" ref="I68" si="4">SUM(I61:I64)+SUM(I65:I66)</f>
        <v>0</v>
      </c>
      <c r="J68" s="13">
        <f>SUM(J61:J64)+SUM(J65:J66)</f>
        <v>3.6440000000000001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73" t="str">
        <f>B14</f>
        <v>MEDIDOR 2 - M2 (Sr. Roberto Valdivieso)</v>
      </c>
      <c r="C70" s="74"/>
      <c r="D70" s="75"/>
      <c r="E70" s="11"/>
      <c r="F70" s="5" t="s">
        <v>17</v>
      </c>
      <c r="G70" s="12"/>
      <c r="H70" s="13">
        <f>H14</f>
        <v>0.04</v>
      </c>
      <c r="I70" s="13"/>
      <c r="J70" s="13">
        <f>H70/4</f>
        <v>0.01</v>
      </c>
      <c r="K70" s="45"/>
      <c r="L70" s="45"/>
    </row>
    <row r="71" spans="2:12" ht="10.15" customHeight="1" x14ac:dyDescent="0.25">
      <c r="B71" s="25" t="s">
        <v>6</v>
      </c>
      <c r="C71" s="26">
        <f>C15</f>
        <v>57.5</v>
      </c>
      <c r="D71" s="27" t="str">
        <f>D66</f>
        <v>(17/06/15)</v>
      </c>
      <c r="E71" s="5"/>
      <c r="F71" s="5" t="s">
        <v>18</v>
      </c>
      <c r="G71" s="12"/>
      <c r="H71" s="13">
        <f>H15</f>
        <v>0.01</v>
      </c>
      <c r="I71" s="13"/>
      <c r="J71" s="30">
        <f>H71/4</f>
        <v>2.5000000000000001E-3</v>
      </c>
      <c r="K71" s="45"/>
      <c r="L71" s="45"/>
    </row>
    <row r="72" spans="2:12" ht="10.15" customHeight="1" x14ac:dyDescent="0.25">
      <c r="B72" s="60" t="s">
        <v>8</v>
      </c>
      <c r="C72" s="61">
        <f>C16</f>
        <v>0</v>
      </c>
      <c r="D72" s="62" t="str">
        <f>D67</f>
        <v>(19/05/15)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17" t="s">
        <v>10</v>
      </c>
      <c r="C73" s="18">
        <f>(C71-C72)</f>
        <v>57.5</v>
      </c>
      <c r="D73" s="19" t="s">
        <v>11</v>
      </c>
      <c r="E73" s="5"/>
      <c r="F73" s="33" t="s">
        <v>19</v>
      </c>
      <c r="G73" s="34"/>
      <c r="H73" s="35">
        <f>(H68+H70-H71)</f>
        <v>179.49995519999854</v>
      </c>
      <c r="I73" s="35">
        <f t="shared" ref="I73:J73" si="5">(I68+I70-I71)</f>
        <v>0</v>
      </c>
      <c r="J73" s="35">
        <f t="shared" si="5"/>
        <v>3.6515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73" t="s">
        <v>31</v>
      </c>
      <c r="C75" s="79"/>
      <c r="D75" s="80"/>
      <c r="E75" s="11"/>
      <c r="K75" s="28"/>
      <c r="L75" s="28"/>
    </row>
    <row r="76" spans="2:12" ht="10.15" customHeight="1" x14ac:dyDescent="0.25">
      <c r="B76" s="25" t="s">
        <v>6</v>
      </c>
      <c r="C76" s="26">
        <v>0</v>
      </c>
      <c r="D76" s="27" t="str">
        <f>D61</f>
        <v>(17/06/15)</v>
      </c>
      <c r="E76" s="11"/>
      <c r="K76" s="28"/>
      <c r="L76" s="28"/>
    </row>
    <row r="77" spans="2:12" ht="10.15" customHeight="1" x14ac:dyDescent="0.25">
      <c r="B77" s="60" t="s">
        <v>8</v>
      </c>
      <c r="C77" s="61">
        <v>0</v>
      </c>
      <c r="D77" s="62" t="str">
        <f>D62</f>
        <v>(19/05/15)</v>
      </c>
      <c r="E77" s="11"/>
      <c r="K77" s="28"/>
      <c r="L77" s="28"/>
    </row>
    <row r="78" spans="2:12" ht="10.15" customHeight="1" x14ac:dyDescent="0.25">
      <c r="B78" s="17" t="s">
        <v>10</v>
      </c>
      <c r="C78" s="18">
        <f>(C76-C77)</f>
        <v>0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73" t="str">
        <f>B24</f>
        <v>MEDIDOR P- MP (Sra. Ursula Barrientos)</v>
      </c>
      <c r="C80" s="74"/>
      <c r="D80" s="75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(C63-C68-C73)</f>
        <v>272.69999999999709</v>
      </c>
      <c r="D81" s="40" t="s">
        <v>11</v>
      </c>
      <c r="E81" s="11"/>
      <c r="F81" s="33" t="s">
        <v>35</v>
      </c>
      <c r="G81" s="41"/>
      <c r="H81" s="42">
        <f>J73</f>
        <v>3.6515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">
        <v>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JUNIO 2015</v>
      </c>
      <c r="C86" s="2"/>
      <c r="D86" s="2"/>
      <c r="E86" s="2"/>
      <c r="F86" s="2"/>
      <c r="G86" s="3"/>
      <c r="H86" s="2"/>
      <c r="I86" s="2"/>
      <c r="J86" s="48" t="str">
        <f>J30</f>
        <v>FECHA DE VENCIMIENTO: 06-JUL-2015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76" t="s">
        <v>1</v>
      </c>
      <c r="C88" s="77"/>
      <c r="D88" s="78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28893.1</v>
      </c>
      <c r="D89" s="10" t="str">
        <f>D61</f>
        <v>(17/06/15)</v>
      </c>
      <c r="E89" s="11"/>
      <c r="F89" s="5" t="s">
        <v>7</v>
      </c>
      <c r="G89" s="12"/>
      <c r="H89" s="13">
        <f>H33</f>
        <v>2.4500000000000002</v>
      </c>
      <c r="I89" s="13"/>
      <c r="J89" s="14">
        <f>(H89/2)</f>
        <v>1.2250000000000001</v>
      </c>
      <c r="K89" s="45"/>
    </row>
    <row r="90" spans="2:12" ht="10.35" customHeight="1" x14ac:dyDescent="0.25">
      <c r="B90" s="60" t="s">
        <v>8</v>
      </c>
      <c r="C90" s="61">
        <f>C62</f>
        <v>28562.9</v>
      </c>
      <c r="D90" s="62" t="str">
        <f>D62</f>
        <v>(19/05/15)</v>
      </c>
      <c r="E90" s="11"/>
      <c r="F90" s="5" t="s">
        <v>9</v>
      </c>
      <c r="G90" s="12"/>
      <c r="H90" s="13">
        <f>H34</f>
        <v>1.06</v>
      </c>
      <c r="I90" s="13"/>
      <c r="J90" s="14">
        <f>(H90/2)</f>
        <v>0.53</v>
      </c>
      <c r="K90" s="45"/>
    </row>
    <row r="91" spans="2:12" ht="10.35" customHeight="1" x14ac:dyDescent="0.25">
      <c r="B91" s="17" t="s">
        <v>10</v>
      </c>
      <c r="C91" s="18">
        <f>(C89-C90)</f>
        <v>330.19999999999709</v>
      </c>
      <c r="D91" s="19" t="s">
        <v>11</v>
      </c>
      <c r="E91" s="11"/>
      <c r="F91" s="5" t="s">
        <v>12</v>
      </c>
      <c r="G91" s="12">
        <f>G7</f>
        <v>0.42320000000000002</v>
      </c>
      <c r="H91" s="20">
        <f>(C91*G91)</f>
        <v>139.74063999999876</v>
      </c>
      <c r="I91" s="20"/>
      <c r="J91" s="21">
        <f>(C109*G91)</f>
        <v>115.40663999999877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(H92/2)</f>
        <v>3.3450000000000002</v>
      </c>
      <c r="K92" s="45"/>
    </row>
    <row r="93" spans="2:12" ht="10.35" customHeight="1" x14ac:dyDescent="0.25">
      <c r="B93" s="73" t="str">
        <f>B9</f>
        <v>MEDIDOR 1 - M1 (Sr. Pedro Luna)</v>
      </c>
      <c r="C93" s="74"/>
      <c r="D93" s="75"/>
      <c r="E93" s="5"/>
      <c r="F93" s="5" t="s">
        <v>14</v>
      </c>
      <c r="G93" s="12"/>
      <c r="H93" s="13">
        <f>((SUM(H89:H92))*0.18)</f>
        <v>26.989315199999773</v>
      </c>
      <c r="I93" s="13"/>
      <c r="J93" s="13">
        <f>((SUM(J89:J92))*0.18)</f>
        <v>21.691195199999779</v>
      </c>
      <c r="K93" s="45"/>
    </row>
    <row r="94" spans="2:12" ht="10.35" customHeight="1" x14ac:dyDescent="0.25">
      <c r="B94" s="50" t="s">
        <v>6</v>
      </c>
      <c r="C94" s="51">
        <f>C38</f>
        <v>0</v>
      </c>
      <c r="D94" s="27" t="str">
        <f>D89</f>
        <v>(17/06/15)</v>
      </c>
      <c r="E94" s="5"/>
      <c r="F94" s="5" t="s">
        <v>15</v>
      </c>
      <c r="G94" s="12">
        <f>G10</f>
        <v>7.7000000000000002E-3</v>
      </c>
      <c r="H94" s="13">
        <f>H38</f>
        <v>2.54</v>
      </c>
      <c r="I94" s="13"/>
      <c r="J94" s="14">
        <f>(H94/2)</f>
        <v>1.27</v>
      </c>
      <c r="K94" s="45"/>
    </row>
    <row r="95" spans="2:12" ht="10.35" customHeight="1" x14ac:dyDescent="0.25">
      <c r="B95" s="63" t="s">
        <v>8</v>
      </c>
      <c r="C95" s="64">
        <f>C39</f>
        <v>0</v>
      </c>
      <c r="D95" s="62" t="str">
        <f>D90</f>
        <v>(19/05/15)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(C94-C95)</f>
        <v>0</v>
      </c>
      <c r="D96" s="19" t="s">
        <v>11</v>
      </c>
      <c r="E96" s="11"/>
      <c r="F96" s="5" t="s">
        <v>16</v>
      </c>
      <c r="G96" s="12"/>
      <c r="H96" s="13">
        <f>SUM(H89:H92)+SUM(H93:H94)</f>
        <v>179.46995519999854</v>
      </c>
      <c r="I96" s="13">
        <f t="shared" ref="I96" si="6">SUM(I89:I92)+SUM(I93:I94)</f>
        <v>0</v>
      </c>
      <c r="J96" s="13">
        <f>SUM(J89:J92)+SUM(J93:J94)</f>
        <v>143.46783519999855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73" t="str">
        <f>B14</f>
        <v>MEDIDOR 2 - M2 (Sr. Roberto Valdivieso)</v>
      </c>
      <c r="C98" s="74"/>
      <c r="D98" s="75"/>
      <c r="E98" s="11"/>
      <c r="F98" s="5" t="s">
        <v>17</v>
      </c>
      <c r="G98" s="12"/>
      <c r="H98" s="13">
        <f>H42</f>
        <v>0.04</v>
      </c>
      <c r="I98" s="13"/>
      <c r="J98" s="13">
        <f>H98/2</f>
        <v>0.02</v>
      </c>
    </row>
    <row r="99" spans="2:10" ht="10.35" customHeight="1" x14ac:dyDescent="0.25">
      <c r="B99" s="25" t="s">
        <v>6</v>
      </c>
      <c r="C99" s="26">
        <f>C43</f>
        <v>57.5</v>
      </c>
      <c r="D99" s="27" t="str">
        <f>D94</f>
        <v>(17/06/15)</v>
      </c>
      <c r="E99" s="5"/>
      <c r="F99" s="5" t="s">
        <v>18</v>
      </c>
      <c r="G99" s="12"/>
      <c r="H99" s="13">
        <f>H43</f>
        <v>0.01</v>
      </c>
      <c r="I99" s="13"/>
      <c r="J99" s="30">
        <f>H99/2</f>
        <v>5.0000000000000001E-3</v>
      </c>
    </row>
    <row r="100" spans="2:10" ht="10.35" customHeight="1" x14ac:dyDescent="0.25">
      <c r="B100" s="60" t="s">
        <v>8</v>
      </c>
      <c r="C100" s="61">
        <f>C44</f>
        <v>0</v>
      </c>
      <c r="D100" s="62" t="str">
        <f>D95</f>
        <v>(19/05/15)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17" t="s">
        <v>10</v>
      </c>
      <c r="C101" s="18">
        <f>(C99-C100)</f>
        <v>57.5</v>
      </c>
      <c r="D101" s="19" t="s">
        <v>11</v>
      </c>
      <c r="E101" s="5"/>
      <c r="F101" s="33" t="s">
        <v>19</v>
      </c>
      <c r="G101" s="34"/>
      <c r="H101" s="35">
        <f>(H96+H98-H99)</f>
        <v>179.49995519999854</v>
      </c>
      <c r="I101" s="35">
        <f t="shared" ref="I101:J101" si="7">(I96+I98-I99)</f>
        <v>0</v>
      </c>
      <c r="J101" s="35">
        <f t="shared" si="7"/>
        <v>143.48283519999856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73" t="s">
        <v>31</v>
      </c>
      <c r="C103" s="79"/>
      <c r="D103" s="80"/>
      <c r="E103" s="11"/>
    </row>
    <row r="104" spans="2:10" ht="10.35" customHeight="1" x14ac:dyDescent="0.25">
      <c r="B104" s="25" t="s">
        <v>6</v>
      </c>
      <c r="C104" s="26">
        <v>0</v>
      </c>
      <c r="D104" s="27" t="str">
        <f>D89</f>
        <v>(17/06/15)</v>
      </c>
      <c r="E104" s="11"/>
    </row>
    <row r="105" spans="2:10" ht="10.35" customHeight="1" x14ac:dyDescent="0.25">
      <c r="B105" s="60" t="s">
        <v>8</v>
      </c>
      <c r="C105" s="61">
        <v>0</v>
      </c>
      <c r="D105" s="62" t="str">
        <f>D90</f>
        <v>(19/05/15)</v>
      </c>
      <c r="E105" s="11"/>
    </row>
    <row r="106" spans="2:10" ht="10.35" customHeight="1" x14ac:dyDescent="0.25">
      <c r="B106" s="17" t="s">
        <v>10</v>
      </c>
      <c r="C106" s="18">
        <f>(C104-C105)</f>
        <v>0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73" t="str">
        <f>B52</f>
        <v>MEDIDOR P- MP (Sra. Ursula Barrientos)</v>
      </c>
      <c r="C108" s="74"/>
      <c r="D108" s="75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(C91-C96-C101)</f>
        <v>272.69999999999709</v>
      </c>
      <c r="D109" s="40" t="s">
        <v>11</v>
      </c>
      <c r="E109" s="11"/>
      <c r="F109" s="33" t="s">
        <v>36</v>
      </c>
      <c r="G109" s="41"/>
      <c r="H109" s="43">
        <f>J101</f>
        <v>143.48283519999856</v>
      </c>
      <c r="I109" s="35"/>
      <c r="J109" s="5"/>
    </row>
  </sheetData>
  <mergeCells count="20">
    <mergeCell ref="B88:D88"/>
    <mergeCell ref="B93:D93"/>
    <mergeCell ref="B98:D98"/>
    <mergeCell ref="B103:D103"/>
    <mergeCell ref="B108:D108"/>
    <mergeCell ref="B80:D80"/>
    <mergeCell ref="B4:D4"/>
    <mergeCell ref="B9:D9"/>
    <mergeCell ref="B14:D14"/>
    <mergeCell ref="B24:D24"/>
    <mergeCell ref="B32:D32"/>
    <mergeCell ref="B37:D37"/>
    <mergeCell ref="B19:D19"/>
    <mergeCell ref="B47:D47"/>
    <mergeCell ref="B75:D75"/>
    <mergeCell ref="B42:D42"/>
    <mergeCell ref="B52:D52"/>
    <mergeCell ref="B60:D60"/>
    <mergeCell ref="B65:D65"/>
    <mergeCell ref="B70:D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61" zoomScale="130" zoomScaleNormal="130" workbookViewId="0">
      <selection activeCell="F82" sqref="F82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39</v>
      </c>
      <c r="C2" s="2"/>
      <c r="D2" s="2"/>
      <c r="E2" s="2"/>
      <c r="F2" s="2"/>
      <c r="G2" s="3"/>
      <c r="H2" s="2"/>
      <c r="I2" s="2"/>
      <c r="J2" s="4" t="s">
        <v>41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6" t="s">
        <v>1</v>
      </c>
      <c r="C4" s="77"/>
      <c r="D4" s="78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50" t="s">
        <v>6</v>
      </c>
      <c r="C5" s="53">
        <v>29370.2</v>
      </c>
      <c r="D5" s="10" t="s">
        <v>40</v>
      </c>
      <c r="E5" s="11"/>
      <c r="F5" s="5" t="s">
        <v>7</v>
      </c>
      <c r="G5" s="12"/>
      <c r="H5" s="13">
        <v>2.46</v>
      </c>
      <c r="I5" s="13"/>
      <c r="J5" s="14">
        <f>(H5/4)</f>
        <v>0.61499999999999999</v>
      </c>
      <c r="K5" s="15"/>
      <c r="L5" s="16"/>
    </row>
    <row r="6" spans="2:12" ht="10.15" customHeight="1" x14ac:dyDescent="0.25">
      <c r="B6" s="63" t="s">
        <v>8</v>
      </c>
      <c r="C6" s="64">
        <v>28893.1</v>
      </c>
      <c r="D6" s="62" t="s">
        <v>27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54" t="s">
        <v>10</v>
      </c>
      <c r="C7" s="55">
        <f>(C5-C6)</f>
        <v>477.10000000000218</v>
      </c>
      <c r="D7" s="19" t="s">
        <v>11</v>
      </c>
      <c r="E7" s="11"/>
      <c r="F7" s="5" t="s">
        <v>12</v>
      </c>
      <c r="G7" s="12">
        <v>0.42920000000000003</v>
      </c>
      <c r="H7" s="20">
        <f>(C7*G7)</f>
        <v>204.77132000000094</v>
      </c>
      <c r="I7" s="20"/>
      <c r="J7" s="21">
        <f>(C12*G7)</f>
        <v>42.404960000000003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73" t="s">
        <v>29</v>
      </c>
      <c r="C9" s="74"/>
      <c r="D9" s="75"/>
      <c r="E9" s="5"/>
      <c r="F9" s="5" t="s">
        <v>14</v>
      </c>
      <c r="G9" s="12"/>
      <c r="H9" s="13">
        <f>((SUM(H5:H8))*0.18)</f>
        <v>38.696637600000166</v>
      </c>
      <c r="I9" s="13">
        <f>((SUM(I5:I8))*0.18)</f>
        <v>0</v>
      </c>
      <c r="J9" s="13">
        <f>((SUM(J5:J8))*0.18)</f>
        <v>8.0923428000000008</v>
      </c>
      <c r="K9" s="24"/>
      <c r="L9" s="24"/>
    </row>
    <row r="10" spans="2:12" ht="10.15" customHeight="1" x14ac:dyDescent="0.25">
      <c r="B10" s="50" t="s">
        <v>6</v>
      </c>
      <c r="C10" s="53">
        <v>98.8</v>
      </c>
      <c r="D10" s="10" t="str">
        <f>D5</f>
        <v>(16/07/15)</v>
      </c>
      <c r="E10" s="5"/>
      <c r="F10" s="5" t="s">
        <v>15</v>
      </c>
      <c r="G10" s="12">
        <v>7.7000000000000002E-3</v>
      </c>
      <c r="H10" s="13">
        <v>3.67</v>
      </c>
      <c r="I10" s="13"/>
      <c r="J10" s="14">
        <f>(H10/4)</f>
        <v>0.91749999999999998</v>
      </c>
      <c r="K10" s="15"/>
      <c r="L10" s="16"/>
    </row>
    <row r="11" spans="2:12" ht="10.15" customHeight="1" x14ac:dyDescent="0.25">
      <c r="B11" s="63" t="s">
        <v>8</v>
      </c>
      <c r="C11" s="64">
        <v>0</v>
      </c>
      <c r="D11" s="62" t="str">
        <f>D6</f>
        <v>(17/06/15)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54" t="s">
        <v>10</v>
      </c>
      <c r="C12" s="55">
        <f>(C10-C11)</f>
        <v>98.8</v>
      </c>
      <c r="D12" s="19" t="s">
        <v>11</v>
      </c>
      <c r="E12" s="11"/>
      <c r="F12" s="5" t="s">
        <v>16</v>
      </c>
      <c r="G12" s="12"/>
      <c r="H12" s="13">
        <f>SUM(H5:H8)+SUM(H9:H10)</f>
        <v>257.34795760000111</v>
      </c>
      <c r="I12" s="13">
        <f t="shared" ref="I12:J12" si="0">SUM(I5:I8)+SUM(I9:I10)</f>
        <v>0</v>
      </c>
      <c r="J12" s="13">
        <f t="shared" si="0"/>
        <v>53.967302800000006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73" t="s">
        <v>30</v>
      </c>
      <c r="C14" s="74"/>
      <c r="D14" s="75"/>
      <c r="E14" s="11"/>
      <c r="F14" s="5" t="s">
        <v>17</v>
      </c>
      <c r="G14" s="12"/>
      <c r="H14" s="13">
        <v>0</v>
      </c>
      <c r="I14" s="13"/>
      <c r="J14" s="13">
        <f>H14/4</f>
        <v>0</v>
      </c>
      <c r="K14" s="29"/>
      <c r="L14" s="29"/>
    </row>
    <row r="15" spans="2:12" ht="10.15" customHeight="1" x14ac:dyDescent="0.25">
      <c r="B15" s="50" t="s">
        <v>6</v>
      </c>
      <c r="C15" s="53">
        <v>160.4</v>
      </c>
      <c r="D15" s="10" t="str">
        <f>D5</f>
        <v>(16/07/15)</v>
      </c>
      <c r="E15" s="5"/>
      <c r="F15" s="5" t="s">
        <v>18</v>
      </c>
      <c r="G15" s="12"/>
      <c r="H15" s="13">
        <v>0.05</v>
      </c>
      <c r="I15" s="13"/>
      <c r="J15" s="30">
        <f>(H15/4)</f>
        <v>1.2500000000000001E-2</v>
      </c>
      <c r="K15" s="31"/>
      <c r="L15" s="28"/>
    </row>
    <row r="16" spans="2:12" ht="10.15" customHeight="1" x14ac:dyDescent="0.25">
      <c r="B16" s="63" t="s">
        <v>8</v>
      </c>
      <c r="C16" s="64">
        <v>57.5</v>
      </c>
      <c r="D16" s="62" t="str">
        <f>D6</f>
        <v>(17/06/15)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54" t="s">
        <v>10</v>
      </c>
      <c r="C17" s="55">
        <f>(C15-C16)</f>
        <v>102.9</v>
      </c>
      <c r="D17" s="19" t="s">
        <v>11</v>
      </c>
      <c r="E17" s="5"/>
      <c r="F17" s="33" t="s">
        <v>19</v>
      </c>
      <c r="G17" s="34"/>
      <c r="H17" s="35">
        <f>(H12+H14-H15)</f>
        <v>257.2979576000011</v>
      </c>
      <c r="I17" s="35">
        <f t="shared" ref="I17:J17" si="1">(I12+I14-I15)</f>
        <v>0</v>
      </c>
      <c r="J17" s="35">
        <f t="shared" si="1"/>
        <v>53.954802800000003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73" t="s">
        <v>31</v>
      </c>
      <c r="C19" s="74"/>
      <c r="D19" s="75"/>
      <c r="E19" s="11"/>
    </row>
    <row r="20" spans="2:12" ht="10.15" customHeight="1" x14ac:dyDescent="0.25">
      <c r="B20" s="50" t="s">
        <v>6</v>
      </c>
      <c r="C20" s="53">
        <v>65.3</v>
      </c>
      <c r="D20" s="10" t="str">
        <f>D5</f>
        <v>(16/07/15)</v>
      </c>
      <c r="E20" s="11"/>
    </row>
    <row r="21" spans="2:12" ht="10.15" customHeight="1" x14ac:dyDescent="0.25">
      <c r="B21" s="63" t="s">
        <v>8</v>
      </c>
      <c r="C21" s="64">
        <v>0</v>
      </c>
      <c r="D21" s="62" t="str">
        <f>D6</f>
        <v>(17/06/15)</v>
      </c>
      <c r="E21" s="11"/>
    </row>
    <row r="22" spans="2:12" ht="10.15" customHeight="1" x14ac:dyDescent="0.25">
      <c r="B22" s="54" t="s">
        <v>10</v>
      </c>
      <c r="C22" s="55">
        <f>(C20-C21)</f>
        <v>65.3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73" t="s">
        <v>32</v>
      </c>
      <c r="C24" s="74"/>
      <c r="D24" s="75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210.10000000000218</v>
      </c>
      <c r="D25" s="40" t="s">
        <v>11</v>
      </c>
      <c r="E25" s="11"/>
      <c r="F25" s="33" t="s">
        <v>33</v>
      </c>
      <c r="G25" s="41"/>
      <c r="H25" s="42">
        <f>J17</f>
        <v>53.954802800000003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tr">
        <f>B1</f>
        <v>Suministro 1395500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JULIO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05-AGO-2015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76" t="s">
        <v>1</v>
      </c>
      <c r="C32" s="77"/>
      <c r="D32" s="78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29370.2</v>
      </c>
      <c r="D33" s="10" t="str">
        <f>D5</f>
        <v>(16/07/15)</v>
      </c>
      <c r="E33" s="11"/>
      <c r="F33" s="5" t="s">
        <v>7</v>
      </c>
      <c r="G33" s="12"/>
      <c r="H33" s="13">
        <f>H5</f>
        <v>2.46</v>
      </c>
      <c r="I33" s="13"/>
      <c r="J33" s="14">
        <f>(H33/4)</f>
        <v>0.61499999999999999</v>
      </c>
      <c r="K33" s="15"/>
      <c r="L33" s="16"/>
    </row>
    <row r="34" spans="2:12" ht="10.15" customHeight="1" x14ac:dyDescent="0.25">
      <c r="B34" s="60" t="s">
        <v>8</v>
      </c>
      <c r="C34" s="61">
        <f>C6</f>
        <v>28893.1</v>
      </c>
      <c r="D34" s="62" t="str">
        <f>D6</f>
        <v>(17/06/15)</v>
      </c>
      <c r="E34" s="11"/>
      <c r="F34" s="5" t="s">
        <v>9</v>
      </c>
      <c r="G34" s="12"/>
      <c r="H34" s="13">
        <f>H6</f>
        <v>1.06</v>
      </c>
      <c r="I34" s="13"/>
      <c r="J34" s="14">
        <f>(H34/4)</f>
        <v>0.26500000000000001</v>
      </c>
      <c r="K34" s="22"/>
      <c r="L34" s="23"/>
    </row>
    <row r="35" spans="2:12" ht="10.15" customHeight="1" x14ac:dyDescent="0.25">
      <c r="B35" s="17" t="s">
        <v>10</v>
      </c>
      <c r="C35" s="18">
        <f>C7</f>
        <v>477.10000000000218</v>
      </c>
      <c r="D35" s="19" t="s">
        <v>11</v>
      </c>
      <c r="E35" s="11"/>
      <c r="F35" s="5" t="s">
        <v>12</v>
      </c>
      <c r="G35" s="12">
        <f>G7</f>
        <v>0.42920000000000003</v>
      </c>
      <c r="H35" s="20">
        <f>(C35*G35)</f>
        <v>204.77132000000094</v>
      </c>
      <c r="I35" s="20"/>
      <c r="J35" s="21">
        <f>(C45*G35)</f>
        <v>44.164680000000004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(H36/4)</f>
        <v>1.6725000000000001</v>
      </c>
      <c r="K36" s="24"/>
      <c r="L36" s="24"/>
    </row>
    <row r="37" spans="2:12" ht="10.15" customHeight="1" x14ac:dyDescent="0.25">
      <c r="B37" s="73" t="str">
        <f>B9</f>
        <v>MEDIDOR 1 - M1 (Sr. Pedro Luna)</v>
      </c>
      <c r="C37" s="74"/>
      <c r="D37" s="75"/>
      <c r="E37" s="5"/>
      <c r="F37" s="5" t="s">
        <v>14</v>
      </c>
      <c r="G37" s="12"/>
      <c r="H37" s="13">
        <f>((SUM(H33:H36))*0.18)</f>
        <v>38.696637600000166</v>
      </c>
      <c r="I37" s="13"/>
      <c r="J37" s="13">
        <f>((SUM(J33:J36))*0.18)</f>
        <v>8.4090924000000005</v>
      </c>
      <c r="K37" s="15"/>
      <c r="L37" s="28"/>
    </row>
    <row r="38" spans="2:12" ht="10.15" customHeight="1" x14ac:dyDescent="0.25">
      <c r="B38" s="50" t="s">
        <v>6</v>
      </c>
      <c r="C38" s="51">
        <f>C10</f>
        <v>98.8</v>
      </c>
      <c r="D38" s="27" t="str">
        <f>D33</f>
        <v>(16/07/15)</v>
      </c>
      <c r="E38" s="5"/>
      <c r="F38" s="5" t="s">
        <v>15</v>
      </c>
      <c r="G38" s="12">
        <f>G10</f>
        <v>7.7000000000000002E-3</v>
      </c>
      <c r="H38" s="13">
        <f>H10</f>
        <v>3.67</v>
      </c>
      <c r="I38" s="13"/>
      <c r="J38" s="14">
        <f>(H38/4)</f>
        <v>0.91749999999999998</v>
      </c>
      <c r="K38" s="24"/>
      <c r="L38" s="24"/>
    </row>
    <row r="39" spans="2:12" ht="10.15" customHeight="1" x14ac:dyDescent="0.25">
      <c r="B39" s="63" t="s">
        <v>8</v>
      </c>
      <c r="C39" s="64">
        <f>C11</f>
        <v>0</v>
      </c>
      <c r="D39" s="62" t="str">
        <f>D34</f>
        <v>(17/06/15)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C12</f>
        <v>98.8</v>
      </c>
      <c r="D40" s="19" t="s">
        <v>11</v>
      </c>
      <c r="E40" s="11"/>
      <c r="F40" s="5" t="s">
        <v>16</v>
      </c>
      <c r="G40" s="12"/>
      <c r="H40" s="13">
        <f>SUM(H33:H36)+SUM(H37:H38)</f>
        <v>257.34795760000111</v>
      </c>
      <c r="I40" s="13">
        <f t="shared" ref="I40:J40" si="2">SUM(I33:I36)+SUM(I37:I38)</f>
        <v>0</v>
      </c>
      <c r="J40" s="13">
        <f t="shared" si="2"/>
        <v>56.043772400000009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73" t="str">
        <f>B14</f>
        <v>MEDIDOR 2 - M2 (Sr. Roberto Valdivieso)</v>
      </c>
      <c r="C42" s="74"/>
      <c r="D42" s="75"/>
      <c r="E42" s="11"/>
      <c r="F42" s="5" t="s">
        <v>17</v>
      </c>
      <c r="G42" s="12"/>
      <c r="H42" s="13">
        <f>H14</f>
        <v>0</v>
      </c>
      <c r="I42" s="13"/>
      <c r="J42" s="13">
        <f>H42/4</f>
        <v>0</v>
      </c>
      <c r="K42" s="31"/>
      <c r="L42" s="28"/>
    </row>
    <row r="43" spans="2:12" ht="10.15" customHeight="1" x14ac:dyDescent="0.25">
      <c r="B43" s="50" t="s">
        <v>6</v>
      </c>
      <c r="C43" s="51">
        <f>C15</f>
        <v>160.4</v>
      </c>
      <c r="D43" s="27" t="str">
        <f>D38</f>
        <v>(16/07/15)</v>
      </c>
      <c r="E43" s="5"/>
      <c r="F43" s="5" t="s">
        <v>18</v>
      </c>
      <c r="G43" s="12"/>
      <c r="H43" s="13">
        <f>H15</f>
        <v>0.05</v>
      </c>
      <c r="I43" s="13"/>
      <c r="J43" s="30">
        <f>H43/4</f>
        <v>1.2500000000000001E-2</v>
      </c>
      <c r="K43" s="36"/>
      <c r="L43" s="36"/>
    </row>
    <row r="44" spans="2:12" ht="10.15" customHeight="1" x14ac:dyDescent="0.25">
      <c r="B44" s="63" t="s">
        <v>8</v>
      </c>
      <c r="C44" s="64">
        <f>C16</f>
        <v>57.5</v>
      </c>
      <c r="D44" s="62" t="str">
        <f>D39</f>
        <v>(17/06/15)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54" t="s">
        <v>10</v>
      </c>
      <c r="C45" s="55">
        <f>C17</f>
        <v>102.9</v>
      </c>
      <c r="D45" s="19" t="s">
        <v>11</v>
      </c>
      <c r="E45" s="5"/>
      <c r="F45" s="33" t="s">
        <v>19</v>
      </c>
      <c r="G45" s="34"/>
      <c r="H45" s="35">
        <f>(H40+H42-H43)</f>
        <v>257.2979576000011</v>
      </c>
      <c r="I45" s="35">
        <f t="shared" ref="I45:J45" si="3">(I40+I42-I43)</f>
        <v>0</v>
      </c>
      <c r="J45" s="35">
        <f t="shared" si="3"/>
        <v>56.031272400000006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73" t="s">
        <v>31</v>
      </c>
      <c r="C47" s="79"/>
      <c r="D47" s="80"/>
      <c r="E47" s="11"/>
      <c r="K47" s="31"/>
      <c r="L47" s="45"/>
    </row>
    <row r="48" spans="2:12" ht="10.15" customHeight="1" x14ac:dyDescent="0.25">
      <c r="B48" s="50" t="s">
        <v>6</v>
      </c>
      <c r="C48" s="51">
        <f>C20</f>
        <v>65.3</v>
      </c>
      <c r="D48" s="27" t="str">
        <f>D33</f>
        <v>(16/07/15)</v>
      </c>
      <c r="E48" s="11"/>
      <c r="K48" s="31"/>
      <c r="L48" s="45"/>
    </row>
    <row r="49" spans="2:12" ht="10.15" customHeight="1" x14ac:dyDescent="0.25">
      <c r="B49" s="63" t="s">
        <v>8</v>
      </c>
      <c r="C49" s="64">
        <f>C21</f>
        <v>0</v>
      </c>
      <c r="D49" s="62" t="str">
        <f>D34</f>
        <v>(17/06/15)</v>
      </c>
      <c r="E49" s="11"/>
      <c r="K49" s="31"/>
      <c r="L49" s="45"/>
    </row>
    <row r="50" spans="2:12" ht="10.15" customHeight="1" x14ac:dyDescent="0.25">
      <c r="B50" s="54" t="s">
        <v>10</v>
      </c>
      <c r="C50" s="55">
        <f>C22</f>
        <v>65.3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73" t="str">
        <f>B24</f>
        <v>MEDIDOR P- MP (Sra. Ursula Barrientos)</v>
      </c>
      <c r="C52" s="74"/>
      <c r="D52" s="75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C25</f>
        <v>210.10000000000218</v>
      </c>
      <c r="D53" s="40" t="s">
        <v>11</v>
      </c>
      <c r="E53" s="11"/>
      <c r="F53" s="33" t="s">
        <v>34</v>
      </c>
      <c r="G53" s="41"/>
      <c r="H53" s="42">
        <f>J45</f>
        <v>56.031272400000006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tr">
        <f>B1</f>
        <v>Suministro 1395500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JULIO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05-AGO-2015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76" t="s">
        <v>1</v>
      </c>
      <c r="C60" s="77"/>
      <c r="D60" s="78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29370.2</v>
      </c>
      <c r="D61" s="10" t="str">
        <f>D33</f>
        <v>(16/07/15)</v>
      </c>
      <c r="E61" s="11"/>
      <c r="F61" s="5" t="s">
        <v>7</v>
      </c>
      <c r="G61" s="12"/>
      <c r="H61" s="13">
        <f>H5</f>
        <v>2.46</v>
      </c>
      <c r="I61" s="13"/>
      <c r="J61" s="14">
        <f>(H61/4)</f>
        <v>0.61499999999999999</v>
      </c>
      <c r="K61" s="15"/>
      <c r="L61" s="16"/>
    </row>
    <row r="62" spans="2:12" ht="10.15" customHeight="1" x14ac:dyDescent="0.25">
      <c r="B62" s="60" t="s">
        <v>8</v>
      </c>
      <c r="C62" s="61">
        <f>C34</f>
        <v>28893.1</v>
      </c>
      <c r="D62" s="62" t="str">
        <f>D34</f>
        <v>(17/06/15)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C35</f>
        <v>477.10000000000218</v>
      </c>
      <c r="D63" s="19" t="s">
        <v>11</v>
      </c>
      <c r="E63" s="11"/>
      <c r="F63" s="5" t="s">
        <v>12</v>
      </c>
      <c r="G63" s="12">
        <f>G7</f>
        <v>0.42920000000000003</v>
      </c>
      <c r="H63" s="20">
        <f>(C63*G63)</f>
        <v>204.77132000000094</v>
      </c>
      <c r="I63" s="20"/>
      <c r="J63" s="21">
        <f>(C78*G63)</f>
        <v>28.026759999999999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73" t="str">
        <f>B9</f>
        <v>MEDIDOR 1 - M1 (Sr. Pedro Luna)</v>
      </c>
      <c r="C65" s="74"/>
      <c r="D65" s="75"/>
      <c r="E65" s="5"/>
      <c r="F65" s="5" t="s">
        <v>14</v>
      </c>
      <c r="G65" s="12"/>
      <c r="H65" s="13">
        <f>((SUM(H61:H64))*0.18)</f>
        <v>38.696637600000166</v>
      </c>
      <c r="I65" s="13"/>
      <c r="J65" s="13">
        <f>((SUM(J61:J64))*0.18)</f>
        <v>5.504266799999999</v>
      </c>
      <c r="K65" s="15"/>
      <c r="L65" s="28"/>
    </row>
    <row r="66" spans="2:12" ht="10.15" customHeight="1" x14ac:dyDescent="0.25">
      <c r="B66" s="50" t="s">
        <v>6</v>
      </c>
      <c r="C66" s="51">
        <f>C10</f>
        <v>98.8</v>
      </c>
      <c r="D66" s="27" t="str">
        <f>D61</f>
        <v>(16/07/15)</v>
      </c>
      <c r="E66" s="5"/>
      <c r="F66" s="5" t="s">
        <v>15</v>
      </c>
      <c r="G66" s="12">
        <f>G10</f>
        <v>7.7000000000000002E-3</v>
      </c>
      <c r="H66" s="13">
        <f>H10</f>
        <v>3.67</v>
      </c>
      <c r="I66" s="13"/>
      <c r="J66" s="14">
        <f>(H66/4)</f>
        <v>0.91749999999999998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(17/06/15)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C12</f>
        <v>98.8</v>
      </c>
      <c r="D68" s="19" t="s">
        <v>11</v>
      </c>
      <c r="E68" s="11"/>
      <c r="F68" s="5" t="s">
        <v>16</v>
      </c>
      <c r="G68" s="12"/>
      <c r="H68" s="13">
        <f>SUM(H61:H64)+SUM(H65:H66)</f>
        <v>257.34795760000111</v>
      </c>
      <c r="I68" s="13">
        <f t="shared" ref="I68" si="4">SUM(I61:I64)+SUM(I65:I66)</f>
        <v>0</v>
      </c>
      <c r="J68" s="13">
        <f>SUM(J61:J64)+SUM(J65:J66)</f>
        <v>37.001026799999998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73" t="str">
        <f>B14</f>
        <v>MEDIDOR 2 - M2 (Sr. Roberto Valdivieso)</v>
      </c>
      <c r="C70" s="74"/>
      <c r="D70" s="75"/>
      <c r="E70" s="11"/>
      <c r="F70" s="5" t="s">
        <v>17</v>
      </c>
      <c r="G70" s="12"/>
      <c r="H70" s="13">
        <f>H14</f>
        <v>0</v>
      </c>
      <c r="I70" s="13"/>
      <c r="J70" s="13">
        <f>H70/4</f>
        <v>0</v>
      </c>
      <c r="K70" s="45"/>
      <c r="L70" s="45"/>
    </row>
    <row r="71" spans="2:12" ht="10.15" customHeight="1" x14ac:dyDescent="0.25">
      <c r="B71" s="50" t="s">
        <v>6</v>
      </c>
      <c r="C71" s="51">
        <f>C15</f>
        <v>160.4</v>
      </c>
      <c r="D71" s="27" t="str">
        <f>D66</f>
        <v>(16/07/15)</v>
      </c>
      <c r="E71" s="5"/>
      <c r="F71" s="5" t="s">
        <v>18</v>
      </c>
      <c r="G71" s="12"/>
      <c r="H71" s="13">
        <f>H15</f>
        <v>0.05</v>
      </c>
      <c r="I71" s="13"/>
      <c r="J71" s="30">
        <f>H71/4</f>
        <v>1.2500000000000001E-2</v>
      </c>
      <c r="K71" s="45"/>
      <c r="L71" s="45"/>
    </row>
    <row r="72" spans="2:12" ht="10.15" customHeight="1" x14ac:dyDescent="0.25">
      <c r="B72" s="63" t="s">
        <v>8</v>
      </c>
      <c r="C72" s="64">
        <f>C16</f>
        <v>57.5</v>
      </c>
      <c r="D72" s="62" t="str">
        <f>D67</f>
        <v>(17/06/15)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54" t="s">
        <v>10</v>
      </c>
      <c r="C73" s="55">
        <f>C17</f>
        <v>102.9</v>
      </c>
      <c r="D73" s="19" t="s">
        <v>11</v>
      </c>
      <c r="E73" s="5"/>
      <c r="F73" s="33" t="s">
        <v>19</v>
      </c>
      <c r="G73" s="34"/>
      <c r="H73" s="35">
        <f>(H68+H70-H71)</f>
        <v>257.2979576000011</v>
      </c>
      <c r="I73" s="35">
        <f t="shared" ref="I73:J73" si="5">(I68+I70-I71)</f>
        <v>0</v>
      </c>
      <c r="J73" s="35">
        <f t="shared" si="5"/>
        <v>36.988526799999995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73" t="s">
        <v>31</v>
      </c>
      <c r="C75" s="79"/>
      <c r="D75" s="80"/>
      <c r="E75" s="11"/>
      <c r="K75" s="28"/>
      <c r="L75" s="28"/>
    </row>
    <row r="76" spans="2:12" ht="10.15" customHeight="1" x14ac:dyDescent="0.25">
      <c r="B76" s="50" t="s">
        <v>6</v>
      </c>
      <c r="C76" s="51">
        <f>C20</f>
        <v>65.3</v>
      </c>
      <c r="D76" s="27" t="str">
        <f>D61</f>
        <v>(16/07/15)</v>
      </c>
      <c r="E76" s="11"/>
      <c r="K76" s="28"/>
      <c r="L76" s="28"/>
    </row>
    <row r="77" spans="2:12" ht="10.15" customHeight="1" x14ac:dyDescent="0.25">
      <c r="B77" s="63" t="s">
        <v>8</v>
      </c>
      <c r="C77" s="64">
        <f>C21</f>
        <v>0</v>
      </c>
      <c r="D77" s="62" t="str">
        <f>D62</f>
        <v>(17/06/15)</v>
      </c>
      <c r="E77" s="11"/>
      <c r="K77" s="28"/>
      <c r="L77" s="28"/>
    </row>
    <row r="78" spans="2:12" ht="10.15" customHeight="1" x14ac:dyDescent="0.25">
      <c r="B78" s="54" t="s">
        <v>10</v>
      </c>
      <c r="C78" s="55">
        <f>C22</f>
        <v>65.3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73" t="str">
        <f>B24</f>
        <v>MEDIDOR P- MP (Sra. Ursula Barrientos)</v>
      </c>
      <c r="C80" s="74"/>
      <c r="D80" s="75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C25</f>
        <v>210.10000000000218</v>
      </c>
      <c r="D81" s="40" t="s">
        <v>11</v>
      </c>
      <c r="E81" s="11"/>
      <c r="F81" s="33" t="s">
        <v>35</v>
      </c>
      <c r="G81" s="41"/>
      <c r="H81" s="42">
        <f>J73</f>
        <v>36.988526799999995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tr">
        <f>B1</f>
        <v>Suministro 1395500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JULIO 2015</v>
      </c>
      <c r="C86" s="2"/>
      <c r="D86" s="2"/>
      <c r="E86" s="2"/>
      <c r="F86" s="2"/>
      <c r="G86" s="3"/>
      <c r="H86" s="2"/>
      <c r="I86" s="2"/>
      <c r="J86" s="48" t="str">
        <f>J2</f>
        <v>FECHA DE VENCIMIENTO: 05-AGO-2015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76" t="s">
        <v>1</v>
      </c>
      <c r="C88" s="77"/>
      <c r="D88" s="78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29370.2</v>
      </c>
      <c r="D89" s="10" t="str">
        <f>D61</f>
        <v>(16/07/15)</v>
      </c>
      <c r="E89" s="11"/>
      <c r="F89" s="5" t="s">
        <v>7</v>
      </c>
      <c r="G89" s="12"/>
      <c r="H89" s="13">
        <f>H33</f>
        <v>2.46</v>
      </c>
      <c r="I89" s="13"/>
      <c r="J89" s="14">
        <f>(H89/4)</f>
        <v>0.61499999999999999</v>
      </c>
      <c r="K89" s="45"/>
    </row>
    <row r="90" spans="2:12" ht="10.35" customHeight="1" x14ac:dyDescent="0.25">
      <c r="B90" s="60" t="s">
        <v>8</v>
      </c>
      <c r="C90" s="61">
        <f>C62</f>
        <v>28893.1</v>
      </c>
      <c r="D90" s="62" t="str">
        <f>D62</f>
        <v>(17/06/15)</v>
      </c>
      <c r="E90" s="11"/>
      <c r="F90" s="5" t="s">
        <v>9</v>
      </c>
      <c r="G90" s="12"/>
      <c r="H90" s="13">
        <f>H34</f>
        <v>1.06</v>
      </c>
      <c r="I90" s="13"/>
      <c r="J90" s="14">
        <f>(H90/4)</f>
        <v>0.26500000000000001</v>
      </c>
      <c r="K90" s="45"/>
    </row>
    <row r="91" spans="2:12" ht="10.35" customHeight="1" x14ac:dyDescent="0.25">
      <c r="B91" s="17" t="s">
        <v>10</v>
      </c>
      <c r="C91" s="18">
        <f>C63</f>
        <v>477.10000000000218</v>
      </c>
      <c r="D91" s="19" t="s">
        <v>11</v>
      </c>
      <c r="E91" s="11"/>
      <c r="F91" s="5" t="s">
        <v>12</v>
      </c>
      <c r="G91" s="12">
        <f>G7</f>
        <v>0.42920000000000003</v>
      </c>
      <c r="H91" s="20">
        <f>(C91*G91)</f>
        <v>204.77132000000094</v>
      </c>
      <c r="I91" s="20"/>
      <c r="J91" s="21">
        <f>(C109*G91)</f>
        <v>90.174920000000938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(H92/4)</f>
        <v>1.6725000000000001</v>
      </c>
      <c r="K92" s="45"/>
    </row>
    <row r="93" spans="2:12" ht="10.35" customHeight="1" x14ac:dyDescent="0.25">
      <c r="B93" s="73" t="str">
        <f>B9</f>
        <v>MEDIDOR 1 - M1 (Sr. Pedro Luna)</v>
      </c>
      <c r="C93" s="74"/>
      <c r="D93" s="75"/>
      <c r="E93" s="5"/>
      <c r="F93" s="5" t="s">
        <v>14</v>
      </c>
      <c r="G93" s="12"/>
      <c r="H93" s="13">
        <f>((SUM(H89:H92))*0.18)</f>
        <v>38.696637600000166</v>
      </c>
      <c r="I93" s="13"/>
      <c r="J93" s="13">
        <f>((SUM(J89:J92))*0.18)</f>
        <v>16.690935600000167</v>
      </c>
      <c r="K93" s="45"/>
    </row>
    <row r="94" spans="2:12" ht="10.35" customHeight="1" x14ac:dyDescent="0.25">
      <c r="B94" s="50" t="s">
        <v>6</v>
      </c>
      <c r="C94" s="51">
        <f>C10</f>
        <v>98.8</v>
      </c>
      <c r="D94" s="27" t="str">
        <f>D89</f>
        <v>(16/07/15)</v>
      </c>
      <c r="E94" s="5"/>
      <c r="F94" s="5" t="s">
        <v>15</v>
      </c>
      <c r="G94" s="12">
        <f>G10</f>
        <v>7.7000000000000002E-3</v>
      </c>
      <c r="H94" s="13">
        <f>H38</f>
        <v>3.67</v>
      </c>
      <c r="I94" s="13"/>
      <c r="J94" s="14">
        <f>(H94/4)</f>
        <v>0.91749999999999998</v>
      </c>
      <c r="K94" s="45"/>
    </row>
    <row r="95" spans="2:12" ht="10.35" customHeight="1" x14ac:dyDescent="0.25">
      <c r="B95" s="63" t="s">
        <v>8</v>
      </c>
      <c r="C95" s="64">
        <f>C11</f>
        <v>0</v>
      </c>
      <c r="D95" s="62" t="str">
        <f>D90</f>
        <v>(17/06/15)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C12</f>
        <v>98.8</v>
      </c>
      <c r="D96" s="19" t="s">
        <v>11</v>
      </c>
      <c r="E96" s="11"/>
      <c r="F96" s="5" t="s">
        <v>16</v>
      </c>
      <c r="G96" s="12"/>
      <c r="H96" s="13">
        <f>SUM(H89:H92)+SUM(H93:H94)</f>
        <v>257.34795760000111</v>
      </c>
      <c r="I96" s="13">
        <f t="shared" ref="I96" si="6">SUM(I89:I92)+SUM(I93:I94)</f>
        <v>0</v>
      </c>
      <c r="J96" s="13">
        <f>SUM(J89:J92)+SUM(J93:J94)</f>
        <v>110.3358556000011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73" t="str">
        <f>B14</f>
        <v>MEDIDOR 2 - M2 (Sr. Roberto Valdivieso)</v>
      </c>
      <c r="C98" s="74"/>
      <c r="D98" s="75"/>
      <c r="E98" s="11"/>
      <c r="F98" s="5" t="s">
        <v>17</v>
      </c>
      <c r="G98" s="12"/>
      <c r="H98" s="13">
        <f>H42</f>
        <v>0</v>
      </c>
      <c r="I98" s="13"/>
      <c r="J98" s="13">
        <f>H98/4</f>
        <v>0</v>
      </c>
    </row>
    <row r="99" spans="2:10" ht="10.35" customHeight="1" x14ac:dyDescent="0.25">
      <c r="B99" s="50" t="s">
        <v>6</v>
      </c>
      <c r="C99" s="51">
        <f>C15</f>
        <v>160.4</v>
      </c>
      <c r="D99" s="27" t="str">
        <f>D94</f>
        <v>(16/07/15)</v>
      </c>
      <c r="E99" s="5"/>
      <c r="F99" s="5" t="s">
        <v>18</v>
      </c>
      <c r="G99" s="12"/>
      <c r="H99" s="13">
        <f>H43</f>
        <v>0.05</v>
      </c>
      <c r="I99" s="13"/>
      <c r="J99" s="30">
        <f>H99/4</f>
        <v>1.2500000000000001E-2</v>
      </c>
    </row>
    <row r="100" spans="2:10" ht="10.35" customHeight="1" x14ac:dyDescent="0.25">
      <c r="B100" s="63" t="s">
        <v>8</v>
      </c>
      <c r="C100" s="64">
        <f>C16</f>
        <v>57.5</v>
      </c>
      <c r="D100" s="62" t="str">
        <f>D95</f>
        <v>(17/06/15)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54" t="s">
        <v>10</v>
      </c>
      <c r="C101" s="55">
        <f>C17</f>
        <v>102.9</v>
      </c>
      <c r="D101" s="19" t="s">
        <v>11</v>
      </c>
      <c r="E101" s="5"/>
      <c r="F101" s="33" t="s">
        <v>19</v>
      </c>
      <c r="G101" s="34"/>
      <c r="H101" s="35">
        <f>(H96+H98-H99)</f>
        <v>257.2979576000011</v>
      </c>
      <c r="I101" s="35">
        <f t="shared" ref="I101:J101" si="7">(I96+I98-I99)</f>
        <v>0</v>
      </c>
      <c r="J101" s="35">
        <f t="shared" si="7"/>
        <v>110.32335560000109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73" t="s">
        <v>31</v>
      </c>
      <c r="C103" s="79"/>
      <c r="D103" s="80"/>
      <c r="E103" s="11"/>
    </row>
    <row r="104" spans="2:10" ht="10.35" customHeight="1" x14ac:dyDescent="0.25">
      <c r="B104" s="50" t="s">
        <v>6</v>
      </c>
      <c r="C104" s="51">
        <f>C20</f>
        <v>65.3</v>
      </c>
      <c r="D104" s="27" t="str">
        <f>D89</f>
        <v>(16/07/15)</v>
      </c>
      <c r="E104" s="11"/>
    </row>
    <row r="105" spans="2:10" ht="10.35" customHeight="1" x14ac:dyDescent="0.25">
      <c r="B105" s="63" t="s">
        <v>8</v>
      </c>
      <c r="C105" s="64">
        <f>C21</f>
        <v>0</v>
      </c>
      <c r="D105" s="62" t="str">
        <f>D90</f>
        <v>(17/06/15)</v>
      </c>
      <c r="E105" s="11"/>
    </row>
    <row r="106" spans="2:10" ht="10.35" customHeight="1" x14ac:dyDescent="0.25">
      <c r="B106" s="54" t="s">
        <v>10</v>
      </c>
      <c r="C106" s="55">
        <f>C22</f>
        <v>65.3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73" t="str">
        <f>B52</f>
        <v>MEDIDOR P- MP (Sra. Ursula Barrientos)</v>
      </c>
      <c r="C108" s="74"/>
      <c r="D108" s="75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C25</f>
        <v>210.10000000000218</v>
      </c>
      <c r="D109" s="40" t="s">
        <v>11</v>
      </c>
      <c r="E109" s="11"/>
      <c r="F109" s="33" t="s">
        <v>36</v>
      </c>
      <c r="G109" s="41"/>
      <c r="H109" s="43">
        <f>J101</f>
        <v>110.32335560000109</v>
      </c>
      <c r="I109" s="35"/>
      <c r="J109" s="5"/>
    </row>
  </sheetData>
  <mergeCells count="20">
    <mergeCell ref="B103:D103"/>
    <mergeCell ref="B108:D108"/>
    <mergeCell ref="B70:D70"/>
    <mergeCell ref="B75:D75"/>
    <mergeCell ref="B80:D80"/>
    <mergeCell ref="B88:D88"/>
    <mergeCell ref="B93:D93"/>
    <mergeCell ref="B98:D98"/>
    <mergeCell ref="B65:D65"/>
    <mergeCell ref="B4:D4"/>
    <mergeCell ref="B9:D9"/>
    <mergeCell ref="B14:D14"/>
    <mergeCell ref="B19:D19"/>
    <mergeCell ref="B24:D24"/>
    <mergeCell ref="B32:D32"/>
    <mergeCell ref="B37:D37"/>
    <mergeCell ref="B42:D42"/>
    <mergeCell ref="B47:D47"/>
    <mergeCell ref="B52:D52"/>
    <mergeCell ref="B60:D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3"/>
  <sheetViews>
    <sheetView tabSelected="1" zoomScale="130" zoomScaleNormal="130" workbookViewId="0">
      <selection activeCell="B1" sqref="B1:J55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3" x14ac:dyDescent="0.25">
      <c r="B2" s="1" t="s">
        <v>45</v>
      </c>
      <c r="C2" s="2"/>
      <c r="D2" s="2"/>
      <c r="E2" s="2"/>
      <c r="F2" s="2"/>
      <c r="G2" s="3"/>
      <c r="H2" s="2"/>
      <c r="I2" s="2"/>
      <c r="J2" s="4" t="s">
        <v>41</v>
      </c>
    </row>
    <row r="3" spans="2:13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3" ht="10.15" customHeight="1" x14ac:dyDescent="0.25">
      <c r="B4" s="76" t="s">
        <v>1</v>
      </c>
      <c r="C4" s="77"/>
      <c r="D4" s="78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65" t="s">
        <v>22</v>
      </c>
      <c r="L4" s="65" t="s">
        <v>37</v>
      </c>
      <c r="M4" s="65" t="s">
        <v>23</v>
      </c>
    </row>
    <row r="5" spans="2:13" ht="10.15" customHeight="1" x14ac:dyDescent="0.25">
      <c r="B5" s="50" t="s">
        <v>6</v>
      </c>
      <c r="C5" s="53">
        <v>29923.4</v>
      </c>
      <c r="D5" s="10" t="s">
        <v>42</v>
      </c>
      <c r="E5" s="11"/>
      <c r="F5" s="5" t="s">
        <v>7</v>
      </c>
      <c r="G5" s="12"/>
      <c r="H5" s="13">
        <v>2.4700000000000002</v>
      </c>
      <c r="I5" s="13"/>
      <c r="J5" s="14">
        <f>(H5/4)</f>
        <v>0.61750000000000005</v>
      </c>
      <c r="K5" s="14">
        <f>(H5/4)</f>
        <v>0.61750000000000005</v>
      </c>
      <c r="L5" s="14">
        <f>(H5/4)</f>
        <v>0.61750000000000005</v>
      </c>
      <c r="M5" s="14">
        <f>(H5/4)</f>
        <v>0.61750000000000005</v>
      </c>
    </row>
    <row r="6" spans="2:13" ht="10.15" customHeight="1" x14ac:dyDescent="0.25">
      <c r="B6" s="63" t="s">
        <v>8</v>
      </c>
      <c r="C6" s="64">
        <v>29370.2</v>
      </c>
      <c r="D6" s="62" t="s">
        <v>40</v>
      </c>
      <c r="E6" s="11"/>
      <c r="F6" s="5" t="s">
        <v>9</v>
      </c>
      <c r="G6" s="12"/>
      <c r="H6" s="13">
        <v>1.07</v>
      </c>
      <c r="I6" s="13"/>
      <c r="J6" s="14">
        <f>(H6/4)</f>
        <v>0.26750000000000002</v>
      </c>
      <c r="K6" s="14">
        <f>(H6/4)</f>
        <v>0.26750000000000002</v>
      </c>
      <c r="L6" s="14">
        <f>(H6/4)</f>
        <v>0.26750000000000002</v>
      </c>
      <c r="M6" s="14">
        <f>(H6/4)</f>
        <v>0.26750000000000002</v>
      </c>
    </row>
    <row r="7" spans="2:13" ht="10.15" customHeight="1" x14ac:dyDescent="0.25">
      <c r="B7" s="54" t="s">
        <v>10</v>
      </c>
      <c r="C7" s="55">
        <f>(C5-C6)</f>
        <v>553.20000000000073</v>
      </c>
      <c r="D7" s="19" t="s">
        <v>11</v>
      </c>
      <c r="E7" s="11"/>
      <c r="F7" s="5" t="s">
        <v>12</v>
      </c>
      <c r="G7" s="12">
        <v>0.44080000000000003</v>
      </c>
      <c r="H7" s="20">
        <f>(C7*G7)</f>
        <v>243.85056000000034</v>
      </c>
      <c r="I7" s="20"/>
      <c r="J7" s="21">
        <f>(C13*G7)</f>
        <v>48.31168000000001</v>
      </c>
      <c r="K7" s="21">
        <f>(C18*G7)</f>
        <v>50.691999999999993</v>
      </c>
      <c r="L7" s="21">
        <f>(C23*G7)</f>
        <v>36.894960000000005</v>
      </c>
      <c r="M7" s="21">
        <f>(C26*G7)</f>
        <v>107.95192000000034</v>
      </c>
    </row>
    <row r="8" spans="2:13" ht="10.15" customHeight="1" x14ac:dyDescent="0.25">
      <c r="B8" s="5"/>
      <c r="C8" s="5"/>
      <c r="D8" s="5"/>
      <c r="E8" s="5"/>
      <c r="F8" s="5" t="s">
        <v>13</v>
      </c>
      <c r="G8" s="12"/>
      <c r="H8" s="13">
        <v>15.75</v>
      </c>
      <c r="I8" s="13"/>
      <c r="J8" s="14">
        <f>(H8/4)</f>
        <v>3.9375</v>
      </c>
      <c r="K8" s="14">
        <f>(H8/4)</f>
        <v>3.9375</v>
      </c>
      <c r="L8" s="14">
        <f>(H8/4)</f>
        <v>3.9375</v>
      </c>
      <c r="M8" s="14">
        <f>(H8/4)</f>
        <v>3.9375</v>
      </c>
    </row>
    <row r="9" spans="2:13" ht="10.15" customHeight="1" x14ac:dyDescent="0.25">
      <c r="B9" s="5"/>
      <c r="C9" s="5"/>
      <c r="D9" s="5"/>
      <c r="E9" s="5"/>
      <c r="F9" s="5" t="s">
        <v>43</v>
      </c>
      <c r="G9" s="12"/>
      <c r="H9" s="13">
        <v>0.03</v>
      </c>
      <c r="I9" s="13"/>
      <c r="J9" s="14">
        <f>H9/4</f>
        <v>7.4999999999999997E-3</v>
      </c>
      <c r="K9" s="14">
        <f>H9/4</f>
        <v>7.4999999999999997E-3</v>
      </c>
      <c r="L9" s="14">
        <f>H9/4</f>
        <v>7.4999999999999997E-3</v>
      </c>
      <c r="M9" s="14">
        <f>H9/4</f>
        <v>7.4999999999999997E-3</v>
      </c>
    </row>
    <row r="10" spans="2:13" ht="10.15" customHeight="1" x14ac:dyDescent="0.25">
      <c r="B10" s="73" t="s">
        <v>29</v>
      </c>
      <c r="C10" s="74"/>
      <c r="D10" s="75"/>
      <c r="E10" s="5"/>
      <c r="F10" s="5" t="s">
        <v>14</v>
      </c>
      <c r="G10" s="12"/>
      <c r="H10" s="13">
        <f>((SUM(H5:H8)-H9)*0.18)</f>
        <v>47.359900800000062</v>
      </c>
      <c r="I10" s="13">
        <f t="shared" ref="I10:M10" si="0">((SUM(I5:I8)-I9)*0.18)</f>
        <v>0</v>
      </c>
      <c r="J10" s="13">
        <f t="shared" si="0"/>
        <v>9.5628024000000007</v>
      </c>
      <c r="K10" s="13">
        <f t="shared" si="0"/>
        <v>9.9912599999999987</v>
      </c>
      <c r="L10" s="13">
        <f t="shared" si="0"/>
        <v>7.5077927999999998</v>
      </c>
      <c r="M10" s="13">
        <f t="shared" si="0"/>
        <v>20.298045600000062</v>
      </c>
    </row>
    <row r="11" spans="2:13" ht="10.15" customHeight="1" x14ac:dyDescent="0.25">
      <c r="B11" s="50" t="s">
        <v>6</v>
      </c>
      <c r="C11" s="53">
        <v>208.4</v>
      </c>
      <c r="D11" s="10" t="str">
        <f>D5</f>
        <v>(18/08/15)</v>
      </c>
      <c r="E11" s="5"/>
      <c r="F11" s="5" t="s">
        <v>15</v>
      </c>
      <c r="G11" s="12">
        <v>7.7000000000000002E-3</v>
      </c>
      <c r="H11" s="13">
        <v>4.26</v>
      </c>
      <c r="I11" s="13"/>
      <c r="J11" s="14">
        <f>(H11/4)</f>
        <v>1.0649999999999999</v>
      </c>
      <c r="K11" s="14">
        <f>(H11/4)</f>
        <v>1.0649999999999999</v>
      </c>
      <c r="L11" s="14">
        <f>(H11/4)</f>
        <v>1.0649999999999999</v>
      </c>
      <c r="M11" s="14">
        <f>(H11/4)</f>
        <v>1.0649999999999999</v>
      </c>
    </row>
    <row r="12" spans="2:13" ht="10.15" customHeight="1" x14ac:dyDescent="0.25">
      <c r="B12" s="63" t="s">
        <v>8</v>
      </c>
      <c r="C12" s="64">
        <v>98.8</v>
      </c>
      <c r="D12" s="62" t="str">
        <f>D6</f>
        <v>(16/07/15)</v>
      </c>
      <c r="E12" s="5"/>
      <c r="F12" s="5"/>
      <c r="G12" s="12"/>
      <c r="H12" s="13"/>
      <c r="I12" s="13"/>
      <c r="J12" s="14"/>
      <c r="K12" s="14"/>
      <c r="L12" s="14"/>
      <c r="M12" s="14"/>
    </row>
    <row r="13" spans="2:13" ht="10.15" customHeight="1" x14ac:dyDescent="0.25">
      <c r="B13" s="54" t="s">
        <v>10</v>
      </c>
      <c r="C13" s="55">
        <f>(C11-C12)</f>
        <v>109.60000000000001</v>
      </c>
      <c r="D13" s="19" t="s">
        <v>11</v>
      </c>
      <c r="E13" s="11"/>
      <c r="F13" s="5" t="s">
        <v>16</v>
      </c>
      <c r="G13" s="12"/>
      <c r="H13" s="13">
        <f>SUM(H5:H9)+SUM(H10:H11)</f>
        <v>314.79046080000035</v>
      </c>
      <c r="I13" s="13">
        <f t="shared" ref="I13:M13" si="1">SUM(I5:I9)+SUM(I10:I11)</f>
        <v>0</v>
      </c>
      <c r="J13" s="13">
        <f t="shared" si="1"/>
        <v>63.769482400000008</v>
      </c>
      <c r="K13" s="13">
        <f t="shared" si="1"/>
        <v>66.578259999999986</v>
      </c>
      <c r="L13" s="13">
        <f t="shared" si="1"/>
        <v>50.297752800000005</v>
      </c>
      <c r="M13" s="13">
        <f t="shared" si="1"/>
        <v>134.1449656000004</v>
      </c>
    </row>
    <row r="14" spans="2:13" ht="10.15" customHeight="1" x14ac:dyDescent="0.25">
      <c r="B14" s="5"/>
      <c r="C14" s="5"/>
      <c r="D14" s="5"/>
      <c r="E14" s="11"/>
      <c r="F14" s="5"/>
      <c r="G14" s="12"/>
      <c r="H14" s="13"/>
      <c r="I14" s="13"/>
      <c r="J14" s="14"/>
      <c r="K14" s="14"/>
      <c r="L14" s="14"/>
      <c r="M14" s="14"/>
    </row>
    <row r="15" spans="2:13" ht="10.15" customHeight="1" x14ac:dyDescent="0.25">
      <c r="B15" s="73" t="s">
        <v>30</v>
      </c>
      <c r="C15" s="74"/>
      <c r="D15" s="75"/>
      <c r="E15" s="11"/>
      <c r="F15" s="5" t="s">
        <v>17</v>
      </c>
      <c r="G15" s="12"/>
      <c r="H15" s="13">
        <v>0.05</v>
      </c>
      <c r="I15" s="13"/>
      <c r="J15" s="13">
        <f>H15/4</f>
        <v>1.2500000000000001E-2</v>
      </c>
      <c r="K15" s="13">
        <f>H15/4</f>
        <v>1.2500000000000001E-2</v>
      </c>
      <c r="L15" s="13">
        <f>H15/4</f>
        <v>1.2500000000000001E-2</v>
      </c>
      <c r="M15" s="13">
        <f>H15/4</f>
        <v>1.2500000000000001E-2</v>
      </c>
    </row>
    <row r="16" spans="2:13" ht="10.15" customHeight="1" x14ac:dyDescent="0.25">
      <c r="B16" s="50" t="s">
        <v>6</v>
      </c>
      <c r="C16" s="53">
        <v>275.39999999999998</v>
      </c>
      <c r="D16" s="10" t="str">
        <f>D5</f>
        <v>(18/08/15)</v>
      </c>
      <c r="E16" s="5"/>
      <c r="F16" s="5" t="s">
        <v>18</v>
      </c>
      <c r="G16" s="12"/>
      <c r="H16" s="13">
        <v>0.04</v>
      </c>
      <c r="I16" s="13"/>
      <c r="J16" s="30">
        <f>(H16/4)</f>
        <v>0.01</v>
      </c>
      <c r="K16" s="30">
        <f>(H16/4)</f>
        <v>0.01</v>
      </c>
      <c r="L16" s="30">
        <f>(H16/4)</f>
        <v>0.01</v>
      </c>
      <c r="M16" s="30">
        <f>(H16/4)</f>
        <v>0.01</v>
      </c>
    </row>
    <row r="17" spans="2:13" ht="10.15" customHeight="1" x14ac:dyDescent="0.25">
      <c r="B17" s="63" t="s">
        <v>8</v>
      </c>
      <c r="C17" s="64">
        <v>160.4</v>
      </c>
      <c r="D17" s="62" t="str">
        <f>D6</f>
        <v>(16/07/15)</v>
      </c>
      <c r="E17" s="5"/>
      <c r="F17" s="5"/>
      <c r="G17" s="32"/>
      <c r="H17" s="5"/>
      <c r="I17" s="5"/>
      <c r="J17" s="5"/>
      <c r="K17" s="5"/>
      <c r="L17" s="5"/>
      <c r="M17" s="5"/>
    </row>
    <row r="18" spans="2:13" ht="10.15" customHeight="1" x14ac:dyDescent="0.25">
      <c r="B18" s="54" t="s">
        <v>10</v>
      </c>
      <c r="C18" s="55">
        <f>(C16-C17)</f>
        <v>114.99999999999997</v>
      </c>
      <c r="D18" s="19" t="s">
        <v>11</v>
      </c>
      <c r="E18" s="5"/>
      <c r="F18" s="33" t="s">
        <v>19</v>
      </c>
      <c r="G18" s="34"/>
      <c r="H18" s="35">
        <f>(H13+H15-H16)</f>
        <v>314.80046080000034</v>
      </c>
      <c r="I18" s="35">
        <f t="shared" ref="I18:M18" si="2">(I13+I15-I16)</f>
        <v>0</v>
      </c>
      <c r="J18" s="35">
        <f t="shared" si="2"/>
        <v>63.771982400000013</v>
      </c>
      <c r="K18" s="35">
        <f t="shared" si="2"/>
        <v>66.580759999999984</v>
      </c>
      <c r="L18" s="35">
        <f t="shared" si="2"/>
        <v>50.30025280000001</v>
      </c>
      <c r="M18" s="35">
        <f t="shared" si="2"/>
        <v>134.1474656000004</v>
      </c>
    </row>
    <row r="19" spans="2:13" ht="10.15" customHeight="1" x14ac:dyDescent="0.25">
      <c r="B19" s="5"/>
      <c r="C19" s="5"/>
      <c r="D19" s="5"/>
      <c r="E19" s="11"/>
    </row>
    <row r="20" spans="2:13" ht="10.15" customHeight="1" x14ac:dyDescent="0.25">
      <c r="B20" s="73" t="s">
        <v>44</v>
      </c>
      <c r="C20" s="74"/>
      <c r="D20" s="75"/>
      <c r="E20" s="11"/>
    </row>
    <row r="21" spans="2:13" ht="10.15" customHeight="1" x14ac:dyDescent="0.25">
      <c r="B21" s="50" t="s">
        <v>6</v>
      </c>
      <c r="C21" s="53">
        <v>149</v>
      </c>
      <c r="D21" s="10" t="str">
        <f>D5</f>
        <v>(18/08/15)</v>
      </c>
      <c r="E21" s="11"/>
    </row>
    <row r="22" spans="2:13" ht="10.15" customHeight="1" x14ac:dyDescent="0.25">
      <c r="B22" s="63" t="s">
        <v>8</v>
      </c>
      <c r="C22" s="64">
        <v>65.3</v>
      </c>
      <c r="D22" s="62" t="str">
        <f>D6</f>
        <v>(16/07/15)</v>
      </c>
      <c r="E22" s="11"/>
    </row>
    <row r="23" spans="2:13" ht="10.15" customHeight="1" x14ac:dyDescent="0.25">
      <c r="B23" s="54" t="s">
        <v>10</v>
      </c>
      <c r="C23" s="55">
        <f>(C21-C22)</f>
        <v>83.7</v>
      </c>
      <c r="D23" s="19" t="s">
        <v>11</v>
      </c>
      <c r="E23" s="11"/>
    </row>
    <row r="24" spans="2:13" ht="10.15" customHeight="1" x14ac:dyDescent="0.25">
      <c r="B24" s="5"/>
      <c r="C24" s="5"/>
      <c r="D24" s="5"/>
      <c r="E24" s="11"/>
    </row>
    <row r="25" spans="2:13" ht="10.15" customHeight="1" x14ac:dyDescent="0.25">
      <c r="B25" s="73" t="s">
        <v>32</v>
      </c>
      <c r="C25" s="74"/>
      <c r="D25" s="75"/>
      <c r="E25" s="11"/>
      <c r="F25" s="66" t="s">
        <v>20</v>
      </c>
      <c r="G25" s="67"/>
      <c r="H25" s="68"/>
    </row>
    <row r="26" spans="2:13" ht="10.15" customHeight="1" x14ac:dyDescent="0.25">
      <c r="B26" s="38" t="s">
        <v>21</v>
      </c>
      <c r="C26" s="39">
        <f>(C7-SUM(C13,C18,C23))</f>
        <v>244.90000000000077</v>
      </c>
      <c r="D26" s="40" t="s">
        <v>11</v>
      </c>
      <c r="E26" s="11"/>
      <c r="F26" s="33" t="s">
        <v>33</v>
      </c>
      <c r="G26" s="41"/>
      <c r="H26" s="42">
        <f>J18</f>
        <v>63.771982400000013</v>
      </c>
      <c r="I26" s="35"/>
      <c r="J26" s="5"/>
      <c r="K26" s="5"/>
    </row>
    <row r="27" spans="2:13" ht="10.15" customHeight="1" x14ac:dyDescent="0.25">
      <c r="F27" s="33"/>
      <c r="G27" s="41"/>
      <c r="H27" s="43"/>
      <c r="I27" s="43"/>
      <c r="J27" s="44"/>
      <c r="K27" s="44"/>
      <c r="L27" s="44"/>
    </row>
    <row r="28" spans="2:13" ht="10.15" customHeight="1" x14ac:dyDescent="0.25">
      <c r="F28" s="33"/>
      <c r="G28" s="41"/>
      <c r="H28" s="43"/>
      <c r="I28" s="43"/>
      <c r="J28" s="44"/>
      <c r="K28" s="44"/>
      <c r="L28" s="44"/>
    </row>
    <row r="29" spans="2:13" ht="10.15" customHeight="1" x14ac:dyDescent="0.25">
      <c r="B29" s="45"/>
      <c r="C29" s="45"/>
      <c r="D29" s="45"/>
      <c r="E29" s="45"/>
      <c r="F29" s="45"/>
      <c r="G29" s="46"/>
      <c r="H29" s="45"/>
      <c r="I29" s="45"/>
      <c r="J29" s="45"/>
      <c r="K29" s="45"/>
      <c r="L29" s="45"/>
    </row>
    <row r="30" spans="2:13" x14ac:dyDescent="0.25">
      <c r="B30" s="1" t="str">
        <f>B1</f>
        <v>Suministro 1395500</v>
      </c>
      <c r="C30" s="2"/>
      <c r="D30" s="2"/>
      <c r="E30" s="2"/>
      <c r="F30" s="2"/>
      <c r="G30" s="3"/>
      <c r="H30" s="2"/>
      <c r="I30" s="2"/>
      <c r="J30" s="72"/>
      <c r="K30" s="45"/>
      <c r="L30" s="47"/>
    </row>
    <row r="31" spans="2:13" x14ac:dyDescent="0.25">
      <c r="B31" s="1" t="str">
        <f>B2</f>
        <v>Consumo Energía AGOSTO 2015</v>
      </c>
      <c r="C31" s="2"/>
      <c r="D31" s="2"/>
      <c r="E31" s="2"/>
      <c r="F31" s="2"/>
      <c r="G31" s="3"/>
      <c r="H31" s="2"/>
      <c r="I31" s="2"/>
      <c r="J31" s="48" t="str">
        <f>J2</f>
        <v>FECHA DE VENCIMIENTO: 05-AGO-2015</v>
      </c>
      <c r="K31" s="49"/>
      <c r="L31" s="45"/>
    </row>
    <row r="32" spans="2:13" ht="10.15" customHeight="1" x14ac:dyDescent="0.25">
      <c r="B32" s="2"/>
      <c r="C32" s="2"/>
      <c r="D32" s="2"/>
      <c r="E32" s="2"/>
      <c r="F32" s="2"/>
      <c r="G32" s="3"/>
      <c r="H32" s="2"/>
      <c r="I32" s="2"/>
      <c r="J32" s="2"/>
      <c r="K32" s="7"/>
      <c r="L32" s="7"/>
    </row>
    <row r="33" spans="2:13" ht="10.15" customHeight="1" x14ac:dyDescent="0.25">
      <c r="B33" s="76" t="s">
        <v>1</v>
      </c>
      <c r="C33" s="77"/>
      <c r="D33" s="78"/>
      <c r="E33" s="5"/>
      <c r="F33" s="65" t="s">
        <v>2</v>
      </c>
      <c r="G33" s="65" t="s">
        <v>3</v>
      </c>
      <c r="H33" s="65" t="s">
        <v>4</v>
      </c>
      <c r="I33" s="71"/>
      <c r="J33" s="65" t="s">
        <v>22</v>
      </c>
      <c r="K33" s="7"/>
      <c r="L33" s="7"/>
      <c r="M33" s="7"/>
    </row>
    <row r="34" spans="2:13" ht="10.15" customHeight="1" x14ac:dyDescent="0.25">
      <c r="B34" s="8" t="s">
        <v>6</v>
      </c>
      <c r="C34" s="9">
        <f>C5</f>
        <v>29923.4</v>
      </c>
      <c r="D34" s="10" t="str">
        <f>D5</f>
        <v>(18/08/15)</v>
      </c>
      <c r="E34" s="11"/>
      <c r="F34" s="5" t="s">
        <v>7</v>
      </c>
      <c r="G34" s="12"/>
      <c r="H34" s="13">
        <f>H5</f>
        <v>2.4700000000000002</v>
      </c>
      <c r="I34" s="13"/>
      <c r="J34" s="14">
        <f>(H34/4)</f>
        <v>0.61750000000000005</v>
      </c>
      <c r="K34" s="15"/>
      <c r="L34" s="15"/>
      <c r="M34" s="15"/>
    </row>
    <row r="35" spans="2:13" ht="10.15" customHeight="1" x14ac:dyDescent="0.25">
      <c r="B35" s="60" t="s">
        <v>8</v>
      </c>
      <c r="C35" s="61">
        <f>C6</f>
        <v>29370.2</v>
      </c>
      <c r="D35" s="62" t="str">
        <f>D6</f>
        <v>(16/07/15)</v>
      </c>
      <c r="E35" s="11"/>
      <c r="F35" s="5" t="s">
        <v>9</v>
      </c>
      <c r="G35" s="12"/>
      <c r="H35" s="13">
        <f>H6</f>
        <v>1.07</v>
      </c>
      <c r="I35" s="13"/>
      <c r="J35" s="14">
        <f>(H35/4)</f>
        <v>0.26750000000000002</v>
      </c>
      <c r="K35" s="15"/>
      <c r="L35" s="15"/>
      <c r="M35" s="15"/>
    </row>
    <row r="36" spans="2:13" ht="10.15" customHeight="1" x14ac:dyDescent="0.25">
      <c r="B36" s="17" t="s">
        <v>10</v>
      </c>
      <c r="C36" s="18">
        <f>C7</f>
        <v>553.20000000000073</v>
      </c>
      <c r="D36" s="19" t="s">
        <v>11</v>
      </c>
      <c r="E36" s="11"/>
      <c r="F36" s="5" t="s">
        <v>12</v>
      </c>
      <c r="G36" s="12">
        <f>G7</f>
        <v>0.44080000000000003</v>
      </c>
      <c r="H36" s="20">
        <f>(C36*G36)</f>
        <v>243.85056000000034</v>
      </c>
      <c r="I36" s="20"/>
      <c r="J36" s="21">
        <f>(C47*G36)</f>
        <v>50.691999999999993</v>
      </c>
      <c r="K36" s="22"/>
      <c r="L36" s="22"/>
      <c r="M36" s="22"/>
    </row>
    <row r="37" spans="2:13" ht="10.15" customHeight="1" x14ac:dyDescent="0.25">
      <c r="B37" s="5"/>
      <c r="C37" s="5"/>
      <c r="D37" s="5"/>
      <c r="E37" s="5"/>
      <c r="F37" s="5" t="s">
        <v>13</v>
      </c>
      <c r="G37" s="12"/>
      <c r="H37" s="13">
        <f>H8</f>
        <v>15.75</v>
      </c>
      <c r="I37" s="13"/>
      <c r="J37" s="14">
        <f>(H37/4)</f>
        <v>3.9375</v>
      </c>
      <c r="K37" s="15"/>
      <c r="L37" s="15"/>
      <c r="M37" s="15"/>
    </row>
    <row r="38" spans="2:13" ht="10.15" customHeight="1" x14ac:dyDescent="0.25">
      <c r="B38" s="5"/>
      <c r="C38" s="5"/>
      <c r="D38" s="5"/>
      <c r="E38" s="5"/>
      <c r="F38" s="5" t="str">
        <f>F9</f>
        <v>Nota Débito Res. Nº 130-137-2015-OS/CD</v>
      </c>
      <c r="G38" s="12"/>
      <c r="H38" s="13">
        <f>H9</f>
        <v>0.03</v>
      </c>
      <c r="I38" s="13"/>
      <c r="J38" s="14">
        <f>J9</f>
        <v>7.4999999999999997E-3</v>
      </c>
      <c r="K38" s="15"/>
      <c r="L38" s="15"/>
      <c r="M38" s="15"/>
    </row>
    <row r="39" spans="2:13" ht="10.15" customHeight="1" x14ac:dyDescent="0.25">
      <c r="B39" s="73" t="str">
        <f>B10</f>
        <v>MEDIDOR 1 - M1 (Sr. Pedro Luna)</v>
      </c>
      <c r="C39" s="74"/>
      <c r="D39" s="75"/>
      <c r="E39" s="5"/>
      <c r="F39" s="5" t="s">
        <v>14</v>
      </c>
      <c r="G39" s="12"/>
      <c r="H39" s="13">
        <f>((SUM(H34:H37)-H38)*0.18)</f>
        <v>47.359900800000062</v>
      </c>
      <c r="I39" s="13">
        <f t="shared" ref="I39" si="3">((SUM(I34:I37)-I38)*0.18)</f>
        <v>0</v>
      </c>
      <c r="J39" s="13">
        <f>((SUM(J34:J37)-J38)*0.18)</f>
        <v>9.9912599999999987</v>
      </c>
      <c r="K39" s="24"/>
      <c r="L39" s="24"/>
      <c r="M39" s="24"/>
    </row>
    <row r="40" spans="2:13" ht="10.15" customHeight="1" x14ac:dyDescent="0.25">
      <c r="B40" s="50" t="s">
        <v>6</v>
      </c>
      <c r="C40" s="51">
        <f>C11</f>
        <v>208.4</v>
      </c>
      <c r="D40" s="27" t="str">
        <f>D34</f>
        <v>(18/08/15)</v>
      </c>
      <c r="E40" s="5"/>
      <c r="F40" s="5" t="s">
        <v>15</v>
      </c>
      <c r="G40" s="12">
        <f>G11</f>
        <v>7.7000000000000002E-3</v>
      </c>
      <c r="H40" s="13">
        <f>H11</f>
        <v>4.26</v>
      </c>
      <c r="I40" s="13"/>
      <c r="J40" s="14">
        <f>(H40/4)</f>
        <v>1.0649999999999999</v>
      </c>
      <c r="K40" s="15"/>
      <c r="L40" s="15"/>
      <c r="M40" s="15"/>
    </row>
    <row r="41" spans="2:13" ht="10.15" customHeight="1" x14ac:dyDescent="0.25">
      <c r="B41" s="63" t="s">
        <v>8</v>
      </c>
      <c r="C41" s="64">
        <f>C12</f>
        <v>98.8</v>
      </c>
      <c r="D41" s="62" t="str">
        <f>D35</f>
        <v>(16/07/15)</v>
      </c>
      <c r="E41" s="5"/>
      <c r="F41" s="5"/>
      <c r="G41" s="12"/>
      <c r="H41" s="13"/>
      <c r="I41" s="13"/>
      <c r="J41" s="14"/>
      <c r="K41" s="15"/>
      <c r="L41" s="15"/>
      <c r="M41" s="15"/>
    </row>
    <row r="42" spans="2:13" ht="10.15" customHeight="1" x14ac:dyDescent="0.25">
      <c r="B42" s="54" t="s">
        <v>10</v>
      </c>
      <c r="C42" s="55">
        <f>C13</f>
        <v>109.60000000000001</v>
      </c>
      <c r="D42" s="19" t="s">
        <v>11</v>
      </c>
      <c r="E42" s="11"/>
      <c r="F42" s="5" t="s">
        <v>16</v>
      </c>
      <c r="G42" s="12"/>
      <c r="H42" s="13">
        <f>SUM(H34:H38)+SUM(H39:H40)</f>
        <v>314.79046080000035</v>
      </c>
      <c r="I42" s="13">
        <f t="shared" ref="I42:J42" si="4">SUM(I34:I38)+SUM(I39:I40)</f>
        <v>0</v>
      </c>
      <c r="J42" s="13">
        <f t="shared" si="4"/>
        <v>66.578259999999986</v>
      </c>
      <c r="K42" s="24"/>
      <c r="L42" s="24"/>
      <c r="M42" s="24"/>
    </row>
    <row r="43" spans="2:13" ht="10.15" customHeight="1" x14ac:dyDescent="0.25">
      <c r="B43" s="5"/>
      <c r="C43" s="5"/>
      <c r="D43" s="5"/>
      <c r="E43" s="11"/>
      <c r="F43" s="5"/>
      <c r="G43" s="12"/>
      <c r="H43" s="13"/>
      <c r="I43" s="13"/>
      <c r="J43" s="14"/>
      <c r="K43" s="15"/>
      <c r="L43" s="15"/>
      <c r="M43" s="15"/>
    </row>
    <row r="44" spans="2:13" ht="10.15" customHeight="1" x14ac:dyDescent="0.25">
      <c r="B44" s="73" t="str">
        <f>B15</f>
        <v>MEDIDOR 2 - M2 (Sr. Roberto Valdivieso)</v>
      </c>
      <c r="C44" s="74"/>
      <c r="D44" s="75"/>
      <c r="E44" s="11"/>
      <c r="F44" s="5" t="s">
        <v>17</v>
      </c>
      <c r="G44" s="12"/>
      <c r="H44" s="13">
        <f>H15</f>
        <v>0.05</v>
      </c>
      <c r="I44" s="13"/>
      <c r="J44" s="13">
        <f>H44/4</f>
        <v>1.2500000000000001E-2</v>
      </c>
      <c r="K44" s="24"/>
      <c r="L44" s="24"/>
      <c r="M44" s="24"/>
    </row>
    <row r="45" spans="2:13" ht="10.15" customHeight="1" x14ac:dyDescent="0.25">
      <c r="B45" s="50" t="s">
        <v>6</v>
      </c>
      <c r="C45" s="51">
        <f>C16</f>
        <v>275.39999999999998</v>
      </c>
      <c r="D45" s="27" t="str">
        <f>D40</f>
        <v>(18/08/15)</v>
      </c>
      <c r="E45" s="5"/>
      <c r="F45" s="5" t="s">
        <v>18</v>
      </c>
      <c r="G45" s="12"/>
      <c r="H45" s="13">
        <f>H16</f>
        <v>0.04</v>
      </c>
      <c r="I45" s="13"/>
      <c r="J45" s="30">
        <f>H45/4</f>
        <v>0.01</v>
      </c>
      <c r="K45" s="70"/>
      <c r="L45" s="70"/>
      <c r="M45" s="70"/>
    </row>
    <row r="46" spans="2:13" ht="10.15" customHeight="1" x14ac:dyDescent="0.25">
      <c r="B46" s="63" t="s">
        <v>8</v>
      </c>
      <c r="C46" s="64">
        <f>C17</f>
        <v>160.4</v>
      </c>
      <c r="D46" s="62" t="str">
        <f>D41</f>
        <v>(16/07/15)</v>
      </c>
      <c r="E46" s="5"/>
      <c r="F46" s="5"/>
      <c r="G46" s="32"/>
      <c r="H46" s="5"/>
      <c r="I46" s="5"/>
      <c r="J46" s="5"/>
      <c r="K46" s="31"/>
      <c r="L46" s="31"/>
      <c r="M46" s="31"/>
    </row>
    <row r="47" spans="2:13" ht="10.15" customHeight="1" x14ac:dyDescent="0.25">
      <c r="B47" s="54" t="s">
        <v>10</v>
      </c>
      <c r="C47" s="55">
        <f>C18</f>
        <v>114.99999999999997</v>
      </c>
      <c r="D47" s="19" t="s">
        <v>11</v>
      </c>
      <c r="E47" s="5"/>
      <c r="F47" s="33" t="s">
        <v>19</v>
      </c>
      <c r="G47" s="34"/>
      <c r="H47" s="35">
        <f>(H42+H44-H45)</f>
        <v>314.80046080000034</v>
      </c>
      <c r="I47" s="35">
        <f t="shared" ref="I47:J47" si="5">(I42+I44-I45)</f>
        <v>0</v>
      </c>
      <c r="J47" s="35">
        <f t="shared" si="5"/>
        <v>66.580759999999984</v>
      </c>
      <c r="K47" s="36"/>
      <c r="L47" s="36"/>
      <c r="M47" s="36"/>
    </row>
    <row r="48" spans="2:13" ht="10.15" customHeight="1" x14ac:dyDescent="0.25">
      <c r="B48" s="5"/>
      <c r="C48" s="5"/>
      <c r="D48" s="5"/>
      <c r="E48" s="11"/>
      <c r="K48" s="31"/>
      <c r="L48" s="45"/>
    </row>
    <row r="49" spans="2:12" ht="10.15" customHeight="1" x14ac:dyDescent="0.25">
      <c r="B49" s="73" t="s">
        <v>44</v>
      </c>
      <c r="C49" s="79"/>
      <c r="D49" s="80"/>
      <c r="E49" s="11"/>
      <c r="K49" s="31"/>
      <c r="L49" s="45"/>
    </row>
    <row r="50" spans="2:12" ht="10.15" customHeight="1" x14ac:dyDescent="0.25">
      <c r="B50" s="50" t="s">
        <v>6</v>
      </c>
      <c r="C50" s="51">
        <f>C21</f>
        <v>149</v>
      </c>
      <c r="D50" s="27" t="str">
        <f>D34</f>
        <v>(18/08/15)</v>
      </c>
      <c r="E50" s="11"/>
      <c r="K50" s="31"/>
      <c r="L50" s="45"/>
    </row>
    <row r="51" spans="2:12" ht="10.15" customHeight="1" x14ac:dyDescent="0.25">
      <c r="B51" s="63" t="s">
        <v>8</v>
      </c>
      <c r="C51" s="64">
        <f>C22</f>
        <v>65.3</v>
      </c>
      <c r="D51" s="62" t="str">
        <f>D35</f>
        <v>(16/07/15)</v>
      </c>
      <c r="E51" s="11"/>
      <c r="K51" s="31"/>
      <c r="L51" s="45"/>
    </row>
    <row r="52" spans="2:12" ht="10.15" customHeight="1" x14ac:dyDescent="0.25">
      <c r="B52" s="54" t="s">
        <v>10</v>
      </c>
      <c r="C52" s="55">
        <f>C23</f>
        <v>83.7</v>
      </c>
      <c r="D52" s="19" t="s">
        <v>11</v>
      </c>
      <c r="E52" s="11"/>
      <c r="K52" s="31"/>
      <c r="L52" s="45"/>
    </row>
    <row r="53" spans="2:12" ht="10.15" customHeight="1" x14ac:dyDescent="0.25">
      <c r="B53" s="5"/>
      <c r="C53" s="5"/>
      <c r="D53" s="5"/>
      <c r="E53" s="11"/>
      <c r="K53" s="31"/>
      <c r="L53" s="45"/>
    </row>
    <row r="54" spans="2:12" ht="10.15" customHeight="1" x14ac:dyDescent="0.25">
      <c r="B54" s="73" t="str">
        <f>B25</f>
        <v>MEDIDOR P- MP (Sra. Ursula Barrientos)</v>
      </c>
      <c r="C54" s="74"/>
      <c r="D54" s="75"/>
      <c r="E54" s="11"/>
      <c r="F54" s="66" t="s">
        <v>20</v>
      </c>
      <c r="G54" s="67"/>
      <c r="H54" s="68"/>
      <c r="K54" s="28"/>
      <c r="L54" s="28"/>
    </row>
    <row r="55" spans="2:12" ht="10.15" customHeight="1" x14ac:dyDescent="0.25">
      <c r="B55" s="38" t="s">
        <v>21</v>
      </c>
      <c r="C55" s="39">
        <f>C26</f>
        <v>244.90000000000077</v>
      </c>
      <c r="D55" s="40" t="s">
        <v>11</v>
      </c>
      <c r="E55" s="11"/>
      <c r="F55" s="33" t="s">
        <v>34</v>
      </c>
      <c r="G55" s="41"/>
      <c r="H55" s="42">
        <f>J47</f>
        <v>66.580759999999984</v>
      </c>
      <c r="I55" s="35"/>
      <c r="J55" s="5"/>
      <c r="K55" s="28"/>
      <c r="L55" s="28"/>
    </row>
    <row r="56" spans="2:12" ht="10.15" customHeight="1" x14ac:dyDescent="0.25">
      <c r="I56" s="43"/>
      <c r="J56" s="44"/>
      <c r="K56" s="28"/>
      <c r="L56" s="28"/>
    </row>
    <row r="57" spans="2:12" ht="10.15" customHeight="1" x14ac:dyDescent="0.25">
      <c r="F57" s="33"/>
      <c r="G57" s="41"/>
      <c r="H57" s="43"/>
      <c r="I57" s="43"/>
      <c r="J57" s="44"/>
      <c r="K57" s="45"/>
      <c r="L57" s="45"/>
    </row>
    <row r="58" spans="2:12" ht="9" customHeight="1" x14ac:dyDescent="0.25">
      <c r="B58" s="58"/>
      <c r="C58" s="49"/>
      <c r="D58" s="49"/>
      <c r="E58" s="49"/>
      <c r="F58" s="49"/>
      <c r="G58" s="59"/>
      <c r="H58" s="49"/>
      <c r="I58" s="49"/>
      <c r="J58" s="45"/>
      <c r="K58" s="45"/>
      <c r="L58" s="47"/>
    </row>
    <row r="59" spans="2:12" x14ac:dyDescent="0.25">
      <c r="B59" s="1" t="str">
        <f>B1</f>
        <v>Suministro 1395500</v>
      </c>
      <c r="C59" s="2"/>
      <c r="D59" s="2"/>
      <c r="E59" s="2"/>
      <c r="F59" s="2"/>
      <c r="G59" s="3"/>
      <c r="H59" s="2"/>
      <c r="I59" s="2"/>
      <c r="J59" s="2"/>
      <c r="K59" s="7"/>
      <c r="L59" s="7"/>
    </row>
    <row r="60" spans="2:12" x14ac:dyDescent="0.25">
      <c r="B60" s="1" t="str">
        <f>B2</f>
        <v>Consumo Energía AGOSTO 2015</v>
      </c>
      <c r="C60" s="2"/>
      <c r="D60" s="2"/>
      <c r="E60" s="2"/>
      <c r="F60" s="2"/>
      <c r="G60" s="3"/>
      <c r="H60" s="2"/>
      <c r="I60" s="2"/>
      <c r="J60" s="48" t="str">
        <f>J2</f>
        <v>FECHA DE VENCIMIENTO: 05-AGO-2015</v>
      </c>
      <c r="K60" s="15"/>
      <c r="L60" s="16"/>
    </row>
    <row r="61" spans="2:12" ht="10.15" customHeight="1" x14ac:dyDescent="0.25">
      <c r="B61" s="2"/>
      <c r="C61" s="2"/>
      <c r="D61" s="2"/>
      <c r="E61" s="2"/>
      <c r="F61" s="2"/>
      <c r="G61" s="3"/>
      <c r="H61" s="2"/>
      <c r="I61" s="2"/>
      <c r="J61" s="2"/>
      <c r="K61" s="15"/>
      <c r="L61" s="16"/>
    </row>
    <row r="62" spans="2:12" ht="10.15" customHeight="1" x14ac:dyDescent="0.25">
      <c r="B62" s="76" t="s">
        <v>1</v>
      </c>
      <c r="C62" s="77"/>
      <c r="D62" s="78"/>
      <c r="E62" s="5"/>
      <c r="F62" s="65" t="s">
        <v>2</v>
      </c>
      <c r="G62" s="65" t="s">
        <v>3</v>
      </c>
      <c r="H62" s="65" t="s">
        <v>4</v>
      </c>
      <c r="I62" s="6"/>
      <c r="J62" s="65" t="s">
        <v>37</v>
      </c>
      <c r="K62" s="22"/>
      <c r="L62" s="23"/>
    </row>
    <row r="63" spans="2:12" ht="10.15" customHeight="1" x14ac:dyDescent="0.25">
      <c r="B63" s="8" t="s">
        <v>6</v>
      </c>
      <c r="C63" s="9">
        <f>C34</f>
        <v>29923.4</v>
      </c>
      <c r="D63" s="10" t="str">
        <f>D34</f>
        <v>(18/08/15)</v>
      </c>
      <c r="E63" s="11"/>
      <c r="F63" s="5" t="s">
        <v>7</v>
      </c>
      <c r="G63" s="12"/>
      <c r="H63" s="13">
        <f>H5</f>
        <v>2.4700000000000002</v>
      </c>
      <c r="I63" s="13"/>
      <c r="J63" s="14">
        <f>(H63/4)</f>
        <v>0.61750000000000005</v>
      </c>
      <c r="K63" s="15"/>
      <c r="L63" s="16"/>
    </row>
    <row r="64" spans="2:12" ht="10.15" customHeight="1" x14ac:dyDescent="0.25">
      <c r="B64" s="60" t="s">
        <v>8</v>
      </c>
      <c r="C64" s="61">
        <f>C35</f>
        <v>29370.2</v>
      </c>
      <c r="D64" s="62" t="str">
        <f>D35</f>
        <v>(16/07/15)</v>
      </c>
      <c r="E64" s="11"/>
      <c r="F64" s="5" t="s">
        <v>9</v>
      </c>
      <c r="G64" s="12"/>
      <c r="H64" s="13">
        <f>H6</f>
        <v>1.07</v>
      </c>
      <c r="I64" s="13"/>
      <c r="J64" s="14">
        <f>(H64/4)</f>
        <v>0.26750000000000002</v>
      </c>
      <c r="K64" s="24"/>
      <c r="L64" s="24"/>
    </row>
    <row r="65" spans="2:12" ht="10.15" customHeight="1" x14ac:dyDescent="0.25">
      <c r="B65" s="17" t="s">
        <v>10</v>
      </c>
      <c r="C65" s="18">
        <f>C36</f>
        <v>553.20000000000073</v>
      </c>
      <c r="D65" s="19" t="s">
        <v>11</v>
      </c>
      <c r="E65" s="11"/>
      <c r="F65" s="5" t="s">
        <v>12</v>
      </c>
      <c r="G65" s="12">
        <f>G7</f>
        <v>0.44080000000000003</v>
      </c>
      <c r="H65" s="20">
        <f>(C65*G65)</f>
        <v>243.85056000000034</v>
      </c>
      <c r="I65" s="20"/>
      <c r="J65" s="21">
        <f>(C81*G65)</f>
        <v>36.894960000000005</v>
      </c>
      <c r="K65" s="15"/>
      <c r="L65" s="16"/>
    </row>
    <row r="66" spans="2:12" ht="10.15" customHeight="1" x14ac:dyDescent="0.25">
      <c r="B66" s="5"/>
      <c r="C66" s="5"/>
      <c r="D66" s="5"/>
      <c r="E66" s="5"/>
      <c r="F66" s="5" t="s">
        <v>13</v>
      </c>
      <c r="G66" s="12"/>
      <c r="H66" s="13">
        <f>H8</f>
        <v>15.75</v>
      </c>
      <c r="I66" s="13"/>
      <c r="J66" s="14">
        <f>(H66/4)</f>
        <v>3.9375</v>
      </c>
      <c r="K66" s="15"/>
      <c r="L66" s="28"/>
    </row>
    <row r="67" spans="2:12" ht="10.15" customHeight="1" x14ac:dyDescent="0.25">
      <c r="B67" s="5"/>
      <c r="C67" s="5"/>
      <c r="D67" s="5"/>
      <c r="E67" s="5"/>
      <c r="F67" s="5" t="str">
        <f>F9</f>
        <v>Nota Débito Res. Nº 130-137-2015-OS/CD</v>
      </c>
      <c r="G67" s="12"/>
      <c r="H67" s="13">
        <f>H9</f>
        <v>0.03</v>
      </c>
      <c r="I67" s="13"/>
      <c r="J67" s="14">
        <f>J9</f>
        <v>7.4999999999999997E-3</v>
      </c>
      <c r="K67" s="15"/>
      <c r="L67" s="28"/>
    </row>
    <row r="68" spans="2:12" ht="10.15" customHeight="1" x14ac:dyDescent="0.25">
      <c r="B68" s="73" t="str">
        <f>B10</f>
        <v>MEDIDOR 1 - M1 (Sr. Pedro Luna)</v>
      </c>
      <c r="C68" s="74"/>
      <c r="D68" s="75"/>
      <c r="E68" s="5"/>
      <c r="F68" s="5" t="s">
        <v>14</v>
      </c>
      <c r="G68" s="12"/>
      <c r="H68" s="13">
        <f>((SUM(H63:H66)-H67)*0.18)</f>
        <v>47.359900800000062</v>
      </c>
      <c r="I68" s="13">
        <f t="shared" ref="I68:J68" si="6">((SUM(I63:I66)-I67)*0.18)</f>
        <v>0</v>
      </c>
      <c r="J68" s="13">
        <f t="shared" si="6"/>
        <v>7.5077927999999998</v>
      </c>
      <c r="K68" s="15"/>
      <c r="L68" s="28"/>
    </row>
    <row r="69" spans="2:12" ht="10.15" customHeight="1" x14ac:dyDescent="0.25">
      <c r="B69" s="50" t="s">
        <v>6</v>
      </c>
      <c r="C69" s="51">
        <f>C11</f>
        <v>208.4</v>
      </c>
      <c r="D69" s="27" t="str">
        <f>D63</f>
        <v>(18/08/15)</v>
      </c>
      <c r="E69" s="5"/>
      <c r="F69" s="5" t="s">
        <v>15</v>
      </c>
      <c r="G69" s="12">
        <f>G11</f>
        <v>7.7000000000000002E-3</v>
      </c>
      <c r="H69" s="13">
        <f>H11</f>
        <v>4.26</v>
      </c>
      <c r="I69" s="13"/>
      <c r="J69" s="14">
        <f>(H69/4)</f>
        <v>1.0649999999999999</v>
      </c>
      <c r="K69" s="56"/>
      <c r="L69" s="57"/>
    </row>
    <row r="70" spans="2:12" ht="10.15" customHeight="1" x14ac:dyDescent="0.25">
      <c r="B70" s="63" t="s">
        <v>8</v>
      </c>
      <c r="C70" s="64">
        <f>C12</f>
        <v>98.8</v>
      </c>
      <c r="D70" s="62" t="str">
        <f>D64</f>
        <v>(16/07/15)</v>
      </c>
      <c r="E70" s="5"/>
      <c r="F70" s="5"/>
      <c r="G70" s="12"/>
      <c r="H70" s="13"/>
      <c r="I70" s="13"/>
      <c r="J70" s="14"/>
      <c r="K70" s="31"/>
      <c r="L70" s="28"/>
    </row>
    <row r="71" spans="2:12" ht="10.15" customHeight="1" x14ac:dyDescent="0.25">
      <c r="B71" s="54" t="s">
        <v>10</v>
      </c>
      <c r="C71" s="55">
        <f>C13</f>
        <v>109.60000000000001</v>
      </c>
      <c r="D71" s="19" t="s">
        <v>11</v>
      </c>
      <c r="E71" s="11"/>
      <c r="F71" s="5" t="s">
        <v>16</v>
      </c>
      <c r="G71" s="12"/>
      <c r="H71" s="13">
        <f>SUM(H63:H67)+SUM(H68:H69)</f>
        <v>314.79046080000035</v>
      </c>
      <c r="I71" s="13">
        <f t="shared" ref="I71:J71" si="7">SUM(I63:I67)+SUM(I68:I69)</f>
        <v>0</v>
      </c>
      <c r="J71" s="13">
        <f t="shared" si="7"/>
        <v>50.297752800000005</v>
      </c>
      <c r="K71" s="31"/>
      <c r="L71" s="28"/>
    </row>
    <row r="72" spans="2:12" ht="10.15" customHeight="1" x14ac:dyDescent="0.25">
      <c r="B72" s="5"/>
      <c r="C72" s="5"/>
      <c r="D72" s="5"/>
      <c r="E72" s="11"/>
      <c r="F72" s="5"/>
      <c r="G72" s="12"/>
      <c r="H72" s="13"/>
      <c r="I72" s="13"/>
      <c r="J72" s="14"/>
      <c r="K72" s="36"/>
      <c r="L72" s="36"/>
    </row>
    <row r="73" spans="2:12" ht="10.15" customHeight="1" x14ac:dyDescent="0.25">
      <c r="B73" s="73" t="str">
        <f>B15</f>
        <v>MEDIDOR 2 - M2 (Sr. Roberto Valdivieso)</v>
      </c>
      <c r="C73" s="74"/>
      <c r="D73" s="75"/>
      <c r="E73" s="11"/>
      <c r="F73" s="5" t="s">
        <v>17</v>
      </c>
      <c r="G73" s="12"/>
      <c r="H73" s="13">
        <f>H15</f>
        <v>0.05</v>
      </c>
      <c r="I73" s="13"/>
      <c r="J73" s="13">
        <f>H73/4</f>
        <v>1.2500000000000001E-2</v>
      </c>
      <c r="K73" s="45"/>
      <c r="L73" s="45"/>
    </row>
    <row r="74" spans="2:12" ht="10.15" customHeight="1" x14ac:dyDescent="0.25">
      <c r="B74" s="50" t="s">
        <v>6</v>
      </c>
      <c r="C74" s="51">
        <f>C16</f>
        <v>275.39999999999998</v>
      </c>
      <c r="D74" s="27" t="str">
        <f>D69</f>
        <v>(18/08/15)</v>
      </c>
      <c r="E74" s="5"/>
      <c r="F74" s="5" t="s">
        <v>18</v>
      </c>
      <c r="G74" s="12"/>
      <c r="H74" s="13">
        <f>H16</f>
        <v>0.04</v>
      </c>
      <c r="I74" s="13"/>
      <c r="J74" s="30">
        <f>H74/4</f>
        <v>0.01</v>
      </c>
      <c r="K74" s="45"/>
      <c r="L74" s="45"/>
    </row>
    <row r="75" spans="2:12" ht="10.15" customHeight="1" x14ac:dyDescent="0.25">
      <c r="B75" s="63" t="s">
        <v>8</v>
      </c>
      <c r="C75" s="64">
        <f>C17</f>
        <v>160.4</v>
      </c>
      <c r="D75" s="62" t="str">
        <f>D70</f>
        <v>(16/07/15)</v>
      </c>
      <c r="E75" s="5"/>
      <c r="F75" s="5"/>
      <c r="G75" s="32"/>
      <c r="H75" s="5"/>
      <c r="I75" s="5"/>
      <c r="J75" s="5"/>
      <c r="K75" s="31"/>
      <c r="L75" s="45"/>
    </row>
    <row r="76" spans="2:12" ht="10.15" customHeight="1" x14ac:dyDescent="0.25">
      <c r="B76" s="54" t="s">
        <v>10</v>
      </c>
      <c r="C76" s="55">
        <f>C18</f>
        <v>114.99999999999997</v>
      </c>
      <c r="D76" s="19" t="s">
        <v>11</v>
      </c>
      <c r="E76" s="5"/>
      <c r="F76" s="33" t="s">
        <v>19</v>
      </c>
      <c r="G76" s="34"/>
      <c r="H76" s="35">
        <f>(H71+H73-H74)</f>
        <v>314.80046080000034</v>
      </c>
      <c r="I76" s="35">
        <f t="shared" ref="I76:J76" si="8">(I71+I73-I74)</f>
        <v>0</v>
      </c>
      <c r="J76" s="35">
        <f t="shared" si="8"/>
        <v>50.30025280000001</v>
      </c>
      <c r="K76" s="28"/>
      <c r="L76" s="28"/>
    </row>
    <row r="77" spans="2:12" ht="10.15" customHeight="1" x14ac:dyDescent="0.25">
      <c r="B77" s="5"/>
      <c r="C77" s="5"/>
      <c r="D77" s="5"/>
      <c r="E77" s="11"/>
      <c r="K77" s="28"/>
      <c r="L77" s="28"/>
    </row>
    <row r="78" spans="2:12" ht="10.15" customHeight="1" x14ac:dyDescent="0.25">
      <c r="B78" s="73" t="s">
        <v>44</v>
      </c>
      <c r="C78" s="79"/>
      <c r="D78" s="80"/>
      <c r="E78" s="11"/>
      <c r="K78" s="28"/>
      <c r="L78" s="28"/>
    </row>
    <row r="79" spans="2:12" ht="10.15" customHeight="1" x14ac:dyDescent="0.25">
      <c r="B79" s="50" t="s">
        <v>6</v>
      </c>
      <c r="C79" s="51">
        <f>C21</f>
        <v>149</v>
      </c>
      <c r="D79" s="27" t="str">
        <f>D63</f>
        <v>(18/08/15)</v>
      </c>
      <c r="E79" s="11"/>
      <c r="K79" s="28"/>
      <c r="L79" s="28"/>
    </row>
    <row r="80" spans="2:12" ht="10.15" customHeight="1" x14ac:dyDescent="0.25">
      <c r="B80" s="63" t="s">
        <v>8</v>
      </c>
      <c r="C80" s="64">
        <f>C22</f>
        <v>65.3</v>
      </c>
      <c r="D80" s="62" t="str">
        <f>D64</f>
        <v>(16/07/15)</v>
      </c>
      <c r="E80" s="11"/>
      <c r="K80" s="28"/>
      <c r="L80" s="28"/>
    </row>
    <row r="81" spans="2:12" ht="10.15" customHeight="1" x14ac:dyDescent="0.25">
      <c r="B81" s="54" t="s">
        <v>10</v>
      </c>
      <c r="C81" s="55">
        <f>C23</f>
        <v>83.7</v>
      </c>
      <c r="D81" s="19" t="s">
        <v>11</v>
      </c>
      <c r="E81" s="11"/>
      <c r="K81" s="28"/>
      <c r="L81" s="28"/>
    </row>
    <row r="82" spans="2:12" ht="10.15" customHeight="1" x14ac:dyDescent="0.25">
      <c r="B82" s="5"/>
      <c r="C82" s="5"/>
      <c r="D82" s="5"/>
      <c r="E82" s="11"/>
      <c r="K82" s="28"/>
      <c r="L82" s="28"/>
    </row>
    <row r="83" spans="2:12" ht="10.15" customHeight="1" x14ac:dyDescent="0.25">
      <c r="B83" s="73" t="str">
        <f>B25</f>
        <v>MEDIDOR P- MP (Sra. Ursula Barrientos)</v>
      </c>
      <c r="C83" s="74"/>
      <c r="D83" s="75"/>
      <c r="E83" s="11"/>
      <c r="F83" s="66" t="s">
        <v>20</v>
      </c>
      <c r="G83" s="67"/>
      <c r="H83" s="68"/>
      <c r="K83" s="44"/>
      <c r="L83" s="44"/>
    </row>
    <row r="84" spans="2:12" ht="10.35" customHeight="1" x14ac:dyDescent="0.25">
      <c r="B84" s="38" t="s">
        <v>21</v>
      </c>
      <c r="C84" s="39">
        <f>C26</f>
        <v>244.90000000000077</v>
      </c>
      <c r="D84" s="40" t="s">
        <v>11</v>
      </c>
      <c r="E84" s="11"/>
      <c r="F84" s="33" t="s">
        <v>35</v>
      </c>
      <c r="G84" s="41"/>
      <c r="H84" s="42">
        <f>J76</f>
        <v>50.30025280000001</v>
      </c>
      <c r="I84" s="35"/>
      <c r="J84" s="5"/>
      <c r="K84" s="31"/>
      <c r="L84" s="45"/>
    </row>
    <row r="85" spans="2:12" ht="10.35" customHeight="1" x14ac:dyDescent="0.25">
      <c r="F85" s="33"/>
      <c r="G85" s="41"/>
      <c r="H85" s="43"/>
      <c r="I85" s="43"/>
      <c r="J85" s="44"/>
      <c r="K85" s="45"/>
    </row>
    <row r="86" spans="2:12" ht="10.35" customHeight="1" x14ac:dyDescent="0.25">
      <c r="I86" s="43"/>
      <c r="J86" s="44"/>
      <c r="K86" s="45"/>
    </row>
    <row r="87" spans="2:12" ht="10.35" customHeight="1" x14ac:dyDescent="0.25">
      <c r="B87" s="45"/>
      <c r="C87" s="45"/>
      <c r="D87" s="45"/>
      <c r="E87" s="45"/>
      <c r="F87" s="45"/>
      <c r="G87" s="46"/>
      <c r="H87" s="45"/>
      <c r="I87" s="45"/>
      <c r="J87" s="45"/>
      <c r="K87" s="45"/>
    </row>
    <row r="88" spans="2:12" x14ac:dyDescent="0.25">
      <c r="B88" s="1" t="str">
        <f>B1</f>
        <v>Suministro 1395500</v>
      </c>
      <c r="C88" s="2"/>
      <c r="D88" s="2"/>
      <c r="E88" s="2"/>
      <c r="F88" s="2"/>
      <c r="G88" s="3"/>
      <c r="H88" s="2"/>
      <c r="I88" s="2"/>
      <c r="J88" s="2"/>
      <c r="K88" s="45"/>
    </row>
    <row r="89" spans="2:12" x14ac:dyDescent="0.25">
      <c r="B89" s="1" t="str">
        <f>B31</f>
        <v>Consumo Energía AGOSTO 2015</v>
      </c>
      <c r="C89" s="2"/>
      <c r="D89" s="2"/>
      <c r="E89" s="2"/>
      <c r="F89" s="2"/>
      <c r="G89" s="3"/>
      <c r="H89" s="2"/>
      <c r="I89" s="2"/>
      <c r="J89" s="48" t="str">
        <f>J2</f>
        <v>FECHA DE VENCIMIENTO: 05-AGO-2015</v>
      </c>
      <c r="K89" s="45"/>
    </row>
    <row r="90" spans="2:12" ht="10.35" customHeight="1" x14ac:dyDescent="0.25">
      <c r="B90" s="2"/>
      <c r="C90" s="2"/>
      <c r="D90" s="2"/>
      <c r="E90" s="2"/>
      <c r="F90" s="2"/>
      <c r="G90" s="3"/>
      <c r="H90" s="2"/>
      <c r="I90" s="2"/>
      <c r="J90" s="2"/>
      <c r="K90" s="45"/>
    </row>
    <row r="91" spans="2:12" ht="10.35" customHeight="1" x14ac:dyDescent="0.25">
      <c r="B91" s="76" t="s">
        <v>1</v>
      </c>
      <c r="C91" s="77"/>
      <c r="D91" s="78"/>
      <c r="E91" s="5"/>
      <c r="F91" s="65" t="s">
        <v>2</v>
      </c>
      <c r="G91" s="65" t="s">
        <v>3</v>
      </c>
      <c r="H91" s="65" t="s">
        <v>4</v>
      </c>
      <c r="I91" s="6"/>
      <c r="J91" s="65" t="s">
        <v>23</v>
      </c>
      <c r="K91" s="45"/>
    </row>
    <row r="92" spans="2:12" ht="10.35" customHeight="1" x14ac:dyDescent="0.25">
      <c r="B92" s="8" t="s">
        <v>6</v>
      </c>
      <c r="C92" s="9">
        <f>C63</f>
        <v>29923.4</v>
      </c>
      <c r="D92" s="10" t="str">
        <f>D63</f>
        <v>(18/08/15)</v>
      </c>
      <c r="E92" s="11"/>
      <c r="F92" s="5" t="s">
        <v>7</v>
      </c>
      <c r="G92" s="12"/>
      <c r="H92" s="13">
        <f>H34</f>
        <v>2.4700000000000002</v>
      </c>
      <c r="I92" s="13"/>
      <c r="J92" s="14">
        <f>(H92/4)</f>
        <v>0.61750000000000005</v>
      </c>
      <c r="K92" s="45"/>
    </row>
    <row r="93" spans="2:12" ht="10.35" customHeight="1" x14ac:dyDescent="0.25">
      <c r="B93" s="60" t="s">
        <v>8</v>
      </c>
      <c r="C93" s="61">
        <f>C64</f>
        <v>29370.2</v>
      </c>
      <c r="D93" s="62" t="str">
        <f>D64</f>
        <v>(16/07/15)</v>
      </c>
      <c r="E93" s="11"/>
      <c r="F93" s="5" t="s">
        <v>9</v>
      </c>
      <c r="G93" s="12"/>
      <c r="H93" s="13">
        <f>H35</f>
        <v>1.07</v>
      </c>
      <c r="I93" s="13"/>
      <c r="J93" s="14">
        <f>(H93/4)</f>
        <v>0.26750000000000002</v>
      </c>
      <c r="K93" s="45"/>
    </row>
    <row r="94" spans="2:12" ht="10.35" customHeight="1" x14ac:dyDescent="0.25">
      <c r="B94" s="17" t="s">
        <v>10</v>
      </c>
      <c r="C94" s="18">
        <f>C65</f>
        <v>553.20000000000073</v>
      </c>
      <c r="D94" s="19" t="s">
        <v>11</v>
      </c>
      <c r="E94" s="11"/>
      <c r="F94" s="5" t="s">
        <v>12</v>
      </c>
      <c r="G94" s="12">
        <f>G7</f>
        <v>0.44080000000000003</v>
      </c>
      <c r="H94" s="20">
        <f>(C94*G94)</f>
        <v>243.85056000000034</v>
      </c>
      <c r="I94" s="20"/>
      <c r="J94" s="21">
        <f>(C113*G94)</f>
        <v>107.95192000000034</v>
      </c>
      <c r="K94" s="45"/>
    </row>
    <row r="95" spans="2:12" ht="10.35" customHeight="1" x14ac:dyDescent="0.25">
      <c r="B95" s="5"/>
      <c r="C95" s="5"/>
      <c r="D95" s="5"/>
      <c r="E95" s="5"/>
      <c r="F95" s="5" t="s">
        <v>13</v>
      </c>
      <c r="G95" s="12"/>
      <c r="H95" s="13">
        <f>H37</f>
        <v>15.75</v>
      </c>
      <c r="I95" s="13"/>
      <c r="J95" s="14">
        <f>(H95/4)</f>
        <v>3.9375</v>
      </c>
      <c r="K95" s="45"/>
    </row>
    <row r="96" spans="2:12" ht="10.35" customHeight="1" x14ac:dyDescent="0.25">
      <c r="B96" s="5"/>
      <c r="C96" s="5"/>
      <c r="D96" s="5"/>
      <c r="E96" s="5"/>
      <c r="F96" s="5" t="str">
        <f>F9</f>
        <v>Nota Débito Res. Nº 130-137-2015-OS/CD</v>
      </c>
      <c r="G96" s="12"/>
      <c r="H96" s="13">
        <f>H9</f>
        <v>0.03</v>
      </c>
      <c r="I96" s="13"/>
      <c r="J96" s="14">
        <f>J9</f>
        <v>7.4999999999999997E-3</v>
      </c>
      <c r="K96" s="45"/>
    </row>
    <row r="97" spans="2:11" ht="10.35" customHeight="1" x14ac:dyDescent="0.25">
      <c r="B97" s="73" t="str">
        <f>B10</f>
        <v>MEDIDOR 1 - M1 (Sr. Pedro Luna)</v>
      </c>
      <c r="C97" s="74"/>
      <c r="D97" s="75"/>
      <c r="E97" s="5"/>
      <c r="F97" s="5" t="s">
        <v>14</v>
      </c>
      <c r="G97" s="12"/>
      <c r="H97" s="13">
        <f>((SUM(H92:H95)-H96)*0.18)</f>
        <v>47.359900800000062</v>
      </c>
      <c r="I97" s="13">
        <f t="shared" ref="I97:J97" si="9">((SUM(I92:I95)-I96)*0.18)</f>
        <v>0</v>
      </c>
      <c r="J97" s="13">
        <f t="shared" si="9"/>
        <v>20.298045600000062</v>
      </c>
      <c r="K97" s="45"/>
    </row>
    <row r="98" spans="2:11" ht="10.35" customHeight="1" x14ac:dyDescent="0.25">
      <c r="B98" s="50" t="s">
        <v>6</v>
      </c>
      <c r="C98" s="51">
        <f>C11</f>
        <v>208.4</v>
      </c>
      <c r="D98" s="27" t="str">
        <f>D92</f>
        <v>(18/08/15)</v>
      </c>
      <c r="E98" s="5"/>
      <c r="F98" s="5" t="s">
        <v>15</v>
      </c>
      <c r="G98" s="12">
        <f>G11</f>
        <v>7.7000000000000002E-3</v>
      </c>
      <c r="H98" s="13">
        <f>H40</f>
        <v>4.26</v>
      </c>
      <c r="I98" s="13"/>
      <c r="J98" s="14">
        <f>(H98/4)</f>
        <v>1.0649999999999999</v>
      </c>
      <c r="K98" s="45"/>
    </row>
    <row r="99" spans="2:11" ht="10.35" customHeight="1" x14ac:dyDescent="0.25">
      <c r="B99" s="63" t="s">
        <v>8</v>
      </c>
      <c r="C99" s="64">
        <f>C12</f>
        <v>98.8</v>
      </c>
      <c r="D99" s="62" t="str">
        <f>D93</f>
        <v>(16/07/15)</v>
      </c>
      <c r="E99" s="5"/>
      <c r="F99" s="5"/>
      <c r="G99" s="12"/>
      <c r="H99" s="13"/>
      <c r="I99" s="13"/>
      <c r="J99" s="14"/>
    </row>
    <row r="100" spans="2:11" ht="10.35" customHeight="1" x14ac:dyDescent="0.25">
      <c r="B100" s="54" t="s">
        <v>10</v>
      </c>
      <c r="C100" s="55">
        <f>C13</f>
        <v>109.60000000000001</v>
      </c>
      <c r="D100" s="19" t="s">
        <v>11</v>
      </c>
      <c r="E100" s="11"/>
      <c r="F100" s="5" t="s">
        <v>16</v>
      </c>
      <c r="G100" s="12"/>
      <c r="H100" s="13">
        <f>SUM(H92:H96)+SUM(H97:H98)</f>
        <v>314.79046080000035</v>
      </c>
      <c r="I100" s="13">
        <f t="shared" ref="I100:J100" si="10">SUM(I92:I96)+SUM(I97:I98)</f>
        <v>0</v>
      </c>
      <c r="J100" s="13">
        <f t="shared" si="10"/>
        <v>134.1449656000004</v>
      </c>
    </row>
    <row r="101" spans="2:11" ht="10.35" customHeight="1" x14ac:dyDescent="0.25">
      <c r="B101" s="5"/>
      <c r="C101" s="5"/>
      <c r="D101" s="5"/>
      <c r="E101" s="11"/>
      <c r="F101" s="5"/>
      <c r="G101" s="12"/>
      <c r="H101" s="13"/>
      <c r="I101" s="13"/>
      <c r="J101" s="14"/>
    </row>
    <row r="102" spans="2:11" ht="10.35" customHeight="1" x14ac:dyDescent="0.25">
      <c r="B102" s="73" t="str">
        <f>B15</f>
        <v>MEDIDOR 2 - M2 (Sr. Roberto Valdivieso)</v>
      </c>
      <c r="C102" s="74"/>
      <c r="D102" s="75"/>
      <c r="E102" s="11"/>
      <c r="F102" s="5" t="s">
        <v>17</v>
      </c>
      <c r="G102" s="12"/>
      <c r="H102" s="13">
        <f>H44</f>
        <v>0.05</v>
      </c>
      <c r="I102" s="13"/>
      <c r="J102" s="13">
        <f>H102/4</f>
        <v>1.2500000000000001E-2</v>
      </c>
    </row>
    <row r="103" spans="2:11" ht="10.35" customHeight="1" x14ac:dyDescent="0.25">
      <c r="B103" s="50" t="s">
        <v>6</v>
      </c>
      <c r="C103" s="51">
        <f>C16</f>
        <v>275.39999999999998</v>
      </c>
      <c r="D103" s="27" t="str">
        <f>D98</f>
        <v>(18/08/15)</v>
      </c>
      <c r="E103" s="5"/>
      <c r="F103" s="5" t="s">
        <v>18</v>
      </c>
      <c r="G103" s="12"/>
      <c r="H103" s="13">
        <f>H45</f>
        <v>0.04</v>
      </c>
      <c r="I103" s="13"/>
      <c r="J103" s="30">
        <f>H103/4</f>
        <v>0.01</v>
      </c>
    </row>
    <row r="104" spans="2:11" ht="10.35" customHeight="1" x14ac:dyDescent="0.25">
      <c r="B104" s="63" t="s">
        <v>8</v>
      </c>
      <c r="C104" s="64">
        <f>C17</f>
        <v>160.4</v>
      </c>
      <c r="D104" s="62" t="str">
        <f>D99</f>
        <v>(16/07/15)</v>
      </c>
      <c r="E104" s="5"/>
      <c r="F104" s="5"/>
      <c r="G104" s="32"/>
      <c r="H104" s="5"/>
      <c r="I104" s="5"/>
      <c r="J104" s="5"/>
    </row>
    <row r="105" spans="2:11" ht="10.35" customHeight="1" x14ac:dyDescent="0.25">
      <c r="B105" s="54" t="s">
        <v>10</v>
      </c>
      <c r="C105" s="55">
        <f>C18</f>
        <v>114.99999999999997</v>
      </c>
      <c r="D105" s="19" t="s">
        <v>11</v>
      </c>
      <c r="E105" s="5"/>
      <c r="F105" s="33" t="s">
        <v>19</v>
      </c>
      <c r="G105" s="34"/>
      <c r="H105" s="35">
        <f>(H100+H102-H103)</f>
        <v>314.80046080000034</v>
      </c>
      <c r="I105" s="35">
        <f t="shared" ref="I105:J105" si="11">(I100+I102-I103)</f>
        <v>0</v>
      </c>
      <c r="J105" s="35">
        <f t="shared" si="11"/>
        <v>134.1474656000004</v>
      </c>
    </row>
    <row r="106" spans="2:11" ht="10.35" customHeight="1" x14ac:dyDescent="0.25">
      <c r="B106" s="5"/>
      <c r="C106" s="5"/>
      <c r="D106" s="5"/>
      <c r="E106" s="11"/>
    </row>
    <row r="107" spans="2:11" ht="10.35" customHeight="1" x14ac:dyDescent="0.25">
      <c r="B107" s="73" t="s">
        <v>44</v>
      </c>
      <c r="C107" s="79"/>
      <c r="D107" s="80"/>
      <c r="E107" s="11"/>
    </row>
    <row r="108" spans="2:11" ht="10.35" customHeight="1" x14ac:dyDescent="0.25">
      <c r="B108" s="50" t="s">
        <v>6</v>
      </c>
      <c r="C108" s="51">
        <f>C21</f>
        <v>149</v>
      </c>
      <c r="D108" s="27" t="str">
        <f>D92</f>
        <v>(18/08/15)</v>
      </c>
      <c r="E108" s="11"/>
    </row>
    <row r="109" spans="2:11" ht="10.35" customHeight="1" x14ac:dyDescent="0.25">
      <c r="B109" s="63" t="s">
        <v>8</v>
      </c>
      <c r="C109" s="64">
        <f>C22</f>
        <v>65.3</v>
      </c>
      <c r="D109" s="62" t="str">
        <f>D93</f>
        <v>(16/07/15)</v>
      </c>
      <c r="E109" s="11"/>
    </row>
    <row r="110" spans="2:11" ht="10.35" customHeight="1" x14ac:dyDescent="0.25">
      <c r="B110" s="54" t="s">
        <v>10</v>
      </c>
      <c r="C110" s="55">
        <f>C23</f>
        <v>83.7</v>
      </c>
      <c r="D110" s="19" t="s">
        <v>11</v>
      </c>
      <c r="E110" s="11"/>
    </row>
    <row r="111" spans="2:11" ht="10.35" customHeight="1" x14ac:dyDescent="0.25">
      <c r="B111" s="5"/>
      <c r="C111" s="5"/>
      <c r="D111" s="5"/>
      <c r="E111" s="11"/>
    </row>
    <row r="112" spans="2:11" ht="10.35" customHeight="1" x14ac:dyDescent="0.25">
      <c r="B112" s="73" t="str">
        <f>B54</f>
        <v>MEDIDOR P- MP (Sra. Ursula Barrientos)</v>
      </c>
      <c r="C112" s="74"/>
      <c r="D112" s="75"/>
      <c r="E112" s="11"/>
      <c r="F112" s="66" t="s">
        <v>38</v>
      </c>
      <c r="G112" s="67"/>
      <c r="H112" s="68"/>
    </row>
    <row r="113" spans="2:10" ht="10.35" customHeight="1" x14ac:dyDescent="0.25">
      <c r="B113" s="38" t="s">
        <v>21</v>
      </c>
      <c r="C113" s="39">
        <f>C26</f>
        <v>244.90000000000077</v>
      </c>
      <c r="D113" s="40" t="s">
        <v>11</v>
      </c>
      <c r="E113" s="11"/>
      <c r="F113" s="33" t="s">
        <v>36</v>
      </c>
      <c r="G113" s="41"/>
      <c r="H113" s="43">
        <f>J105</f>
        <v>134.1474656000004</v>
      </c>
      <c r="I113" s="35"/>
      <c r="J113" s="5"/>
    </row>
  </sheetData>
  <mergeCells count="20">
    <mergeCell ref="B107:D107"/>
    <mergeCell ref="B112:D112"/>
    <mergeCell ref="B73:D73"/>
    <mergeCell ref="B78:D78"/>
    <mergeCell ref="B83:D83"/>
    <mergeCell ref="B91:D91"/>
    <mergeCell ref="B97:D97"/>
    <mergeCell ref="B102:D102"/>
    <mergeCell ref="B68:D68"/>
    <mergeCell ref="B4:D4"/>
    <mergeCell ref="B10:D10"/>
    <mergeCell ref="B15:D15"/>
    <mergeCell ref="B20:D20"/>
    <mergeCell ref="B25:D25"/>
    <mergeCell ref="B33:D33"/>
    <mergeCell ref="B39:D39"/>
    <mergeCell ref="B44:D44"/>
    <mergeCell ref="B49:D49"/>
    <mergeCell ref="B54:D54"/>
    <mergeCell ref="B62:D6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JUN 2015</vt:lpstr>
      <vt:lpstr>JUL 2015</vt:lpstr>
      <vt:lpstr>AGO 2015</vt:lpstr>
      <vt:lpstr>'AGO 2015'!Área_de_impresión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moniyabel</dc:creator>
  <cp:lastModifiedBy>TECNICA</cp:lastModifiedBy>
  <cp:lastPrinted>2015-08-25T21:16:02Z</cp:lastPrinted>
  <dcterms:created xsi:type="dcterms:W3CDTF">2015-06-29T04:57:55Z</dcterms:created>
  <dcterms:modified xsi:type="dcterms:W3CDTF">2015-08-25T21:17:31Z</dcterms:modified>
</cp:coreProperties>
</file>