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4000" windowHeight="9735" activeTab="3"/>
  </bookViews>
  <sheets>
    <sheet name="JUN 2015" sheetId="1" r:id="rId1"/>
    <sheet name="JUL 2015" sheetId="2" r:id="rId2"/>
    <sheet name="AGO 2015" sheetId="3" r:id="rId3"/>
    <sheet name="SET 2015" sheetId="4" r:id="rId4"/>
  </sheets>
  <definedNames>
    <definedName name="_xlnm.Print_Area" localSheetId="2">'AGO 2015'!$B$1:$J$55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J10" i="4"/>
  <c r="K10" i="4"/>
  <c r="L10" i="4"/>
  <c r="M10" i="4"/>
  <c r="H10" i="4"/>
  <c r="C109" i="4"/>
  <c r="C108" i="4"/>
  <c r="C104" i="4"/>
  <c r="C103" i="4"/>
  <c r="B102" i="4"/>
  <c r="C99" i="4"/>
  <c r="G98" i="4"/>
  <c r="C98" i="4"/>
  <c r="I97" i="4"/>
  <c r="I100" i="4" s="1"/>
  <c r="I105" i="4" s="1"/>
  <c r="B97" i="4"/>
  <c r="H96" i="4"/>
  <c r="F96" i="4"/>
  <c r="G94" i="4"/>
  <c r="J89" i="4"/>
  <c r="B88" i="4"/>
  <c r="B83" i="4"/>
  <c r="C80" i="4"/>
  <c r="C79" i="4"/>
  <c r="C75" i="4"/>
  <c r="H74" i="4"/>
  <c r="J74" i="4" s="1"/>
  <c r="C74" i="4"/>
  <c r="H73" i="4"/>
  <c r="J73" i="4" s="1"/>
  <c r="B73" i="4"/>
  <c r="C70" i="4"/>
  <c r="H69" i="4"/>
  <c r="J69" i="4" s="1"/>
  <c r="G69" i="4"/>
  <c r="C69" i="4"/>
  <c r="I68" i="4"/>
  <c r="I71" i="4" s="1"/>
  <c r="I76" i="4" s="1"/>
  <c r="B68" i="4"/>
  <c r="H67" i="4"/>
  <c r="F67" i="4"/>
  <c r="H66" i="4"/>
  <c r="J66" i="4" s="1"/>
  <c r="G65" i="4"/>
  <c r="H64" i="4"/>
  <c r="J64" i="4" s="1"/>
  <c r="H63" i="4"/>
  <c r="J60" i="4"/>
  <c r="B60" i="4"/>
  <c r="B59" i="4"/>
  <c r="B54" i="4"/>
  <c r="B112" i="4" s="1"/>
  <c r="C51" i="4"/>
  <c r="C50" i="4"/>
  <c r="C46" i="4"/>
  <c r="J45" i="4"/>
  <c r="H45" i="4"/>
  <c r="H103" i="4" s="1"/>
  <c r="J103" i="4" s="1"/>
  <c r="C45" i="4"/>
  <c r="H44" i="4"/>
  <c r="H102" i="4" s="1"/>
  <c r="J102" i="4" s="1"/>
  <c r="B44" i="4"/>
  <c r="I42" i="4"/>
  <c r="I47" i="4" s="1"/>
  <c r="C41" i="4"/>
  <c r="H40" i="4"/>
  <c r="H98" i="4" s="1"/>
  <c r="J98" i="4" s="1"/>
  <c r="G40" i="4"/>
  <c r="C40" i="4"/>
  <c r="I39" i="4"/>
  <c r="B39" i="4"/>
  <c r="H38" i="4"/>
  <c r="F38" i="4"/>
  <c r="H37" i="4"/>
  <c r="H95" i="4" s="1"/>
  <c r="J95" i="4" s="1"/>
  <c r="G36" i="4"/>
  <c r="H35" i="4"/>
  <c r="H93" i="4" s="1"/>
  <c r="J93" i="4" s="1"/>
  <c r="D35" i="4"/>
  <c r="D51" i="4" s="1"/>
  <c r="C35" i="4"/>
  <c r="C64" i="4" s="1"/>
  <c r="C93" i="4" s="1"/>
  <c r="H34" i="4"/>
  <c r="H92" i="4" s="1"/>
  <c r="D34" i="4"/>
  <c r="D50" i="4" s="1"/>
  <c r="C34" i="4"/>
  <c r="C63" i="4" s="1"/>
  <c r="C92" i="4" s="1"/>
  <c r="J31" i="4"/>
  <c r="B31" i="4"/>
  <c r="B89" i="4" s="1"/>
  <c r="B30" i="4"/>
  <c r="C23" i="4"/>
  <c r="C110" i="4" s="1"/>
  <c r="D22" i="4"/>
  <c r="D21" i="4"/>
  <c r="C18" i="4"/>
  <c r="C105" i="4" s="1"/>
  <c r="D17" i="4"/>
  <c r="M16" i="4"/>
  <c r="L16" i="4"/>
  <c r="K16" i="4"/>
  <c r="J16" i="4"/>
  <c r="D16" i="4"/>
  <c r="M15" i="4"/>
  <c r="L15" i="4"/>
  <c r="K15" i="4"/>
  <c r="J15" i="4"/>
  <c r="C13" i="4"/>
  <c r="C100" i="4" s="1"/>
  <c r="D12" i="4"/>
  <c r="M11" i="4"/>
  <c r="L11" i="4"/>
  <c r="K11" i="4"/>
  <c r="J11" i="4"/>
  <c r="D11" i="4"/>
  <c r="I13" i="4"/>
  <c r="I18" i="4" s="1"/>
  <c r="M9" i="4"/>
  <c r="L9" i="4"/>
  <c r="K9" i="4"/>
  <c r="J9" i="4"/>
  <c r="J96" i="4" s="1"/>
  <c r="M8" i="4"/>
  <c r="L8" i="4"/>
  <c r="K8" i="4"/>
  <c r="J8" i="4"/>
  <c r="L7" i="4"/>
  <c r="K7" i="4"/>
  <c r="J7" i="4"/>
  <c r="C7" i="4"/>
  <c r="C36" i="4" s="1"/>
  <c r="M6" i="4"/>
  <c r="L6" i="4"/>
  <c r="K6" i="4"/>
  <c r="J6" i="4"/>
  <c r="M5" i="4"/>
  <c r="L5" i="4"/>
  <c r="K5" i="4"/>
  <c r="J5" i="4"/>
  <c r="J44" i="4" l="1"/>
  <c r="L13" i="4"/>
  <c r="L18" i="4" s="1"/>
  <c r="K13" i="4"/>
  <c r="K18" i="4" s="1"/>
  <c r="H7" i="4"/>
  <c r="C65" i="4"/>
  <c r="H36" i="4"/>
  <c r="J92" i="4"/>
  <c r="H13" i="4"/>
  <c r="H18" i="4" s="1"/>
  <c r="C26" i="4"/>
  <c r="J34" i="4"/>
  <c r="J35" i="4"/>
  <c r="J37" i="4"/>
  <c r="J40" i="4"/>
  <c r="D41" i="4"/>
  <c r="D46" i="4" s="1"/>
  <c r="C47" i="4"/>
  <c r="J36" i="4" s="1"/>
  <c r="C52" i="4"/>
  <c r="D63" i="4"/>
  <c r="J63" i="4"/>
  <c r="D64" i="4"/>
  <c r="C76" i="4"/>
  <c r="C81" i="4"/>
  <c r="J65" i="4" s="1"/>
  <c r="J13" i="4"/>
  <c r="J18" i="4" s="1"/>
  <c r="H26" i="4" s="1"/>
  <c r="J38" i="4"/>
  <c r="J39" i="4" s="1"/>
  <c r="H39" i="4"/>
  <c r="H42" i="4" s="1"/>
  <c r="H47" i="4" s="1"/>
  <c r="D40" i="4"/>
  <c r="D45" i="4" s="1"/>
  <c r="C42" i="4"/>
  <c r="J67" i="4"/>
  <c r="J68" i="4" s="1"/>
  <c r="C71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D80" i="4" l="1"/>
  <c r="D93" i="4"/>
  <c r="D70" i="4"/>
  <c r="D75" i="4" s="1"/>
  <c r="D79" i="4"/>
  <c r="D69" i="4"/>
  <c r="D74" i="4" s="1"/>
  <c r="D92" i="4"/>
  <c r="J42" i="4"/>
  <c r="J47" i="4" s="1"/>
  <c r="H55" i="4" s="1"/>
  <c r="J71" i="4"/>
  <c r="J76" i="4" s="1"/>
  <c r="H84" i="4" s="1"/>
  <c r="C113" i="4"/>
  <c r="J94" i="4" s="1"/>
  <c r="J97" i="4" s="1"/>
  <c r="J100" i="4" s="1"/>
  <c r="J105" i="4" s="1"/>
  <c r="H113" i="4" s="1"/>
  <c r="C84" i="4"/>
  <c r="C55" i="4"/>
  <c r="M7" i="4"/>
  <c r="C94" i="4"/>
  <c r="H94" i="4" s="1"/>
  <c r="H65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H97" i="4" l="1"/>
  <c r="H100" i="4" s="1"/>
  <c r="H105" i="4" s="1"/>
  <c r="M13" i="4"/>
  <c r="M18" i="4" s="1"/>
  <c r="D108" i="4"/>
  <c r="D98" i="4"/>
  <c r="D103" i="4" s="1"/>
  <c r="D109" i="4"/>
  <c r="D99" i="4"/>
  <c r="D104" i="4" s="1"/>
  <c r="H68" i="4"/>
  <c r="H71" i="4" s="1"/>
  <c r="H76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M10" i="3" l="1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73" i="2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H98" i="2" l="1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C109" i="2" l="1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C68" i="1" s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J34" i="1" l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8" i="1"/>
  <c r="J65" i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12" i="1"/>
  <c r="H17" i="1" s="1"/>
  <c r="D38" i="1"/>
  <c r="D43" i="1" s="1"/>
  <c r="D39" i="1"/>
  <c r="D44" i="1" s="1"/>
  <c r="C35" i="1"/>
  <c r="H65" i="1"/>
  <c r="H68" i="1" s="1"/>
  <c r="H73" i="1" s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<sst xmlns="http://schemas.openxmlformats.org/spreadsheetml/2006/main" count="628" uniqueCount="57">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</sst>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2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9"/>
      <c r="D9" s="80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9"/>
      <c r="D14" s="80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9"/>
      <c r="D19" s="80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6" t="s">
        <v>1</v>
      </c>
      <c r="C32" s="77"/>
      <c r="D32" s="78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9"/>
      <c r="D47" s="80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6" t="s">
        <v>1</v>
      </c>
      <c r="C60" s="77"/>
      <c r="D60" s="78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9"/>
      <c r="D75" s="80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6" t="s">
        <v>1</v>
      </c>
      <c r="C88" s="77"/>
      <c r="D88" s="78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9"/>
      <c r="D103" s="80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8:D88"/>
    <mergeCell ref="B93:D93"/>
    <mergeCell ref="B98:D98"/>
    <mergeCell ref="B103:D103"/>
    <mergeCell ref="B108:D108"/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94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4"/>
      <c r="D9" s="75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4"/>
      <c r="D14" s="75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4"/>
      <c r="D19" s="75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6" t="s">
        <v>1</v>
      </c>
      <c r="C32" s="77"/>
      <c r="D32" s="78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9"/>
      <c r="D47" s="80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6" t="s">
        <v>1</v>
      </c>
      <c r="C60" s="77"/>
      <c r="D60" s="78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9"/>
      <c r="D75" s="80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6" t="s">
        <v>1</v>
      </c>
      <c r="C88" s="77"/>
      <c r="D88" s="78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9"/>
      <c r="D103" s="80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103:D103"/>
    <mergeCell ref="B108:D108"/>
    <mergeCell ref="B70:D70"/>
    <mergeCell ref="B75:D75"/>
    <mergeCell ref="B80:D80"/>
    <mergeCell ref="B88:D88"/>
    <mergeCell ref="B93:D93"/>
    <mergeCell ref="B98:D98"/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A64"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73" t="s">
        <v>29</v>
      </c>
      <c r="C10" s="74"/>
      <c r="D10" s="75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73" t="s">
        <v>30</v>
      </c>
      <c r="C15" s="74"/>
      <c r="D15" s="75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73" t="s">
        <v>44</v>
      </c>
      <c r="C20" s="74"/>
      <c r="D20" s="75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73" t="s">
        <v>32</v>
      </c>
      <c r="C25" s="74"/>
      <c r="D25" s="75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76" t="s">
        <v>1</v>
      </c>
      <c r="C33" s="77"/>
      <c r="D33" s="78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73" t="str">
        <f>B10</f>
        <v>MEDIDOR 1 - M1 (Sr. Pedro Luna)</v>
      </c>
      <c r="C39" s="74"/>
      <c r="D39" s="75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73" t="str">
        <f>B15</f>
        <v>MEDIDOR 2 - M2 (Sr. Roberto Valdivieso)</v>
      </c>
      <c r="C44" s="74"/>
      <c r="D44" s="75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73" t="s">
        <v>44</v>
      </c>
      <c r="C49" s="79"/>
      <c r="D49" s="80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73" t="str">
        <f>B25</f>
        <v>MEDIDOR P- MP (Sra. Ursula Barrientos)</v>
      </c>
      <c r="C54" s="74"/>
      <c r="D54" s="75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76" t="s">
        <v>1</v>
      </c>
      <c r="C62" s="77"/>
      <c r="D62" s="78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73" t="str">
        <f>B10</f>
        <v>MEDIDOR 1 - M1 (Sr. Pedro Luna)</v>
      </c>
      <c r="C68" s="74"/>
      <c r="D68" s="75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73" t="str">
        <f>B15</f>
        <v>MEDIDOR 2 - M2 (Sr. Roberto Valdivieso)</v>
      </c>
      <c r="C73" s="74"/>
      <c r="D73" s="75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73" t="s">
        <v>44</v>
      </c>
      <c r="C78" s="79"/>
      <c r="D78" s="80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73" t="str">
        <f>B25</f>
        <v>MEDIDOR P- MP (Sra. Ursula Barrientos)</v>
      </c>
      <c r="C83" s="74"/>
      <c r="D83" s="75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76" t="s">
        <v>1</v>
      </c>
      <c r="C91" s="77"/>
      <c r="D91" s="78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73" t="str">
        <f>B10</f>
        <v>MEDIDOR 1 - M1 (Sr. Pedro Luna)</v>
      </c>
      <c r="C97" s="74"/>
      <c r="D97" s="75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73" t="str">
        <f>B15</f>
        <v>MEDIDOR 2 - M2 (Sr. Roberto Valdivieso)</v>
      </c>
      <c r="C102" s="74"/>
      <c r="D102" s="75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73" t="s">
        <v>44</v>
      </c>
      <c r="C107" s="79"/>
      <c r="D107" s="80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73" t="str">
        <f>B54</f>
        <v>MEDIDOR P- MP (Sra. Ursula Barrientos)</v>
      </c>
      <c r="C112" s="74"/>
      <c r="D112" s="75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107:D107"/>
    <mergeCell ref="B112:D112"/>
    <mergeCell ref="B73:D73"/>
    <mergeCell ref="B78:D78"/>
    <mergeCell ref="B83:D83"/>
    <mergeCell ref="B91:D91"/>
    <mergeCell ref="B97:D97"/>
    <mergeCell ref="B102:D102"/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tabSelected="1" topLeftCell="A112" zoomScale="145" zoomScaleNormal="145" workbookViewId="0">
      <selection activeCell="F124" sqref="F1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50</v>
      </c>
      <c r="C2" s="2"/>
      <c r="D2" s="2"/>
      <c r="E2" s="2"/>
      <c r="F2" s="2"/>
      <c r="G2" s="3"/>
      <c r="H2" s="2"/>
      <c r="I2" s="2"/>
      <c r="J2" s="4" t="s">
        <v>51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30363.5</v>
      </c>
      <c r="D5" s="10" t="s">
        <v>46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29923.4</v>
      </c>
      <c r="D6" s="62" t="s">
        <v>42</v>
      </c>
      <c r="E6" s="11"/>
      <c r="F6" s="5" t="s">
        <v>9</v>
      </c>
      <c r="G6" s="12"/>
      <c r="H6" s="13">
        <v>1.2</v>
      </c>
      <c r="I6" s="13"/>
      <c r="J6" s="14">
        <f>(H6/4)</f>
        <v>0.3</v>
      </c>
      <c r="K6" s="14">
        <f>(H6/4)</f>
        <v>0.3</v>
      </c>
      <c r="L6" s="14">
        <f>(H6/4)</f>
        <v>0.3</v>
      </c>
      <c r="M6" s="14">
        <f>(H6/4)</f>
        <v>0.3</v>
      </c>
    </row>
    <row r="7" spans="2:13" ht="10.15" customHeight="1" x14ac:dyDescent="0.25">
      <c r="B7" s="54" t="s">
        <v>10</v>
      </c>
      <c r="C7" s="55">
        <f>(C5-C6)</f>
        <v>440.09999999999854</v>
      </c>
      <c r="D7" s="19" t="s">
        <v>11</v>
      </c>
      <c r="E7" s="11"/>
      <c r="F7" s="5" t="s">
        <v>12</v>
      </c>
      <c r="G7" s="81">
        <v>0.44700000000000001</v>
      </c>
      <c r="H7" s="20">
        <f>(C7*G7)</f>
        <v>196.72469999999936</v>
      </c>
      <c r="I7" s="20"/>
      <c r="J7" s="21">
        <f>(C13*G7)</f>
        <v>15.108599999999992</v>
      </c>
      <c r="K7" s="21">
        <f>(C18*G7)</f>
        <v>30.574800000000018</v>
      </c>
      <c r="L7" s="21">
        <f>(C23*G7)</f>
        <v>33.4803</v>
      </c>
      <c r="M7" s="21">
        <f>(C26*G7)</f>
        <v>117.56099999999934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7.88</v>
      </c>
      <c r="I8" s="13"/>
      <c r="J8" s="14">
        <f>(H8/4)</f>
        <v>1.97</v>
      </c>
      <c r="K8" s="14">
        <f>(H8/4)</f>
        <v>1.97</v>
      </c>
      <c r="L8" s="14">
        <f>(H8/4)</f>
        <v>1.97</v>
      </c>
      <c r="M8" s="14">
        <f>(H8/4)</f>
        <v>1.97</v>
      </c>
    </row>
    <row r="9" spans="2:13" ht="10.15" customHeight="1" x14ac:dyDescent="0.25">
      <c r="B9" s="5"/>
      <c r="C9" s="5"/>
      <c r="D9" s="5"/>
      <c r="E9" s="5"/>
      <c r="F9" s="5" t="s">
        <v>47</v>
      </c>
      <c r="G9" s="12"/>
      <c r="H9" s="13">
        <v>0.08</v>
      </c>
      <c r="I9" s="13"/>
      <c r="J9" s="14">
        <f>H9/4</f>
        <v>0.02</v>
      </c>
      <c r="K9" s="14">
        <f>H9/4</f>
        <v>0.02</v>
      </c>
      <c r="L9" s="14">
        <f>H9/4</f>
        <v>0.02</v>
      </c>
      <c r="M9" s="14">
        <f>H9/4</f>
        <v>0.02</v>
      </c>
    </row>
    <row r="10" spans="2:13" ht="10.15" customHeight="1" x14ac:dyDescent="0.25">
      <c r="B10" s="73" t="s">
        <v>48</v>
      </c>
      <c r="C10" s="74"/>
      <c r="D10" s="75"/>
      <c r="E10" s="5"/>
      <c r="F10" s="5" t="s">
        <v>14</v>
      </c>
      <c r="G10" s="12"/>
      <c r="H10" s="13">
        <f>((SUM(H5:H8)+H9)*0.18)</f>
        <v>37.503845999999882</v>
      </c>
      <c r="I10" s="13">
        <f t="shared" ref="I10:M10" si="0">((SUM(I5:I8)+I9)*0.18)</f>
        <v>0</v>
      </c>
      <c r="J10" s="13">
        <f t="shared" si="0"/>
        <v>3.2428979999999981</v>
      </c>
      <c r="K10" s="13">
        <f t="shared" si="0"/>
        <v>6.0268140000000043</v>
      </c>
      <c r="L10" s="13">
        <f t="shared" si="0"/>
        <v>6.5498039999999991</v>
      </c>
      <c r="M10" s="13">
        <f t="shared" si="0"/>
        <v>21.684329999999878</v>
      </c>
    </row>
    <row r="11" spans="2:13" ht="10.15" customHeight="1" x14ac:dyDescent="0.25">
      <c r="B11" s="50" t="s">
        <v>6</v>
      </c>
      <c r="C11" s="53">
        <v>242.2</v>
      </c>
      <c r="D11" s="10" t="str">
        <f>D5</f>
        <v>(17/09/15)</v>
      </c>
      <c r="E11" s="5"/>
      <c r="F11" s="5" t="s">
        <v>15</v>
      </c>
      <c r="G11" s="12">
        <v>7.7000000000000002E-3</v>
      </c>
      <c r="H11" s="13">
        <v>3.39</v>
      </c>
      <c r="I11" s="13"/>
      <c r="J11" s="14">
        <f>(H11/4)</f>
        <v>0.84750000000000003</v>
      </c>
      <c r="K11" s="14">
        <f>(H11/4)</f>
        <v>0.84750000000000003</v>
      </c>
      <c r="L11" s="14">
        <f>(H11/4)</f>
        <v>0.84750000000000003</v>
      </c>
      <c r="M11" s="14">
        <f>(H11/4)</f>
        <v>0.84750000000000003</v>
      </c>
    </row>
    <row r="12" spans="2:13" ht="10.15" customHeight="1" x14ac:dyDescent="0.25">
      <c r="B12" s="63" t="s">
        <v>8</v>
      </c>
      <c r="C12" s="64">
        <v>208.4</v>
      </c>
      <c r="D12" s="62" t="str">
        <f>D6</f>
        <v>(18/08/15)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33.799999999999983</v>
      </c>
      <c r="D13" s="19" t="s">
        <v>11</v>
      </c>
      <c r="E13" s="11"/>
      <c r="F13" s="5" t="s">
        <v>16</v>
      </c>
      <c r="G13" s="12"/>
      <c r="H13" s="13">
        <f>SUM(H5:H9)+SUM(H10:H11)</f>
        <v>249.24854599999924</v>
      </c>
      <c r="I13" s="13">
        <f t="shared" ref="I13:M13" si="1">SUM(I5:I9)+SUM(I10:I11)</f>
        <v>0</v>
      </c>
      <c r="J13" s="13">
        <f t="shared" si="1"/>
        <v>22.106497999999988</v>
      </c>
      <c r="K13" s="13">
        <f t="shared" si="1"/>
        <v>40.356614000000029</v>
      </c>
      <c r="L13" s="13">
        <f t="shared" si="1"/>
        <v>43.785103999999997</v>
      </c>
      <c r="M13" s="13">
        <f t="shared" si="1"/>
        <v>143.00032999999922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73" t="s">
        <v>49</v>
      </c>
      <c r="C15" s="74"/>
      <c r="D15" s="75"/>
      <c r="E15" s="11"/>
      <c r="F15" s="5" t="s">
        <v>17</v>
      </c>
      <c r="G15" s="12"/>
      <c r="H15" s="13">
        <v>0.03</v>
      </c>
      <c r="I15" s="13"/>
      <c r="J15" s="13">
        <f>H15/4</f>
        <v>7.4999999999999997E-3</v>
      </c>
      <c r="K15" s="13">
        <f>H15/4</f>
        <v>7.4999999999999997E-3</v>
      </c>
      <c r="L15" s="13">
        <f>H15/4</f>
        <v>7.4999999999999997E-3</v>
      </c>
      <c r="M15" s="13">
        <f>H15/4</f>
        <v>7.4999999999999997E-3</v>
      </c>
    </row>
    <row r="16" spans="2:13" ht="10.15" customHeight="1" x14ac:dyDescent="0.25">
      <c r="B16" s="50" t="s">
        <v>6</v>
      </c>
      <c r="C16" s="53">
        <v>343.8</v>
      </c>
      <c r="D16" s="10" t="str">
        <f>D5</f>
        <v>(17/09/15)</v>
      </c>
      <c r="E16" s="5"/>
      <c r="F16" s="5" t="s">
        <v>18</v>
      </c>
      <c r="G16" s="12"/>
      <c r="H16" s="13">
        <v>0.08</v>
      </c>
      <c r="I16" s="13"/>
      <c r="J16" s="30">
        <f>(H16/4)</f>
        <v>0.02</v>
      </c>
      <c r="K16" s="30">
        <f>(H16/4)</f>
        <v>0.02</v>
      </c>
      <c r="L16" s="30">
        <f>(H16/4)</f>
        <v>0.02</v>
      </c>
      <c r="M16" s="30">
        <f>(H16/4)</f>
        <v>0.02</v>
      </c>
    </row>
    <row r="17" spans="2:13" ht="10.15" customHeight="1" x14ac:dyDescent="0.25">
      <c r="B17" s="63" t="s">
        <v>8</v>
      </c>
      <c r="C17" s="64">
        <v>275.39999999999998</v>
      </c>
      <c r="D17" s="62" t="str">
        <f>D6</f>
        <v>(18/08/15)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68.400000000000034</v>
      </c>
      <c r="D18" s="19" t="s">
        <v>11</v>
      </c>
      <c r="E18" s="5"/>
      <c r="F18" s="33" t="s">
        <v>19</v>
      </c>
      <c r="G18" s="34"/>
      <c r="H18" s="35">
        <f>(H13+H15-H16)</f>
        <v>249.19854599999923</v>
      </c>
      <c r="I18" s="35">
        <f t="shared" ref="I18:M18" si="2">(I13+I15-I16)</f>
        <v>0</v>
      </c>
      <c r="J18" s="35">
        <f t="shared" si="2"/>
        <v>22.093997999999988</v>
      </c>
      <c r="K18" s="35">
        <f t="shared" si="2"/>
        <v>40.344114000000026</v>
      </c>
      <c r="L18" s="35">
        <f t="shared" si="2"/>
        <v>43.772603999999994</v>
      </c>
      <c r="M18" s="35">
        <f t="shared" si="2"/>
        <v>142.98782999999921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73" t="s">
        <v>44</v>
      </c>
      <c r="C20" s="74"/>
      <c r="D20" s="75"/>
      <c r="E20" s="11"/>
    </row>
    <row r="21" spans="2:13" ht="10.15" customHeight="1" x14ac:dyDescent="0.25">
      <c r="B21" s="50" t="s">
        <v>6</v>
      </c>
      <c r="C21" s="53">
        <v>223.9</v>
      </c>
      <c r="D21" s="10" t="str">
        <f>D5</f>
        <v>(17/09/15)</v>
      </c>
      <c r="E21" s="11"/>
    </row>
    <row r="22" spans="2:13" ht="10.15" customHeight="1" x14ac:dyDescent="0.25">
      <c r="B22" s="63" t="s">
        <v>8</v>
      </c>
      <c r="C22" s="64">
        <v>149</v>
      </c>
      <c r="D22" s="62" t="str">
        <f>D6</f>
        <v>(18/08/15)</v>
      </c>
      <c r="E22" s="11"/>
    </row>
    <row r="23" spans="2:13" ht="10.15" customHeight="1" x14ac:dyDescent="0.25">
      <c r="B23" s="54" t="s">
        <v>10</v>
      </c>
      <c r="C23" s="55">
        <f>(C21-C22)</f>
        <v>74.900000000000006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73" t="s">
        <v>32</v>
      </c>
      <c r="C25" s="74"/>
      <c r="D25" s="75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262.99999999999852</v>
      </c>
      <c r="D26" s="40" t="s">
        <v>11</v>
      </c>
      <c r="E26" s="11"/>
      <c r="F26" s="33" t="s">
        <v>33</v>
      </c>
      <c r="G26" s="41"/>
      <c r="H26" s="42">
        <f>J18</f>
        <v>22.093997999999988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SETIEMBRE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05-OCT-2015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76" t="s">
        <v>1</v>
      </c>
      <c r="C33" s="77"/>
      <c r="D33" s="78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30363.5</v>
      </c>
      <c r="D34" s="10" t="str">
        <f>D5</f>
        <v>(17/09/15)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29923.4</v>
      </c>
      <c r="D35" s="62" t="str">
        <f>D6</f>
        <v>(18/08/15)</v>
      </c>
      <c r="E35" s="11"/>
      <c r="F35" s="5" t="s">
        <v>9</v>
      </c>
      <c r="G35" s="12"/>
      <c r="H35" s="13">
        <f>H6</f>
        <v>1.2</v>
      </c>
      <c r="I35" s="13"/>
      <c r="J35" s="14">
        <f>(H35/4)</f>
        <v>0.3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440.09999999999854</v>
      </c>
      <c r="D36" s="19" t="s">
        <v>11</v>
      </c>
      <c r="E36" s="11"/>
      <c r="F36" s="5" t="s">
        <v>12</v>
      </c>
      <c r="G36" s="12">
        <f>G7</f>
        <v>0.44700000000000001</v>
      </c>
      <c r="H36" s="20">
        <f>(C36*G36)</f>
        <v>196.72469999999936</v>
      </c>
      <c r="I36" s="20"/>
      <c r="J36" s="21">
        <f>(C47*G36)</f>
        <v>30.574800000000018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7.88</v>
      </c>
      <c r="I37" s="13"/>
      <c r="J37" s="14">
        <f>(H37/4)</f>
        <v>1.97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Interés Compensatorio</v>
      </c>
      <c r="G38" s="12"/>
      <c r="H38" s="13">
        <f>H9</f>
        <v>0.08</v>
      </c>
      <c r="I38" s="13"/>
      <c r="J38" s="14">
        <f>J9</f>
        <v>0.02</v>
      </c>
      <c r="K38" s="15"/>
      <c r="L38" s="15"/>
      <c r="M38" s="15"/>
    </row>
    <row r="39" spans="2:13" ht="10.15" customHeight="1" x14ac:dyDescent="0.25">
      <c r="B39" s="73" t="str">
        <f>B10</f>
        <v>MEDIDOR 1 - M1 (Sr. Roberto Valdiviezo)</v>
      </c>
      <c r="C39" s="74"/>
      <c r="D39" s="75"/>
      <c r="E39" s="5"/>
      <c r="F39" s="5" t="s">
        <v>14</v>
      </c>
      <c r="G39" s="12"/>
      <c r="H39" s="13">
        <f>((SUM(H34:H37)-H38)*0.18)</f>
        <v>37.475045999999878</v>
      </c>
      <c r="I39" s="13">
        <f t="shared" ref="I39" si="3">((SUM(I34:I37)-I38)*0.18)</f>
        <v>0</v>
      </c>
      <c r="J39" s="13">
        <f>((SUM(J34:J37)-J38)*0.18)</f>
        <v>6.0196140000000025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242.2</v>
      </c>
      <c r="D40" s="27" t="str">
        <f>D34</f>
        <v>(17/09/15)</v>
      </c>
      <c r="E40" s="5"/>
      <c r="F40" s="5" t="s">
        <v>15</v>
      </c>
      <c r="G40" s="12">
        <f>G11</f>
        <v>7.7000000000000002E-3</v>
      </c>
      <c r="H40" s="13">
        <f>H11</f>
        <v>3.39</v>
      </c>
      <c r="I40" s="13"/>
      <c r="J40" s="14">
        <f>(H40/4)</f>
        <v>0.84750000000000003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208.4</v>
      </c>
      <c r="D41" s="62" t="str">
        <f>D35</f>
        <v>(18/08/15)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33.799999999999983</v>
      </c>
      <c r="D42" s="19" t="s">
        <v>11</v>
      </c>
      <c r="E42" s="11"/>
      <c r="F42" s="5" t="s">
        <v>16</v>
      </c>
      <c r="G42" s="12"/>
      <c r="H42" s="13">
        <f>SUM(H34:H38)+SUM(H39:H40)</f>
        <v>249.21974599999925</v>
      </c>
      <c r="I42" s="13">
        <f t="shared" ref="I42:J42" si="4">SUM(I34:I38)+SUM(I39:I40)</f>
        <v>0</v>
      </c>
      <c r="J42" s="13">
        <f t="shared" si="4"/>
        <v>40.349414000000024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73" t="str">
        <f>B15</f>
        <v>MEDIDOR 2 - M2 (Srta. Maria)</v>
      </c>
      <c r="C44" s="74"/>
      <c r="D44" s="75"/>
      <c r="E44" s="11"/>
      <c r="F44" s="5" t="s">
        <v>17</v>
      </c>
      <c r="G44" s="12"/>
      <c r="H44" s="13">
        <f>H15</f>
        <v>0.03</v>
      </c>
      <c r="I44" s="13"/>
      <c r="J44" s="13">
        <f>H44/4</f>
        <v>7.4999999999999997E-3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343.8</v>
      </c>
      <c r="D45" s="27" t="str">
        <f>D40</f>
        <v>(17/09/15)</v>
      </c>
      <c r="E45" s="5"/>
      <c r="F45" s="5" t="s">
        <v>18</v>
      </c>
      <c r="G45" s="12"/>
      <c r="H45" s="13">
        <f>H16</f>
        <v>0.08</v>
      </c>
      <c r="I45" s="13"/>
      <c r="J45" s="30">
        <f>H45/4</f>
        <v>0.02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275.39999999999998</v>
      </c>
      <c r="D46" s="62" t="str">
        <f>D41</f>
        <v>(18/08/15)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68.400000000000034</v>
      </c>
      <c r="D47" s="19" t="s">
        <v>11</v>
      </c>
      <c r="E47" s="5"/>
      <c r="F47" s="33" t="s">
        <v>19</v>
      </c>
      <c r="G47" s="34"/>
      <c r="H47" s="35">
        <f>(H42+H44-H45)</f>
        <v>249.16974599999924</v>
      </c>
      <c r="I47" s="35">
        <f t="shared" ref="I47:J47" si="5">(I42+I44-I45)</f>
        <v>0</v>
      </c>
      <c r="J47" s="35">
        <f t="shared" si="5"/>
        <v>40.336914000000021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x14ac:dyDescent="0.25">
      <c r="B49" s="73" t="s">
        <v>44</v>
      </c>
      <c r="C49" s="79"/>
      <c r="D49" s="80"/>
      <c r="E49" s="11"/>
      <c r="K49" s="31"/>
      <c r="L49" s="45"/>
    </row>
    <row r="50" spans="2:12" x14ac:dyDescent="0.25">
      <c r="B50" s="50" t="s">
        <v>6</v>
      </c>
      <c r="C50" s="51">
        <f>C21</f>
        <v>223.9</v>
      </c>
      <c r="D50" s="27" t="str">
        <f>D34</f>
        <v>(17/09/15)</v>
      </c>
      <c r="E50" s="11"/>
      <c r="K50" s="31"/>
      <c r="L50" s="45"/>
    </row>
    <row r="51" spans="2:12" x14ac:dyDescent="0.25">
      <c r="B51" s="63" t="s">
        <v>8</v>
      </c>
      <c r="C51" s="64">
        <f>C22</f>
        <v>149</v>
      </c>
      <c r="D51" s="62" t="str">
        <f>D35</f>
        <v>(18/08/15)</v>
      </c>
      <c r="E51" s="11"/>
      <c r="K51" s="31"/>
      <c r="L51" s="45"/>
    </row>
    <row r="52" spans="2:12" x14ac:dyDescent="0.25">
      <c r="B52" s="54" t="s">
        <v>10</v>
      </c>
      <c r="C52" s="55">
        <f>C23</f>
        <v>74.900000000000006</v>
      </c>
      <c r="D52" s="19" t="s">
        <v>11</v>
      </c>
      <c r="E52" s="11"/>
      <c r="K52" s="31"/>
      <c r="L52" s="45"/>
    </row>
    <row r="53" spans="2:12" x14ac:dyDescent="0.25">
      <c r="B53" s="5"/>
      <c r="C53" s="5"/>
      <c r="D53" s="5"/>
      <c r="E53" s="11"/>
      <c r="K53" s="31"/>
      <c r="L53" s="45"/>
    </row>
    <row r="54" spans="2:12" x14ac:dyDescent="0.25">
      <c r="B54" s="73" t="str">
        <f>B25</f>
        <v>MEDIDOR P- MP (Sra. Ursula Barrientos)</v>
      </c>
      <c r="C54" s="74"/>
      <c r="D54" s="75"/>
      <c r="E54" s="11"/>
      <c r="F54" s="66" t="s">
        <v>20</v>
      </c>
      <c r="G54" s="67"/>
      <c r="H54" s="68"/>
      <c r="K54" s="28"/>
      <c r="L54" s="28"/>
    </row>
    <row r="55" spans="2:12" x14ac:dyDescent="0.25">
      <c r="B55" s="38" t="s">
        <v>21</v>
      </c>
      <c r="C55" s="39">
        <f>C26</f>
        <v>262.99999999999852</v>
      </c>
      <c r="D55" s="40" t="s">
        <v>11</v>
      </c>
      <c r="E55" s="11"/>
      <c r="F55" s="33" t="s">
        <v>34</v>
      </c>
      <c r="G55" s="41"/>
      <c r="H55" s="42">
        <f>J47</f>
        <v>40.336914000000021</v>
      </c>
      <c r="I55" s="35"/>
      <c r="J55" s="5"/>
      <c r="K55" s="28"/>
      <c r="L55" s="28"/>
    </row>
    <row r="56" spans="2:12" x14ac:dyDescent="0.25">
      <c r="I56" s="43"/>
      <c r="J56" s="44"/>
      <c r="K56" s="28"/>
      <c r="L56" s="28"/>
    </row>
    <row r="57" spans="2:12" x14ac:dyDescent="0.25">
      <c r="F57" s="33"/>
      <c r="G57" s="41"/>
      <c r="H57" s="43"/>
      <c r="I57" s="43"/>
      <c r="J57" s="44"/>
      <c r="K57" s="45"/>
      <c r="L57" s="45"/>
    </row>
    <row r="58" spans="2:12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SETIEMBRE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05-OCT-2015</v>
      </c>
      <c r="K60" s="15"/>
      <c r="L60" s="16"/>
    </row>
    <row r="61" spans="2:12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x14ac:dyDescent="0.25">
      <c r="B62" s="76" t="s">
        <v>1</v>
      </c>
      <c r="C62" s="77"/>
      <c r="D62" s="78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x14ac:dyDescent="0.25">
      <c r="B63" s="8" t="s">
        <v>6</v>
      </c>
      <c r="C63" s="9">
        <f>C34</f>
        <v>30363.5</v>
      </c>
      <c r="D63" s="10" t="str">
        <f>D34</f>
        <v>(17/09/15)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x14ac:dyDescent="0.25">
      <c r="B64" s="60" t="s">
        <v>8</v>
      </c>
      <c r="C64" s="61">
        <f>C35</f>
        <v>29923.4</v>
      </c>
      <c r="D64" s="62" t="str">
        <f>D35</f>
        <v>(18/08/15)</v>
      </c>
      <c r="E64" s="11"/>
      <c r="F64" s="5" t="s">
        <v>9</v>
      </c>
      <c r="G64" s="12"/>
      <c r="H64" s="13">
        <f>H6</f>
        <v>1.2</v>
      </c>
      <c r="I64" s="13"/>
      <c r="J64" s="14">
        <f>(H64/4)</f>
        <v>0.3</v>
      </c>
      <c r="K64" s="24"/>
      <c r="L64" s="24"/>
    </row>
    <row r="65" spans="2:12" x14ac:dyDescent="0.25">
      <c r="B65" s="17" t="s">
        <v>10</v>
      </c>
      <c r="C65" s="18">
        <f>C36</f>
        <v>440.09999999999854</v>
      </c>
      <c r="D65" s="19" t="s">
        <v>11</v>
      </c>
      <c r="E65" s="11"/>
      <c r="F65" s="5" t="s">
        <v>12</v>
      </c>
      <c r="G65" s="12">
        <f>G7</f>
        <v>0.44700000000000001</v>
      </c>
      <c r="H65" s="20">
        <f>(C65*G65)</f>
        <v>196.72469999999936</v>
      </c>
      <c r="I65" s="20"/>
      <c r="J65" s="21">
        <f>(C81*G65)</f>
        <v>33.4803</v>
      </c>
      <c r="K65" s="15"/>
      <c r="L65" s="16"/>
    </row>
    <row r="66" spans="2:12" x14ac:dyDescent="0.25">
      <c r="B66" s="5"/>
      <c r="C66" s="5"/>
      <c r="D66" s="5"/>
      <c r="E66" s="5"/>
      <c r="F66" s="5" t="s">
        <v>13</v>
      </c>
      <c r="G66" s="12"/>
      <c r="H66" s="13">
        <f>H8</f>
        <v>7.88</v>
      </c>
      <c r="I66" s="13"/>
      <c r="J66" s="14">
        <f>(H66/4)</f>
        <v>1.97</v>
      </c>
      <c r="K66" s="15"/>
      <c r="L66" s="28"/>
    </row>
    <row r="67" spans="2:12" x14ac:dyDescent="0.25">
      <c r="B67" s="5"/>
      <c r="C67" s="5"/>
      <c r="D67" s="5"/>
      <c r="E67" s="5"/>
      <c r="F67" s="5" t="str">
        <f>F9</f>
        <v>Interés Compensatorio</v>
      </c>
      <c r="G67" s="12"/>
      <c r="H67" s="13">
        <f>H9</f>
        <v>0.08</v>
      </c>
      <c r="I67" s="13"/>
      <c r="J67" s="14">
        <f>J9</f>
        <v>0.02</v>
      </c>
      <c r="K67" s="15"/>
      <c r="L67" s="28"/>
    </row>
    <row r="68" spans="2:12" x14ac:dyDescent="0.25">
      <c r="B68" s="73" t="str">
        <f>B10</f>
        <v>MEDIDOR 1 - M1 (Sr. Roberto Valdiviezo)</v>
      </c>
      <c r="C68" s="74"/>
      <c r="D68" s="75"/>
      <c r="E68" s="5"/>
      <c r="F68" s="5" t="s">
        <v>14</v>
      </c>
      <c r="G68" s="12"/>
      <c r="H68" s="13">
        <f>((SUM(H63:H66)-H67)*0.18)</f>
        <v>37.475045999999878</v>
      </c>
      <c r="I68" s="13">
        <f t="shared" ref="I68:J68" si="6">((SUM(I63:I66)-I67)*0.18)</f>
        <v>0</v>
      </c>
      <c r="J68" s="13">
        <f t="shared" si="6"/>
        <v>6.5426039999999981</v>
      </c>
      <c r="K68" s="15"/>
      <c r="L68" s="28"/>
    </row>
    <row r="69" spans="2:12" x14ac:dyDescent="0.25">
      <c r="B69" s="50" t="s">
        <v>6</v>
      </c>
      <c r="C69" s="51">
        <f>C11</f>
        <v>242.2</v>
      </c>
      <c r="D69" s="27" t="str">
        <f>D63</f>
        <v>(17/09/15)</v>
      </c>
      <c r="E69" s="5"/>
      <c r="F69" s="5" t="s">
        <v>15</v>
      </c>
      <c r="G69" s="12">
        <f>G11</f>
        <v>7.7000000000000002E-3</v>
      </c>
      <c r="H69" s="13">
        <f>H11</f>
        <v>3.39</v>
      </c>
      <c r="I69" s="13"/>
      <c r="J69" s="14">
        <f>(H69/4)</f>
        <v>0.84750000000000003</v>
      </c>
      <c r="K69" s="56"/>
      <c r="L69" s="57"/>
    </row>
    <row r="70" spans="2:12" x14ac:dyDescent="0.25">
      <c r="B70" s="63" t="s">
        <v>8</v>
      </c>
      <c r="C70" s="64">
        <f>C12</f>
        <v>208.4</v>
      </c>
      <c r="D70" s="62" t="str">
        <f>D64</f>
        <v>(18/08/15)</v>
      </c>
      <c r="E70" s="5"/>
      <c r="F70" s="5"/>
      <c r="G70" s="12"/>
      <c r="H70" s="13"/>
      <c r="I70" s="13"/>
      <c r="J70" s="14"/>
      <c r="K70" s="31"/>
      <c r="L70" s="28"/>
    </row>
    <row r="71" spans="2:12" x14ac:dyDescent="0.25">
      <c r="B71" s="54" t="s">
        <v>10</v>
      </c>
      <c r="C71" s="55">
        <f>C13</f>
        <v>33.799999999999983</v>
      </c>
      <c r="D71" s="19" t="s">
        <v>11</v>
      </c>
      <c r="E71" s="11"/>
      <c r="F71" s="5" t="s">
        <v>16</v>
      </c>
      <c r="G71" s="12"/>
      <c r="H71" s="13">
        <f>SUM(H63:H67)+SUM(H68:H69)</f>
        <v>249.21974599999925</v>
      </c>
      <c r="I71" s="13">
        <f t="shared" ref="I71:J71" si="7">SUM(I63:I67)+SUM(I68:I69)</f>
        <v>0</v>
      </c>
      <c r="J71" s="13">
        <f t="shared" si="7"/>
        <v>43.777903999999999</v>
      </c>
      <c r="K71" s="31"/>
      <c r="L71" s="28"/>
    </row>
    <row r="72" spans="2:12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x14ac:dyDescent="0.25">
      <c r="B73" s="73" t="str">
        <f>B15</f>
        <v>MEDIDOR 2 - M2 (Srta. Maria)</v>
      </c>
      <c r="C73" s="74"/>
      <c r="D73" s="75"/>
      <c r="E73" s="11"/>
      <c r="F73" s="5" t="s">
        <v>17</v>
      </c>
      <c r="G73" s="12"/>
      <c r="H73" s="13">
        <f>H15</f>
        <v>0.03</v>
      </c>
      <c r="I73" s="13"/>
      <c r="J73" s="13">
        <f>H73/4</f>
        <v>7.4999999999999997E-3</v>
      </c>
      <c r="K73" s="45"/>
      <c r="L73" s="45"/>
    </row>
    <row r="74" spans="2:12" x14ac:dyDescent="0.25">
      <c r="B74" s="50" t="s">
        <v>6</v>
      </c>
      <c r="C74" s="51">
        <f>C16</f>
        <v>343.8</v>
      </c>
      <c r="D74" s="27" t="str">
        <f>D69</f>
        <v>(17/09/15)</v>
      </c>
      <c r="E74" s="5"/>
      <c r="F74" s="5" t="s">
        <v>18</v>
      </c>
      <c r="G74" s="12"/>
      <c r="H74" s="13">
        <f>H16</f>
        <v>0.08</v>
      </c>
      <c r="I74" s="13"/>
      <c r="J74" s="30">
        <f>H74/4</f>
        <v>0.02</v>
      </c>
      <c r="K74" s="45"/>
      <c r="L74" s="45"/>
    </row>
    <row r="75" spans="2:12" x14ac:dyDescent="0.25">
      <c r="B75" s="63" t="s">
        <v>8</v>
      </c>
      <c r="C75" s="64">
        <f>C17</f>
        <v>275.39999999999998</v>
      </c>
      <c r="D75" s="62" t="str">
        <f>D70</f>
        <v>(18/08/15)</v>
      </c>
      <c r="E75" s="5"/>
      <c r="F75" s="5"/>
      <c r="G75" s="32"/>
      <c r="H75" s="5"/>
      <c r="I75" s="5"/>
      <c r="J75" s="5"/>
      <c r="K75" s="31"/>
      <c r="L75" s="45"/>
    </row>
    <row r="76" spans="2:12" x14ac:dyDescent="0.25">
      <c r="B76" s="54" t="s">
        <v>10</v>
      </c>
      <c r="C76" s="55">
        <f>C18</f>
        <v>68.400000000000034</v>
      </c>
      <c r="D76" s="19" t="s">
        <v>11</v>
      </c>
      <c r="E76" s="5"/>
      <c r="F76" s="33" t="s">
        <v>19</v>
      </c>
      <c r="G76" s="34"/>
      <c r="H76" s="35">
        <f>(H71+H73-H74)</f>
        <v>249.16974599999924</v>
      </c>
      <c r="I76" s="35">
        <f t="shared" ref="I76:J76" si="8">(I71+I73-I74)</f>
        <v>0</v>
      </c>
      <c r="J76" s="35">
        <f t="shared" si="8"/>
        <v>43.765403999999997</v>
      </c>
      <c r="K76" s="28"/>
      <c r="L76" s="28"/>
    </row>
    <row r="77" spans="2:12" x14ac:dyDescent="0.25">
      <c r="B77" s="5"/>
      <c r="C77" s="5"/>
      <c r="D77" s="5"/>
      <c r="E77" s="11"/>
      <c r="K77" s="28"/>
      <c r="L77" s="28"/>
    </row>
    <row r="78" spans="2:12" x14ac:dyDescent="0.25">
      <c r="B78" s="73" t="s">
        <v>44</v>
      </c>
      <c r="C78" s="79"/>
      <c r="D78" s="80"/>
      <c r="E78" s="11"/>
      <c r="K78" s="28"/>
      <c r="L78" s="28"/>
    </row>
    <row r="79" spans="2:12" x14ac:dyDescent="0.25">
      <c r="B79" s="50" t="s">
        <v>6</v>
      </c>
      <c r="C79" s="51">
        <f>C21</f>
        <v>223.9</v>
      </c>
      <c r="D79" s="27" t="str">
        <f>D63</f>
        <v>(17/09/15)</v>
      </c>
      <c r="E79" s="11"/>
      <c r="K79" s="28"/>
      <c r="L79" s="28"/>
    </row>
    <row r="80" spans="2:12" x14ac:dyDescent="0.25">
      <c r="B80" s="63" t="s">
        <v>8</v>
      </c>
      <c r="C80" s="64">
        <f>C22</f>
        <v>149</v>
      </c>
      <c r="D80" s="62" t="str">
        <f>D64</f>
        <v>(18/08/15)</v>
      </c>
      <c r="E80" s="11"/>
      <c r="K80" s="28"/>
      <c r="L80" s="28"/>
    </row>
    <row r="81" spans="2:12" x14ac:dyDescent="0.25">
      <c r="B81" s="54" t="s">
        <v>10</v>
      </c>
      <c r="C81" s="55">
        <f>C23</f>
        <v>74.900000000000006</v>
      </c>
      <c r="D81" s="19" t="s">
        <v>11</v>
      </c>
      <c r="E81" s="11"/>
      <c r="K81" s="28"/>
      <c r="L81" s="28"/>
    </row>
    <row r="82" spans="2:12" x14ac:dyDescent="0.25">
      <c r="B82" s="5"/>
      <c r="C82" s="5"/>
      <c r="D82" s="5"/>
      <c r="E82" s="11"/>
      <c r="K82" s="28"/>
      <c r="L82" s="28"/>
    </row>
    <row r="83" spans="2:12" x14ac:dyDescent="0.25">
      <c r="B83" s="73" t="str">
        <f>B25</f>
        <v>MEDIDOR P- MP (Sra. Ursula Barrientos)</v>
      </c>
      <c r="C83" s="74"/>
      <c r="D83" s="75"/>
      <c r="E83" s="11"/>
      <c r="F83" s="66" t="s">
        <v>20</v>
      </c>
      <c r="G83" s="67"/>
      <c r="H83" s="68"/>
      <c r="K83" s="44"/>
      <c r="L83" s="44"/>
    </row>
    <row r="84" spans="2:12" x14ac:dyDescent="0.25">
      <c r="B84" s="38" t="s">
        <v>21</v>
      </c>
      <c r="C84" s="39">
        <f>C26</f>
        <v>262.99999999999852</v>
      </c>
      <c r="D84" s="40" t="s">
        <v>11</v>
      </c>
      <c r="E84" s="11"/>
      <c r="F84" s="33" t="s">
        <v>35</v>
      </c>
      <c r="G84" s="41"/>
      <c r="H84" s="42">
        <f>J76</f>
        <v>43.765403999999997</v>
      </c>
      <c r="I84" s="35"/>
      <c r="J84" s="5"/>
      <c r="K84" s="31"/>
      <c r="L84" s="45"/>
    </row>
    <row r="85" spans="2:12" x14ac:dyDescent="0.25">
      <c r="F85" s="33"/>
      <c r="G85" s="41"/>
      <c r="H85" s="43"/>
      <c r="I85" s="43"/>
      <c r="J85" s="44"/>
      <c r="K85" s="45"/>
    </row>
    <row r="86" spans="2:12" x14ac:dyDescent="0.25">
      <c r="I86" s="43"/>
      <c r="J86" s="44"/>
      <c r="K86" s="45"/>
    </row>
    <row r="87" spans="2:12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SETIEMBRE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05-OCT-2015</v>
      </c>
      <c r="K89" s="45"/>
    </row>
    <row r="90" spans="2:12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x14ac:dyDescent="0.25">
      <c r="B91" s="76" t="s">
        <v>1</v>
      </c>
      <c r="C91" s="77"/>
      <c r="D91" s="78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x14ac:dyDescent="0.25">
      <c r="B92" s="8" t="s">
        <v>6</v>
      </c>
      <c r="C92" s="9">
        <f>C63</f>
        <v>30363.5</v>
      </c>
      <c r="D92" s="10" t="str">
        <f>D63</f>
        <v>(17/09/15)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x14ac:dyDescent="0.25">
      <c r="B93" s="60" t="s">
        <v>8</v>
      </c>
      <c r="C93" s="61">
        <f>C64</f>
        <v>29923.4</v>
      </c>
      <c r="D93" s="62" t="str">
        <f>D64</f>
        <v>(18/08/15)</v>
      </c>
      <c r="E93" s="11"/>
      <c r="F93" s="5" t="s">
        <v>9</v>
      </c>
      <c r="G93" s="12"/>
      <c r="H93" s="13">
        <f>H35</f>
        <v>1.2</v>
      </c>
      <c r="I93" s="13"/>
      <c r="J93" s="14">
        <f>(H93/4)</f>
        <v>0.3</v>
      </c>
      <c r="K93" s="45"/>
    </row>
    <row r="94" spans="2:12" x14ac:dyDescent="0.25">
      <c r="B94" s="17" t="s">
        <v>10</v>
      </c>
      <c r="C94" s="18">
        <f>C65</f>
        <v>440.09999999999854</v>
      </c>
      <c r="D94" s="19" t="s">
        <v>11</v>
      </c>
      <c r="E94" s="11"/>
      <c r="F94" s="5" t="s">
        <v>12</v>
      </c>
      <c r="G94" s="12">
        <f>G7</f>
        <v>0.44700000000000001</v>
      </c>
      <c r="H94" s="20">
        <f>(C94*G94)</f>
        <v>196.72469999999936</v>
      </c>
      <c r="I94" s="20"/>
      <c r="J94" s="21">
        <f>(C113*G94)</f>
        <v>117.56099999999934</v>
      </c>
      <c r="K94" s="45"/>
    </row>
    <row r="95" spans="2:12" x14ac:dyDescent="0.25">
      <c r="B95" s="5"/>
      <c r="C95" s="5"/>
      <c r="D95" s="5"/>
      <c r="E95" s="5"/>
      <c r="F95" s="5" t="s">
        <v>13</v>
      </c>
      <c r="G95" s="12"/>
      <c r="H95" s="13">
        <f>H37</f>
        <v>7.88</v>
      </c>
      <c r="I95" s="13"/>
      <c r="J95" s="14">
        <f>(H95/4)</f>
        <v>1.97</v>
      </c>
      <c r="K95" s="45"/>
    </row>
    <row r="96" spans="2:12" x14ac:dyDescent="0.25">
      <c r="B96" s="5"/>
      <c r="C96" s="5"/>
      <c r="D96" s="5"/>
      <c r="E96" s="5"/>
      <c r="F96" s="5" t="str">
        <f>F9</f>
        <v>Interés Compensatorio</v>
      </c>
      <c r="G96" s="12"/>
      <c r="H96" s="13">
        <f>H9</f>
        <v>0.08</v>
      </c>
      <c r="I96" s="13"/>
      <c r="J96" s="14">
        <f>J9</f>
        <v>0.02</v>
      </c>
      <c r="K96" s="45"/>
    </row>
    <row r="97" spans="2:11" x14ac:dyDescent="0.25">
      <c r="B97" s="73" t="str">
        <f>B10</f>
        <v>MEDIDOR 1 - M1 (Sr. Roberto Valdiviezo)</v>
      </c>
      <c r="C97" s="74"/>
      <c r="D97" s="75"/>
      <c r="E97" s="5"/>
      <c r="F97" s="5" t="s">
        <v>14</v>
      </c>
      <c r="G97" s="12"/>
      <c r="H97" s="13">
        <f>((SUM(H92:H95)-H96)*0.18)</f>
        <v>37.475045999999878</v>
      </c>
      <c r="I97" s="13">
        <f t="shared" ref="I97:J97" si="9">((SUM(I92:I95)-I96)*0.18)</f>
        <v>0</v>
      </c>
      <c r="J97" s="13">
        <f t="shared" si="9"/>
        <v>21.677129999999881</v>
      </c>
      <c r="K97" s="45"/>
    </row>
    <row r="98" spans="2:11" x14ac:dyDescent="0.25">
      <c r="B98" s="50" t="s">
        <v>6</v>
      </c>
      <c r="C98" s="51">
        <f>C11</f>
        <v>242.2</v>
      </c>
      <c r="D98" s="27" t="str">
        <f>D92</f>
        <v>(17/09/15)</v>
      </c>
      <c r="E98" s="5"/>
      <c r="F98" s="5" t="s">
        <v>15</v>
      </c>
      <c r="G98" s="12">
        <f>G11</f>
        <v>7.7000000000000002E-3</v>
      </c>
      <c r="H98" s="13">
        <f>H40</f>
        <v>3.39</v>
      </c>
      <c r="I98" s="13"/>
      <c r="J98" s="14">
        <f>(H98/4)</f>
        <v>0.84750000000000003</v>
      </c>
      <c r="K98" s="45"/>
    </row>
    <row r="99" spans="2:11" x14ac:dyDescent="0.25">
      <c r="B99" s="63" t="s">
        <v>8</v>
      </c>
      <c r="C99" s="64">
        <f>C12</f>
        <v>208.4</v>
      </c>
      <c r="D99" s="62" t="str">
        <f>D93</f>
        <v>(18/08/15)</v>
      </c>
      <c r="E99" s="5"/>
      <c r="F99" s="5"/>
      <c r="G99" s="12"/>
      <c r="H99" s="13"/>
      <c r="I99" s="13"/>
      <c r="J99" s="14"/>
    </row>
    <row r="100" spans="2:11" x14ac:dyDescent="0.25">
      <c r="B100" s="54" t="s">
        <v>10</v>
      </c>
      <c r="C100" s="55">
        <f>C13</f>
        <v>33.799999999999983</v>
      </c>
      <c r="D100" s="19" t="s">
        <v>11</v>
      </c>
      <c r="E100" s="11"/>
      <c r="F100" s="5" t="s">
        <v>16</v>
      </c>
      <c r="G100" s="12"/>
      <c r="H100" s="13">
        <f>SUM(H92:H96)+SUM(H97:H98)</f>
        <v>249.21974599999925</v>
      </c>
      <c r="I100" s="13">
        <f t="shared" ref="I100:J100" si="10">SUM(I92:I96)+SUM(I97:I98)</f>
        <v>0</v>
      </c>
      <c r="J100" s="13">
        <f t="shared" si="10"/>
        <v>142.99312999999921</v>
      </c>
    </row>
    <row r="101" spans="2:1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x14ac:dyDescent="0.25">
      <c r="B102" s="73" t="str">
        <f>B15</f>
        <v>MEDIDOR 2 - M2 (Srta. Maria)</v>
      </c>
      <c r="C102" s="74"/>
      <c r="D102" s="75"/>
      <c r="E102" s="11"/>
      <c r="F102" s="5" t="s">
        <v>17</v>
      </c>
      <c r="G102" s="12"/>
      <c r="H102" s="13">
        <f>H44</f>
        <v>0.03</v>
      </c>
      <c r="I102" s="13"/>
      <c r="J102" s="13">
        <f>H102/4</f>
        <v>7.4999999999999997E-3</v>
      </c>
    </row>
    <row r="103" spans="2:11" x14ac:dyDescent="0.25">
      <c r="B103" s="50" t="s">
        <v>6</v>
      </c>
      <c r="C103" s="51">
        <f>C16</f>
        <v>343.8</v>
      </c>
      <c r="D103" s="27" t="str">
        <f>D98</f>
        <v>(17/09/15)</v>
      </c>
      <c r="E103" s="5"/>
      <c r="F103" s="5" t="s">
        <v>18</v>
      </c>
      <c r="G103" s="12"/>
      <c r="H103" s="13">
        <f>H45</f>
        <v>0.08</v>
      </c>
      <c r="I103" s="13"/>
      <c r="J103" s="30">
        <f>H103/4</f>
        <v>0.02</v>
      </c>
    </row>
    <row r="104" spans="2:11" x14ac:dyDescent="0.25">
      <c r="B104" s="63" t="s">
        <v>8</v>
      </c>
      <c r="C104" s="64">
        <f>C17</f>
        <v>275.39999999999998</v>
      </c>
      <c r="D104" s="62" t="str">
        <f>D99</f>
        <v>(18/08/15)</v>
      </c>
      <c r="E104" s="5"/>
      <c r="F104" s="5"/>
      <c r="G104" s="32"/>
      <c r="H104" s="5"/>
      <c r="I104" s="5"/>
      <c r="J104" s="5"/>
    </row>
    <row r="105" spans="2:11" x14ac:dyDescent="0.25">
      <c r="B105" s="54" t="s">
        <v>10</v>
      </c>
      <c r="C105" s="55">
        <f>C18</f>
        <v>68.400000000000034</v>
      </c>
      <c r="D105" s="19" t="s">
        <v>11</v>
      </c>
      <c r="E105" s="5"/>
      <c r="F105" s="33" t="s">
        <v>19</v>
      </c>
      <c r="G105" s="34"/>
      <c r="H105" s="35">
        <f>(H100+H102-H103)</f>
        <v>249.16974599999924</v>
      </c>
      <c r="I105" s="35">
        <f t="shared" ref="I105:J105" si="11">(I100+I102-I103)</f>
        <v>0</v>
      </c>
      <c r="J105" s="35">
        <f t="shared" si="11"/>
        <v>142.98062999999919</v>
      </c>
    </row>
    <row r="106" spans="2:11" x14ac:dyDescent="0.25">
      <c r="B106" s="5"/>
      <c r="C106" s="5"/>
      <c r="D106" s="5"/>
      <c r="E106" s="11"/>
    </row>
    <row r="107" spans="2:11" x14ac:dyDescent="0.25">
      <c r="B107" s="73" t="s">
        <v>44</v>
      </c>
      <c r="C107" s="79"/>
      <c r="D107" s="80"/>
      <c r="E107" s="11"/>
    </row>
    <row r="108" spans="2:11" x14ac:dyDescent="0.25">
      <c r="B108" s="50" t="s">
        <v>6</v>
      </c>
      <c r="C108" s="51">
        <f>C21</f>
        <v>223.9</v>
      </c>
      <c r="D108" s="27" t="str">
        <f>D92</f>
        <v>(17/09/15)</v>
      </c>
      <c r="E108" s="11"/>
    </row>
    <row r="109" spans="2:11" x14ac:dyDescent="0.25">
      <c r="B109" s="63" t="s">
        <v>8</v>
      </c>
      <c r="C109" s="64">
        <f>C22</f>
        <v>149</v>
      </c>
      <c r="D109" s="62" t="str">
        <f>D93</f>
        <v>(18/08/15)</v>
      </c>
      <c r="E109" s="11"/>
    </row>
    <row r="110" spans="2:11" x14ac:dyDescent="0.25">
      <c r="B110" s="54" t="s">
        <v>10</v>
      </c>
      <c r="C110" s="55">
        <f>C23</f>
        <v>74.900000000000006</v>
      </c>
      <c r="D110" s="19" t="s">
        <v>11</v>
      </c>
      <c r="E110" s="11"/>
    </row>
    <row r="111" spans="2:11" x14ac:dyDescent="0.25">
      <c r="B111" s="5"/>
      <c r="C111" s="5"/>
      <c r="D111" s="5"/>
      <c r="E111" s="11"/>
    </row>
    <row r="112" spans="2:11" x14ac:dyDescent="0.25">
      <c r="B112" s="73" t="str">
        <f>B54</f>
        <v>MEDIDOR P- MP (Sra. Ursula Barrientos)</v>
      </c>
      <c r="C112" s="74"/>
      <c r="D112" s="75"/>
      <c r="E112" s="11"/>
      <c r="F112" s="66" t="s">
        <v>38</v>
      </c>
      <c r="G112" s="67"/>
      <c r="H112" s="68"/>
    </row>
    <row r="113" spans="2:10" x14ac:dyDescent="0.25">
      <c r="B113" s="38" t="s">
        <v>21</v>
      </c>
      <c r="C113" s="39">
        <f>C26</f>
        <v>262.99999999999852</v>
      </c>
      <c r="D113" s="40" t="s">
        <v>11</v>
      </c>
      <c r="E113" s="11"/>
      <c r="F113" s="33" t="s">
        <v>36</v>
      </c>
      <c r="G113" s="41"/>
      <c r="H113" s="43">
        <f>J105</f>
        <v>142.98062999999919</v>
      </c>
      <c r="I113" s="35"/>
      <c r="J113" s="5"/>
    </row>
    <row r="118" spans="2:10" x14ac:dyDescent="0.25">
      <c r="B118" t="s">
        <v>52</v>
      </c>
    </row>
    <row r="120" spans="2:10" x14ac:dyDescent="0.25">
      <c r="B120" s="82">
        <v>42234</v>
      </c>
      <c r="D120">
        <v>275.39999999999998</v>
      </c>
      <c r="E120" s="83" t="s">
        <v>53</v>
      </c>
      <c r="F120" t="s">
        <v>54</v>
      </c>
    </row>
    <row r="121" spans="2:10" x14ac:dyDescent="0.25">
      <c r="B121" s="82">
        <v>42251</v>
      </c>
      <c r="D121">
        <v>316.5</v>
      </c>
      <c r="E121" s="83" t="s">
        <v>53</v>
      </c>
      <c r="F121" t="s">
        <v>55</v>
      </c>
    </row>
    <row r="122" spans="2:10" x14ac:dyDescent="0.25">
      <c r="B122" s="82">
        <v>42259</v>
      </c>
      <c r="D122">
        <v>338.5</v>
      </c>
      <c r="E122" s="83" t="s">
        <v>53</v>
      </c>
      <c r="F122" t="s">
        <v>56</v>
      </c>
    </row>
    <row r="123" spans="2:10" x14ac:dyDescent="0.25">
      <c r="B123" s="82">
        <v>42264</v>
      </c>
      <c r="D123">
        <v>343.8</v>
      </c>
      <c r="E123" s="83" t="s">
        <v>53</v>
      </c>
      <c r="F123" t="s">
        <v>54</v>
      </c>
    </row>
  </sheetData>
  <mergeCells count="20">
    <mergeCell ref="B107:D107"/>
    <mergeCell ref="B112:D112"/>
    <mergeCell ref="B73:D73"/>
    <mergeCell ref="B78:D78"/>
    <mergeCell ref="B83:D83"/>
    <mergeCell ref="B91:D91"/>
    <mergeCell ref="B97:D97"/>
    <mergeCell ref="B102:D102"/>
    <mergeCell ref="B39:D39"/>
    <mergeCell ref="B44:D44"/>
    <mergeCell ref="B49:D49"/>
    <mergeCell ref="B54:D54"/>
    <mergeCell ref="B62:D62"/>
    <mergeCell ref="B68:D68"/>
    <mergeCell ref="B4:D4"/>
    <mergeCell ref="B10:D10"/>
    <mergeCell ref="B15:D15"/>
    <mergeCell ref="B20:D20"/>
    <mergeCell ref="B25:D25"/>
    <mergeCell ref="B33:D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JUN 2015</vt:lpstr>
      <vt:lpstr>JUL 2015</vt:lpstr>
      <vt:lpstr>AGO 2015</vt:lpstr>
      <vt:lpstr>SET 2015</vt:lpstr>
      <vt:lpstr>'AGO 2015'!Área_de_impresión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moniyabel</cp:lastModifiedBy>
  <cp:lastPrinted>2015-08-25T21:16:02Z</cp:lastPrinted>
  <dcterms:created xsi:type="dcterms:W3CDTF">2015-06-29T04:57:55Z</dcterms:created>
  <dcterms:modified xsi:type="dcterms:W3CDTF">2015-09-22T04:59:44Z</dcterms:modified>
</cp:coreProperties>
</file>