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395500\"/>
    </mc:Choice>
  </mc:AlternateContent>
  <bookViews>
    <workbookView xWindow="0" yWindow="0" windowWidth="20490" windowHeight="7755" firstSheet="4" activeTab="6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7" l="1"/>
  <c r="D19" i="7"/>
  <c r="D14" i="7"/>
  <c r="C85" i="7"/>
  <c r="C84" i="7"/>
  <c r="C81" i="7"/>
  <c r="C80" i="7"/>
  <c r="H79" i="7"/>
  <c r="C79" i="7"/>
  <c r="H78" i="7"/>
  <c r="B78" i="7"/>
  <c r="C75" i="7"/>
  <c r="H74" i="7"/>
  <c r="G74" i="7"/>
  <c r="C74" i="7"/>
  <c r="I73" i="7"/>
  <c r="I76" i="7" s="1"/>
  <c r="I81" i="7" s="1"/>
  <c r="B73" i="7"/>
  <c r="H72" i="7"/>
  <c r="F72" i="7"/>
  <c r="H71" i="7"/>
  <c r="G70" i="7"/>
  <c r="H69" i="7"/>
  <c r="D69" i="7"/>
  <c r="D85" i="7" s="1"/>
  <c r="C69" i="7"/>
  <c r="H68" i="7"/>
  <c r="D68" i="7"/>
  <c r="D84" i="7" s="1"/>
  <c r="C68" i="7"/>
  <c r="J65" i="7"/>
  <c r="B64" i="7"/>
  <c r="B56" i="7"/>
  <c r="B88" i="7" s="1"/>
  <c r="C53" i="7"/>
  <c r="C52" i="7"/>
  <c r="C49" i="7"/>
  <c r="C48" i="7"/>
  <c r="H47" i="7"/>
  <c r="C47" i="7"/>
  <c r="H46" i="7"/>
  <c r="B46" i="7"/>
  <c r="C43" i="7"/>
  <c r="H42" i="7"/>
  <c r="G42" i="7"/>
  <c r="C42" i="7"/>
  <c r="B41" i="7"/>
  <c r="H40" i="7"/>
  <c r="F40" i="7"/>
  <c r="J39" i="7"/>
  <c r="H39" i="7"/>
  <c r="G38" i="7"/>
  <c r="H37" i="7"/>
  <c r="D37" i="7"/>
  <c r="D53" i="7" s="1"/>
  <c r="C37" i="7"/>
  <c r="I36" i="7"/>
  <c r="I41" i="7" s="1"/>
  <c r="H36" i="7"/>
  <c r="D36" i="7"/>
  <c r="D52" i="7" s="1"/>
  <c r="C36" i="7"/>
  <c r="J33" i="7"/>
  <c r="B33" i="7"/>
  <c r="B65" i="7" s="1"/>
  <c r="B32" i="7"/>
  <c r="C25" i="7"/>
  <c r="L8" i="7" s="1"/>
  <c r="D23" i="7"/>
  <c r="C20" i="7"/>
  <c r="M18" i="7"/>
  <c r="J79" i="7" s="1"/>
  <c r="L18" i="7"/>
  <c r="K18" i="7"/>
  <c r="J47" i="7" s="1"/>
  <c r="J18" i="7"/>
  <c r="D18" i="7"/>
  <c r="M17" i="7"/>
  <c r="J78" i="7" s="1"/>
  <c r="L17" i="7"/>
  <c r="K17" i="7"/>
  <c r="J46" i="7" s="1"/>
  <c r="J17" i="7"/>
  <c r="C15" i="7"/>
  <c r="C76" i="7" s="1"/>
  <c r="M14" i="7"/>
  <c r="L14" i="7"/>
  <c r="K14" i="7"/>
  <c r="J14" i="7"/>
  <c r="M13" i="7"/>
  <c r="J74" i="7" s="1"/>
  <c r="L13" i="7"/>
  <c r="K13" i="7"/>
  <c r="J42" i="7" s="1"/>
  <c r="J13" i="7"/>
  <c r="D13" i="7"/>
  <c r="I12" i="7"/>
  <c r="I15" i="7" s="1"/>
  <c r="I20" i="7" s="1"/>
  <c r="M11" i="7"/>
  <c r="L11" i="7"/>
  <c r="K11" i="7"/>
  <c r="J11" i="7"/>
  <c r="M10" i="7"/>
  <c r="J72" i="7" s="1"/>
  <c r="L10" i="7"/>
  <c r="K10" i="7"/>
  <c r="J40" i="7" s="1"/>
  <c r="J10" i="7"/>
  <c r="M9" i="7"/>
  <c r="J71" i="7" s="1"/>
  <c r="L9" i="7"/>
  <c r="K9" i="7"/>
  <c r="J9" i="7"/>
  <c r="K8" i="7"/>
  <c r="J38" i="7" s="1"/>
  <c r="C8" i="7"/>
  <c r="C70" i="7" s="1"/>
  <c r="M7" i="7"/>
  <c r="J69" i="7" s="1"/>
  <c r="L7" i="7"/>
  <c r="K7" i="7"/>
  <c r="J37" i="7" s="1"/>
  <c r="J7" i="7"/>
  <c r="M6" i="7"/>
  <c r="J68" i="7" s="1"/>
  <c r="L6" i="7"/>
  <c r="K6" i="7"/>
  <c r="J36" i="7" s="1"/>
  <c r="J6" i="7"/>
  <c r="J8" i="7" l="1"/>
  <c r="J12" i="7"/>
  <c r="J15" i="7" s="1"/>
  <c r="J20" i="7" s="1"/>
  <c r="H8" i="7"/>
  <c r="H38" i="7" s="1"/>
  <c r="L15" i="7"/>
  <c r="L20" i="7" s="1"/>
  <c r="L12" i="7"/>
  <c r="C28" i="7"/>
  <c r="D42" i="7"/>
  <c r="D47" i="7" s="1"/>
  <c r="I44" i="7"/>
  <c r="I49" i="7" s="1"/>
  <c r="D74" i="7"/>
  <c r="D79" i="7" s="1"/>
  <c r="K12" i="7"/>
  <c r="J41" i="7" s="1"/>
  <c r="C86" i="7"/>
  <c r="D43" i="7"/>
  <c r="D48" i="7" s="1"/>
  <c r="D75" i="7"/>
  <c r="D80" i="7" s="1"/>
  <c r="C54" i="7"/>
  <c r="C38" i="7"/>
  <c r="C44" i="7"/>
  <c r="O20" i="6"/>
  <c r="I15" i="6"/>
  <c r="M14" i="6"/>
  <c r="L14" i="6"/>
  <c r="K14" i="6"/>
  <c r="J14" i="6"/>
  <c r="H15" i="6"/>
  <c r="C85" i="6"/>
  <c r="C84" i="6"/>
  <c r="C80" i="6"/>
  <c r="H79" i="6"/>
  <c r="C79" i="6"/>
  <c r="H78" i="6"/>
  <c r="B78" i="6"/>
  <c r="C75" i="6"/>
  <c r="H74" i="6"/>
  <c r="G74" i="6"/>
  <c r="C74" i="6"/>
  <c r="I73" i="6"/>
  <c r="I76" i="6" s="1"/>
  <c r="I81" i="6" s="1"/>
  <c r="B73" i="6"/>
  <c r="H72" i="6"/>
  <c r="F72" i="6"/>
  <c r="H71" i="6"/>
  <c r="G70" i="6"/>
  <c r="H69" i="6"/>
  <c r="D69" i="6"/>
  <c r="D85" i="6" s="1"/>
  <c r="C69" i="6"/>
  <c r="H68" i="6"/>
  <c r="D68" i="6"/>
  <c r="D84" i="6" s="1"/>
  <c r="C68" i="6"/>
  <c r="J65" i="6"/>
  <c r="B64" i="6"/>
  <c r="B56" i="6"/>
  <c r="B88" i="6" s="1"/>
  <c r="C53" i="6"/>
  <c r="C52" i="6"/>
  <c r="C48" i="6"/>
  <c r="H47" i="6"/>
  <c r="C47" i="6"/>
  <c r="H46" i="6"/>
  <c r="B46" i="6"/>
  <c r="C43" i="6"/>
  <c r="H42" i="6"/>
  <c r="G42" i="6"/>
  <c r="C42" i="6"/>
  <c r="B41" i="6"/>
  <c r="H40" i="6"/>
  <c r="F40" i="6"/>
  <c r="J39" i="6"/>
  <c r="H39" i="6"/>
  <c r="G38" i="6"/>
  <c r="H37" i="6"/>
  <c r="D37" i="6"/>
  <c r="D53" i="6" s="1"/>
  <c r="C37" i="6"/>
  <c r="I36" i="6"/>
  <c r="I41" i="6" s="1"/>
  <c r="H36" i="6"/>
  <c r="D36" i="6"/>
  <c r="D52" i="6" s="1"/>
  <c r="C36" i="6"/>
  <c r="J33" i="6"/>
  <c r="B33" i="6"/>
  <c r="B65" i="6" s="1"/>
  <c r="B32" i="6"/>
  <c r="C25" i="6"/>
  <c r="L8" i="6" s="1"/>
  <c r="D24" i="6"/>
  <c r="D23" i="6"/>
  <c r="C20" i="6"/>
  <c r="C81" i="6" s="1"/>
  <c r="D19" i="6"/>
  <c r="M18" i="6"/>
  <c r="J79" i="6" s="1"/>
  <c r="L18" i="6"/>
  <c r="K18" i="6"/>
  <c r="J47" i="6" s="1"/>
  <c r="J18" i="6"/>
  <c r="D18" i="6"/>
  <c r="M17" i="6"/>
  <c r="J78" i="6" s="1"/>
  <c r="L17" i="6"/>
  <c r="K17" i="6"/>
  <c r="J46" i="6" s="1"/>
  <c r="J17" i="6"/>
  <c r="C15" i="6"/>
  <c r="C76" i="6" s="1"/>
  <c r="D14" i="6"/>
  <c r="M13" i="6"/>
  <c r="J74" i="6" s="1"/>
  <c r="L13" i="6"/>
  <c r="K13" i="6"/>
  <c r="J42" i="6" s="1"/>
  <c r="J13" i="6"/>
  <c r="D13" i="6"/>
  <c r="I12" i="6"/>
  <c r="I20" i="6" s="1"/>
  <c r="M11" i="6"/>
  <c r="L11" i="6"/>
  <c r="K11" i="6"/>
  <c r="J11" i="6"/>
  <c r="M10" i="6"/>
  <c r="J72" i="6" s="1"/>
  <c r="L10" i="6"/>
  <c r="K10" i="6"/>
  <c r="J40" i="6" s="1"/>
  <c r="J10" i="6"/>
  <c r="M9" i="6"/>
  <c r="J71" i="6" s="1"/>
  <c r="L9" i="6"/>
  <c r="K9" i="6"/>
  <c r="J9" i="6"/>
  <c r="K8" i="6"/>
  <c r="J38" i="6" s="1"/>
  <c r="H8" i="6"/>
  <c r="C8" i="6"/>
  <c r="C70" i="6" s="1"/>
  <c r="M7" i="6"/>
  <c r="J69" i="6" s="1"/>
  <c r="L7" i="6"/>
  <c r="K7" i="6"/>
  <c r="J37" i="6" s="1"/>
  <c r="J7" i="6"/>
  <c r="M6" i="6"/>
  <c r="J68" i="6" s="1"/>
  <c r="L6" i="6"/>
  <c r="K6" i="6"/>
  <c r="J36" i="6" s="1"/>
  <c r="J6" i="6"/>
  <c r="H70" i="7" l="1"/>
  <c r="H12" i="7"/>
  <c r="H73" i="7" s="1"/>
  <c r="M8" i="7"/>
  <c r="C89" i="7"/>
  <c r="C57" i="7"/>
  <c r="K15" i="7"/>
  <c r="L15" i="6"/>
  <c r="C49" i="6"/>
  <c r="J8" i="6"/>
  <c r="C54" i="6"/>
  <c r="C86" i="6"/>
  <c r="H12" i="6"/>
  <c r="L12" i="6"/>
  <c r="C28" i="6"/>
  <c r="H38" i="6"/>
  <c r="D42" i="6"/>
  <c r="D47" i="6" s="1"/>
  <c r="I44" i="6"/>
  <c r="I49" i="6" s="1"/>
  <c r="H70" i="6"/>
  <c r="D74" i="6"/>
  <c r="D79" i="6" s="1"/>
  <c r="K12" i="6"/>
  <c r="J41" i="6" s="1"/>
  <c r="D43" i="6"/>
  <c r="D48" i="6" s="1"/>
  <c r="D75" i="6"/>
  <c r="D80" i="6" s="1"/>
  <c r="C38" i="6"/>
  <c r="C44" i="6"/>
  <c r="I15" i="5"/>
  <c r="I20" i="5" s="1"/>
  <c r="I12" i="5"/>
  <c r="D24" i="5"/>
  <c r="D19" i="5"/>
  <c r="D14" i="5"/>
  <c r="C85" i="5"/>
  <c r="C84" i="5"/>
  <c r="C80" i="5"/>
  <c r="H79" i="5"/>
  <c r="C79" i="5"/>
  <c r="H78" i="5"/>
  <c r="B78" i="5"/>
  <c r="C75" i="5"/>
  <c r="H74" i="5"/>
  <c r="G74" i="5"/>
  <c r="C74" i="5"/>
  <c r="I73" i="5"/>
  <c r="I76" i="5" s="1"/>
  <c r="I81" i="5" s="1"/>
  <c r="B73" i="5"/>
  <c r="H72" i="5"/>
  <c r="F72" i="5"/>
  <c r="H71" i="5"/>
  <c r="G70" i="5"/>
  <c r="H69" i="5"/>
  <c r="D69" i="5"/>
  <c r="D85" i="5" s="1"/>
  <c r="C69" i="5"/>
  <c r="H68" i="5"/>
  <c r="D68" i="5"/>
  <c r="D84" i="5" s="1"/>
  <c r="C68" i="5"/>
  <c r="J65" i="5"/>
  <c r="B64" i="5"/>
  <c r="B56" i="5"/>
  <c r="B88" i="5" s="1"/>
  <c r="C53" i="5"/>
  <c r="C52" i="5"/>
  <c r="C48" i="5"/>
  <c r="H47" i="5"/>
  <c r="C47" i="5"/>
  <c r="H46" i="5"/>
  <c r="B46" i="5"/>
  <c r="C43" i="5"/>
  <c r="H42" i="5"/>
  <c r="G42" i="5"/>
  <c r="C42" i="5"/>
  <c r="B41" i="5"/>
  <c r="H40" i="5"/>
  <c r="F40" i="5"/>
  <c r="H39" i="5"/>
  <c r="G38" i="5"/>
  <c r="H37" i="5"/>
  <c r="D37" i="5"/>
  <c r="D53" i="5" s="1"/>
  <c r="C37" i="5"/>
  <c r="I36" i="5"/>
  <c r="H36" i="5"/>
  <c r="D36" i="5"/>
  <c r="D52" i="5" s="1"/>
  <c r="C36" i="5"/>
  <c r="J33" i="5"/>
  <c r="B33" i="5"/>
  <c r="B65" i="5" s="1"/>
  <c r="B32" i="5"/>
  <c r="C25" i="5"/>
  <c r="C86" i="5" s="1"/>
  <c r="D23" i="5"/>
  <c r="C20" i="5"/>
  <c r="C81" i="5" s="1"/>
  <c r="M18" i="5"/>
  <c r="J79" i="5" s="1"/>
  <c r="L18" i="5"/>
  <c r="K18" i="5"/>
  <c r="J47" i="5" s="1"/>
  <c r="J18" i="5"/>
  <c r="D18" i="5"/>
  <c r="M17" i="5"/>
  <c r="J78" i="5" s="1"/>
  <c r="L17" i="5"/>
  <c r="K17" i="5"/>
  <c r="J46" i="5" s="1"/>
  <c r="J17" i="5"/>
  <c r="C15" i="5"/>
  <c r="C76" i="5" s="1"/>
  <c r="M13" i="5"/>
  <c r="J74" i="5" s="1"/>
  <c r="L13" i="5"/>
  <c r="K13" i="5"/>
  <c r="J42" i="5" s="1"/>
  <c r="J13" i="5"/>
  <c r="D13" i="5"/>
  <c r="M11" i="5"/>
  <c r="L11" i="5"/>
  <c r="K11" i="5"/>
  <c r="J11" i="5"/>
  <c r="M10" i="5"/>
  <c r="J72" i="5" s="1"/>
  <c r="L10" i="5"/>
  <c r="K10" i="5"/>
  <c r="J40" i="5" s="1"/>
  <c r="J10" i="5"/>
  <c r="M9" i="5"/>
  <c r="J71" i="5" s="1"/>
  <c r="L9" i="5"/>
  <c r="K9" i="5"/>
  <c r="J39" i="5" s="1"/>
  <c r="J9" i="5"/>
  <c r="L8" i="5"/>
  <c r="C8" i="5"/>
  <c r="M7" i="5"/>
  <c r="J69" i="5" s="1"/>
  <c r="L7" i="5"/>
  <c r="K7" i="5"/>
  <c r="J37" i="5" s="1"/>
  <c r="J7" i="5"/>
  <c r="M6" i="5"/>
  <c r="L6" i="5"/>
  <c r="K6" i="5"/>
  <c r="J36" i="5" s="1"/>
  <c r="J6" i="5"/>
  <c r="H15" i="7" l="1"/>
  <c r="H76" i="7" s="1"/>
  <c r="H41" i="7"/>
  <c r="J44" i="7"/>
  <c r="K20" i="7"/>
  <c r="H20" i="7"/>
  <c r="H81" i="7" s="1"/>
  <c r="J70" i="7"/>
  <c r="M12" i="7"/>
  <c r="J73" i="7" s="1"/>
  <c r="L20" i="6"/>
  <c r="K15" i="6"/>
  <c r="J12" i="6"/>
  <c r="J15" i="6"/>
  <c r="H20" i="6"/>
  <c r="H81" i="6" s="1"/>
  <c r="H76" i="6"/>
  <c r="H44" i="6"/>
  <c r="H49" i="6" s="1"/>
  <c r="C89" i="6"/>
  <c r="C57" i="6"/>
  <c r="M8" i="6"/>
  <c r="H73" i="6"/>
  <c r="H41" i="6"/>
  <c r="J12" i="5"/>
  <c r="L12" i="5"/>
  <c r="L15" i="5" s="1"/>
  <c r="L20" i="5" s="1"/>
  <c r="I41" i="5"/>
  <c r="I44" i="5" s="1"/>
  <c r="I49" i="5" s="1"/>
  <c r="D75" i="5"/>
  <c r="D80" i="5" s="1"/>
  <c r="K8" i="5"/>
  <c r="C28" i="5"/>
  <c r="M8" i="5" s="1"/>
  <c r="J70" i="5" s="1"/>
  <c r="C44" i="5"/>
  <c r="J8" i="5"/>
  <c r="J15" i="5" s="1"/>
  <c r="J20" i="5" s="1"/>
  <c r="D43" i="5"/>
  <c r="D48" i="5" s="1"/>
  <c r="J68" i="5"/>
  <c r="C38" i="5"/>
  <c r="C70" i="5"/>
  <c r="H8" i="5"/>
  <c r="C49" i="5"/>
  <c r="C54" i="5"/>
  <c r="D42" i="5"/>
  <c r="D47" i="5" s="1"/>
  <c r="D74" i="5"/>
  <c r="D79" i="5" s="1"/>
  <c r="C85" i="4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H44" i="7" l="1"/>
  <c r="H49" i="7" s="1"/>
  <c r="M15" i="7"/>
  <c r="M20" i="7" s="1"/>
  <c r="O20" i="7" s="1"/>
  <c r="J49" i="7"/>
  <c r="H57" i="7" s="1"/>
  <c r="J20" i="6"/>
  <c r="J70" i="6"/>
  <c r="M12" i="6"/>
  <c r="J73" i="6" s="1"/>
  <c r="J44" i="6"/>
  <c r="K20" i="6"/>
  <c r="H12" i="5"/>
  <c r="H15" i="5"/>
  <c r="J38" i="5"/>
  <c r="K15" i="5"/>
  <c r="K20" i="5" s="1"/>
  <c r="K12" i="5"/>
  <c r="L8" i="4"/>
  <c r="M12" i="5"/>
  <c r="M15" i="5"/>
  <c r="M20" i="5" s="1"/>
  <c r="J41" i="5"/>
  <c r="C57" i="5"/>
  <c r="C89" i="5"/>
  <c r="H70" i="5"/>
  <c r="H38" i="5"/>
  <c r="J73" i="5"/>
  <c r="J12" i="4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2" i="3"/>
  <c r="I15" i="3" s="1"/>
  <c r="J76" i="7" l="1"/>
  <c r="J81" i="7"/>
  <c r="H89" i="7" s="1"/>
  <c r="H28" i="7"/>
  <c r="M15" i="6"/>
  <c r="J49" i="6"/>
  <c r="H57" i="6" s="1"/>
  <c r="J76" i="5"/>
  <c r="H76" i="5"/>
  <c r="H44" i="5"/>
  <c r="H49" i="5" s="1"/>
  <c r="H20" i="5"/>
  <c r="H81" i="5" s="1"/>
  <c r="H73" i="5"/>
  <c r="H41" i="5"/>
  <c r="C89" i="4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M20" i="6" l="1"/>
  <c r="J76" i="6"/>
  <c r="J49" i="5"/>
  <c r="H57" i="5" s="1"/>
  <c r="J44" i="5"/>
  <c r="J81" i="5"/>
  <c r="H89" i="5" s="1"/>
  <c r="J44" i="4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L12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J81" i="6" l="1"/>
  <c r="H89" i="6" s="1"/>
  <c r="H28" i="6"/>
  <c r="L15" i="3"/>
  <c r="J12" i="3"/>
  <c r="H12" i="3"/>
  <c r="H15" i="3" s="1"/>
  <c r="O20" i="5"/>
  <c r="H28" i="5"/>
  <c r="J49" i="4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L20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C14" i="2"/>
  <c r="C43" i="2" s="1"/>
  <c r="D13" i="2"/>
  <c r="M12" i="2"/>
  <c r="J73" i="2" s="1"/>
  <c r="L12" i="2"/>
  <c r="K12" i="2"/>
  <c r="J41" i="2" s="1"/>
  <c r="J12" i="2"/>
  <c r="D12" i="2"/>
  <c r="I11" i="2"/>
  <c r="I14" i="2" s="1"/>
  <c r="I19" i="2" s="1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15" i="3" l="1"/>
  <c r="J20" i="3" s="1"/>
  <c r="D52" i="2"/>
  <c r="K12" i="3"/>
  <c r="J41" i="3" s="1"/>
  <c r="K15" i="3"/>
  <c r="K20" i="3" s="1"/>
  <c r="J76" i="4"/>
  <c r="M20" i="4"/>
  <c r="C89" i="3"/>
  <c r="C57" i="3"/>
  <c r="M8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J44" i="3" l="1"/>
  <c r="M15" i="3"/>
  <c r="M12" i="3"/>
  <c r="J81" i="4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D41" i="1" l="1"/>
  <c r="D46" i="1" s="1"/>
  <c r="J76" i="3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C48" i="1"/>
  <c r="C53" i="1"/>
  <c r="H37" i="1"/>
  <c r="I43" i="1"/>
  <c r="I48" i="1" s="1"/>
  <c r="L11" i="1"/>
  <c r="L14" i="1" s="1"/>
  <c r="L19" i="1" s="1"/>
  <c r="C37" i="1"/>
  <c r="C43" i="1"/>
  <c r="H11" i="1" l="1"/>
  <c r="H14" i="1" s="1"/>
  <c r="H75" i="1" s="1"/>
  <c r="M20" i="3"/>
  <c r="J81" i="3" s="1"/>
  <c r="H89" i="3" s="1"/>
  <c r="J75" i="2"/>
  <c r="M19" i="2"/>
  <c r="C56" i="1"/>
  <c r="C88" i="1"/>
  <c r="M8" i="1"/>
  <c r="K14" i="1"/>
  <c r="H40" i="1"/>
  <c r="H19" i="1" l="1"/>
  <c r="H80" i="1" s="1"/>
  <c r="H43" i="1"/>
  <c r="H48" i="1" s="1"/>
  <c r="H72" i="1"/>
  <c r="O20" i="3"/>
  <c r="H28" i="3"/>
  <c r="H27" i="2"/>
  <c r="J80" i="2"/>
  <c r="H88" i="2" s="1"/>
  <c r="O19" i="2"/>
  <c r="J69" i="1"/>
  <c r="M11" i="1"/>
  <c r="K19" i="1"/>
  <c r="J43" i="1"/>
  <c r="J48" i="1" l="1"/>
  <c r="H56" i="1" s="1"/>
  <c r="J72" i="1"/>
  <c r="M14" i="1"/>
  <c r="J75" i="1" l="1"/>
  <c r="M19" i="1"/>
  <c r="O19" i="1" s="1"/>
  <c r="J80" i="1" l="1"/>
  <c r="H88" i="1" s="1"/>
  <c r="H27" i="1"/>
</calcChain>
</file>

<file path=xl/sharedStrings.xml><?xml version="1.0" encoding="utf-8"?>
<sst xmlns="http://schemas.openxmlformats.org/spreadsheetml/2006/main" count="854" uniqueCount="60">
  <si>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</si>
  <si>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</si>
  <si>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</si>
  <si>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</si>
  <si>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</si>
  <si>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</si>
  <si>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</si>
  <si>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</si>
  <si>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</si>
  <si>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</si>
  <si>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</si>
  <si>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</si>
  <si>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</si>
  <si>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</si>
  <si>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</si>
  <si>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</si>
  <si>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</si>
  <si>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</si>
  <si>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</si>
  <si>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</si>
  <si>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</si>
  <si>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</si>
  <si>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</si>
  <si>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</si>
  <si>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</si>
  <si>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</si>
  <si>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</si>
  <si>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</si>
  <si>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</si>
  <si>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</si>
  <si>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</si>
  <si>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</si>
  <si>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</si>
  <si>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</si>
  <si>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</si>
  <si>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</si>
  <si>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</si>
  <si>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</si>
  <si>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</si>
  <si>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</si>
  <si>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</si>
  <si>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</si>
  <si>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</si>
  <si>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</si>
  <si>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</si>
  <si>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</si>
  <si>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</si>
  <si>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</si>
  <si>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</si>
  <si>
    <t>Consumo Energía MAYO 2016</t>
  </si>
  <si>
    <t>FECHA DE VENCIMIENTO: 03-JUN-2016</t>
  </si>
  <si>
    <t>(17/05/16)</t>
  </si>
  <si>
    <t>Nota de Débito Res. N° 012-2016-OS/CD</t>
  </si>
  <si>
    <t>Consumo Energía JUNIO 2016</t>
  </si>
  <si>
    <t>FECHA DE VENCIMIENTO: 05-JUL-2016</t>
  </si>
  <si>
    <t>(16/06/16)</t>
  </si>
  <si>
    <t>Afianzamiento Seguridad Energética</t>
  </si>
  <si>
    <t>Consumo Energía JULIO 2016</t>
  </si>
  <si>
    <t>FECHA DE VENCIMIENTO: 05-AGO-2016</t>
  </si>
  <si>
    <t>(15/07/16)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</si>
</sst>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25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78" t="s">
        <v>27</v>
      </c>
      <c r="C50" s="81"/>
      <c r="D50" s="82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78" t="s">
        <v>27</v>
      </c>
      <c r="C82" s="81"/>
      <c r="D82" s="82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opLeftCell="B1" zoomScale="130" zoomScaleNormal="130" workbookViewId="0">
      <selection sqref="A1:XFD1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78" t="s">
        <v>27</v>
      </c>
      <c r="C50" s="81"/>
      <c r="D50" s="82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78" t="s">
        <v>27</v>
      </c>
      <c r="C82" s="81"/>
      <c r="D82" s="82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25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78" t="s">
        <v>19</v>
      </c>
      <c r="C12" s="79"/>
      <c r="D12" s="80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25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78" t="s">
        <v>45</v>
      </c>
      <c r="C17" s="79"/>
      <c r="D17" s="80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28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25">
      <c r="B22" s="78" t="s">
        <v>27</v>
      </c>
      <c r="C22" s="79"/>
      <c r="D22" s="80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25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25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25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25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25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25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25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25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4.4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ht="14.45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1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15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15" customHeight="1" x14ac:dyDescent="0.25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15" customHeight="1" x14ac:dyDescent="0.25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1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15" customHeight="1" x14ac:dyDescent="0.25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15" customHeight="1" x14ac:dyDescent="0.25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15" customHeight="1" x14ac:dyDescent="0.3">
      <c r="B12" s="78" t="s">
        <v>19</v>
      </c>
      <c r="C12" s="79"/>
      <c r="D12" s="80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15" customHeight="1" x14ac:dyDescent="0.25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15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15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1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3">
      <c r="B17" s="78" t="s">
        <v>45</v>
      </c>
      <c r="C17" s="79"/>
      <c r="D17" s="80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15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28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15" customHeight="1" x14ac:dyDescent="0.3">
      <c r="B21" s="6"/>
      <c r="C21" s="6"/>
      <c r="D21" s="6"/>
      <c r="E21" s="13"/>
    </row>
    <row r="22" spans="2:15" ht="10.15" customHeight="1" x14ac:dyDescent="0.25">
      <c r="B22" s="78" t="s">
        <v>27</v>
      </c>
      <c r="C22" s="79"/>
      <c r="D22" s="80"/>
      <c r="E22" s="13"/>
    </row>
    <row r="23" spans="2:15" ht="10.15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15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15" customHeight="1" x14ac:dyDescent="0.25">
      <c r="B25" s="18" t="s">
        <v>14</v>
      </c>
      <c r="C25" s="19">
        <f>C23-C24</f>
        <v>52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25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25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25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25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25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25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25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25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A7" sqref="A7:XFD7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49</v>
      </c>
      <c r="C3" s="2"/>
      <c r="D3" s="2"/>
      <c r="E3" s="2"/>
      <c r="F3" s="2"/>
      <c r="G3" s="2"/>
      <c r="H3" s="2"/>
      <c r="I3" s="2"/>
      <c r="M3" s="4" t="s">
        <v>50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34534.5</v>
      </c>
      <c r="D6" s="12" t="s">
        <v>51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33964.800000000003</v>
      </c>
      <c r="D7" s="12" t="s">
        <v>48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569.69999999999709</v>
      </c>
      <c r="D8" s="20" t="s">
        <v>15</v>
      </c>
      <c r="E8" s="13"/>
      <c r="F8" s="6" t="s">
        <v>16</v>
      </c>
      <c r="G8" s="21">
        <v>0.44219999999999998</v>
      </c>
      <c r="H8" s="22">
        <f>(C8*G8)</f>
        <v>251.92133999999871</v>
      </c>
      <c r="I8" s="22"/>
      <c r="J8" s="23">
        <f>(C15*G8)</f>
        <v>29.052540000000018</v>
      </c>
      <c r="K8" s="23">
        <f>(C20*G8)</f>
        <v>40.947720000000011</v>
      </c>
      <c r="L8" s="23">
        <f>(C25*G8)</f>
        <v>24.586320000000008</v>
      </c>
      <c r="M8" s="23">
        <f>(C28*G8)</f>
        <v>157.33475999999865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1.06</v>
      </c>
      <c r="I10" s="15"/>
      <c r="J10" s="16">
        <f>H10/4</f>
        <v>0.26500000000000001</v>
      </c>
      <c r="K10" s="16">
        <f>H10/4</f>
        <v>0.26500000000000001</v>
      </c>
      <c r="L10" s="16">
        <f>H10/4</f>
        <v>0.26500000000000001</v>
      </c>
      <c r="M10" s="16">
        <f>H10/4</f>
        <v>0.26500000000000001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0.63</v>
      </c>
      <c r="I11" s="15"/>
      <c r="J11" s="16">
        <f>(H11/4)</f>
        <v>0.1575</v>
      </c>
      <c r="K11" s="16">
        <f>(H11/4)</f>
        <v>0.1575</v>
      </c>
      <c r="L11" s="16">
        <f t="shared" ref="L11" si="0">(H11/4)</f>
        <v>0.1575</v>
      </c>
      <c r="M11" s="16">
        <f t="shared" ref="M11" si="1">(H11/4)</f>
        <v>0.1575</v>
      </c>
    </row>
    <row r="12" spans="2:13" ht="10.35" customHeight="1" x14ac:dyDescent="0.25">
      <c r="B12" s="78" t="s">
        <v>19</v>
      </c>
      <c r="C12" s="79"/>
      <c r="D12" s="80"/>
      <c r="E12" s="6"/>
      <c r="F12" s="6" t="s">
        <v>20</v>
      </c>
      <c r="G12" s="14"/>
      <c r="H12" s="15">
        <f>((SUM(H6:H10)+(H11))*0.18)</f>
        <v>49.86924119999977</v>
      </c>
      <c r="I12" s="15">
        <f t="shared" ref="I12:M12" si="2">((SUM(I6:I10)+(I11))*0.18)</f>
        <v>0</v>
      </c>
      <c r="J12" s="15">
        <f t="shared" si="2"/>
        <v>6.3603072000000038</v>
      </c>
      <c r="K12" s="15">
        <f t="shared" si="2"/>
        <v>8.5014396000000012</v>
      </c>
      <c r="L12" s="15">
        <f t="shared" si="2"/>
        <v>5.5563876000000008</v>
      </c>
      <c r="M12" s="15">
        <f t="shared" si="2"/>
        <v>29.451106799999756</v>
      </c>
    </row>
    <row r="13" spans="2:13" ht="10.35" customHeight="1" x14ac:dyDescent="0.25">
      <c r="B13" s="10" t="s">
        <v>9</v>
      </c>
      <c r="C13" s="11">
        <v>686.7</v>
      </c>
      <c r="D13" s="12" t="str">
        <f>D6</f>
        <v>(17/05/16)</v>
      </c>
      <c r="E13" s="6"/>
      <c r="F13" s="6" t="s">
        <v>21</v>
      </c>
      <c r="G13" s="14">
        <v>7.9000000000000008E-3</v>
      </c>
      <c r="H13" s="15">
        <v>4.5</v>
      </c>
      <c r="I13" s="15"/>
      <c r="J13" s="16">
        <f>H13/4</f>
        <v>1.125</v>
      </c>
      <c r="K13" s="16">
        <f>H13/4</f>
        <v>1.125</v>
      </c>
      <c r="L13" s="16">
        <f t="shared" ref="L13" si="3">(H13/4)</f>
        <v>1.125</v>
      </c>
      <c r="M13" s="16">
        <f t="shared" ref="M13" si="4">(H13/4)</f>
        <v>1.125</v>
      </c>
    </row>
    <row r="14" spans="2:13" ht="10.35" customHeight="1" x14ac:dyDescent="0.25">
      <c r="B14" s="17" t="s">
        <v>12</v>
      </c>
      <c r="C14" s="11">
        <v>621</v>
      </c>
      <c r="D14" s="12" t="str">
        <f>D7</f>
        <v>(15/04/16)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25">
      <c r="B15" s="18" t="s">
        <v>14</v>
      </c>
      <c r="C15" s="19">
        <f>(C13-C14)</f>
        <v>65.700000000000045</v>
      </c>
      <c r="D15" s="20" t="s">
        <v>15</v>
      </c>
      <c r="E15" s="13"/>
      <c r="F15" s="6" t="s">
        <v>22</v>
      </c>
      <c r="G15" s="14"/>
      <c r="H15" s="15">
        <f>SUM(H6:H10)+SUM(H12:H13)+(H11)</f>
        <v>331.42058119999848</v>
      </c>
      <c r="I15" s="15">
        <f t="shared" ref="I15:M15" si="5">SUM(I6:I10)+SUM(I12:I13)+(I11)</f>
        <v>0</v>
      </c>
      <c r="J15" s="15">
        <f t="shared" si="5"/>
        <v>42.820347200000022</v>
      </c>
      <c r="K15" s="15">
        <f t="shared" si="5"/>
        <v>56.856659600000015</v>
      </c>
      <c r="L15" s="15">
        <f t="shared" si="5"/>
        <v>37.550207600000007</v>
      </c>
      <c r="M15" s="15">
        <f t="shared" si="5"/>
        <v>194.19336679999842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25">
      <c r="B17" s="78" t="s">
        <v>45</v>
      </c>
      <c r="C17" s="79"/>
      <c r="D17" s="80"/>
      <c r="E17" s="13"/>
      <c r="F17" s="6" t="s">
        <v>24</v>
      </c>
      <c r="G17" s="14"/>
      <c r="H17" s="15">
        <v>4.88</v>
      </c>
      <c r="I17" s="15"/>
      <c r="J17" s="15">
        <f>H17/4</f>
        <v>1.22</v>
      </c>
      <c r="K17" s="15">
        <f>H17/4</f>
        <v>1.22</v>
      </c>
      <c r="L17" s="15">
        <f>H17/4</f>
        <v>1.22</v>
      </c>
      <c r="M17" s="15">
        <f>H17/4</f>
        <v>1.22</v>
      </c>
    </row>
    <row r="18" spans="2:15" ht="10.15" customHeight="1" x14ac:dyDescent="0.25">
      <c r="B18" s="10" t="s">
        <v>9</v>
      </c>
      <c r="C18" s="11">
        <v>819.9</v>
      </c>
      <c r="D18" s="12" t="str">
        <f>D6</f>
        <v>(17/05/16)</v>
      </c>
      <c r="E18" s="6"/>
      <c r="F18" s="6" t="s">
        <v>25</v>
      </c>
      <c r="G18" s="14"/>
      <c r="H18" s="15">
        <v>0</v>
      </c>
      <c r="I18" s="15"/>
      <c r="J18" s="24">
        <f>(H18/4)</f>
        <v>0</v>
      </c>
      <c r="K18" s="24">
        <f>(H18/4)</f>
        <v>0</v>
      </c>
      <c r="L18" s="24">
        <f>(H18/4)</f>
        <v>0</v>
      </c>
      <c r="M18" s="24">
        <f>(H18/4)</f>
        <v>0</v>
      </c>
    </row>
    <row r="19" spans="2:15" ht="10.15" customHeight="1" x14ac:dyDescent="0.25">
      <c r="B19" s="17" t="s">
        <v>12</v>
      </c>
      <c r="C19" s="11">
        <v>727.3</v>
      </c>
      <c r="D19" s="12" t="str">
        <f>D7</f>
        <v>(15/04/16)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25">
      <c r="B20" s="18" t="s">
        <v>14</v>
      </c>
      <c r="C20" s="19">
        <f>(C18-C19)</f>
        <v>92.600000000000023</v>
      </c>
      <c r="D20" s="20" t="s">
        <v>15</v>
      </c>
      <c r="E20" s="6"/>
      <c r="F20" s="26" t="s">
        <v>26</v>
      </c>
      <c r="G20" s="27"/>
      <c r="H20" s="28">
        <f>(H15+H17-H18)</f>
        <v>336.30058119999848</v>
      </c>
      <c r="I20" s="28">
        <f t="shared" ref="I20:M20" si="6">(I15+I17-I18)</f>
        <v>0</v>
      </c>
      <c r="J20" s="28">
        <f t="shared" si="6"/>
        <v>44.040347200000021</v>
      </c>
      <c r="K20" s="28">
        <f t="shared" si="6"/>
        <v>58.076659600000013</v>
      </c>
      <c r="L20" s="28">
        <f t="shared" si="6"/>
        <v>38.770207600000006</v>
      </c>
      <c r="M20" s="28">
        <f t="shared" si="6"/>
        <v>195.41336679999841</v>
      </c>
      <c r="N20" s="76" t="s">
        <v>36</v>
      </c>
      <c r="O20" s="77">
        <f>SUM(J20:M20)</f>
        <v>336.30058119999848</v>
      </c>
    </row>
    <row r="21" spans="2:15" ht="10.15" customHeight="1" x14ac:dyDescent="0.25">
      <c r="B21" s="6"/>
      <c r="C21" s="6"/>
      <c r="D21" s="6"/>
      <c r="E21" s="13"/>
    </row>
    <row r="22" spans="2:15" ht="10.15" customHeight="1" x14ac:dyDescent="0.25">
      <c r="B22" s="78" t="s">
        <v>27</v>
      </c>
      <c r="C22" s="79"/>
      <c r="D22" s="80"/>
      <c r="E22" s="13"/>
    </row>
    <row r="23" spans="2:15" ht="10.15" customHeight="1" x14ac:dyDescent="0.25">
      <c r="B23" s="10" t="s">
        <v>9</v>
      </c>
      <c r="C23" s="11">
        <v>669.6</v>
      </c>
      <c r="D23" s="12" t="str">
        <f>D6</f>
        <v>(17/05/16)</v>
      </c>
      <c r="E23" s="13"/>
    </row>
    <row r="24" spans="2:15" ht="10.15" customHeight="1" x14ac:dyDescent="0.25">
      <c r="B24" s="17" t="s">
        <v>12</v>
      </c>
      <c r="C24" s="11">
        <v>614</v>
      </c>
      <c r="D24" s="12" t="str">
        <f>D7</f>
        <v>(15/04/16)</v>
      </c>
      <c r="E24" s="13"/>
    </row>
    <row r="25" spans="2:15" ht="10.15" customHeight="1" x14ac:dyDescent="0.25">
      <c r="B25" s="18" t="s">
        <v>14</v>
      </c>
      <c r="C25" s="19">
        <f>C23-C24</f>
        <v>55.600000000000023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355.799999999997</v>
      </c>
      <c r="D28" s="35" t="s">
        <v>15</v>
      </c>
      <c r="E28" s="13"/>
      <c r="F28" s="26" t="s">
        <v>31</v>
      </c>
      <c r="G28" s="36"/>
      <c r="H28" s="37">
        <f>M20</f>
        <v>195.41336679999841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MAYO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03-JUN-2016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34534.5</v>
      </c>
      <c r="D36" s="12" t="str">
        <f>D6</f>
        <v>(17/05/16)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33964.800000000003</v>
      </c>
      <c r="D37" s="54" t="str">
        <f>D7</f>
        <v>(15/04/16)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569.69999999999709</v>
      </c>
      <c r="D38" s="20" t="s">
        <v>15</v>
      </c>
      <c r="E38" s="13"/>
      <c r="F38" s="6" t="s">
        <v>16</v>
      </c>
      <c r="G38" s="14">
        <f>G8</f>
        <v>0.44219999999999998</v>
      </c>
      <c r="H38" s="22">
        <f>H8</f>
        <v>251.92133999999871</v>
      </c>
      <c r="I38" s="22"/>
      <c r="J38" s="22">
        <f>K8</f>
        <v>40.947720000000011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1.06</v>
      </c>
      <c r="I40" s="15"/>
      <c r="J40" s="15">
        <f>K10</f>
        <v>0.26500000000000001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49.86924119999977</v>
      </c>
      <c r="I41" s="15">
        <f t="shared" ref="I41" si="8">((SUM(I36:I39)-I40)*0.18)</f>
        <v>0</v>
      </c>
      <c r="J41" s="15">
        <f t="shared" ref="J41:J49" si="9">K12</f>
        <v>8.5014396000000012</v>
      </c>
      <c r="K41" s="58"/>
      <c r="L41" s="58"/>
      <c r="M41" s="58"/>
    </row>
    <row r="42" spans="2:13" x14ac:dyDescent="0.25">
      <c r="B42" s="10" t="s">
        <v>9</v>
      </c>
      <c r="C42" s="59">
        <f>C13</f>
        <v>686.7</v>
      </c>
      <c r="D42" s="60" t="str">
        <f>D36</f>
        <v>(17/05/16)</v>
      </c>
      <c r="E42" s="6"/>
      <c r="F42" s="6" t="s">
        <v>21</v>
      </c>
      <c r="G42" s="14">
        <f>G13</f>
        <v>7.9000000000000008E-3</v>
      </c>
      <c r="H42" s="15">
        <f t="shared" si="7"/>
        <v>4.5</v>
      </c>
      <c r="I42" s="15"/>
      <c r="J42" s="15">
        <f t="shared" si="9"/>
        <v>1.125</v>
      </c>
      <c r="K42" s="51"/>
      <c r="L42" s="51"/>
      <c r="M42" s="51"/>
    </row>
    <row r="43" spans="2:13" x14ac:dyDescent="0.25">
      <c r="B43" s="17" t="s">
        <v>12</v>
      </c>
      <c r="C43" s="61">
        <f>C14</f>
        <v>621</v>
      </c>
      <c r="D43" s="54" t="str">
        <f>D37</f>
        <v>(15/04/16)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65.700000000000045</v>
      </c>
      <c r="D44" s="20" t="s">
        <v>15</v>
      </c>
      <c r="E44" s="13"/>
      <c r="F44" s="6" t="s">
        <v>22</v>
      </c>
      <c r="G44" s="14"/>
      <c r="H44" s="15">
        <f>H15</f>
        <v>331.42058119999848</v>
      </c>
      <c r="I44" s="15">
        <f t="shared" ref="I44" si="10">SUM(I36:I40)+SUM(I41:I42)</f>
        <v>0</v>
      </c>
      <c r="J44" s="15">
        <f t="shared" si="9"/>
        <v>56.856659600000015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4.88</v>
      </c>
      <c r="I46" s="15"/>
      <c r="J46" s="15">
        <f t="shared" si="9"/>
        <v>1.22</v>
      </c>
      <c r="K46" s="58"/>
      <c r="L46" s="58"/>
      <c r="M46" s="58"/>
    </row>
    <row r="47" spans="2:13" x14ac:dyDescent="0.25">
      <c r="B47" s="10" t="s">
        <v>9</v>
      </c>
      <c r="C47" s="59">
        <f>C18</f>
        <v>819.9</v>
      </c>
      <c r="D47" s="60" t="str">
        <f>D42</f>
        <v>(17/05/16)</v>
      </c>
      <c r="E47" s="6"/>
      <c r="F47" s="6" t="s">
        <v>25</v>
      </c>
      <c r="G47" s="14"/>
      <c r="H47" s="15">
        <f>H18</f>
        <v>0</v>
      </c>
      <c r="I47" s="15"/>
      <c r="J47" s="15">
        <f t="shared" si="9"/>
        <v>0</v>
      </c>
      <c r="K47" s="62"/>
      <c r="L47" s="62"/>
      <c r="M47" s="62"/>
    </row>
    <row r="48" spans="2:13" x14ac:dyDescent="0.25">
      <c r="B48" s="17" t="s">
        <v>12</v>
      </c>
      <c r="C48" s="61">
        <f>C19</f>
        <v>727.3</v>
      </c>
      <c r="D48" s="54" t="str">
        <f>D43</f>
        <v>(15/04/16)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92.600000000000023</v>
      </c>
      <c r="D49" s="20" t="s">
        <v>15</v>
      </c>
      <c r="E49" s="6"/>
      <c r="F49" s="26" t="s">
        <v>26</v>
      </c>
      <c r="G49" s="27"/>
      <c r="H49" s="28">
        <f>(H44+H46-H47)</f>
        <v>336.30058119999848</v>
      </c>
      <c r="I49" s="28">
        <f t="shared" ref="I49" si="11">(I44+I46-I47)</f>
        <v>0</v>
      </c>
      <c r="J49" s="22">
        <f t="shared" si="9"/>
        <v>58.076659600000013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669.6</v>
      </c>
      <c r="D52" s="60" t="str">
        <f>D36</f>
        <v>(17/05/16)</v>
      </c>
      <c r="E52" s="13"/>
      <c r="K52" s="63"/>
      <c r="L52" s="40"/>
    </row>
    <row r="53" spans="2:13" x14ac:dyDescent="0.25">
      <c r="B53" s="17" t="s">
        <v>12</v>
      </c>
      <c r="C53" s="61">
        <f>C24</f>
        <v>614</v>
      </c>
      <c r="D53" s="54" t="str">
        <f>D37</f>
        <v>(15/04/16)</v>
      </c>
      <c r="E53" s="13"/>
      <c r="K53" s="63"/>
      <c r="L53" s="40"/>
    </row>
    <row r="54" spans="2:13" x14ac:dyDescent="0.25">
      <c r="B54" s="18" t="s">
        <v>14</v>
      </c>
      <c r="C54" s="19">
        <f>C25</f>
        <v>55.600000000000023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355.799999999997</v>
      </c>
      <c r="D57" s="35" t="s">
        <v>15</v>
      </c>
      <c r="E57" s="13"/>
      <c r="F57" s="26" t="s">
        <v>32</v>
      </c>
      <c r="G57" s="36"/>
      <c r="H57" s="37">
        <f>J49</f>
        <v>58.076659600000013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MAYO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03-JUN-2016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34534.5</v>
      </c>
      <c r="D68" s="12" t="str">
        <f>D6</f>
        <v>(17/05/16)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33964.800000000003</v>
      </c>
      <c r="D69" s="54" t="str">
        <f>D7</f>
        <v>(15/04/16)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569.69999999999709</v>
      </c>
      <c r="D70" s="20" t="s">
        <v>15</v>
      </c>
      <c r="E70" s="13"/>
      <c r="F70" s="6" t="s">
        <v>16</v>
      </c>
      <c r="G70" s="21">
        <f>G8</f>
        <v>0.44219999999999998</v>
      </c>
      <c r="H70" s="22">
        <f>H8</f>
        <v>251.92133999999871</v>
      </c>
      <c r="I70" s="22"/>
      <c r="J70" s="23">
        <f>M8</f>
        <v>157.33475999999865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1.06</v>
      </c>
      <c r="I72" s="15"/>
      <c r="J72" s="16">
        <f>M10</f>
        <v>0.26500000000000001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49.86924119999977</v>
      </c>
      <c r="I73" s="15">
        <f t="shared" ref="I73" si="13">((SUM(I68:I71)-I72)*0.18)</f>
        <v>0</v>
      </c>
      <c r="J73" s="16">
        <f t="shared" ref="J73:J81" si="14">M12</f>
        <v>29.451106799999756</v>
      </c>
      <c r="K73" s="40"/>
    </row>
    <row r="74" spans="2:11" x14ac:dyDescent="0.25">
      <c r="B74" s="10" t="s">
        <v>9</v>
      </c>
      <c r="C74" s="59">
        <f>C13</f>
        <v>686.7</v>
      </c>
      <c r="D74" s="60" t="str">
        <f>D68</f>
        <v>(17/05/16)</v>
      </c>
      <c r="E74" s="6"/>
      <c r="F74" s="6" t="s">
        <v>21</v>
      </c>
      <c r="G74" s="14">
        <f>G13</f>
        <v>7.9000000000000008E-3</v>
      </c>
      <c r="H74" s="15">
        <f t="shared" si="12"/>
        <v>4.5</v>
      </c>
      <c r="I74" s="15"/>
      <c r="J74" s="16">
        <f t="shared" si="14"/>
        <v>1.125</v>
      </c>
      <c r="K74" s="40"/>
    </row>
    <row r="75" spans="2:11" x14ac:dyDescent="0.25">
      <c r="B75" s="17" t="s">
        <v>12</v>
      </c>
      <c r="C75" s="61">
        <f>C14</f>
        <v>621</v>
      </c>
      <c r="D75" s="54" t="str">
        <f>D69</f>
        <v>(15/04/16)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65.700000000000045</v>
      </c>
      <c r="D76" s="20" t="s">
        <v>15</v>
      </c>
      <c r="E76" s="13"/>
      <c r="F76" s="6" t="s">
        <v>22</v>
      </c>
      <c r="G76" s="14"/>
      <c r="H76" s="15">
        <f t="shared" si="12"/>
        <v>331.42058119999848</v>
      </c>
      <c r="I76" s="15">
        <f t="shared" ref="I76" si="15">SUM(I68:I72)+SUM(I73:I74)</f>
        <v>0</v>
      </c>
      <c r="J76" s="16">
        <f t="shared" si="14"/>
        <v>194.19336679999842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4.88</v>
      </c>
      <c r="I78" s="15"/>
      <c r="J78" s="16">
        <f t="shared" si="14"/>
        <v>1.22</v>
      </c>
    </row>
    <row r="79" spans="2:11" x14ac:dyDescent="0.25">
      <c r="B79" s="10" t="s">
        <v>9</v>
      </c>
      <c r="C79" s="59">
        <f>C18</f>
        <v>819.9</v>
      </c>
      <c r="D79" s="60" t="str">
        <f>D74</f>
        <v>(17/05/16)</v>
      </c>
      <c r="E79" s="6"/>
      <c r="F79" s="6" t="s">
        <v>25</v>
      </c>
      <c r="G79" s="14"/>
      <c r="H79" s="15">
        <f t="shared" si="12"/>
        <v>0</v>
      </c>
      <c r="I79" s="15"/>
      <c r="J79" s="16">
        <f t="shared" si="14"/>
        <v>0</v>
      </c>
    </row>
    <row r="80" spans="2:11" x14ac:dyDescent="0.25">
      <c r="B80" s="17" t="s">
        <v>12</v>
      </c>
      <c r="C80" s="61">
        <f>C19</f>
        <v>727.3</v>
      </c>
      <c r="D80" s="54" t="str">
        <f>D75</f>
        <v>(15/04/16)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92.600000000000023</v>
      </c>
      <c r="D81" s="20" t="s">
        <v>15</v>
      </c>
      <c r="E81" s="6"/>
      <c r="F81" s="26" t="s">
        <v>26</v>
      </c>
      <c r="G81" s="27"/>
      <c r="H81" s="22">
        <f t="shared" si="12"/>
        <v>336.30058119999848</v>
      </c>
      <c r="I81" s="28">
        <f t="shared" ref="I81" si="16">(I76+I78-I79)</f>
        <v>0</v>
      </c>
      <c r="J81" s="23">
        <f t="shared" si="14"/>
        <v>195.41336679999841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669.6</v>
      </c>
      <c r="D84" s="60" t="str">
        <f>D68</f>
        <v>(17/05/16)</v>
      </c>
      <c r="E84" s="13"/>
    </row>
    <row r="85" spans="2:10" x14ac:dyDescent="0.25">
      <c r="B85" s="17" t="s">
        <v>12</v>
      </c>
      <c r="C85" s="61">
        <f>C24</f>
        <v>614</v>
      </c>
      <c r="D85" s="54" t="str">
        <f>D69</f>
        <v>(15/04/16)</v>
      </c>
      <c r="E85" s="13"/>
    </row>
    <row r="86" spans="2:10" x14ac:dyDescent="0.25">
      <c r="B86" s="18" t="s">
        <v>14</v>
      </c>
      <c r="C86" s="19">
        <f>C25</f>
        <v>55.600000000000023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355.799999999997</v>
      </c>
      <c r="D89" s="35" t="s">
        <v>15</v>
      </c>
      <c r="E89" s="13"/>
      <c r="F89" s="26" t="s">
        <v>31</v>
      </c>
      <c r="G89" s="36"/>
      <c r="H89" s="38">
        <f>J81</f>
        <v>195.41336679999841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C6" sqref="C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53</v>
      </c>
      <c r="C3" s="2"/>
      <c r="D3" s="2"/>
      <c r="E3" s="2"/>
      <c r="F3" s="2"/>
      <c r="G3" s="2"/>
      <c r="H3" s="2"/>
      <c r="I3" s="2"/>
      <c r="M3" s="4" t="s">
        <v>54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35047.1</v>
      </c>
      <c r="D6" s="12" t="s">
        <v>55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34534.5</v>
      </c>
      <c r="D7" s="12" t="s">
        <v>51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512.59999999999854</v>
      </c>
      <c r="D8" s="20" t="s">
        <v>15</v>
      </c>
      <c r="E8" s="13"/>
      <c r="F8" s="6" t="s">
        <v>16</v>
      </c>
      <c r="G8" s="21">
        <v>0.44309999999999999</v>
      </c>
      <c r="H8" s="22">
        <f>(C8*G8)</f>
        <v>227.13305999999935</v>
      </c>
      <c r="I8" s="22"/>
      <c r="J8" s="23">
        <f>(C15*G8)</f>
        <v>29.333219999999969</v>
      </c>
      <c r="K8" s="23">
        <f>(C20*G8)</f>
        <v>43.113630000000029</v>
      </c>
      <c r="L8" s="23">
        <f>(C25*G8)</f>
        <v>28.801500000000001</v>
      </c>
      <c r="M8" s="23">
        <f>(C28*G8)</f>
        <v>125.88470999999936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0.08</v>
      </c>
      <c r="I10" s="15"/>
      <c r="J10" s="16">
        <f>H10/4</f>
        <v>0.02</v>
      </c>
      <c r="K10" s="16">
        <f>H10/4</f>
        <v>0.02</v>
      </c>
      <c r="L10" s="16">
        <f>H10/4</f>
        <v>0.02</v>
      </c>
      <c r="M10" s="16">
        <f>H10/4</f>
        <v>0.02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78" t="s">
        <v>19</v>
      </c>
      <c r="C12" s="79"/>
      <c r="D12" s="80"/>
      <c r="E12" s="6"/>
      <c r="F12" s="6" t="s">
        <v>20</v>
      </c>
      <c r="G12" s="14"/>
      <c r="H12" s="15">
        <f>((SUM(H6:H10)+(H11))*0.18)</f>
        <v>45.117550799999883</v>
      </c>
      <c r="I12" s="15">
        <f t="shared" ref="I12:M12" si="2">((SUM(I6:I10)+(I11))*0.18)</f>
        <v>0</v>
      </c>
      <c r="J12" s="15">
        <f t="shared" si="2"/>
        <v>6.3383795999999943</v>
      </c>
      <c r="K12" s="15">
        <f t="shared" si="2"/>
        <v>8.8188534000000054</v>
      </c>
      <c r="L12" s="15">
        <f t="shared" si="2"/>
        <v>6.2426700000000013</v>
      </c>
      <c r="M12" s="15">
        <f t="shared" si="2"/>
        <v>23.717647799999884</v>
      </c>
    </row>
    <row r="13" spans="2:13" ht="10.35" customHeight="1" x14ac:dyDescent="0.25">
      <c r="B13" s="10" t="s">
        <v>9</v>
      </c>
      <c r="C13" s="11">
        <v>752.9</v>
      </c>
      <c r="D13" s="12" t="str">
        <f>D6</f>
        <v>(16/06/16)</v>
      </c>
      <c r="E13" s="6"/>
      <c r="F13" s="6" t="s">
        <v>21</v>
      </c>
      <c r="G13" s="14">
        <v>7.9000000000000008E-3</v>
      </c>
      <c r="H13" s="15">
        <v>4.05</v>
      </c>
      <c r="I13" s="15"/>
      <c r="J13" s="16">
        <f>H13/4</f>
        <v>1.0125</v>
      </c>
      <c r="K13" s="16">
        <f>H13/4</f>
        <v>1.0125</v>
      </c>
      <c r="L13" s="16">
        <f t="shared" ref="L13:L14" si="3">(H13/4)</f>
        <v>1.0125</v>
      </c>
      <c r="M13" s="16">
        <f t="shared" ref="M13:M14" si="4">(H13/4)</f>
        <v>1.0125</v>
      </c>
    </row>
    <row r="14" spans="2:13" ht="10.35" customHeight="1" x14ac:dyDescent="0.25">
      <c r="B14" s="17" t="s">
        <v>12</v>
      </c>
      <c r="C14" s="11">
        <v>686.7</v>
      </c>
      <c r="D14" s="12" t="str">
        <f>D7</f>
        <v>(17/05/16)</v>
      </c>
      <c r="E14" s="6"/>
      <c r="F14" s="6" t="s">
        <v>56</v>
      </c>
      <c r="G14" s="14"/>
      <c r="H14" s="15">
        <v>6.3</v>
      </c>
      <c r="I14" s="15"/>
      <c r="J14" s="16">
        <f>H14/4</f>
        <v>1.575</v>
      </c>
      <c r="K14" s="16">
        <f>H14/4</f>
        <v>1.575</v>
      </c>
      <c r="L14" s="16">
        <f t="shared" si="3"/>
        <v>1.575</v>
      </c>
      <c r="M14" s="16">
        <f t="shared" si="4"/>
        <v>1.575</v>
      </c>
    </row>
    <row r="15" spans="2:13" ht="10.35" customHeight="1" x14ac:dyDescent="0.25">
      <c r="B15" s="18" t="s">
        <v>14</v>
      </c>
      <c r="C15" s="19">
        <f>(C13-C14)</f>
        <v>66.199999999999932</v>
      </c>
      <c r="D15" s="20" t="s">
        <v>15</v>
      </c>
      <c r="E15" s="13"/>
      <c r="F15" s="6" t="s">
        <v>22</v>
      </c>
      <c r="G15" s="14"/>
      <c r="H15" s="15">
        <f>SUM(H6:H10)+SUM(H12:H14)+(H11)</f>
        <v>306.12061079999921</v>
      </c>
      <c r="I15" s="15">
        <f t="shared" ref="I15:M15" si="5">SUM(I6:I10)+SUM(I12:I14)+(I11)</f>
        <v>0</v>
      </c>
      <c r="J15" s="15">
        <f t="shared" si="5"/>
        <v>44.139099599999966</v>
      </c>
      <c r="K15" s="15">
        <f t="shared" si="5"/>
        <v>60.399983400000039</v>
      </c>
      <c r="L15" s="15">
        <f t="shared" si="5"/>
        <v>43.511670000000009</v>
      </c>
      <c r="M15" s="15">
        <f t="shared" si="5"/>
        <v>158.06985779999923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78" t="s">
        <v>45</v>
      </c>
      <c r="C17" s="79"/>
      <c r="D17" s="80"/>
      <c r="E17" s="13"/>
      <c r="F17" s="6" t="s">
        <v>24</v>
      </c>
      <c r="G17" s="14"/>
      <c r="H17" s="15">
        <v>0.01</v>
      </c>
      <c r="I17" s="15"/>
      <c r="J17" s="15">
        <f>H17/4</f>
        <v>2.5000000000000001E-3</v>
      </c>
      <c r="K17" s="15">
        <f>H17/4</f>
        <v>2.5000000000000001E-3</v>
      </c>
      <c r="L17" s="15">
        <f>H17/4</f>
        <v>2.5000000000000001E-3</v>
      </c>
      <c r="M17" s="15">
        <f>H17/4</f>
        <v>2.5000000000000001E-3</v>
      </c>
    </row>
    <row r="18" spans="2:15" ht="10.35" customHeight="1" x14ac:dyDescent="0.25">
      <c r="B18" s="10" t="s">
        <v>9</v>
      </c>
      <c r="C18" s="11">
        <v>917.2</v>
      </c>
      <c r="D18" s="12" t="str">
        <f>D6</f>
        <v>(16/06/16)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25">
      <c r="B19" s="17" t="s">
        <v>12</v>
      </c>
      <c r="C19" s="11">
        <v>819.9</v>
      </c>
      <c r="D19" s="12" t="str">
        <f>D7</f>
        <v>(17/05/16)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97.300000000000068</v>
      </c>
      <c r="D20" s="20" t="s">
        <v>15</v>
      </c>
      <c r="E20" s="6"/>
      <c r="F20" s="26" t="s">
        <v>26</v>
      </c>
      <c r="G20" s="27"/>
      <c r="H20" s="28">
        <f>(H15+H17-H18)</f>
        <v>306.11061079999922</v>
      </c>
      <c r="I20" s="28">
        <f t="shared" ref="I20:M20" si="6">(I15+I17-I18)</f>
        <v>0</v>
      </c>
      <c r="J20" s="28">
        <f t="shared" si="6"/>
        <v>44.136599599999961</v>
      </c>
      <c r="K20" s="28">
        <f t="shared" si="6"/>
        <v>60.397483400000034</v>
      </c>
      <c r="L20" s="28">
        <f t="shared" si="6"/>
        <v>43.509170000000005</v>
      </c>
      <c r="M20" s="28">
        <f t="shared" si="6"/>
        <v>158.06735779999923</v>
      </c>
      <c r="N20" s="76" t="s">
        <v>36</v>
      </c>
      <c r="O20" s="77">
        <f>SUM(J20:M20)</f>
        <v>306.11061079999922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78" t="s">
        <v>27</v>
      </c>
      <c r="C22" s="79"/>
      <c r="D22" s="80"/>
      <c r="E22" s="13"/>
    </row>
    <row r="23" spans="2:15" ht="10.35" customHeight="1" x14ac:dyDescent="0.25">
      <c r="B23" s="10" t="s">
        <v>9</v>
      </c>
      <c r="C23" s="11">
        <v>734.6</v>
      </c>
      <c r="D23" s="12" t="str">
        <f>D6</f>
        <v>(16/06/16)</v>
      </c>
      <c r="E23" s="13"/>
    </row>
    <row r="24" spans="2:15" ht="10.35" customHeight="1" x14ac:dyDescent="0.25">
      <c r="B24" s="17" t="s">
        <v>12</v>
      </c>
      <c r="C24" s="11">
        <v>669.6</v>
      </c>
      <c r="D24" s="12" t="str">
        <f>D7</f>
        <v>(17/05/16)</v>
      </c>
      <c r="E24" s="13"/>
    </row>
    <row r="25" spans="2:15" ht="10.35" customHeight="1" x14ac:dyDescent="0.25">
      <c r="B25" s="18" t="s">
        <v>14</v>
      </c>
      <c r="C25" s="19">
        <f>C23-C24</f>
        <v>65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284.09999999999854</v>
      </c>
      <c r="D28" s="35" t="s">
        <v>15</v>
      </c>
      <c r="E28" s="13"/>
      <c r="F28" s="26" t="s">
        <v>31</v>
      </c>
      <c r="G28" s="36"/>
      <c r="H28" s="37">
        <f>M20</f>
        <v>158.06735779999923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JUNIO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05-JUL-2016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35047.1</v>
      </c>
      <c r="D36" s="12" t="str">
        <f>D6</f>
        <v>(16/06/16)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34534.5</v>
      </c>
      <c r="D37" s="54" t="str">
        <f>D7</f>
        <v>(17/05/16)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512.59999999999854</v>
      </c>
      <c r="D38" s="20" t="s">
        <v>15</v>
      </c>
      <c r="E38" s="13"/>
      <c r="F38" s="6" t="s">
        <v>16</v>
      </c>
      <c r="G38" s="14">
        <f>G8</f>
        <v>0.44309999999999999</v>
      </c>
      <c r="H38" s="22">
        <f>H8</f>
        <v>227.13305999999935</v>
      </c>
      <c r="I38" s="22"/>
      <c r="J38" s="22">
        <f>K8</f>
        <v>43.113630000000029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0.08</v>
      </c>
      <c r="I40" s="15"/>
      <c r="J40" s="15">
        <f>K10</f>
        <v>0.02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45.117550799999883</v>
      </c>
      <c r="I41" s="15">
        <f t="shared" ref="I41" si="8">((SUM(I36:I39)-I40)*0.18)</f>
        <v>0</v>
      </c>
      <c r="J41" s="15">
        <f t="shared" ref="J41:J49" si="9">K12</f>
        <v>8.8188534000000054</v>
      </c>
      <c r="K41" s="58"/>
      <c r="L41" s="58"/>
      <c r="M41" s="58"/>
    </row>
    <row r="42" spans="2:13" x14ac:dyDescent="0.25">
      <c r="B42" s="10" t="s">
        <v>9</v>
      </c>
      <c r="C42" s="59">
        <f>C13</f>
        <v>752.9</v>
      </c>
      <c r="D42" s="60" t="str">
        <f>D36</f>
        <v>(16/06/16)</v>
      </c>
      <c r="E42" s="6"/>
      <c r="F42" s="6" t="s">
        <v>21</v>
      </c>
      <c r="G42" s="14">
        <f>G13</f>
        <v>7.9000000000000008E-3</v>
      </c>
      <c r="H42" s="15">
        <f t="shared" si="7"/>
        <v>4.05</v>
      </c>
      <c r="I42" s="15"/>
      <c r="J42" s="15">
        <f t="shared" si="9"/>
        <v>1.0125</v>
      </c>
      <c r="K42" s="51"/>
      <c r="L42" s="51"/>
      <c r="M42" s="51"/>
    </row>
    <row r="43" spans="2:13" x14ac:dyDescent="0.25">
      <c r="B43" s="17" t="s">
        <v>12</v>
      </c>
      <c r="C43" s="61">
        <f>C14</f>
        <v>686.7</v>
      </c>
      <c r="D43" s="54" t="str">
        <f>D37</f>
        <v>(17/05/16)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66.199999999999932</v>
      </c>
      <c r="D44" s="20" t="s">
        <v>15</v>
      </c>
      <c r="E44" s="13"/>
      <c r="F44" s="6" t="s">
        <v>22</v>
      </c>
      <c r="G44" s="14"/>
      <c r="H44" s="15">
        <f>H15</f>
        <v>306.12061079999921</v>
      </c>
      <c r="I44" s="15">
        <f t="shared" ref="I44" si="10">SUM(I36:I40)+SUM(I41:I42)</f>
        <v>0</v>
      </c>
      <c r="J44" s="15">
        <f t="shared" si="9"/>
        <v>60.399983400000039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0.01</v>
      </c>
      <c r="I46" s="15"/>
      <c r="J46" s="15">
        <f t="shared" si="9"/>
        <v>2.5000000000000001E-3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917.2</v>
      </c>
      <c r="D47" s="60" t="str">
        <f>D42</f>
        <v>(16/06/16)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819.9</v>
      </c>
      <c r="D48" s="54" t="str">
        <f>D43</f>
        <v>(17/05/16)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97.300000000000068</v>
      </c>
      <c r="D49" s="20" t="s">
        <v>15</v>
      </c>
      <c r="E49" s="6"/>
      <c r="F49" s="26" t="s">
        <v>26</v>
      </c>
      <c r="G49" s="27"/>
      <c r="H49" s="28">
        <f>(H44+H46-H47)</f>
        <v>306.11061079999922</v>
      </c>
      <c r="I49" s="28">
        <f t="shared" ref="I49" si="11">(I44+I46-I47)</f>
        <v>0</v>
      </c>
      <c r="J49" s="22">
        <f t="shared" si="9"/>
        <v>60.397483400000034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734.6</v>
      </c>
      <c r="D52" s="60" t="str">
        <f>D36</f>
        <v>(16/06/16)</v>
      </c>
      <c r="E52" s="13"/>
      <c r="K52" s="63"/>
      <c r="L52" s="40"/>
    </row>
    <row r="53" spans="2:13" x14ac:dyDescent="0.25">
      <c r="B53" s="17" t="s">
        <v>12</v>
      </c>
      <c r="C53" s="61">
        <f>C24</f>
        <v>669.6</v>
      </c>
      <c r="D53" s="54" t="str">
        <f>D37</f>
        <v>(17/05/16)</v>
      </c>
      <c r="E53" s="13"/>
      <c r="K53" s="63"/>
      <c r="L53" s="40"/>
    </row>
    <row r="54" spans="2:13" x14ac:dyDescent="0.25">
      <c r="B54" s="18" t="s">
        <v>14</v>
      </c>
      <c r="C54" s="19">
        <f>C25</f>
        <v>65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284.09999999999854</v>
      </c>
      <c r="D57" s="35" t="s">
        <v>15</v>
      </c>
      <c r="E57" s="13"/>
      <c r="F57" s="26" t="s">
        <v>32</v>
      </c>
      <c r="G57" s="36"/>
      <c r="H57" s="37">
        <f>J49</f>
        <v>60.397483400000034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JUNIO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05-JUL-2016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35047.1</v>
      </c>
      <c r="D68" s="12" t="str">
        <f>D6</f>
        <v>(16/06/16)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34534.5</v>
      </c>
      <c r="D69" s="54" t="str">
        <f>D7</f>
        <v>(17/05/16)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512.59999999999854</v>
      </c>
      <c r="D70" s="20" t="s">
        <v>15</v>
      </c>
      <c r="E70" s="13"/>
      <c r="F70" s="6" t="s">
        <v>16</v>
      </c>
      <c r="G70" s="21">
        <f>G8</f>
        <v>0.44309999999999999</v>
      </c>
      <c r="H70" s="22">
        <f>H8</f>
        <v>227.13305999999935</v>
      </c>
      <c r="I70" s="22"/>
      <c r="J70" s="23">
        <f>M8</f>
        <v>125.88470999999936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0.08</v>
      </c>
      <c r="I72" s="15"/>
      <c r="J72" s="16">
        <f>M10</f>
        <v>0.02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45.117550799999883</v>
      </c>
      <c r="I73" s="15">
        <f t="shared" ref="I73" si="13">((SUM(I68:I71)-I72)*0.18)</f>
        <v>0</v>
      </c>
      <c r="J73" s="16">
        <f t="shared" ref="J73:J81" si="14">M12</f>
        <v>23.717647799999884</v>
      </c>
      <c r="K73" s="40"/>
    </row>
    <row r="74" spans="2:11" x14ac:dyDescent="0.25">
      <c r="B74" s="10" t="s">
        <v>9</v>
      </c>
      <c r="C74" s="59">
        <f>C13</f>
        <v>752.9</v>
      </c>
      <c r="D74" s="60" t="str">
        <f>D68</f>
        <v>(16/06/16)</v>
      </c>
      <c r="E74" s="6"/>
      <c r="F74" s="6" t="s">
        <v>21</v>
      </c>
      <c r="G74" s="14">
        <f>G13</f>
        <v>7.9000000000000008E-3</v>
      </c>
      <c r="H74" s="15">
        <f t="shared" si="12"/>
        <v>4.05</v>
      </c>
      <c r="I74" s="15"/>
      <c r="J74" s="16">
        <f t="shared" si="14"/>
        <v>1.0125</v>
      </c>
      <c r="K74" s="40"/>
    </row>
    <row r="75" spans="2:11" x14ac:dyDescent="0.25">
      <c r="B75" s="17" t="s">
        <v>12</v>
      </c>
      <c r="C75" s="61">
        <f>C14</f>
        <v>686.7</v>
      </c>
      <c r="D75" s="54" t="str">
        <f>D69</f>
        <v>(17/05/16)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66.199999999999932</v>
      </c>
      <c r="D76" s="20" t="s">
        <v>15</v>
      </c>
      <c r="E76" s="13"/>
      <c r="F76" s="6" t="s">
        <v>22</v>
      </c>
      <c r="G76" s="14"/>
      <c r="H76" s="15">
        <f t="shared" si="12"/>
        <v>306.12061079999921</v>
      </c>
      <c r="I76" s="15">
        <f t="shared" ref="I76" si="15">SUM(I68:I72)+SUM(I73:I74)</f>
        <v>0</v>
      </c>
      <c r="J76" s="16">
        <f t="shared" si="14"/>
        <v>158.06985779999923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0.01</v>
      </c>
      <c r="I78" s="15"/>
      <c r="J78" s="16">
        <f t="shared" si="14"/>
        <v>2.5000000000000001E-3</v>
      </c>
    </row>
    <row r="79" spans="2:11" x14ac:dyDescent="0.25">
      <c r="B79" s="10" t="s">
        <v>9</v>
      </c>
      <c r="C79" s="59">
        <f>C18</f>
        <v>917.2</v>
      </c>
      <c r="D79" s="60" t="str">
        <f>D74</f>
        <v>(16/06/16)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819.9</v>
      </c>
      <c r="D80" s="54" t="str">
        <f>D75</f>
        <v>(17/05/16)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97.300000000000068</v>
      </c>
      <c r="D81" s="20" t="s">
        <v>15</v>
      </c>
      <c r="E81" s="6"/>
      <c r="F81" s="26" t="s">
        <v>26</v>
      </c>
      <c r="G81" s="27"/>
      <c r="H81" s="22">
        <f t="shared" si="12"/>
        <v>306.11061079999922</v>
      </c>
      <c r="I81" s="28">
        <f t="shared" ref="I81" si="16">(I76+I78-I79)</f>
        <v>0</v>
      </c>
      <c r="J81" s="23">
        <f t="shared" si="14"/>
        <v>158.06735779999923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734.6</v>
      </c>
      <c r="D84" s="60" t="str">
        <f>D68</f>
        <v>(16/06/16)</v>
      </c>
      <c r="E84" s="13"/>
    </row>
    <row r="85" spans="2:10" x14ac:dyDescent="0.25">
      <c r="B85" s="17" t="s">
        <v>12</v>
      </c>
      <c r="C85" s="61">
        <f>C24</f>
        <v>669.6</v>
      </c>
      <c r="D85" s="54" t="str">
        <f>D69</f>
        <v>(17/05/16)</v>
      </c>
      <c r="E85" s="13"/>
    </row>
    <row r="86" spans="2:10" x14ac:dyDescent="0.25">
      <c r="B86" s="18" t="s">
        <v>14</v>
      </c>
      <c r="C86" s="19">
        <f>C25</f>
        <v>65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284.09999999999854</v>
      </c>
      <c r="D89" s="35" t="s">
        <v>15</v>
      </c>
      <c r="E89" s="13"/>
      <c r="F89" s="26" t="s">
        <v>31</v>
      </c>
      <c r="G89" s="36"/>
      <c r="H89" s="38">
        <f>J81</f>
        <v>158.06735779999923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zoomScale="145" zoomScaleNormal="145" workbookViewId="0">
      <selection activeCell="H19" sqref="H19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57</v>
      </c>
      <c r="C3" s="2"/>
      <c r="D3" s="2"/>
      <c r="E3" s="2"/>
      <c r="F3" s="2"/>
      <c r="G3" s="2"/>
      <c r="H3" s="2"/>
      <c r="I3" s="2"/>
      <c r="M3" s="4" t="s">
        <v>58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35591.199999999997</v>
      </c>
      <c r="D6" s="12" t="s">
        <v>59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35047.1</v>
      </c>
      <c r="D7" s="12" t="s">
        <v>55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544.09999999999854</v>
      </c>
      <c r="D8" s="20" t="s">
        <v>15</v>
      </c>
      <c r="E8" s="13"/>
      <c r="F8" s="6" t="s">
        <v>16</v>
      </c>
      <c r="G8" s="21">
        <v>0.44490000000000002</v>
      </c>
      <c r="H8" s="22">
        <f>(C8*G8)</f>
        <v>242.07008999999937</v>
      </c>
      <c r="I8" s="22"/>
      <c r="J8" s="23">
        <f>(C15*G8)</f>
        <v>21.488670000000031</v>
      </c>
      <c r="K8" s="23">
        <f>(C20*G8)</f>
        <v>40.485900000000001</v>
      </c>
      <c r="L8" s="23">
        <f>(C25*G8)</f>
        <v>32.388719999999978</v>
      </c>
      <c r="M8" s="23">
        <f>(C28*G8)</f>
        <v>147.70679999999936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78" t="s">
        <v>19</v>
      </c>
      <c r="C12" s="79"/>
      <c r="D12" s="80"/>
      <c r="E12" s="6"/>
      <c r="F12" s="6" t="s">
        <v>20</v>
      </c>
      <c r="G12" s="14"/>
      <c r="H12" s="15">
        <f>((SUM(H6:H10)+(H11))*0.18)</f>
        <v>47.161816199999883</v>
      </c>
      <c r="I12" s="15">
        <f t="shared" ref="I12:M12" si="2">((SUM(I6:I10)+(I11))*0.18)</f>
        <v>0</v>
      </c>
      <c r="J12" s="15">
        <f t="shared" si="2"/>
        <v>4.7652606000000057</v>
      </c>
      <c r="K12" s="15">
        <f t="shared" si="2"/>
        <v>8.1847619999999992</v>
      </c>
      <c r="L12" s="15">
        <f t="shared" si="2"/>
        <v>6.7272695999999961</v>
      </c>
      <c r="M12" s="15">
        <f t="shared" si="2"/>
        <v>27.484523999999887</v>
      </c>
    </row>
    <row r="13" spans="2:13" ht="10.35" customHeight="1" x14ac:dyDescent="0.25">
      <c r="B13" s="10" t="s">
        <v>9</v>
      </c>
      <c r="C13" s="11">
        <v>801.2</v>
      </c>
      <c r="D13" s="12" t="str">
        <f>D6</f>
        <v>(15/07/16)</v>
      </c>
      <c r="E13" s="6"/>
      <c r="F13" s="6" t="s">
        <v>21</v>
      </c>
      <c r="G13" s="14">
        <v>7.9000000000000008E-3</v>
      </c>
      <c r="H13" s="15">
        <v>4.3</v>
      </c>
      <c r="I13" s="15"/>
      <c r="J13" s="16">
        <f>H13/4</f>
        <v>1.075</v>
      </c>
      <c r="K13" s="16">
        <f>H13/4</f>
        <v>1.075</v>
      </c>
      <c r="L13" s="16">
        <f t="shared" ref="L13:L14" si="3">(H13/4)</f>
        <v>1.075</v>
      </c>
      <c r="M13" s="16">
        <f t="shared" ref="M13:M14" si="4">(H13/4)</f>
        <v>1.075</v>
      </c>
    </row>
    <row r="14" spans="2:13" ht="10.35" customHeight="1" x14ac:dyDescent="0.25">
      <c r="B14" s="17" t="s">
        <v>12</v>
      </c>
      <c r="C14" s="11">
        <v>752.9</v>
      </c>
      <c r="D14" s="12" t="str">
        <f>D7</f>
        <v>(16/06/16)</v>
      </c>
      <c r="E14" s="6"/>
      <c r="F14" s="6" t="s">
        <v>56</v>
      </c>
      <c r="G14" s="14"/>
      <c r="H14" s="15">
        <v>6.64</v>
      </c>
      <c r="I14" s="15"/>
      <c r="J14" s="16">
        <f>H14/4</f>
        <v>1.66</v>
      </c>
      <c r="K14" s="16">
        <f>H14/4</f>
        <v>1.66</v>
      </c>
      <c r="L14" s="16">
        <f t="shared" si="3"/>
        <v>1.66</v>
      </c>
      <c r="M14" s="16">
        <f t="shared" si="4"/>
        <v>1.66</v>
      </c>
    </row>
    <row r="15" spans="2:13" ht="10.35" customHeight="1" x14ac:dyDescent="0.25">
      <c r="B15" s="18" t="s">
        <v>14</v>
      </c>
      <c r="C15" s="19">
        <f>(C13-C14)</f>
        <v>48.300000000000068</v>
      </c>
      <c r="D15" s="20" t="s">
        <v>15</v>
      </c>
      <c r="E15" s="13"/>
      <c r="F15" s="6" t="s">
        <v>22</v>
      </c>
      <c r="G15" s="14"/>
      <c r="H15" s="15">
        <f>SUM(H6:H10)+SUM(H12:H14)+(H11)</f>
        <v>320.11190619999923</v>
      </c>
      <c r="I15" s="15">
        <f t="shared" ref="I15:M15" si="5">SUM(I6:I10)+SUM(I12:I14)+(I11)</f>
        <v>0</v>
      </c>
      <c r="J15" s="15">
        <f t="shared" si="5"/>
        <v>33.973930600000038</v>
      </c>
      <c r="K15" s="15">
        <f t="shared" si="5"/>
        <v>56.390661999999999</v>
      </c>
      <c r="L15" s="15">
        <f t="shared" si="5"/>
        <v>46.835989599999976</v>
      </c>
      <c r="M15" s="15">
        <f t="shared" si="5"/>
        <v>182.91132399999927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78" t="s">
        <v>45</v>
      </c>
      <c r="C17" s="79"/>
      <c r="D17" s="80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35" customHeight="1" x14ac:dyDescent="0.25">
      <c r="B18" s="10" t="s">
        <v>9</v>
      </c>
      <c r="C18" s="11">
        <v>1008.2</v>
      </c>
      <c r="D18" s="12" t="str">
        <f>D6</f>
        <v>(15/07/16)</v>
      </c>
      <c r="E18" s="6"/>
      <c r="F18" s="6" t="s">
        <v>25</v>
      </c>
      <c r="G18" s="14"/>
      <c r="H18" s="15">
        <v>0.03</v>
      </c>
      <c r="I18" s="15"/>
      <c r="J18" s="24">
        <f>(H18/4)</f>
        <v>7.4999999999999997E-3</v>
      </c>
      <c r="K18" s="24">
        <f>(H18/4)</f>
        <v>7.4999999999999997E-3</v>
      </c>
      <c r="L18" s="24">
        <f>(H18/4)</f>
        <v>7.4999999999999997E-3</v>
      </c>
      <c r="M18" s="24">
        <f>(H18/4)</f>
        <v>7.4999999999999997E-3</v>
      </c>
    </row>
    <row r="19" spans="2:15" ht="10.35" customHeight="1" x14ac:dyDescent="0.25">
      <c r="B19" s="17" t="s">
        <v>12</v>
      </c>
      <c r="C19" s="11">
        <v>917.2</v>
      </c>
      <c r="D19" s="12" t="str">
        <f>D7</f>
        <v>(16/06/16)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91</v>
      </c>
      <c r="D20" s="20" t="s">
        <v>15</v>
      </c>
      <c r="E20" s="6"/>
      <c r="F20" s="26" t="s">
        <v>26</v>
      </c>
      <c r="G20" s="27"/>
      <c r="H20" s="28">
        <f>(H15+H17-H18)</f>
        <v>320.10190619999923</v>
      </c>
      <c r="I20" s="28">
        <f t="shared" ref="I20:M20" si="6">(I15+I17-I18)</f>
        <v>0</v>
      </c>
      <c r="J20" s="28">
        <f t="shared" si="6"/>
        <v>33.971430600000041</v>
      </c>
      <c r="K20" s="28">
        <f t="shared" si="6"/>
        <v>56.388162000000001</v>
      </c>
      <c r="L20" s="28">
        <f t="shared" si="6"/>
        <v>46.833489599999979</v>
      </c>
      <c r="M20" s="28">
        <f t="shared" si="6"/>
        <v>182.90882399999927</v>
      </c>
      <c r="N20" s="76" t="s">
        <v>36</v>
      </c>
      <c r="O20" s="77">
        <f>SUM(J20:M20)</f>
        <v>320.10190619999929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78" t="s">
        <v>27</v>
      </c>
      <c r="C22" s="79"/>
      <c r="D22" s="80"/>
      <c r="E22" s="13"/>
    </row>
    <row r="23" spans="2:15" ht="10.35" customHeight="1" x14ac:dyDescent="0.25">
      <c r="B23" s="10" t="s">
        <v>9</v>
      </c>
      <c r="C23" s="11">
        <v>807.4</v>
      </c>
      <c r="D23" s="12" t="str">
        <f>D6</f>
        <v>(15/07/16)</v>
      </c>
      <c r="E23" s="13"/>
    </row>
    <row r="24" spans="2:15" ht="10.35" customHeight="1" x14ac:dyDescent="0.25">
      <c r="B24" s="17" t="s">
        <v>12</v>
      </c>
      <c r="C24" s="11">
        <v>734.6</v>
      </c>
      <c r="D24" s="12" t="str">
        <f>D7</f>
        <v>(16/06/16)</v>
      </c>
      <c r="E24" s="13"/>
    </row>
    <row r="25" spans="2:15" ht="10.35" customHeight="1" x14ac:dyDescent="0.25">
      <c r="B25" s="18" t="s">
        <v>14</v>
      </c>
      <c r="C25" s="19">
        <f>C23-C24</f>
        <v>72.799999999999955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331.99999999999852</v>
      </c>
      <c r="D28" s="35" t="s">
        <v>15</v>
      </c>
      <c r="E28" s="13"/>
      <c r="F28" s="26" t="s">
        <v>31</v>
      </c>
      <c r="G28" s="36"/>
      <c r="H28" s="37">
        <f>M20</f>
        <v>182.90882399999927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JULIO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05-AGO-2016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35591.199999999997</v>
      </c>
      <c r="D36" s="12" t="str">
        <f>D6</f>
        <v>(15/07/16)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35047.1</v>
      </c>
      <c r="D37" s="54" t="str">
        <f>D7</f>
        <v>(16/06/16)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544.09999999999854</v>
      </c>
      <c r="D38" s="20" t="s">
        <v>15</v>
      </c>
      <c r="E38" s="13"/>
      <c r="F38" s="6" t="s">
        <v>16</v>
      </c>
      <c r="G38" s="14">
        <f>G8</f>
        <v>0.44490000000000002</v>
      </c>
      <c r="H38" s="22">
        <f>H8</f>
        <v>242.07008999999937</v>
      </c>
      <c r="I38" s="22"/>
      <c r="J38" s="22">
        <f>K8</f>
        <v>40.485900000000001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</v>
      </c>
      <c r="I40" s="15"/>
      <c r="J40" s="15">
        <f>K10</f>
        <v>0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47.161816199999883</v>
      </c>
      <c r="I41" s="15">
        <f t="shared" ref="I41" si="8">((SUM(I36:I39)-I40)*0.18)</f>
        <v>0</v>
      </c>
      <c r="J41" s="15">
        <f t="shared" ref="J41:J49" si="9">K12</f>
        <v>8.1847619999999992</v>
      </c>
      <c r="K41" s="58"/>
      <c r="L41" s="58"/>
      <c r="M41" s="58"/>
    </row>
    <row r="42" spans="2:13" x14ac:dyDescent="0.25">
      <c r="B42" s="10" t="s">
        <v>9</v>
      </c>
      <c r="C42" s="59">
        <f>C13</f>
        <v>801.2</v>
      </c>
      <c r="D42" s="60" t="str">
        <f>D36</f>
        <v>(15/07/16)</v>
      </c>
      <c r="E42" s="6"/>
      <c r="F42" s="6" t="s">
        <v>21</v>
      </c>
      <c r="G42" s="14">
        <f>G13</f>
        <v>7.9000000000000008E-3</v>
      </c>
      <c r="H42" s="15">
        <f t="shared" si="7"/>
        <v>4.3</v>
      </c>
      <c r="I42" s="15"/>
      <c r="J42" s="15">
        <f t="shared" si="9"/>
        <v>1.075</v>
      </c>
      <c r="K42" s="51"/>
      <c r="L42" s="51"/>
      <c r="M42" s="51"/>
    </row>
    <row r="43" spans="2:13" x14ac:dyDescent="0.25">
      <c r="B43" s="17" t="s">
        <v>12</v>
      </c>
      <c r="C43" s="61">
        <f>C14</f>
        <v>752.9</v>
      </c>
      <c r="D43" s="54" t="str">
        <f>D37</f>
        <v>(16/06/16)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48.300000000000068</v>
      </c>
      <c r="D44" s="20" t="s">
        <v>15</v>
      </c>
      <c r="E44" s="13"/>
      <c r="F44" s="6" t="s">
        <v>22</v>
      </c>
      <c r="G44" s="14"/>
      <c r="H44" s="15">
        <f>H15</f>
        <v>320.11190619999923</v>
      </c>
      <c r="I44" s="15">
        <f t="shared" ref="I44" si="10">SUM(I36:I40)+SUM(I41:I42)</f>
        <v>0</v>
      </c>
      <c r="J44" s="15">
        <f t="shared" si="9"/>
        <v>56.390661999999999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1008.2</v>
      </c>
      <c r="D47" s="60" t="str">
        <f>D42</f>
        <v>(15/07/16)</v>
      </c>
      <c r="E47" s="6"/>
      <c r="F47" s="6" t="s">
        <v>25</v>
      </c>
      <c r="G47" s="14"/>
      <c r="H47" s="15">
        <f>H18</f>
        <v>0.03</v>
      </c>
      <c r="I47" s="15"/>
      <c r="J47" s="15">
        <f t="shared" si="9"/>
        <v>7.4999999999999997E-3</v>
      </c>
      <c r="K47" s="62"/>
      <c r="L47" s="62"/>
      <c r="M47" s="62"/>
    </row>
    <row r="48" spans="2:13" x14ac:dyDescent="0.25">
      <c r="B48" s="17" t="s">
        <v>12</v>
      </c>
      <c r="C48" s="61">
        <f>C19</f>
        <v>917.2</v>
      </c>
      <c r="D48" s="54" t="str">
        <f>D43</f>
        <v>(16/06/16)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91</v>
      </c>
      <c r="D49" s="20" t="s">
        <v>15</v>
      </c>
      <c r="E49" s="6"/>
      <c r="F49" s="26" t="s">
        <v>26</v>
      </c>
      <c r="G49" s="27"/>
      <c r="H49" s="28">
        <f>(H44+H46-H47)</f>
        <v>320.10190619999923</v>
      </c>
      <c r="I49" s="28">
        <f t="shared" ref="I49" si="11">(I44+I46-I47)</f>
        <v>0</v>
      </c>
      <c r="J49" s="22">
        <f t="shared" si="9"/>
        <v>56.388162000000001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807.4</v>
      </c>
      <c r="D52" s="60" t="str">
        <f>D36</f>
        <v>(15/07/16)</v>
      </c>
      <c r="E52" s="13"/>
      <c r="K52" s="63"/>
      <c r="L52" s="40"/>
    </row>
    <row r="53" spans="2:13" x14ac:dyDescent="0.25">
      <c r="B53" s="17" t="s">
        <v>12</v>
      </c>
      <c r="C53" s="61">
        <f>C24</f>
        <v>734.6</v>
      </c>
      <c r="D53" s="54" t="str">
        <f>D37</f>
        <v>(16/06/16)</v>
      </c>
      <c r="E53" s="13"/>
      <c r="K53" s="63"/>
      <c r="L53" s="40"/>
    </row>
    <row r="54" spans="2:13" x14ac:dyDescent="0.25">
      <c r="B54" s="18" t="s">
        <v>14</v>
      </c>
      <c r="C54" s="19">
        <f>C25</f>
        <v>72.799999999999955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331.99999999999852</v>
      </c>
      <c r="D57" s="35" t="s">
        <v>15</v>
      </c>
      <c r="E57" s="13"/>
      <c r="F57" s="26" t="s">
        <v>32</v>
      </c>
      <c r="G57" s="36"/>
      <c r="H57" s="37">
        <f>J49</f>
        <v>56.388162000000001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JULIO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05-AGO-2016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35591.199999999997</v>
      </c>
      <c r="D68" s="12" t="str">
        <f>D6</f>
        <v>(15/07/16)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35047.1</v>
      </c>
      <c r="D69" s="54" t="str">
        <f>D7</f>
        <v>(16/06/16)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544.09999999999854</v>
      </c>
      <c r="D70" s="20" t="s">
        <v>15</v>
      </c>
      <c r="E70" s="13"/>
      <c r="F70" s="6" t="s">
        <v>16</v>
      </c>
      <c r="G70" s="21">
        <f>G8</f>
        <v>0.44490000000000002</v>
      </c>
      <c r="H70" s="22">
        <f>H8</f>
        <v>242.07008999999937</v>
      </c>
      <c r="I70" s="22"/>
      <c r="J70" s="23">
        <f>M8</f>
        <v>147.70679999999936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</v>
      </c>
      <c r="I72" s="15"/>
      <c r="J72" s="16">
        <f>M10</f>
        <v>0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47.161816199999883</v>
      </c>
      <c r="I73" s="15">
        <f t="shared" ref="I73" si="13">((SUM(I68:I71)-I72)*0.18)</f>
        <v>0</v>
      </c>
      <c r="J73" s="16">
        <f t="shared" ref="J73:J81" si="14">M12</f>
        <v>27.484523999999887</v>
      </c>
      <c r="K73" s="40"/>
    </row>
    <row r="74" spans="2:11" x14ac:dyDescent="0.25">
      <c r="B74" s="10" t="s">
        <v>9</v>
      </c>
      <c r="C74" s="59">
        <f>C13</f>
        <v>801.2</v>
      </c>
      <c r="D74" s="60" t="str">
        <f>D68</f>
        <v>(15/07/16)</v>
      </c>
      <c r="E74" s="6"/>
      <c r="F74" s="6" t="s">
        <v>21</v>
      </c>
      <c r="G74" s="14">
        <f>G13</f>
        <v>7.9000000000000008E-3</v>
      </c>
      <c r="H74" s="15">
        <f t="shared" si="12"/>
        <v>4.3</v>
      </c>
      <c r="I74" s="15"/>
      <c r="J74" s="16">
        <f t="shared" si="14"/>
        <v>1.075</v>
      </c>
      <c r="K74" s="40"/>
    </row>
    <row r="75" spans="2:11" x14ac:dyDescent="0.25">
      <c r="B75" s="17" t="s">
        <v>12</v>
      </c>
      <c r="C75" s="61">
        <f>C14</f>
        <v>752.9</v>
      </c>
      <c r="D75" s="54" t="str">
        <f>D69</f>
        <v>(16/06/16)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48.300000000000068</v>
      </c>
      <c r="D76" s="20" t="s">
        <v>15</v>
      </c>
      <c r="E76" s="13"/>
      <c r="F76" s="6" t="s">
        <v>22</v>
      </c>
      <c r="G76" s="14"/>
      <c r="H76" s="15">
        <f t="shared" si="12"/>
        <v>320.11190619999923</v>
      </c>
      <c r="I76" s="15">
        <f t="shared" ref="I76" si="15">SUM(I68:I72)+SUM(I73:I74)</f>
        <v>0</v>
      </c>
      <c r="J76" s="16">
        <f t="shared" si="14"/>
        <v>182.91132399999927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1008.2</v>
      </c>
      <c r="D79" s="60" t="str">
        <f>D74</f>
        <v>(15/07/16)</v>
      </c>
      <c r="E79" s="6"/>
      <c r="F79" s="6" t="s">
        <v>25</v>
      </c>
      <c r="G79" s="14"/>
      <c r="H79" s="15">
        <f t="shared" si="12"/>
        <v>0.03</v>
      </c>
      <c r="I79" s="15"/>
      <c r="J79" s="16">
        <f t="shared" si="14"/>
        <v>7.4999999999999997E-3</v>
      </c>
    </row>
    <row r="80" spans="2:11" x14ac:dyDescent="0.25">
      <c r="B80" s="17" t="s">
        <v>12</v>
      </c>
      <c r="C80" s="61">
        <f>C19</f>
        <v>917.2</v>
      </c>
      <c r="D80" s="54" t="str">
        <f>D75</f>
        <v>(16/06/16)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91</v>
      </c>
      <c r="D81" s="20" t="s">
        <v>15</v>
      </c>
      <c r="E81" s="6"/>
      <c r="F81" s="26" t="s">
        <v>26</v>
      </c>
      <c r="G81" s="27"/>
      <c r="H81" s="22">
        <f t="shared" si="12"/>
        <v>320.10190619999923</v>
      </c>
      <c r="I81" s="28">
        <f t="shared" ref="I81" si="16">(I76+I78-I79)</f>
        <v>0</v>
      </c>
      <c r="J81" s="23">
        <f t="shared" si="14"/>
        <v>182.90882399999927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807.4</v>
      </c>
      <c r="D84" s="60" t="str">
        <f>D68</f>
        <v>(15/07/16)</v>
      </c>
      <c r="E84" s="13"/>
    </row>
    <row r="85" spans="2:10" x14ac:dyDescent="0.25">
      <c r="B85" s="17" t="s">
        <v>12</v>
      </c>
      <c r="C85" s="61">
        <f>C24</f>
        <v>734.6</v>
      </c>
      <c r="D85" s="54" t="str">
        <f>D69</f>
        <v>(16/06/16)</v>
      </c>
      <c r="E85" s="13"/>
    </row>
    <row r="86" spans="2:10" x14ac:dyDescent="0.25">
      <c r="B86" s="18" t="s">
        <v>14</v>
      </c>
      <c r="C86" s="19">
        <f>C25</f>
        <v>72.799999999999955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331.99999999999852</v>
      </c>
      <c r="D89" s="35" t="s">
        <v>15</v>
      </c>
      <c r="E89" s="13"/>
      <c r="F89" s="26" t="s">
        <v>31</v>
      </c>
      <c r="G89" s="36"/>
      <c r="H89" s="38">
        <f>J81</f>
        <v>182.90882399999927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5:D5"/>
    <mergeCell ref="B12:D12"/>
    <mergeCell ref="B17:D17"/>
    <mergeCell ref="B22:D22"/>
    <mergeCell ref="B27:D27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 16</vt:lpstr>
      <vt:lpstr>FEB 16</vt:lpstr>
      <vt:lpstr>MAR 16</vt:lpstr>
      <vt:lpstr>ABR 16</vt:lpstr>
      <vt:lpstr>MAY 16</vt:lpstr>
      <vt:lpstr>JUN 16</vt:lpstr>
      <vt:lpstr>JUL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2016-01-27T04:42:50Z</dcterms:created>
  <dcterms:modified xsi:type="dcterms:W3CDTF">2016-08-01T01:53:26Z</dcterms:modified>
</cp:coreProperties>
</file>