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 firstSheet="3" activeTab="5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6" l="1"/>
  <c r="I14" i="6"/>
  <c r="H14" i="6"/>
  <c r="B69" i="6"/>
  <c r="C66" i="6"/>
  <c r="J65" i="6"/>
  <c r="H65" i="6"/>
  <c r="C65" i="6"/>
  <c r="H64" i="6"/>
  <c r="J64" i="6" s="1"/>
  <c r="B64" i="6"/>
  <c r="C61" i="6"/>
  <c r="H60" i="6"/>
  <c r="J60" i="6" s="1"/>
  <c r="G60" i="6"/>
  <c r="C60" i="6"/>
  <c r="C62" i="6" s="1"/>
  <c r="I59" i="6"/>
  <c r="I62" i="6" s="1"/>
  <c r="I67" i="6" s="1"/>
  <c r="H57" i="6"/>
  <c r="J57" i="6" s="1"/>
  <c r="G56" i="6"/>
  <c r="J55" i="6"/>
  <c r="H55" i="6"/>
  <c r="J54" i="6"/>
  <c r="H54" i="6"/>
  <c r="J51" i="6"/>
  <c r="B51" i="6"/>
  <c r="B45" i="6"/>
  <c r="C42" i="6"/>
  <c r="H41" i="6"/>
  <c r="J41" i="6" s="1"/>
  <c r="C41" i="6"/>
  <c r="C43" i="6" s="1"/>
  <c r="J40" i="6"/>
  <c r="B40" i="6"/>
  <c r="I38" i="6"/>
  <c r="I43" i="6" s="1"/>
  <c r="C37" i="6"/>
  <c r="J36" i="6"/>
  <c r="C36" i="6"/>
  <c r="C38" i="6" s="1"/>
  <c r="I35" i="6"/>
  <c r="H34" i="6"/>
  <c r="H58" i="6" s="1"/>
  <c r="F34" i="6"/>
  <c r="F58" i="6" s="1"/>
  <c r="H33" i="6"/>
  <c r="J33" i="6" s="1"/>
  <c r="G32" i="6"/>
  <c r="J31" i="6"/>
  <c r="H31" i="6"/>
  <c r="D31" i="6"/>
  <c r="D37" i="6" s="1"/>
  <c r="D42" i="6" s="1"/>
  <c r="C31" i="6"/>
  <c r="C55" i="6" s="1"/>
  <c r="J30" i="6"/>
  <c r="H30" i="6"/>
  <c r="D30" i="6"/>
  <c r="D36" i="6" s="1"/>
  <c r="D41" i="6" s="1"/>
  <c r="C30" i="6"/>
  <c r="C32" i="6" s="1"/>
  <c r="J27" i="6"/>
  <c r="B27" i="6"/>
  <c r="C19" i="6"/>
  <c r="K7" i="6" s="1"/>
  <c r="D18" i="6"/>
  <c r="L17" i="6"/>
  <c r="K17" i="6"/>
  <c r="J17" i="6"/>
  <c r="D17" i="6"/>
  <c r="L16" i="6"/>
  <c r="K16" i="6"/>
  <c r="J16" i="6"/>
  <c r="I19" i="6"/>
  <c r="C14" i="6"/>
  <c r="J7" i="6" s="1"/>
  <c r="L13" i="6"/>
  <c r="K13" i="6"/>
  <c r="J13" i="6"/>
  <c r="D13" i="6"/>
  <c r="L12" i="6"/>
  <c r="K12" i="6"/>
  <c r="J12" i="6"/>
  <c r="D12" i="6"/>
  <c r="I11" i="6"/>
  <c r="L10" i="6"/>
  <c r="K10" i="6"/>
  <c r="J10" i="6"/>
  <c r="L9" i="6"/>
  <c r="K9" i="6"/>
  <c r="J9" i="6"/>
  <c r="J34" i="6" s="1"/>
  <c r="J58" i="6" s="1"/>
  <c r="L8" i="6"/>
  <c r="K8" i="6"/>
  <c r="J8" i="6"/>
  <c r="C7" i="6"/>
  <c r="H7" i="6" s="1"/>
  <c r="L6" i="6"/>
  <c r="K6" i="6"/>
  <c r="J6" i="6"/>
  <c r="L5" i="6"/>
  <c r="K5" i="6"/>
  <c r="J5" i="6"/>
  <c r="K14" i="6" l="1"/>
  <c r="J14" i="6"/>
  <c r="K11" i="6"/>
  <c r="J11" i="6"/>
  <c r="J32" i="6"/>
  <c r="C22" i="6"/>
  <c r="L7" i="6" s="1"/>
  <c r="C67" i="6"/>
  <c r="J35" i="6"/>
  <c r="J38" i="6" s="1"/>
  <c r="J43" i="6" s="1"/>
  <c r="H46" i="6" s="1"/>
  <c r="C46" i="6"/>
  <c r="H32" i="6"/>
  <c r="H35" i="6" s="1"/>
  <c r="H11" i="6"/>
  <c r="H19" i="6" s="1"/>
  <c r="C54" i="6"/>
  <c r="C56" i="6" s="1"/>
  <c r="D54" i="6"/>
  <c r="D60" i="6" s="1"/>
  <c r="D65" i="6" s="1"/>
  <c r="D55" i="6"/>
  <c r="D61" i="6" s="1"/>
  <c r="D66" i="6" s="1"/>
  <c r="I11" i="5"/>
  <c r="I14" i="5" s="1"/>
  <c r="I19" i="5" s="1"/>
  <c r="B69" i="5"/>
  <c r="C66" i="5"/>
  <c r="H65" i="5"/>
  <c r="J65" i="5" s="1"/>
  <c r="C65" i="5"/>
  <c r="H64" i="5"/>
  <c r="J64" i="5" s="1"/>
  <c r="B64" i="5"/>
  <c r="C61" i="5"/>
  <c r="H60" i="5"/>
  <c r="J60" i="5" s="1"/>
  <c r="G60" i="5"/>
  <c r="C60" i="5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H41" i="5"/>
  <c r="J41" i="5" s="1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J7" i="5" s="1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C7" i="5"/>
  <c r="L6" i="5"/>
  <c r="K6" i="5"/>
  <c r="J6" i="5"/>
  <c r="L5" i="5"/>
  <c r="K5" i="5"/>
  <c r="J5" i="5"/>
  <c r="K19" i="6" l="1"/>
  <c r="J19" i="6"/>
  <c r="H22" i="6" s="1"/>
  <c r="L11" i="6"/>
  <c r="L14" i="6" s="1"/>
  <c r="H56" i="6"/>
  <c r="C70" i="6"/>
  <c r="J56" i="6" s="1"/>
  <c r="H38" i="6"/>
  <c r="H43" i="6" s="1"/>
  <c r="C62" i="5"/>
  <c r="C67" i="5"/>
  <c r="K11" i="5"/>
  <c r="K14" i="5" s="1"/>
  <c r="K19" i="5" s="1"/>
  <c r="C43" i="5"/>
  <c r="J32" i="5" s="1"/>
  <c r="J11" i="5"/>
  <c r="J14" i="5" s="1"/>
  <c r="J19" i="5" s="1"/>
  <c r="C22" i="5"/>
  <c r="L7" i="5" s="1"/>
  <c r="C38" i="5"/>
  <c r="C32" i="5"/>
  <c r="C56" i="5"/>
  <c r="C70" i="5" s="1"/>
  <c r="J56" i="5" s="1"/>
  <c r="J59" i="5" s="1"/>
  <c r="J62" i="5" s="1"/>
  <c r="J67" i="5" s="1"/>
  <c r="H70" i="5" s="1"/>
  <c r="H56" i="5"/>
  <c r="J35" i="5"/>
  <c r="J38" i="5" s="1"/>
  <c r="J43" i="5" s="1"/>
  <c r="H46" i="5" s="1"/>
  <c r="H7" i="5"/>
  <c r="D36" i="5"/>
  <c r="D41" i="5" s="1"/>
  <c r="D55" i="5"/>
  <c r="D61" i="5" s="1"/>
  <c r="D66" i="5" s="1"/>
  <c r="I11" i="4"/>
  <c r="L19" i="6" l="1"/>
  <c r="J59" i="6"/>
  <c r="J62" i="6" s="1"/>
  <c r="J67" i="6" s="1"/>
  <c r="H70" i="6" s="1"/>
  <c r="H59" i="6"/>
  <c r="H62" i="6" s="1"/>
  <c r="H67" i="6" s="1"/>
  <c r="L14" i="5"/>
  <c r="L19" i="5" s="1"/>
  <c r="N19" i="5" s="1"/>
  <c r="L11" i="5"/>
  <c r="H11" i="5"/>
  <c r="H14" i="5"/>
  <c r="C46" i="5"/>
  <c r="H32" i="5"/>
  <c r="H59" i="5"/>
  <c r="H62" i="5" s="1"/>
  <c r="H67" i="5" s="1"/>
  <c r="H19" i="5"/>
  <c r="H22" i="5"/>
  <c r="B69" i="4"/>
  <c r="C66" i="4"/>
  <c r="H65" i="4"/>
  <c r="J65" i="4" s="1"/>
  <c r="C65" i="4"/>
  <c r="H64" i="4"/>
  <c r="J64" i="4" s="1"/>
  <c r="B64" i="4"/>
  <c r="C61" i="4"/>
  <c r="H60" i="4"/>
  <c r="J60" i="4" s="1"/>
  <c r="G60" i="4"/>
  <c r="C60" i="4"/>
  <c r="I59" i="4"/>
  <c r="I62" i="4" s="1"/>
  <c r="I67" i="4" s="1"/>
  <c r="H57" i="4"/>
  <c r="J57" i="4" s="1"/>
  <c r="G56" i="4"/>
  <c r="H55" i="4"/>
  <c r="J55" i="4" s="1"/>
  <c r="H54" i="4"/>
  <c r="J54" i="4" s="1"/>
  <c r="J51" i="4"/>
  <c r="B51" i="4"/>
  <c r="B45" i="4"/>
  <c r="C42" i="4"/>
  <c r="H41" i="4"/>
  <c r="J41" i="4" s="1"/>
  <c r="C41" i="4"/>
  <c r="J40" i="4"/>
  <c r="B40" i="4"/>
  <c r="C37" i="4"/>
  <c r="J36" i="4"/>
  <c r="C36" i="4"/>
  <c r="I35" i="4"/>
  <c r="I38" i="4" s="1"/>
  <c r="I43" i="4" s="1"/>
  <c r="H34" i="4"/>
  <c r="H58" i="4" s="1"/>
  <c r="F34" i="4"/>
  <c r="F58" i="4" s="1"/>
  <c r="J33" i="4"/>
  <c r="H33" i="4"/>
  <c r="G32" i="4"/>
  <c r="H31" i="4"/>
  <c r="J31" i="4" s="1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L6" i="4"/>
  <c r="K6" i="4"/>
  <c r="J6" i="4"/>
  <c r="L5" i="4"/>
  <c r="K5" i="4"/>
  <c r="J5" i="4"/>
  <c r="K11" i="4" l="1"/>
  <c r="C43" i="4"/>
  <c r="J32" i="4" s="1"/>
  <c r="J35" i="4" s="1"/>
  <c r="J38" i="4" s="1"/>
  <c r="J43" i="4" s="1"/>
  <c r="H46" i="4" s="1"/>
  <c r="C67" i="4"/>
  <c r="C22" i="4"/>
  <c r="L7" i="4" s="1"/>
  <c r="L11" i="4" s="1"/>
  <c r="L14" i="4" s="1"/>
  <c r="L19" i="4" s="1"/>
  <c r="J11" i="4"/>
  <c r="H35" i="5"/>
  <c r="H38" i="5" s="1"/>
  <c r="H43" i="5" s="1"/>
  <c r="C38" i="4"/>
  <c r="C62" i="4"/>
  <c r="H7" i="4"/>
  <c r="H11" i="4" s="1"/>
  <c r="J14" i="4"/>
  <c r="J19" i="4" s="1"/>
  <c r="H56" i="4"/>
  <c r="H59" i="4" s="1"/>
  <c r="C70" i="4"/>
  <c r="J56" i="4" s="1"/>
  <c r="J59" i="4" s="1"/>
  <c r="H62" i="4"/>
  <c r="H67" i="4" s="1"/>
  <c r="K14" i="4"/>
  <c r="K19" i="4" s="1"/>
  <c r="D36" i="4"/>
  <c r="D41" i="4" s="1"/>
  <c r="D55" i="4"/>
  <c r="D61" i="4" s="1"/>
  <c r="D66" i="4" s="1"/>
  <c r="H14" i="4"/>
  <c r="H19" i="4" s="1"/>
  <c r="C32" i="4"/>
  <c r="I11" i="3"/>
  <c r="I14" i="3" s="1"/>
  <c r="I19" i="3" s="1"/>
  <c r="J10" i="3"/>
  <c r="K10" i="3"/>
  <c r="K14" i="3" s="1"/>
  <c r="L10" i="3"/>
  <c r="B69" i="3"/>
  <c r="C66" i="3"/>
  <c r="H65" i="3"/>
  <c r="J65" i="3" s="1"/>
  <c r="C65" i="3"/>
  <c r="C67" i="3" s="1"/>
  <c r="H64" i="3"/>
  <c r="J64" i="3" s="1"/>
  <c r="B64" i="3"/>
  <c r="C61" i="3"/>
  <c r="H60" i="3"/>
  <c r="J60" i="3" s="1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L9" i="3"/>
  <c r="K9" i="3"/>
  <c r="J9" i="3"/>
  <c r="L8" i="3"/>
  <c r="K8" i="3"/>
  <c r="J8" i="3"/>
  <c r="J7" i="3"/>
  <c r="C7" i="3"/>
  <c r="H7" i="3" s="1"/>
  <c r="H11" i="3" s="1"/>
  <c r="L6" i="3"/>
  <c r="K6" i="3"/>
  <c r="J6" i="3"/>
  <c r="L5" i="3"/>
  <c r="K5" i="3"/>
  <c r="K11" i="3" s="1"/>
  <c r="J5" i="3"/>
  <c r="H14" i="3" l="1"/>
  <c r="C56" i="3"/>
  <c r="C70" i="3" s="1"/>
  <c r="J56" i="3" s="1"/>
  <c r="J11" i="3"/>
  <c r="J14" i="3" s="1"/>
  <c r="J19" i="3" s="1"/>
  <c r="J62" i="4"/>
  <c r="J67" i="4" s="1"/>
  <c r="H70" i="4" s="1"/>
  <c r="C46" i="4"/>
  <c r="H32" i="4"/>
  <c r="H22" i="4"/>
  <c r="N19" i="4"/>
  <c r="C43" i="3"/>
  <c r="J32" i="3" s="1"/>
  <c r="D37" i="3"/>
  <c r="D42" i="3" s="1"/>
  <c r="H56" i="3"/>
  <c r="H59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5" i="2"/>
  <c r="H64" i="2"/>
  <c r="J64" i="2" s="1"/>
  <c r="C64" i="2"/>
  <c r="C66" i="2" s="1"/>
  <c r="H63" i="2"/>
  <c r="J63" i="2" s="1"/>
  <c r="B63" i="2"/>
  <c r="C60" i="2"/>
  <c r="H59" i="2"/>
  <c r="J59" i="2" s="1"/>
  <c r="G59" i="2"/>
  <c r="C59" i="2"/>
  <c r="I58" i="2"/>
  <c r="I61" i="2" s="1"/>
  <c r="I66" i="2" s="1"/>
  <c r="H56" i="2"/>
  <c r="J56" i="2" s="1"/>
  <c r="G55" i="2"/>
  <c r="H54" i="2"/>
  <c r="J54" i="2" s="1"/>
  <c r="J53" i="2"/>
  <c r="H53" i="2"/>
  <c r="J50" i="2"/>
  <c r="B50" i="2"/>
  <c r="B44" i="2"/>
  <c r="C41" i="2"/>
  <c r="H40" i="2"/>
  <c r="J40" i="2" s="1"/>
  <c r="C40" i="2"/>
  <c r="C42" i="2" s="1"/>
  <c r="J39" i="2"/>
  <c r="B39" i="2"/>
  <c r="C36" i="2"/>
  <c r="J35" i="2"/>
  <c r="C35" i="2"/>
  <c r="I34" i="2"/>
  <c r="I37" i="2" s="1"/>
  <c r="I42" i="2" s="1"/>
  <c r="H33" i="2"/>
  <c r="H57" i="2" s="1"/>
  <c r="F33" i="2"/>
  <c r="F57" i="2" s="1"/>
  <c r="H32" i="2"/>
  <c r="J32" i="2" s="1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22" i="3" l="1"/>
  <c r="L14" i="3"/>
  <c r="L19" i="3" s="1"/>
  <c r="N19" i="3" s="1"/>
  <c r="C61" i="2"/>
  <c r="L11" i="3"/>
  <c r="C31" i="2"/>
  <c r="C37" i="2"/>
  <c r="H35" i="4"/>
  <c r="H38" i="4" s="1"/>
  <c r="H43" i="4" s="1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J34" i="2" s="1"/>
  <c r="J37" i="2" s="1"/>
  <c r="J42" i="2" s="1"/>
  <c r="H45" i="2" s="1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J7" i="1" s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C7" i="1"/>
  <c r="L6" i="1"/>
  <c r="K6" i="1"/>
  <c r="J6" i="1"/>
  <c r="L5" i="1"/>
  <c r="K5" i="1"/>
  <c r="J5" i="1"/>
  <c r="C42" i="1" l="1"/>
  <c r="C66" i="1"/>
  <c r="H35" i="3"/>
  <c r="H38" i="3" s="1"/>
  <c r="H43" i="3" s="1"/>
  <c r="H10" i="2"/>
  <c r="H13" i="2" s="1"/>
  <c r="H18" i="2" s="1"/>
  <c r="H55" i="2"/>
  <c r="C69" i="2"/>
  <c r="J55" i="2" s="1"/>
  <c r="C21" i="1"/>
  <c r="L7" i="1" s="1"/>
  <c r="L10" i="1" s="1"/>
  <c r="L13" i="1" s="1"/>
  <c r="L18" i="1" s="1"/>
  <c r="C53" i="1"/>
  <c r="J31" i="1"/>
  <c r="K10" i="1"/>
  <c r="K13" i="1" s="1"/>
  <c r="K18" i="1" s="1"/>
  <c r="C37" i="1"/>
  <c r="C45" i="1" s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J34" i="1"/>
  <c r="J37" i="1" s="1"/>
  <c r="J42" i="1" s="1"/>
  <c r="H45" i="1" s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<sst xmlns="http://schemas.openxmlformats.org/spreadsheetml/2006/main" count="657" uniqueCount="55">
  <si>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</si>
  <si>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</si>
  <si>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</si>
  <si>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</si>
  <si>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</si>
  <si>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</si>
  <si>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</si>
  <si>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</si>
  <si>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</si>
  <si>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</si>
  <si>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</si>
  <si>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</si>
  <si>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</si>
  <si>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</si>
  <si>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</si>
  <si>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</si>
  <si>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</si>
  <si>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</si>
  <si>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</si>
  <si>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</si>
  <si>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</si>
  <si>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</si>
  <si>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</si>
  <si>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</si>
  <si>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</si>
  <si>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</si>
  <si>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</si>
  <si>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</si>
  <si>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</si>
  <si>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</si>
  <si>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</si>
  <si>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</si>
  <si>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</si>
  <si>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</si>
  <si>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</si>
  <si>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</si>
  <si>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</si>
  <si>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</si>
  <si>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</si>
  <si>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</si>
  <si>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</si>
  <si>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</si>
  <si>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</si>
  <si>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</si>
  <si>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</si>
  <si>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</si>
  <si>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</si>
  <si>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</si>
  <si>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</si>
  <si>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</si>
  <si>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</si>
  <si>
    <t>Consumo Energía JUNIO 2016</t>
  </si>
  <si>
    <t>FECHA DE VENCIMIENTO: 05-JUL-2016</t>
  </si>
  <si>
    <t>(16/06/16)</t>
  </si>
  <si>
    <t>Afianzamiento de Seguridad Energética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</si>
</sst>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3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3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3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C2" zoomScale="130" zoomScaleNormal="130" workbookViewId="0">
      <selection activeCell="H9" sqref="H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3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3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3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3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3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3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3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ht="14.45" x14ac:dyDescent="0.3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ht="14.45" x14ac:dyDescent="0.3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3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3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25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ht="14.45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4.45" x14ac:dyDescent="0.3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ht="14.45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ht="14.45" x14ac:dyDescent="0.3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4.45" x14ac:dyDescent="0.3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ht="14.45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4.45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3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abSelected="1" zoomScale="130" zoomScaleNormal="130" workbookViewId="0">
      <selection activeCell="N20" sqref="N20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51</v>
      </c>
      <c r="C2" s="2"/>
      <c r="D2" s="2"/>
      <c r="E2" s="2"/>
      <c r="F2" s="2"/>
      <c r="G2" s="3"/>
      <c r="H2" s="2"/>
      <c r="I2" s="2"/>
      <c r="J2" s="4" t="s">
        <v>52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15516.8</v>
      </c>
      <c r="D5" s="11" t="s">
        <v>53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15299</v>
      </c>
      <c r="D6" s="11" t="s">
        <v>46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217.79999999999927</v>
      </c>
      <c r="D7" s="18" t="s">
        <v>15</v>
      </c>
      <c r="E7" s="12"/>
      <c r="F7" s="5" t="s">
        <v>16</v>
      </c>
      <c r="G7" s="19">
        <v>0.44309999999999999</v>
      </c>
      <c r="H7" s="20">
        <f>(C7*G7)</f>
        <v>96.507179999999678</v>
      </c>
      <c r="I7" s="20"/>
      <c r="J7" s="15">
        <f>G7*C14</f>
        <v>27.472200000000001</v>
      </c>
      <c r="K7" s="15">
        <f>G7*C19</f>
        <v>38.1066</v>
      </c>
      <c r="L7" s="15">
        <f>G7*C22</f>
        <v>30.928379999999677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7</v>
      </c>
      <c r="I8" s="14"/>
      <c r="J8" s="15">
        <f>(H8/3)</f>
        <v>2.3333333333333335</v>
      </c>
      <c r="K8" s="15">
        <f t="shared" si="1"/>
        <v>2.3333333333333335</v>
      </c>
      <c r="L8" s="15">
        <f t="shared" si="2"/>
        <v>2.3333333333333335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0.02</v>
      </c>
      <c r="I9" s="14"/>
      <c r="J9" s="15">
        <f>(H9/3)</f>
        <v>6.6666666666666671E-3</v>
      </c>
      <c r="K9" s="15">
        <f t="shared" si="1"/>
        <v>6.6666666666666671E-3</v>
      </c>
      <c r="L9" s="15">
        <f t="shared" si="2"/>
        <v>6.6666666666666671E-3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19.320692399999942</v>
      </c>
      <c r="I11" s="14">
        <f t="shared" ref="I11:L11" si="3">((SUM(I5:I9)+I10)*0.18)</f>
        <v>0</v>
      </c>
      <c r="J11" s="14">
        <f t="shared" si="3"/>
        <v>5.5947959999999997</v>
      </c>
      <c r="K11" s="14">
        <f t="shared" si="3"/>
        <v>7.5089880000000013</v>
      </c>
      <c r="L11" s="14">
        <f t="shared" si="3"/>
        <v>6.2169083999999426</v>
      </c>
    </row>
    <row r="12" spans="2:12" x14ac:dyDescent="0.25">
      <c r="B12" s="21" t="s">
        <v>9</v>
      </c>
      <c r="C12" s="10">
        <v>1670</v>
      </c>
      <c r="D12" s="11" t="str">
        <f>D5</f>
        <v>(16/06/16)</v>
      </c>
      <c r="E12" s="5"/>
      <c r="F12" s="5" t="s">
        <v>21</v>
      </c>
      <c r="G12" s="13">
        <v>7.9000000000000008E-3</v>
      </c>
      <c r="H12" s="14">
        <v>1.72</v>
      </c>
      <c r="I12" s="14"/>
      <c r="J12" s="15">
        <f t="shared" si="0"/>
        <v>0.57333333333333336</v>
      </c>
      <c r="K12" s="15">
        <f t="shared" si="1"/>
        <v>0.57333333333333336</v>
      </c>
      <c r="L12" s="15">
        <f t="shared" si="2"/>
        <v>0.57333333333333336</v>
      </c>
    </row>
    <row r="13" spans="2:12" x14ac:dyDescent="0.25">
      <c r="B13" s="9" t="s">
        <v>12</v>
      </c>
      <c r="C13" s="10">
        <v>1608</v>
      </c>
      <c r="D13" s="11" t="str">
        <f>D6</f>
        <v>(17/05/16)</v>
      </c>
      <c r="E13" s="5"/>
      <c r="F13" s="5" t="s">
        <v>54</v>
      </c>
      <c r="G13" s="13"/>
      <c r="H13" s="14">
        <v>2.68</v>
      </c>
      <c r="I13" s="14"/>
      <c r="J13" s="15">
        <f t="shared" si="0"/>
        <v>0.89333333333333342</v>
      </c>
      <c r="K13" s="15">
        <f t="shared" si="1"/>
        <v>0.89333333333333342</v>
      </c>
      <c r="L13" s="15">
        <f t="shared" si="2"/>
        <v>0.89333333333333342</v>
      </c>
    </row>
    <row r="14" spans="2:12" x14ac:dyDescent="0.25">
      <c r="B14" s="16" t="s">
        <v>14</v>
      </c>
      <c r="C14" s="17">
        <f>(C12-C13)</f>
        <v>62</v>
      </c>
      <c r="D14" s="18" t="s">
        <v>15</v>
      </c>
      <c r="E14" s="12"/>
      <c r="F14" s="5" t="s">
        <v>22</v>
      </c>
      <c r="G14" s="13"/>
      <c r="H14" s="14">
        <f>SUM(H5:H9)+SUM(H11:H13)+H10</f>
        <v>131.05787239999961</v>
      </c>
      <c r="I14" s="14">
        <f t="shared" ref="I14:L14" si="4">SUM(I5:I9)+SUM(I11:I13)+I10</f>
        <v>0</v>
      </c>
      <c r="J14" s="14">
        <f t="shared" si="4"/>
        <v>38.143662666666664</v>
      </c>
      <c r="K14" s="14">
        <f t="shared" si="4"/>
        <v>50.69225466666667</v>
      </c>
      <c r="L14" s="14">
        <f t="shared" si="4"/>
        <v>42.221955066666297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0.01</v>
      </c>
      <c r="I16" s="14"/>
      <c r="J16" s="15">
        <f>H16/3</f>
        <v>3.3333333333333335E-3</v>
      </c>
      <c r="K16" s="15">
        <f>H16/3</f>
        <v>3.3333333333333335E-3</v>
      </c>
      <c r="L16" s="15">
        <f>H16/3</f>
        <v>3.3333333333333335E-3</v>
      </c>
    </row>
    <row r="17" spans="2:14" ht="10.15" customHeight="1" x14ac:dyDescent="0.25">
      <c r="B17" s="21" t="s">
        <v>9</v>
      </c>
      <c r="C17" s="10">
        <v>1976</v>
      </c>
      <c r="D17" s="11" t="str">
        <f>D5</f>
        <v>(16/06/16)</v>
      </c>
      <c r="E17" s="5"/>
      <c r="F17" s="5" t="s">
        <v>25</v>
      </c>
      <c r="G17" s="13"/>
      <c r="H17" s="14">
        <v>7.0000000000000007E-2</v>
      </c>
      <c r="I17" s="14"/>
      <c r="J17" s="15">
        <f>(H17/3)</f>
        <v>2.3333333333333334E-2</v>
      </c>
      <c r="K17" s="15">
        <f>H17/3</f>
        <v>2.3333333333333334E-2</v>
      </c>
      <c r="L17" s="15">
        <f t="shared" si="2"/>
        <v>2.3333333333333334E-2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(17/05/16)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86</v>
      </c>
      <c r="D19" s="18" t="s">
        <v>15</v>
      </c>
      <c r="E19" s="5"/>
      <c r="F19" s="25" t="s">
        <v>26</v>
      </c>
      <c r="G19" s="26"/>
      <c r="H19" s="27">
        <f>(H14+H16-H17)</f>
        <v>130.99787239999961</v>
      </c>
      <c r="I19" s="27">
        <f t="shared" ref="I19:L19" si="5">(I14+I16-I17)</f>
        <v>0</v>
      </c>
      <c r="J19" s="27">
        <f t="shared" si="5"/>
        <v>38.123662666666661</v>
      </c>
      <c r="K19" s="27">
        <f t="shared" si="5"/>
        <v>50.672254666666667</v>
      </c>
      <c r="L19" s="27">
        <f t="shared" si="5"/>
        <v>42.201955066666294</v>
      </c>
      <c r="M19" s="65" t="s">
        <v>42</v>
      </c>
      <c r="N19" s="66">
        <f>SUM(J19:L19)</f>
        <v>130.99787239999964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69.799999999999272</v>
      </c>
      <c r="D22" s="34" t="s">
        <v>15</v>
      </c>
      <c r="E22" s="12"/>
      <c r="F22" s="25" t="s">
        <v>30</v>
      </c>
      <c r="G22" s="35"/>
      <c r="H22" s="36">
        <f>J19</f>
        <v>38.123662666666661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JUNIO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05-JUL-2016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15516.8</v>
      </c>
      <c r="D30" s="11" t="str">
        <f>D5</f>
        <v>(16/06/16)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15299</v>
      </c>
      <c r="D31" s="11" t="str">
        <f>D6</f>
        <v>(17/05/16)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217.79999999999927</v>
      </c>
      <c r="D32" s="18" t="s">
        <v>15</v>
      </c>
      <c r="E32" s="12"/>
      <c r="F32" s="5" t="s">
        <v>16</v>
      </c>
      <c r="G32" s="13">
        <f>G7</f>
        <v>0.44309999999999999</v>
      </c>
      <c r="H32" s="20">
        <f>(C32*G32)</f>
        <v>96.507179999999678</v>
      </c>
      <c r="I32" s="20"/>
      <c r="J32" s="49">
        <f>(C43*G32)</f>
        <v>38.1066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7</v>
      </c>
      <c r="I33" s="14"/>
      <c r="J33" s="15">
        <f t="shared" ref="J33" si="7">(H33/3)</f>
        <v>2.3333333333333335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0.02</v>
      </c>
      <c r="I34" s="14"/>
      <c r="J34" s="15">
        <f>J9</f>
        <v>6.6666666666666671E-3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19.320692399999942</v>
      </c>
      <c r="I35" s="14">
        <f>((SUM(I30:I34))*0.18)</f>
        <v>0</v>
      </c>
      <c r="J35" s="14">
        <f>((SUM(J30:J34))*0.18)</f>
        <v>7.5089880000000013</v>
      </c>
      <c r="K35" s="45"/>
      <c r="L35" s="51"/>
    </row>
    <row r="36" spans="2:12" x14ac:dyDescent="0.25">
      <c r="B36" s="52" t="s">
        <v>9</v>
      </c>
      <c r="C36" s="53">
        <f>C12</f>
        <v>1670</v>
      </c>
      <c r="D36" s="54" t="str">
        <f>D30</f>
        <v>(16/06/16)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1608</v>
      </c>
      <c r="D37" s="11" t="str">
        <f>D31</f>
        <v>(17/05/16)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62</v>
      </c>
      <c r="D38" s="18" t="s">
        <v>15</v>
      </c>
      <c r="E38" s="12"/>
      <c r="F38" s="5" t="s">
        <v>22</v>
      </c>
      <c r="G38" s="13"/>
      <c r="H38" s="14">
        <f>SUM(H30:H34)+SUM(H35:H36)</f>
        <v>128.69787239999962</v>
      </c>
      <c r="I38" s="14">
        <f>SUM(I30:I34)+SUM(I35:I36)</f>
        <v>0</v>
      </c>
      <c r="J38" s="14">
        <f>SUM(J30:J34)+SUM(J35:J36)</f>
        <v>49.905588000000009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1976</v>
      </c>
      <c r="D41" s="54" t="str">
        <f>D36</f>
        <v>(16/06/16)</v>
      </c>
      <c r="E41" s="5"/>
      <c r="F41" s="5" t="s">
        <v>25</v>
      </c>
      <c r="G41" s="13"/>
      <c r="H41" s="14">
        <f>H17</f>
        <v>7.0000000000000007E-2</v>
      </c>
      <c r="I41" s="14"/>
      <c r="J41" s="61">
        <f>H41/3</f>
        <v>2.3333333333333334E-2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(17/05/16)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86</v>
      </c>
      <c r="D43" s="18" t="s">
        <v>15</v>
      </c>
      <c r="E43" s="5"/>
      <c r="F43" s="25" t="s">
        <v>26</v>
      </c>
      <c r="G43" s="26"/>
      <c r="H43" s="27">
        <f>(H38+H40-H41)</f>
        <v>128.64787239999964</v>
      </c>
      <c r="I43" s="27">
        <f t="shared" ref="I43:J43" si="9">(I38+I40-I41)</f>
        <v>0</v>
      </c>
      <c r="J43" s="27">
        <f t="shared" si="9"/>
        <v>49.888921333333343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69.799999999999272</v>
      </c>
      <c r="D46" s="34" t="s">
        <v>15</v>
      </c>
      <c r="E46" s="12"/>
      <c r="F46" s="25" t="s">
        <v>31</v>
      </c>
      <c r="G46" s="35"/>
      <c r="H46" s="36">
        <f>J43</f>
        <v>49.888921333333343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JUNIO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05-JUL-2016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15516.8</v>
      </c>
      <c r="D54" s="11" t="str">
        <f>D30</f>
        <v>(16/06/16)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15299</v>
      </c>
      <c r="D55" s="11" t="str">
        <f>D31</f>
        <v>(17/05/16)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217.79999999999927</v>
      </c>
      <c r="D56" s="18" t="s">
        <v>15</v>
      </c>
      <c r="E56" s="12"/>
      <c r="F56" s="5" t="s">
        <v>16</v>
      </c>
      <c r="G56" s="13">
        <f>G7</f>
        <v>0.44309999999999999</v>
      </c>
      <c r="H56" s="20">
        <f>(C56*G56)</f>
        <v>96.507179999999678</v>
      </c>
      <c r="I56" s="20"/>
      <c r="J56" s="49">
        <f>(C70*G56)</f>
        <v>30.928379999999677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7</v>
      </c>
      <c r="I57" s="14"/>
      <c r="J57" s="15">
        <f t="shared" ref="J57" si="11">(H57/3)</f>
        <v>2.3333333333333335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0.02</v>
      </c>
      <c r="I58" s="14"/>
      <c r="J58" s="15">
        <f>J34</f>
        <v>6.6666666666666671E-3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19.320692399999942</v>
      </c>
      <c r="I59" s="14">
        <f>((SUM(I54:I58))*0.18)</f>
        <v>0</v>
      </c>
      <c r="J59" s="14">
        <f>((SUM(J54:J58))*0.18)</f>
        <v>6.2169083999999426</v>
      </c>
      <c r="K59" s="45"/>
      <c r="L59" s="51"/>
    </row>
    <row r="60" spans="2:12" x14ac:dyDescent="0.25">
      <c r="B60" s="52" t="s">
        <v>9</v>
      </c>
      <c r="C60" s="53">
        <f>C12</f>
        <v>1670</v>
      </c>
      <c r="D60" s="54" t="str">
        <f>D54</f>
        <v>(16/06/16)</v>
      </c>
      <c r="E60" s="5"/>
      <c r="F60" s="5" t="s">
        <v>21</v>
      </c>
      <c r="G60" s="13">
        <f>G12</f>
        <v>7.9000000000000008E-3</v>
      </c>
      <c r="H60" s="14">
        <f>H12</f>
        <v>1.72</v>
      </c>
      <c r="I60" s="14"/>
      <c r="J60" s="15">
        <f t="shared" ref="J60" si="12">(H60/3)</f>
        <v>0.57333333333333336</v>
      </c>
      <c r="K60" s="56"/>
      <c r="L60" s="57"/>
    </row>
    <row r="61" spans="2:12" x14ac:dyDescent="0.25">
      <c r="B61" s="21" t="s">
        <v>12</v>
      </c>
      <c r="C61" s="55">
        <f>C13</f>
        <v>1608</v>
      </c>
      <c r="D61" s="11" t="str">
        <f>D55</f>
        <v>(17/05/16)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62</v>
      </c>
      <c r="D62" s="18" t="s">
        <v>15</v>
      </c>
      <c r="E62" s="12"/>
      <c r="F62" s="5" t="s">
        <v>22</v>
      </c>
      <c r="G62" s="13"/>
      <c r="H62" s="14">
        <f>SUM(H54:H58)+SUM(H59:H60)</f>
        <v>128.3778723999996</v>
      </c>
      <c r="I62" s="14">
        <f>SUM(I54:I58)+SUM(I59:I60)</f>
        <v>0</v>
      </c>
      <c r="J62" s="14">
        <f>SUM(J54:J58)+SUM(J59:J60)</f>
        <v>41.328621733332959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0.01</v>
      </c>
      <c r="I64" s="14"/>
      <c r="J64" s="14">
        <f>H64/3</f>
        <v>3.3333333333333335E-3</v>
      </c>
      <c r="K64" s="39"/>
      <c r="L64" s="39"/>
    </row>
    <row r="65" spans="2:12" x14ac:dyDescent="0.25">
      <c r="B65" s="59" t="s">
        <v>9</v>
      </c>
      <c r="C65" s="60">
        <f>C17</f>
        <v>1976</v>
      </c>
      <c r="D65" s="54" t="str">
        <f>D60</f>
        <v>(16/06/16)</v>
      </c>
      <c r="E65" s="5"/>
      <c r="F65" s="5" t="s">
        <v>25</v>
      </c>
      <c r="G65" s="13"/>
      <c r="H65" s="14">
        <f>H17</f>
        <v>7.0000000000000007E-2</v>
      </c>
      <c r="I65" s="14"/>
      <c r="J65" s="61">
        <f>H65/3</f>
        <v>2.3333333333333334E-2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(17/05/16)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86</v>
      </c>
      <c r="D67" s="18" t="s">
        <v>15</v>
      </c>
      <c r="E67" s="5"/>
      <c r="F67" s="25" t="s">
        <v>26</v>
      </c>
      <c r="G67" s="26"/>
      <c r="H67" s="27">
        <f>(H62+H64-H65)</f>
        <v>128.3178723999996</v>
      </c>
      <c r="I67" s="27">
        <f t="shared" ref="I67:J67" si="13">(I62+I64-I65)</f>
        <v>0</v>
      </c>
      <c r="J67" s="27">
        <f t="shared" si="13"/>
        <v>41.308621733332956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69.799999999999272</v>
      </c>
      <c r="D70" s="34" t="s">
        <v>15</v>
      </c>
      <c r="E70" s="12"/>
      <c r="F70" s="25" t="s">
        <v>32</v>
      </c>
      <c r="G70" s="35"/>
      <c r="H70" s="36">
        <f>J67</f>
        <v>41.308621733332956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40:D40"/>
    <mergeCell ref="B45:D45"/>
    <mergeCell ref="B53:D53"/>
    <mergeCell ref="B59:D59"/>
    <mergeCell ref="B64:D64"/>
    <mergeCell ref="B69:D69"/>
    <mergeCell ref="B4:D4"/>
    <mergeCell ref="B11:D11"/>
    <mergeCell ref="B16:D16"/>
    <mergeCell ref="B21:D21"/>
    <mergeCell ref="B29:D29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 16</vt:lpstr>
      <vt:lpstr>FEB 16</vt:lpstr>
      <vt:lpstr>MAR 16</vt:lpstr>
      <vt:lpstr>ABR 16</vt:lpstr>
      <vt:lpstr>MAY 16</vt:lpstr>
      <vt:lpstr>JUN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2016-06-28T05:26:56Z</dcterms:modified>
</cp:coreProperties>
</file>