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cf5578001680dabf/"/>
    </mc:Choice>
  </mc:AlternateContent>
  <xr:revisionPtr revIDLastSave="94" documentId="14_{0EC92FD5-37F1-4BFC-8C04-53E393DC5F25}" xr6:coauthVersionLast="47" xr6:coauthVersionMax="47" xr10:uidLastSave="{E5BBB2F1-5102-43DE-86D9-B340C390796A}"/>
  <bookViews>
    <workbookView xWindow="-108" yWindow="-108" windowWidth="23256" windowHeight="12456" activeTab="3" xr2:uid="{00000000-000D-0000-FFFF-FFFF00000000}"/>
  </bookViews>
  <sheets>
    <sheet name="BBAS3 " sheetId="2" r:id="rId1"/>
    <sheet name="BBIG11" sheetId="1" r:id="rId2"/>
    <sheet name="LCA" sheetId="4" r:id="rId3"/>
    <sheet name="Planos e Carreira" sheetId="3" r:id="rId4"/>
    <sheet name="Lista de Compras" sheetId="7" r:id="rId5"/>
    <sheet name="Orçamento" sheetId="8" r:id="rId6"/>
    <sheet name="Atividades" sheetId="6" r:id="rId7"/>
    <sheet name="Paula" sheetId="5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5" l="1"/>
  <c r="F31" i="5"/>
  <c r="C4" i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E3" i="1"/>
  <c r="G3" i="1" s="1"/>
  <c r="H3" i="1"/>
  <c r="I3" i="1" s="1"/>
  <c r="E4" i="1" l="1"/>
  <c r="H4" i="1" s="1"/>
  <c r="I4" i="1" l="1"/>
  <c r="C5" i="1" s="1"/>
  <c r="E5" i="1" s="1"/>
  <c r="G5" i="1" s="1"/>
  <c r="H5" i="1" s="1"/>
  <c r="I5" i="1" s="1"/>
  <c r="C6" i="1" s="1"/>
  <c r="E6" i="1" l="1"/>
  <c r="G6" i="1" s="1"/>
  <c r="H6" i="1" s="1"/>
  <c r="I6" i="1" s="1"/>
  <c r="C7" i="1" s="1"/>
  <c r="E7" i="1" l="1"/>
  <c r="G7" i="1" s="1"/>
  <c r="H7" i="1" s="1"/>
  <c r="I7" i="1" s="1"/>
  <c r="C8" i="1" s="1"/>
  <c r="E8" i="1" l="1"/>
  <c r="G8" i="1" s="1"/>
  <c r="H8" i="1" s="1"/>
  <c r="I8" i="1" s="1"/>
  <c r="C9" i="1" s="1"/>
  <c r="E9" i="1" l="1"/>
  <c r="G9" i="1" s="1"/>
  <c r="H9" i="1" s="1"/>
  <c r="I9" i="1" s="1"/>
  <c r="C10" i="1" s="1"/>
  <c r="E10" i="1" l="1"/>
  <c r="G10" i="1" s="1"/>
  <c r="H10" i="1" s="1"/>
  <c r="I10" i="1" s="1"/>
  <c r="C11" i="1" s="1"/>
  <c r="E11" i="1" l="1"/>
  <c r="G11" i="1" s="1"/>
  <c r="H11" i="1" s="1"/>
  <c r="I11" i="1" s="1"/>
  <c r="C12" i="1" s="1"/>
  <c r="E12" i="1" s="1"/>
  <c r="G12" i="1" s="1"/>
  <c r="H12" i="1" s="1"/>
  <c r="I12" i="1" l="1"/>
  <c r="C13" i="1" s="1"/>
  <c r="E13" i="1" s="1"/>
  <c r="G13" i="1" s="1"/>
  <c r="H13" i="1" s="1"/>
  <c r="I13" i="1" l="1"/>
  <c r="C14" i="1" s="1"/>
  <c r="E14" i="1" s="1"/>
  <c r="G14" i="1" s="1"/>
  <c r="H14" i="1" l="1"/>
  <c r="I14" i="1" s="1"/>
  <c r="C15" i="1" s="1"/>
  <c r="E15" i="1" s="1"/>
  <c r="G15" i="1" s="1"/>
  <c r="H15" i="1" l="1"/>
  <c r="I15" i="1" s="1"/>
  <c r="C16" i="1" s="1"/>
  <c r="E16" i="1" l="1"/>
  <c r="G16" i="1" s="1"/>
  <c r="H16" i="1" s="1"/>
  <c r="I16" i="1" s="1"/>
  <c r="C17" i="1" s="1"/>
  <c r="E17" i="1" s="1"/>
  <c r="G17" i="1" s="1"/>
  <c r="H17" i="1" s="1"/>
  <c r="I17" i="1" l="1"/>
  <c r="C18" i="1" s="1"/>
  <c r="E18" i="1" l="1"/>
  <c r="G18" i="1" s="1"/>
  <c r="H18" i="1" s="1"/>
  <c r="I18" i="1" s="1"/>
  <c r="C19" i="1" s="1"/>
  <c r="E19" i="1" s="1"/>
  <c r="G19" i="1" s="1"/>
  <c r="H19" i="1" s="1"/>
  <c r="I19" i="1" l="1"/>
  <c r="C20" i="1" s="1"/>
  <c r="E20" i="1" l="1"/>
  <c r="G20" i="1" s="1"/>
  <c r="H20" i="1" s="1"/>
  <c r="I20" i="1" l="1"/>
  <c r="C21" i="1" s="1"/>
  <c r="E21" i="1" l="1"/>
  <c r="G21" i="1" s="1"/>
  <c r="H21" i="1" s="1"/>
  <c r="I21" i="1" l="1"/>
  <c r="C22" i="1" s="1"/>
  <c r="E22" i="1" l="1"/>
  <c r="G22" i="1" s="1"/>
  <c r="H22" i="1" s="1"/>
  <c r="I22" i="1" l="1"/>
  <c r="C23" i="1" s="1"/>
  <c r="E23" i="1" l="1"/>
  <c r="G23" i="1" s="1"/>
  <c r="H23" i="1" s="1"/>
  <c r="I23" i="1" l="1"/>
  <c r="C24" i="1" s="1"/>
  <c r="E24" i="1" l="1"/>
  <c r="G24" i="1" s="1"/>
  <c r="H24" i="1" s="1"/>
  <c r="I24" i="1" l="1"/>
  <c r="C25" i="1" s="1"/>
  <c r="E25" i="1" l="1"/>
  <c r="G25" i="1" s="1"/>
  <c r="H25" i="1" s="1"/>
  <c r="I25" i="1" l="1"/>
  <c r="C26" i="1" s="1"/>
  <c r="E26" i="1" l="1"/>
  <c r="G26" i="1" s="1"/>
  <c r="H26" i="1" s="1"/>
  <c r="I26" i="1" l="1"/>
  <c r="C27" i="1" s="1"/>
  <c r="E27" i="1" l="1"/>
  <c r="G27" i="1" s="1"/>
  <c r="H27" i="1" s="1"/>
  <c r="I27" i="1" l="1"/>
  <c r="C28" i="1" s="1"/>
  <c r="E28" i="1" l="1"/>
  <c r="G28" i="1" s="1"/>
  <c r="H28" i="1" s="1"/>
  <c r="I28" i="1" l="1"/>
  <c r="C29" i="1" s="1"/>
  <c r="E29" i="1" l="1"/>
  <c r="G29" i="1" s="1"/>
  <c r="H29" i="1" s="1"/>
  <c r="I29" i="1" l="1"/>
  <c r="C30" i="1" s="1"/>
  <c r="E30" i="1" l="1"/>
  <c r="G30" i="1" s="1"/>
  <c r="H30" i="1" s="1"/>
  <c r="I30" i="1" s="1"/>
  <c r="C31" i="1" s="1"/>
  <c r="E31" i="1" s="1"/>
  <c r="G31" i="1" s="1"/>
  <c r="H31" i="1" s="1"/>
  <c r="I31" i="1" s="1"/>
  <c r="C32" i="1" s="1"/>
  <c r="E32" i="1" s="1"/>
  <c r="G32" i="1" s="1"/>
  <c r="H32" i="1" s="1"/>
  <c r="I32" i="1" s="1"/>
  <c r="C33" i="1" s="1"/>
  <c r="E33" i="1" s="1"/>
  <c r="G33" i="1" s="1"/>
  <c r="H33" i="1" s="1"/>
  <c r="I33" i="1" s="1"/>
  <c r="C34" i="1" s="1"/>
  <c r="E34" i="1" s="1"/>
  <c r="G34" i="1" s="1"/>
  <c r="H34" i="1" s="1"/>
  <c r="I34" i="1" s="1"/>
  <c r="C35" i="1" s="1"/>
  <c r="E35" i="1" s="1"/>
  <c r="G35" i="1" s="1"/>
  <c r="H35" i="1" s="1"/>
  <c r="I35" i="1" s="1"/>
  <c r="C36" i="1" s="1"/>
  <c r="E36" i="1" s="1"/>
  <c r="G36" i="1" s="1"/>
  <c r="H36" i="1" s="1"/>
  <c r="I36" i="1" s="1"/>
  <c r="C37" i="1" s="1"/>
  <c r="E37" i="1" s="1"/>
  <c r="G37" i="1" s="1"/>
  <c r="H37" i="1" s="1"/>
  <c r="I37" i="1" s="1"/>
  <c r="C38" i="1" s="1"/>
  <c r="E38" i="1" s="1"/>
  <c r="G38" i="1" s="1"/>
  <c r="H38" i="1" s="1"/>
  <c r="I38" i="1" s="1"/>
  <c r="H3" i="2"/>
  <c r="E3" i="2"/>
  <c r="I3" i="2" s="1"/>
  <c r="L3" i="2" s="1"/>
  <c r="E4" i="2" s="1"/>
  <c r="J3" i="2" l="1"/>
  <c r="H4" i="2"/>
  <c r="J4" i="2" s="1"/>
  <c r="I4" i="2" l="1"/>
  <c r="L4" i="2" s="1"/>
  <c r="E5" i="2" s="1"/>
  <c r="H5" i="2" s="1"/>
  <c r="J5" i="2" l="1"/>
  <c r="I5" i="2"/>
  <c r="L5" i="2" s="1"/>
  <c r="E6" i="2" s="1"/>
  <c r="H6" i="2" s="1"/>
  <c r="J6" i="2" s="1"/>
  <c r="I6" i="2" l="1"/>
  <c r="L6" i="2" s="1"/>
  <c r="E7" i="2" s="1"/>
  <c r="H7" i="2" l="1"/>
  <c r="J7" i="2" s="1"/>
  <c r="I7" i="2" l="1"/>
  <c r="L7" i="2" s="1"/>
  <c r="E8" i="2" s="1"/>
  <c r="H8" i="2" l="1"/>
  <c r="J8" i="2" s="1"/>
  <c r="I8" i="2" l="1"/>
  <c r="L8" i="2" s="1"/>
  <c r="E9" i="2" s="1"/>
  <c r="H9" i="2"/>
  <c r="J9" i="2" s="1"/>
  <c r="I9" i="2" l="1"/>
  <c r="L9" i="2" s="1"/>
  <c r="E10" i="2" s="1"/>
  <c r="C10" i="2" l="1"/>
  <c r="H10" i="2" s="1"/>
  <c r="J10" i="2" s="1"/>
  <c r="I10" i="2" l="1"/>
  <c r="L10" i="2" s="1"/>
  <c r="E11" i="2" s="1"/>
  <c r="C11" i="2" l="1"/>
  <c r="H11" i="2" s="1"/>
  <c r="J11" i="2" s="1"/>
  <c r="I11" i="2" l="1"/>
  <c r="L11" i="2" s="1"/>
  <c r="E12" i="2" s="1"/>
  <c r="C12" i="2" l="1"/>
  <c r="H12" i="2" s="1"/>
  <c r="J12" i="2" s="1"/>
  <c r="I12" i="2"/>
  <c r="L12" i="2" s="1"/>
  <c r="E13" i="2" s="1"/>
  <c r="C13" i="2" l="1"/>
  <c r="H13" i="2" s="1"/>
  <c r="J13" i="2" s="1"/>
  <c r="I13" i="2" l="1"/>
  <c r="L13" i="2" s="1"/>
  <c r="E14" i="2" s="1"/>
  <c r="C14" i="2" l="1"/>
  <c r="H14" i="2" s="1"/>
  <c r="J14" i="2" s="1"/>
  <c r="I14" i="2" l="1"/>
  <c r="L14" i="2" s="1"/>
  <c r="E15" i="2" s="1"/>
  <c r="C15" i="2" s="1"/>
  <c r="H15" i="2" s="1"/>
  <c r="J15" i="2" s="1"/>
  <c r="I15" i="2" l="1"/>
  <c r="L15" i="2" s="1"/>
  <c r="E16" i="2" s="1"/>
  <c r="C16" i="2" l="1"/>
  <c r="H16" i="2" s="1"/>
  <c r="J16" i="2" s="1"/>
  <c r="I16" i="2"/>
  <c r="L16" i="2" s="1"/>
  <c r="E17" i="2" s="1"/>
  <c r="C17" i="2" l="1"/>
  <c r="H17" i="2" s="1"/>
  <c r="J17" i="2" s="1"/>
  <c r="I17" i="2" l="1"/>
  <c r="L17" i="2" s="1"/>
  <c r="E18" i="2" s="1"/>
  <c r="C18" i="2" l="1"/>
  <c r="H18" i="2" s="1"/>
  <c r="J18" i="2" s="1"/>
  <c r="I18" i="2" l="1"/>
  <c r="L18" i="2" s="1"/>
  <c r="E19" i="2" s="1"/>
  <c r="C19" i="2" s="1"/>
  <c r="H19" i="2" s="1"/>
  <c r="J19" i="2" s="1"/>
  <c r="I19" i="2" l="1"/>
  <c r="L19" i="2" s="1"/>
  <c r="E20" i="2" s="1"/>
  <c r="C20" i="2" l="1"/>
  <c r="H20" i="2" s="1"/>
  <c r="J20" i="2" s="1"/>
  <c r="I20" i="2" l="1"/>
  <c r="L20" i="2" s="1"/>
  <c r="E21" i="2" s="1"/>
  <c r="C21" i="2" l="1"/>
  <c r="H21" i="2" s="1"/>
  <c r="J21" i="2" s="1"/>
  <c r="I21" i="2" l="1"/>
  <c r="L21" i="2" s="1"/>
  <c r="E22" i="2" s="1"/>
  <c r="C22" i="2" l="1"/>
  <c r="H22" i="2" s="1"/>
  <c r="J22" i="2" s="1"/>
  <c r="I22" i="2" l="1"/>
  <c r="L22" i="2" s="1"/>
  <c r="E23" i="2" s="1"/>
  <c r="C23" i="2" l="1"/>
  <c r="H23" i="2" s="1"/>
  <c r="J23" i="2" s="1"/>
  <c r="I23" i="2" l="1"/>
  <c r="L23" i="2" s="1"/>
  <c r="E24" i="2" s="1"/>
  <c r="C24" i="2" l="1"/>
  <c r="H24" i="2" s="1"/>
  <c r="J24" i="2" s="1"/>
  <c r="I24" i="2" l="1"/>
  <c r="L24" i="2" s="1"/>
  <c r="E25" i="2" s="1"/>
  <c r="C25" i="2" l="1"/>
  <c r="H25" i="2" s="1"/>
  <c r="J25" i="2" s="1"/>
  <c r="I25" i="2" l="1"/>
  <c r="L25" i="2" s="1"/>
  <c r="E26" i="2" s="1"/>
  <c r="C26" i="2" l="1"/>
  <c r="H26" i="2" s="1"/>
  <c r="J26" i="2" s="1"/>
  <c r="I26" i="2" l="1"/>
  <c r="L26" i="2" s="1"/>
  <c r="E27" i="2" s="1"/>
  <c r="C27" i="2" s="1"/>
  <c r="H27" i="2" s="1"/>
  <c r="J27" i="2" s="1"/>
  <c r="I27" i="2" l="1"/>
  <c r="L27" i="2" s="1"/>
  <c r="E28" i="2" s="1"/>
  <c r="C28" i="2" s="1"/>
  <c r="H28" i="2" s="1"/>
  <c r="J28" i="2" s="1"/>
  <c r="I28" i="2" l="1"/>
  <c r="L28" i="2" s="1"/>
  <c r="E29" i="2" s="1"/>
  <c r="C29" i="2" l="1"/>
  <c r="H29" i="2" s="1"/>
  <c r="J29" i="2" s="1"/>
  <c r="I29" i="2" l="1"/>
  <c r="L29" i="2" s="1"/>
  <c r="E30" i="2" s="1"/>
  <c r="C30" i="2" l="1"/>
  <c r="H30" i="2" s="1"/>
  <c r="J30" i="2" s="1"/>
  <c r="I30" i="2" l="1"/>
  <c r="L30" i="2" s="1"/>
  <c r="E31" i="2" s="1"/>
  <c r="C31" i="2" s="1"/>
  <c r="H31" i="2" s="1"/>
  <c r="J31" i="2" s="1"/>
  <c r="I31" i="2" l="1"/>
  <c r="L31" i="2" s="1"/>
  <c r="E32" i="2" s="1"/>
  <c r="C32" i="2" l="1"/>
  <c r="H32" i="2" s="1"/>
  <c r="J32" i="2" s="1"/>
  <c r="I32" i="2" l="1"/>
  <c r="L32" i="2" s="1"/>
  <c r="E33" i="2" s="1"/>
  <c r="C33" i="2" l="1"/>
  <c r="H33" i="2" s="1"/>
  <c r="J33" i="2" s="1"/>
  <c r="I33" i="2" l="1"/>
  <c r="L33" i="2" s="1"/>
  <c r="E34" i="2" s="1"/>
  <c r="C34" i="2" s="1"/>
  <c r="H34" i="2" s="1"/>
  <c r="J34" i="2" s="1"/>
  <c r="I34" i="2" l="1"/>
  <c r="L34" i="2" s="1"/>
  <c r="E35" i="2" s="1"/>
  <c r="C35" i="2"/>
  <c r="H35" i="2" s="1"/>
  <c r="J35" i="2" s="1"/>
  <c r="I35" i="2" l="1"/>
  <c r="L35" i="2" s="1"/>
  <c r="E36" i="2" s="1"/>
  <c r="C36" i="2" l="1"/>
  <c r="H36" i="2" s="1"/>
  <c r="J36" i="2" s="1"/>
  <c r="I36" i="2" l="1"/>
  <c r="L36" i="2" s="1"/>
  <c r="E37" i="2" s="1"/>
  <c r="C37" i="2" l="1"/>
  <c r="H37" i="2" s="1"/>
  <c r="J37" i="2" s="1"/>
  <c r="I37" i="2" l="1"/>
  <c r="L37" i="2" s="1"/>
  <c r="E38" i="2" s="1"/>
  <c r="C38" i="2" s="1"/>
  <c r="H38" i="2" s="1"/>
  <c r="J38" i="2" s="1"/>
  <c r="I38" i="2" l="1"/>
  <c r="L38" i="2" s="1"/>
</calcChain>
</file>

<file path=xl/sharedStrings.xml><?xml version="1.0" encoding="utf-8"?>
<sst xmlns="http://schemas.openxmlformats.org/spreadsheetml/2006/main" count="362" uniqueCount="295">
  <si>
    <t>Ref.</t>
  </si>
  <si>
    <t>Mês</t>
  </si>
  <si>
    <t>Qtde Cota</t>
  </si>
  <si>
    <t>Cotas</t>
  </si>
  <si>
    <t>Valor Base</t>
  </si>
  <si>
    <t>Dividendos</t>
  </si>
  <si>
    <t>Div R$</t>
  </si>
  <si>
    <t>Cap + Div</t>
  </si>
  <si>
    <t>Total Mês</t>
  </si>
  <si>
    <t>Novo Invest</t>
  </si>
  <si>
    <t>André</t>
  </si>
  <si>
    <t>Passaporte meninos</t>
  </si>
  <si>
    <t>Visto Alvaro e Alice</t>
  </si>
  <si>
    <t>Senha gov.br Alvaro e Alice</t>
  </si>
  <si>
    <t>RG e CPF Alvaro e Alice</t>
  </si>
  <si>
    <t xml:space="preserve">Autorização Simples </t>
  </si>
  <si>
    <t>Coluna1</t>
  </si>
  <si>
    <t>BBASD305W2</t>
  </si>
  <si>
    <t>BBASD612</t>
  </si>
  <si>
    <t>% Retorno</t>
  </si>
  <si>
    <t>Prêmio</t>
  </si>
  <si>
    <t>Cód. Opção</t>
  </si>
  <si>
    <t>Data</t>
  </si>
  <si>
    <t>Day Ex 02/06/2025</t>
  </si>
  <si>
    <t>Day Ex 02/09/2025</t>
  </si>
  <si>
    <t>Day Ex 02/12/2025</t>
  </si>
  <si>
    <t>Day Ex 02/03/2026</t>
  </si>
  <si>
    <t>Day Ex 02/06/2026</t>
  </si>
  <si>
    <t>Day Ex 02/09/2026</t>
  </si>
  <si>
    <t>Day Ex 02/12/2026</t>
  </si>
  <si>
    <t>Day Ex 02/03/2027</t>
  </si>
  <si>
    <t>Day Ex 02/06/2027</t>
  </si>
  <si>
    <t>Day Ex 02/09/2027</t>
  </si>
  <si>
    <t>Day Ex 02/12/2027</t>
  </si>
  <si>
    <t>Day Ex 02/03/2025</t>
  </si>
  <si>
    <t>Paula</t>
  </si>
  <si>
    <t>Italo</t>
  </si>
  <si>
    <t>Protocolo</t>
  </si>
  <si>
    <t>Mae</t>
  </si>
  <si>
    <t>Aposentadoria</t>
  </si>
  <si>
    <t>Exigencias</t>
  </si>
  <si>
    <t>Raisa</t>
  </si>
  <si>
    <t>UNI</t>
  </si>
  <si>
    <t>Cobrança</t>
  </si>
  <si>
    <t>Fernanda</t>
  </si>
  <si>
    <t>NISSIN</t>
  </si>
  <si>
    <t>Email</t>
  </si>
  <si>
    <t>Fasanaro</t>
  </si>
  <si>
    <t>MINIPA</t>
  </si>
  <si>
    <t>Planilha</t>
  </si>
  <si>
    <t>PDI</t>
  </si>
  <si>
    <t xml:space="preserve">Plano de desenvolvimento de competencias </t>
  </si>
  <si>
    <t>usar o modelo de PDI para construção da carreira</t>
  </si>
  <si>
    <t xml:space="preserve">Mentoria </t>
  </si>
  <si>
    <t>Realizar os cursos e se habilitar para a concorrência e participar como mentor</t>
  </si>
  <si>
    <t xml:space="preserve">capacita.aí </t>
  </si>
  <si>
    <t>trilha</t>
  </si>
  <si>
    <t>Carreira</t>
  </si>
  <si>
    <t xml:space="preserve">Planejamento </t>
  </si>
  <si>
    <t>Currículo</t>
  </si>
  <si>
    <t>Cursos</t>
  </si>
  <si>
    <t>Trilhas</t>
  </si>
  <si>
    <t>Analytics</t>
  </si>
  <si>
    <t>Inovação</t>
  </si>
  <si>
    <t>Liderança</t>
  </si>
  <si>
    <t>Comunicação</t>
  </si>
  <si>
    <t>ASG</t>
  </si>
  <si>
    <t>Foco no cliente</t>
  </si>
  <si>
    <t>Neg e Atendimento</t>
  </si>
  <si>
    <t>CPA 10</t>
  </si>
  <si>
    <t>CPA 20</t>
  </si>
  <si>
    <t>CEA</t>
  </si>
  <si>
    <t>CTFP</t>
  </si>
  <si>
    <t>ESG</t>
  </si>
  <si>
    <t>CGA</t>
  </si>
  <si>
    <t>CA600</t>
  </si>
  <si>
    <t>CNPI</t>
  </si>
  <si>
    <t>CGE</t>
  </si>
  <si>
    <t>PLDFT</t>
  </si>
  <si>
    <t>PLDFT ANEPS</t>
  </si>
  <si>
    <t>SIX SIGMA BLACK BELT</t>
  </si>
  <si>
    <t>SIX SIGMA WHITE BELT</t>
  </si>
  <si>
    <t>CERTIFI GREEN BELT SEX LEAN</t>
  </si>
  <si>
    <t>LEAN SIX SIGMA BLACK BELT</t>
  </si>
  <si>
    <t>SCRUM FOUNDATION PROF CERT</t>
  </si>
  <si>
    <t>SCRUM FUNDAMENTALS CREDENTIAL</t>
  </si>
  <si>
    <t>Ítalo</t>
  </si>
  <si>
    <t xml:space="preserve">Pedagogia </t>
  </si>
  <si>
    <t>Matérias em Dependência:</t>
  </si>
  <si>
    <t>Práticas de Ensino de Ciências</t>
  </si>
  <si>
    <t>Psicologia do Desenvolvimento</t>
  </si>
  <si>
    <t>3º Módulo</t>
  </si>
  <si>
    <t>4º Módulo</t>
  </si>
  <si>
    <t>Estágio - Infantil</t>
  </si>
  <si>
    <t>Estágio - Alfabetização</t>
  </si>
  <si>
    <t>Filosofia da Educação</t>
  </si>
  <si>
    <t>Introdução à Pesquisa Científica</t>
  </si>
  <si>
    <t>5º Modulo</t>
  </si>
  <si>
    <t>Avaliação Institucional e os Instrumentos Externos</t>
  </si>
  <si>
    <t>Trivium</t>
  </si>
  <si>
    <t>Projeto TCC</t>
  </si>
  <si>
    <t>Gestão Educacional</t>
  </si>
  <si>
    <t>Estágio - Fundamental I</t>
  </si>
  <si>
    <t>6º Módulo</t>
  </si>
  <si>
    <t>Educação Familiar - Preceptoria</t>
  </si>
  <si>
    <t>Estágio - Supervisão e Gestão Escolar</t>
  </si>
  <si>
    <t>Estágio - Educação de Jovens e Adultos</t>
  </si>
  <si>
    <t>Orientação educativa - Educação em valores</t>
  </si>
  <si>
    <t xml:space="preserve">Práticas de Gestão e Supervisão </t>
  </si>
  <si>
    <t>Sociologia da Educação</t>
  </si>
  <si>
    <t>Pedido de liberação</t>
  </si>
  <si>
    <t>Notas finais</t>
  </si>
  <si>
    <t>Sim</t>
  </si>
  <si>
    <t>% concluído</t>
  </si>
  <si>
    <t>Data da prova</t>
  </si>
  <si>
    <t>2 SEMESTRE</t>
  </si>
  <si>
    <t>PROTOCOLO</t>
  </si>
  <si>
    <t>Verificar com a diretoria de ensino</t>
  </si>
  <si>
    <t>SIM</t>
  </si>
  <si>
    <t>HORAS</t>
  </si>
  <si>
    <t>Aprovada</t>
  </si>
  <si>
    <t>Prova</t>
  </si>
  <si>
    <t>Stagium Assina</t>
  </si>
  <si>
    <t>Politica e Organizacao da Educacao Brasileira</t>
  </si>
  <si>
    <t>Prezados,</t>
  </si>
  <si>
    <t>Conforme orientação, solicito liberação das matérias abaixo para curso e realização de provas para conclusão de curso.</t>
  </si>
  <si>
    <t>Poitica e Organizacao da Educacao Brasileira</t>
  </si>
  <si>
    <t>Práticas de Gestão e Supervisão</t>
  </si>
  <si>
    <t>Aguardo liberação para acesso no portal acadêmico.</t>
  </si>
  <si>
    <t>At.te,</t>
  </si>
  <si>
    <t>Paula Albanez</t>
  </si>
  <si>
    <t>Matriculada em DP/ADAP</t>
  </si>
  <si>
    <t>OUTUBRO</t>
  </si>
  <si>
    <t>AGOSTO</t>
  </si>
  <si>
    <t>SETEMBRO</t>
  </si>
  <si>
    <t xml:space="preserve">ICC ACADEMY - </t>
  </si>
  <si>
    <t>PROVA ATÉ 09/12/2025 - REVISAR TODO O CONTEÚDO</t>
  </si>
  <si>
    <t>usuário: a.silva@bb.com.br</t>
  </si>
  <si>
    <t>acesso: Pa29142721*</t>
  </si>
  <si>
    <t>https://learning.icc.academy</t>
  </si>
  <si>
    <t>BBAP21271429</t>
  </si>
  <si>
    <t>BBAPSC292721</t>
  </si>
  <si>
    <t>BBAS14318585</t>
  </si>
  <si>
    <t>BBASSC142729</t>
  </si>
  <si>
    <t>BACEN</t>
  </si>
  <si>
    <t xml:space="preserve">ENEL </t>
  </si>
  <si>
    <t>PAULA</t>
  </si>
  <si>
    <t>RELOGIOXXXXXXX</t>
  </si>
  <si>
    <t>LOGXINXXXXX</t>
  </si>
  <si>
    <t>APRESENTAÇÃO PROTEÇÃO FINANCEIRA</t>
  </si>
  <si>
    <t>APRESENTAÇÃO CARTA DE CRÉDITO - COLOCAR EXEMPLO</t>
  </si>
  <si>
    <t xml:space="preserve">APRESENTAÇÃO ESCRITÓRIO INTERNA </t>
  </si>
  <si>
    <t>APRESENTAÇÃO ESCRITÓRIO EXTERNA</t>
  </si>
  <si>
    <t>ENVIAR APRESENTAÇÕES PARA B PAT</t>
  </si>
  <si>
    <t xml:space="preserve">DRAFT OKADA - ENVIAR AMANHÃ </t>
  </si>
  <si>
    <t xml:space="preserve">CONFERIR TODOS OS E-MAILS </t>
  </si>
  <si>
    <t>CONFERIR TODAS AS DEMANDAS</t>
  </si>
  <si>
    <t>CONFERIR TODAS AS TAREFAS E DÉBITOS DA CONSULTORIA</t>
  </si>
  <si>
    <t>CONFERIR TODOS OS IMPOSTOS DA CONSULTORIA</t>
  </si>
  <si>
    <t>CONFERIR TODOS OS CARDS DA CONSULTORIA</t>
  </si>
  <si>
    <t>Alvaroalice2721@</t>
  </si>
  <si>
    <t>Número da instalação</t>
  </si>
  <si>
    <t>Número:</t>
  </si>
  <si>
    <t>Atividade:</t>
  </si>
  <si>
    <t>Data:</t>
  </si>
  <si>
    <t xml:space="preserve">Apartamento Limeira </t>
  </si>
  <si>
    <t>Tipo:</t>
  </si>
  <si>
    <t>Ligar para Eduardo e Valdione cobrando o pagamento da diferença da reforma</t>
  </si>
  <si>
    <t>Médico André</t>
  </si>
  <si>
    <t xml:space="preserve">Agendar consulta médica para check-up geral </t>
  </si>
  <si>
    <t>Iniciar estudos para realização de prova</t>
  </si>
  <si>
    <t>Certificação Comex</t>
  </si>
  <si>
    <t>Estudar essa semana para prova no sábado</t>
  </si>
  <si>
    <t>Certificação Set Pub</t>
  </si>
  <si>
    <t>Estudar essa semana para prova no próximo sábado</t>
  </si>
  <si>
    <t>Pós - Graduação</t>
  </si>
  <si>
    <t>Estudar semanalmente as matérias e acompanhar para realização das provas</t>
  </si>
  <si>
    <t>Semanal</t>
  </si>
  <si>
    <t xml:space="preserve">GP - Editar contrato de consultoria </t>
  </si>
  <si>
    <t>Preparar contrato de consultoria para atendimento de todas as cartas informadas no e-mail</t>
  </si>
  <si>
    <t>ENEL - Transferência de Conta</t>
  </si>
  <si>
    <t>Realizar abertura de protocolo para troca de titularidade</t>
  </si>
  <si>
    <t>Situação:</t>
  </si>
  <si>
    <t xml:space="preserve">Feita - esperar 3 dias úteis </t>
  </si>
  <si>
    <t>BB - Brasil</t>
  </si>
  <si>
    <t xml:space="preserve">LinkedIn </t>
  </si>
  <si>
    <t>Fazer publicação semanal , falar na primeira sobre o BB Japão e sobre o tri PDG.</t>
  </si>
  <si>
    <t>SWORDIFISH A senha</t>
  </si>
  <si>
    <t>Unificação da base de dados</t>
  </si>
  <si>
    <t>Fotos</t>
  </si>
  <si>
    <t>Salvar as fotos em uma base de dados e nomeá-las</t>
  </si>
  <si>
    <t>Quando der</t>
  </si>
  <si>
    <t>Maria Aposentadoria</t>
  </si>
  <si>
    <t>044.503.428-95</t>
  </si>
  <si>
    <t xml:space="preserve">Maria6755# </t>
  </si>
  <si>
    <t>Aula de Natação</t>
  </si>
  <si>
    <t>Fazer aula de natação para mergulhar</t>
  </si>
  <si>
    <t>Rotina</t>
  </si>
  <si>
    <t xml:space="preserve">Montar rotina semanal </t>
  </si>
  <si>
    <t>Uber</t>
  </si>
  <si>
    <t>Pedir Uber Álvaro e Alice</t>
  </si>
  <si>
    <t>QINTESS</t>
  </si>
  <si>
    <t>Analisar minuta com Ernani, Thiago e Flávia</t>
  </si>
  <si>
    <t>A realizar reunião com Dijur</t>
  </si>
  <si>
    <t xml:space="preserve">Fazer pedido de aprosentadora por idade </t>
  </si>
  <si>
    <t>NTREDEMANPz2914271</t>
  </si>
  <si>
    <t>NTBBPc29142721</t>
  </si>
  <si>
    <t>BCNET000011884.SPF0738627</t>
  </si>
  <si>
    <t>XXXXXXXXXX</t>
  </si>
  <si>
    <t>CARBOIDRATOS</t>
  </si>
  <si>
    <t>PROTEINAS</t>
  </si>
  <si>
    <t>CARNE VERMELHA</t>
  </si>
  <si>
    <t>OVO</t>
  </si>
  <si>
    <t>AVES</t>
  </si>
  <si>
    <t>PEIXES</t>
  </si>
  <si>
    <t>LEITES</t>
  </si>
  <si>
    <t>DERIVADOS DO LEITE</t>
  </si>
  <si>
    <t>GRÃOS</t>
  </si>
  <si>
    <t>SEMENSTES OLEAGINOSAS</t>
  </si>
  <si>
    <t>ARROZ</t>
  </si>
  <si>
    <t>QUINOA</t>
  </si>
  <si>
    <t>AVEIA</t>
  </si>
  <si>
    <t>PAO</t>
  </si>
  <si>
    <t>BATATA</t>
  </si>
  <si>
    <t>MANDIOCA</t>
  </si>
  <si>
    <t>BATATA DOCE</t>
  </si>
  <si>
    <t>ABOBORA</t>
  </si>
  <si>
    <t>CENOURA</t>
  </si>
  <si>
    <t>BROCOLIS</t>
  </si>
  <si>
    <t>CREPIOCA</t>
  </si>
  <si>
    <t>TAPIOCA</t>
  </si>
  <si>
    <t>CUZCUZ</t>
  </si>
  <si>
    <t>FEIJÃO</t>
  </si>
  <si>
    <t>Ler a IN 133 - Reproduzir o que é consultoria e como solucionar a demanda do cliente.</t>
  </si>
  <si>
    <t>Vide tabela excel note banco</t>
  </si>
  <si>
    <t>Condomínio Mãe</t>
  </si>
  <si>
    <t>Condomínio Solar - Paula paga na conta dela</t>
  </si>
  <si>
    <t>Puc</t>
  </si>
  <si>
    <t>Psicóloga Álvaro e Alice</t>
  </si>
  <si>
    <t>Estendido Alice</t>
  </si>
  <si>
    <t>Luz Diadema</t>
  </si>
  <si>
    <t xml:space="preserve">Empréstimo </t>
  </si>
  <si>
    <t>Financiamento Apto Limeira</t>
  </si>
  <si>
    <t>Estágio - Educação de Jovens e Adultos / Inclusão</t>
  </si>
  <si>
    <t>100h</t>
  </si>
  <si>
    <t>Com Gislaine</t>
  </si>
  <si>
    <t>50h</t>
  </si>
  <si>
    <t>Consulta feita, exames agendados, aguardando resultado para retorno.</t>
  </si>
  <si>
    <t>Unibb29142721*</t>
  </si>
  <si>
    <t xml:space="preserve">Leitura </t>
  </si>
  <si>
    <t>Sun Tzu - A Arte da Guerra</t>
  </si>
  <si>
    <t>Fred e Klauren</t>
  </si>
  <si>
    <t xml:space="preserve">Scrum </t>
  </si>
  <si>
    <t>A arte de fazer o dobro 03/03/2023</t>
  </si>
  <si>
    <t>ds.intranet.bb.com.br</t>
  </si>
  <si>
    <t>Pa29142721</t>
  </si>
  <si>
    <t>bb.evolutto.com.br</t>
  </si>
  <si>
    <t>Pa29142721*</t>
  </si>
  <si>
    <t>PROGRAMA 1ª EXPORTAÇÃO</t>
  </si>
  <si>
    <t xml:space="preserve">PROGRAMA MULHERES NO MUNDO </t>
  </si>
  <si>
    <t>JORNADA SUSTENTABILIDADE INTERNACIONAL</t>
  </si>
  <si>
    <t>APRESENTAÇÃO DO ESCRITÓRIO E DOS SERVIÇOS DE CONSULTORIA</t>
  </si>
  <si>
    <t>EQUIPE, MESA, ASSESSORIA, CONSULTORIA</t>
  </si>
  <si>
    <t>Trilha Feminina</t>
  </si>
  <si>
    <t>Trilha Jornada Conexão Cliente</t>
  </si>
  <si>
    <t>Trilha Aceleração Digital / AcademIA</t>
  </si>
  <si>
    <t>Pós-Graduação</t>
  </si>
  <si>
    <t>Mestrado</t>
  </si>
  <si>
    <t>Doutorado</t>
  </si>
  <si>
    <t>Trilha Diversidade</t>
  </si>
  <si>
    <t>Trilha Saúde e Bem estar</t>
  </si>
  <si>
    <t>COFACE - METAS 90 RELATÓRIOS</t>
  </si>
  <si>
    <t>30 EMPRESAS NOVAS OU 90 CONSULTAS</t>
  </si>
  <si>
    <t>relatoriosbb.com.br/1992</t>
  </si>
  <si>
    <t>Poder 164 - duração 2 anos</t>
  </si>
  <si>
    <t>Projeto Pessoal</t>
  </si>
  <si>
    <t>Dormir Mais Cedo;</t>
  </si>
  <si>
    <t>Tirar um dia na semana para descansar,</t>
  </si>
  <si>
    <t>Fazer uma pausa no mês para estar com a Paula e os meninos;</t>
  </si>
  <si>
    <t>Superar os medos e dificuldades com Propósito;</t>
  </si>
  <si>
    <t>Descobrir ser eu, autêntico, abandonando meus condicionantes parentais</t>
  </si>
  <si>
    <t>e culturais.</t>
  </si>
  <si>
    <t>Fazer teste sabotadores.</t>
  </si>
  <si>
    <t xml:space="preserve">Estudo </t>
  </si>
  <si>
    <t>SCRUM</t>
  </si>
  <si>
    <t>PSPO</t>
  </si>
  <si>
    <t>CFA</t>
  </si>
  <si>
    <t>ABRACAM</t>
  </si>
  <si>
    <t xml:space="preserve">MBA </t>
  </si>
  <si>
    <t>OKRs</t>
  </si>
  <si>
    <t>INGL</t>
  </si>
  <si>
    <t>ESP</t>
  </si>
  <si>
    <t>JAP</t>
  </si>
  <si>
    <t>Alura</t>
  </si>
  <si>
    <t>Indutoras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</si>
</sst>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_-[$R$-416]\ * #,##0.0000_-;\-[$R$-416]\ * #,##0.0000_-;_-[$R$-416]\ 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333333"/>
      <name val="Arial"/>
      <family val="2"/>
    </font>
    <font>
      <b/>
      <sz val="10"/>
      <color rgb="FF333333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05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1" fontId="0" fillId="0" borderId="1" xfId="0" applyNumberFormat="1" applyBorder="1"/>
    <xf numFmtId="14" fontId="0" fillId="0" borderId="2" xfId="0" applyNumberFormat="1" applyBorder="1"/>
    <xf numFmtId="164" fontId="0" fillId="0" borderId="2" xfId="0" applyNumberFormat="1" applyBorder="1"/>
    <xf numFmtId="1" fontId="0" fillId="0" borderId="2" xfId="0" applyNumberFormat="1" applyBorder="1"/>
    <xf numFmtId="1" fontId="0" fillId="0" borderId="4" xfId="0" applyNumberFormat="1" applyBorder="1"/>
    <xf numFmtId="14" fontId="0" fillId="0" borderId="0" xfId="0" applyNumberFormat="1"/>
    <xf numFmtId="1" fontId="0" fillId="0" borderId="6" xfId="0" applyNumberFormat="1" applyBorder="1"/>
    <xf numFmtId="14" fontId="0" fillId="0" borderId="7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2" borderId="3" xfId="0" applyNumberFormat="1" applyFill="1" applyBorder="1"/>
    <xf numFmtId="164" fontId="0" fillId="2" borderId="5" xfId="0" applyNumberFormat="1" applyFill="1" applyBorder="1"/>
    <xf numFmtId="164" fontId="0" fillId="2" borderId="8" xfId="0" applyNumberFormat="1" applyFill="1" applyBorder="1"/>
    <xf numFmtId="165" fontId="0" fillId="0" borderId="2" xfId="0" applyNumberFormat="1" applyBorder="1"/>
    <xf numFmtId="165" fontId="0" fillId="0" borderId="0" xfId="0" applyNumberFormat="1"/>
    <xf numFmtId="165" fontId="0" fillId="0" borderId="7" xfId="0" applyNumberFormat="1" applyBorder="1"/>
    <xf numFmtId="164" fontId="2" fillId="4" borderId="12" xfId="0" applyNumberFormat="1" applyFont="1" applyFill="1" applyBorder="1"/>
    <xf numFmtId="164" fontId="0" fillId="0" borderId="5" xfId="0" applyNumberFormat="1" applyBorder="1"/>
    <xf numFmtId="1" fontId="0" fillId="0" borderId="13" xfId="0" applyNumberFormat="1" applyBorder="1"/>
    <xf numFmtId="14" fontId="0" fillId="0" borderId="14" xfId="0" applyNumberFormat="1" applyBorder="1"/>
    <xf numFmtId="1" fontId="0" fillId="0" borderId="14" xfId="0" applyNumberFormat="1" applyBorder="1"/>
    <xf numFmtId="164" fontId="0" fillId="0" borderId="14" xfId="0" applyNumberFormat="1" applyBorder="1"/>
    <xf numFmtId="0" fontId="0" fillId="0" borderId="14" xfId="0" applyBorder="1"/>
    <xf numFmtId="164" fontId="0" fillId="0" borderId="15" xfId="0" applyNumberFormat="1" applyBorder="1"/>
    <xf numFmtId="1" fontId="0" fillId="0" borderId="16" xfId="0" applyNumberFormat="1" applyBorder="1"/>
    <xf numFmtId="164" fontId="0" fillId="0" borderId="17" xfId="0" applyNumberFormat="1" applyBorder="1"/>
    <xf numFmtId="1" fontId="0" fillId="0" borderId="18" xfId="0" applyNumberFormat="1" applyBorder="1"/>
    <xf numFmtId="14" fontId="0" fillId="0" borderId="19" xfId="0" applyNumberFormat="1" applyBorder="1"/>
    <xf numFmtId="1" fontId="0" fillId="0" borderId="19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0" fontId="0" fillId="3" borderId="0" xfId="0" applyNumberFormat="1" applyFill="1"/>
    <xf numFmtId="10" fontId="0" fillId="0" borderId="14" xfId="1" applyNumberFormat="1" applyFont="1" applyBorder="1"/>
    <xf numFmtId="164" fontId="0" fillId="0" borderId="21" xfId="0" applyNumberFormat="1" applyBorder="1"/>
    <xf numFmtId="10" fontId="0" fillId="0" borderId="0" xfId="1" applyNumberFormat="1" applyFont="1" applyBorder="1"/>
    <xf numFmtId="164" fontId="0" fillId="0" borderId="22" xfId="0" applyNumberFormat="1" applyBorder="1"/>
    <xf numFmtId="164" fontId="0" fillId="2" borderId="0" xfId="0" applyNumberFormat="1" applyFill="1"/>
    <xf numFmtId="164" fontId="0" fillId="2" borderId="14" xfId="0" applyNumberFormat="1" applyFill="1" applyBorder="1"/>
    <xf numFmtId="164" fontId="0" fillId="2" borderId="19" xfId="0" applyNumberFormat="1" applyFill="1" applyBorder="1"/>
    <xf numFmtId="164" fontId="0" fillId="2" borderId="2" xfId="0" applyNumberFormat="1" applyFill="1" applyBorder="1"/>
    <xf numFmtId="164" fontId="0" fillId="2" borderId="7" xfId="0" applyNumberFormat="1" applyFill="1" applyBorder="1"/>
    <xf numFmtId="164" fontId="0" fillId="3" borderId="23" xfId="0" applyNumberFormat="1" applyFill="1" applyBorder="1"/>
    <xf numFmtId="14" fontId="0" fillId="0" borderId="23" xfId="0" applyNumberFormat="1" applyBorder="1"/>
    <xf numFmtId="164" fontId="0" fillId="2" borderId="23" xfId="0" applyNumberFormat="1" applyFill="1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5" borderId="23" xfId="0" applyFill="1" applyBorder="1"/>
    <xf numFmtId="0" fontId="0" fillId="6" borderId="23" xfId="0" applyFill="1" applyBorder="1"/>
    <xf numFmtId="0" fontId="0" fillId="7" borderId="23" xfId="0" applyFill="1" applyBorder="1"/>
    <xf numFmtId="0" fontId="0" fillId="6" borderId="0" xfId="0" applyFill="1"/>
    <xf numFmtId="0" fontId="0" fillId="5" borderId="0" xfId="0" applyFill="1"/>
    <xf numFmtId="0" fontId="0" fillId="8" borderId="23" xfId="0" applyFill="1" applyBorder="1"/>
    <xf numFmtId="9" fontId="0" fillId="3" borderId="0" xfId="1" applyFont="1" applyFill="1"/>
    <xf numFmtId="14" fontId="0" fillId="3" borderId="0" xfId="0" applyNumberFormat="1" applyFill="1"/>
    <xf numFmtId="0" fontId="0" fillId="3" borderId="0" xfId="0" applyFill="1" applyAlignment="1">
      <alignment horizontal="center"/>
    </xf>
    <xf numFmtId="0" fontId="0" fillId="6" borderId="23" xfId="0" applyFill="1" applyBorder="1" applyAlignment="1">
      <alignment horizontal="center"/>
    </xf>
    <xf numFmtId="0" fontId="3" fillId="9" borderId="23" xfId="0" applyFont="1" applyFill="1" applyBorder="1" applyAlignment="1">
      <alignment horizontal="center" vertical="center"/>
    </xf>
    <xf numFmtId="14" fontId="4" fillId="9" borderId="23" xfId="0" applyNumberFormat="1" applyFont="1" applyFill="1" applyBorder="1" applyAlignment="1">
      <alignment horizontal="center" vertical="center" wrapText="1"/>
    </xf>
    <xf numFmtId="0" fontId="4" fillId="9" borderId="23" xfId="0" applyFont="1" applyFill="1" applyBorder="1" applyAlignment="1">
      <alignment horizontal="center" vertical="center" wrapText="1"/>
    </xf>
    <xf numFmtId="9" fontId="4" fillId="9" borderId="23" xfId="1" applyFont="1" applyFill="1" applyBorder="1" applyAlignment="1">
      <alignment horizontal="center" vertical="center" wrapText="1"/>
    </xf>
    <xf numFmtId="0" fontId="0" fillId="10" borderId="23" xfId="0" applyFill="1" applyBorder="1"/>
    <xf numFmtId="0" fontId="0" fillId="5" borderId="23" xfId="0" applyFill="1" applyBorder="1" applyAlignment="1">
      <alignment horizontal="center"/>
    </xf>
    <xf numFmtId="0" fontId="4" fillId="5" borderId="23" xfId="0" applyFont="1" applyFill="1" applyBorder="1"/>
    <xf numFmtId="14" fontId="4" fillId="5" borderId="23" xfId="0" applyNumberFormat="1" applyFont="1" applyFill="1" applyBorder="1"/>
    <xf numFmtId="0" fontId="4" fillId="5" borderId="23" xfId="0" applyFont="1" applyFill="1" applyBorder="1" applyAlignment="1">
      <alignment horizontal="center"/>
    </xf>
    <xf numFmtId="9" fontId="4" fillId="5" borderId="23" xfId="1" applyFont="1" applyFill="1" applyBorder="1"/>
    <xf numFmtId="0" fontId="5" fillId="5" borderId="23" xfId="0" applyFont="1" applyFill="1" applyBorder="1"/>
    <xf numFmtId="14" fontId="5" fillId="5" borderId="23" xfId="0" applyNumberFormat="1" applyFont="1" applyFill="1" applyBorder="1"/>
    <xf numFmtId="0" fontId="5" fillId="5" borderId="23" xfId="0" applyFont="1" applyFill="1" applyBorder="1" applyAlignment="1">
      <alignment horizontal="center"/>
    </xf>
    <xf numFmtId="9" fontId="5" fillId="5" borderId="23" xfId="1" applyFont="1" applyFill="1" applyBorder="1"/>
    <xf numFmtId="0" fontId="6" fillId="0" borderId="0" xfId="0" applyFont="1"/>
    <xf numFmtId="14" fontId="0" fillId="6" borderId="23" xfId="0" applyNumberFormat="1" applyFill="1" applyBorder="1"/>
    <xf numFmtId="9" fontId="0" fillId="6" borderId="23" xfId="1" applyFont="1" applyFill="1" applyBorder="1"/>
    <xf numFmtId="0" fontId="0" fillId="11" borderId="23" xfId="0" applyFill="1" applyBorder="1"/>
    <xf numFmtId="14" fontId="0" fillId="11" borderId="23" xfId="0" applyNumberFormat="1" applyFill="1" applyBorder="1"/>
    <xf numFmtId="0" fontId="0" fillId="11" borderId="23" xfId="0" applyFill="1" applyBorder="1" applyAlignment="1">
      <alignment horizontal="center"/>
    </xf>
    <xf numFmtId="9" fontId="0" fillId="11" borderId="23" xfId="1" applyFont="1" applyFill="1" applyBorder="1"/>
    <xf numFmtId="0" fontId="2" fillId="10" borderId="23" xfId="0" applyFont="1" applyFill="1" applyBorder="1"/>
    <xf numFmtId="14" fontId="2" fillId="10" borderId="23" xfId="0" applyNumberFormat="1" applyFont="1" applyFill="1" applyBorder="1"/>
    <xf numFmtId="0" fontId="2" fillId="10" borderId="23" xfId="0" applyFont="1" applyFill="1" applyBorder="1" applyAlignment="1">
      <alignment horizontal="center"/>
    </xf>
    <xf numFmtId="9" fontId="2" fillId="10" borderId="23" xfId="1" applyFont="1" applyFill="1" applyBorder="1"/>
    <xf numFmtId="0" fontId="7" fillId="0" borderId="23" xfId="0" applyFont="1" applyBorder="1"/>
    <xf numFmtId="0" fontId="8" fillId="0" borderId="0" xfId="2"/>
    <xf numFmtId="0" fontId="9" fillId="0" borderId="0" xfId="0" applyFont="1"/>
    <xf numFmtId="0" fontId="0" fillId="2" borderId="0" xfId="0" applyFill="1"/>
    <xf numFmtId="14" fontId="0" fillId="2" borderId="0" xfId="0" applyNumberFormat="1" applyFill="1"/>
    <xf numFmtId="0" fontId="0" fillId="12" borderId="23" xfId="0" applyFill="1" applyBorder="1"/>
    <xf numFmtId="0" fontId="4" fillId="12" borderId="23" xfId="0" applyFont="1" applyFill="1" applyBorder="1"/>
    <xf numFmtId="14" fontId="4" fillId="12" borderId="23" xfId="0" applyNumberFormat="1" applyFont="1" applyFill="1" applyBorder="1"/>
    <xf numFmtId="0" fontId="4" fillId="12" borderId="23" xfId="0" applyFont="1" applyFill="1" applyBorder="1" applyAlignment="1">
      <alignment horizontal="center"/>
    </xf>
    <xf numFmtId="9" fontId="4" fillId="12" borderId="23" xfId="1" applyFont="1" applyFill="1" applyBorder="1"/>
  </cellXfs>
  <cellStyles count="3">
    <cellStyle name="Hiperlink" xfId="2" builtinId="8"/>
    <cellStyle name="Normal" xfId="0" builtinId="0"/>
    <cellStyle name="Porcentagem" xfId="1" builtinId="5"/>
  </cellStyles>
  <dxfs count="22">
    <dxf>
      <numFmt numFmtId="164" formatCode="_-[$R$-416]\ * #,##0.00_-;\-[$R$-416]\ * #,##0.00_-;_-[$R$-416]\ * &quot;-&quot;??_-;_-@_-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rgb="FF000000"/>
        </left>
        <right style="medium">
          <color rgb="FF000000"/>
        </right>
        <top/>
        <bottom/>
        <vertical/>
        <horizontal/>
      </border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" formatCode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" formatCode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rgb="FF000000"/>
        </left>
        <right style="medium">
          <color rgb="FF000000"/>
        </right>
        <top/>
        <bottom/>
        <vertical/>
        <horizontal/>
      </border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" formatCode="0"/>
    </dxf>
    <dxf>
      <numFmt numFmtId="164" formatCode="_-[$R$-416]\ * #,##0.00_-;\-[$R$-416]\ * #,##0.00_-;_-[$R$-416]\ * &quot;-&quot;??_-;_-@_-"/>
    </dxf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101938-95A1-473E-8900-4B58FE9E9377}" name="Tabela13" displayName="Tabela13" ref="A1:N38" totalsRowShown="0">
  <autoFilter ref="A1:N38" xr:uid="{34101938-95A1-473E-8900-4B58FE9E9377}"/>
  <tableColumns count="14">
    <tableColumn id="10" xr3:uid="{7DDFD874-C973-4EA1-BBCE-E589567B98A0}" name="Ref." dataDxfId="21"/>
    <tableColumn id="9" xr3:uid="{72C8E292-D1A1-4AB0-A94A-2A93885A7466}" name="Mês" dataDxfId="20"/>
    <tableColumn id="3" xr3:uid="{FD0D283A-348E-427C-AE7E-6A19F6D356D0}" name="Qtde Cota" dataDxfId="19">
      <calculatedColumnFormula>E2/D2</calculatedColumnFormula>
    </tableColumn>
    <tableColumn id="2" xr3:uid="{C435EC0E-EE49-4A9A-AB91-B8269AAE434A}" name="Cotas" dataDxfId="18"/>
    <tableColumn id="1" xr3:uid="{2829D7E4-FB6A-41E0-AB42-32A7AD167999}" name="Valor Base"/>
    <tableColumn id="13" xr3:uid="{CBF19C41-6C7A-42ED-970F-2503E3761AAA}" name="Cód. Opção" dataDxfId="17"/>
    <tableColumn id="4" xr3:uid="{4E91F7B6-1344-42D5-8591-FF74BDCF2D2B}" name="Prêmio" dataDxfId="16"/>
    <tableColumn id="5" xr3:uid="{33CFA3D3-6914-464C-9237-FF98BC978B15}" name="Div R$" dataDxfId="15">
      <calculatedColumnFormula>$C2*$G2</calculatedColumnFormula>
    </tableColumn>
    <tableColumn id="6" xr3:uid="{06BAFA44-2E5C-4C4E-8E35-0FEF1E71AF6C}" name="Cap + Div" dataDxfId="14">
      <calculatedColumnFormula>$E2+$H2</calculatedColumnFormula>
    </tableColumn>
    <tableColumn id="12" xr3:uid="{5EC6DFBF-92E1-4315-832F-4B1F2CB3619F}" name="% Retorno" dataDxfId="13">
      <calculatedColumnFormula>Tabela13[[#This Row],[Div R$]]/Tabela13[[#This Row],[Valor Base]]</calculatedColumnFormula>
    </tableColumn>
    <tableColumn id="11" xr3:uid="{EB994AD5-D2E6-4968-9049-6CD5090AC3B7}" name="Coluna1" dataDxfId="12"/>
    <tableColumn id="8" xr3:uid="{5D60C24D-ED9A-4EE1-96B8-616C630ECC96}" name="Total Mês" dataDxfId="11">
      <calculatedColumnFormula>$I2+$M2</calculatedColumnFormula>
    </tableColumn>
    <tableColumn id="7" xr3:uid="{E913D26B-7472-4BEB-BB74-927BEAA7F1EE}" name="Novo Invest" dataDxfId="10"/>
    <tableColumn id="15" xr3:uid="{39B983AF-E4F3-48CC-B8AB-AC0E5221A43B}" name="Data" dataDxfId="9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7A1B36-7F8D-41BC-9DE6-77AFE7CBD70B}" name="Tabela1" displayName="Tabela1" ref="A1:J38" totalsRowShown="0">
  <autoFilter ref="A1:J38" xr:uid="{CE7A1B36-7F8D-41BC-9DE6-77AFE7CBD70B}"/>
  <tableColumns count="10">
    <tableColumn id="10" xr3:uid="{F26A473F-69F3-4609-B68A-B49815BF1FCE}" name="Ref." dataDxfId="8"/>
    <tableColumn id="9" xr3:uid="{EEF959CF-16B2-480F-A4A9-FD8D9D80E197}" name="Mês" dataDxfId="7"/>
    <tableColumn id="1" xr3:uid="{35E6E37C-C849-414F-8BE0-CBE59CABAC6C}" name="Valor Base"/>
    <tableColumn id="2" xr3:uid="{28B84C83-6CBA-47AC-8675-3B5DA51A40BB}" name="Cotas" dataDxfId="6"/>
    <tableColumn id="3" xr3:uid="{3F1188A5-A5C2-4089-A21C-5863C6906EA0}" name="Qtde Cota" dataDxfId="5">
      <calculatedColumnFormula>C2/D2</calculatedColumnFormula>
    </tableColumn>
    <tableColumn id="4" xr3:uid="{775FE8BD-A8C5-4C9F-B6E4-43DD5CBBFDE1}" name="Dividendos" dataDxfId="4"/>
    <tableColumn id="5" xr3:uid="{20AD6874-88D1-48F4-8637-D8262209ADE6}" name="Div R$" dataDxfId="3">
      <calculatedColumnFormula>$E2*$F2</calculatedColumnFormula>
    </tableColumn>
    <tableColumn id="6" xr3:uid="{0BE0F24E-EC88-49FE-A9DA-2B488C8375C8}" name="Cap + Div" dataDxfId="2">
      <calculatedColumnFormula>$C2+$G2</calculatedColumnFormula>
    </tableColumn>
    <tableColumn id="8" xr3:uid="{7E7AE688-E51C-4267-8AD8-AECE1DD92D41}" name="Total Mês" dataDxfId="1">
      <calculatedColumnFormula>$H2+$J2</calculatedColumnFormula>
    </tableColumn>
    <tableColumn id="7" xr3:uid="{61E23524-A64B-4981-B16C-48810480BB14}" name="Novo Invest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varoalice2721@" TargetMode="External"/><Relationship Id="rId1" Type="http://schemas.openxmlformats.org/officeDocument/2006/relationships/hyperlink" Target="https://learning.icc.academy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51D0-82F1-49D5-8108-4E4E5F2C50E7}">
  <dimension ref="A1:N39"/>
  <sheetViews>
    <sheetView workbookViewId="0">
      <selection activeCell="G4" sqref="G4"/>
    </sheetView>
  </sheetViews>
  <sheetFormatPr defaultRowHeight="14.4" x14ac:dyDescent="0.3"/>
  <cols>
    <col min="1" max="1" width="6.6640625" bestFit="1" customWidth="1"/>
    <col min="2" max="2" width="13" bestFit="1" customWidth="1"/>
    <col min="3" max="3" width="11.44140625" bestFit="1" customWidth="1"/>
    <col min="4" max="4" width="9.33203125" bestFit="1" customWidth="1"/>
    <col min="5" max="5" width="13" bestFit="1" customWidth="1"/>
    <col min="6" max="6" width="13" customWidth="1"/>
    <col min="7" max="7" width="11.44140625" bestFit="1" customWidth="1"/>
    <col min="8" max="8" width="10.33203125" bestFit="1" customWidth="1"/>
    <col min="9" max="9" width="13" bestFit="1" customWidth="1"/>
    <col min="10" max="11" width="13" customWidth="1"/>
    <col min="12" max="12" width="13" bestFit="1" customWidth="1"/>
    <col min="13" max="13" width="14.33203125" bestFit="1" customWidth="1"/>
    <col min="14" max="14" width="16.21875" bestFit="1" customWidth="1"/>
  </cols>
  <sheetData>
    <row r="1" spans="1:14" x14ac:dyDescent="0.3">
      <c r="A1" s="2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21</v>
      </c>
      <c r="G1" s="4" t="s">
        <v>20</v>
      </c>
      <c r="H1" s="1" t="s">
        <v>6</v>
      </c>
      <c r="I1" t="s">
        <v>7</v>
      </c>
      <c r="J1" s="27" t="s">
        <v>19</v>
      </c>
      <c r="K1" t="s">
        <v>16</v>
      </c>
      <c r="L1" t="s">
        <v>8</v>
      </c>
      <c r="M1" s="1" t="s">
        <v>9</v>
      </c>
      <c r="N1" s="1" t="s">
        <v>22</v>
      </c>
    </row>
    <row r="2" spans="1:14" ht="15" thickBot="1" x14ac:dyDescent="0.35">
      <c r="A2" s="5"/>
      <c r="B2" s="6"/>
      <c r="C2" s="5"/>
      <c r="D2" s="7"/>
      <c r="E2" s="7"/>
      <c r="F2" s="7"/>
      <c r="G2" s="7"/>
      <c r="H2" s="6"/>
      <c r="I2" s="7"/>
      <c r="J2" s="42"/>
      <c r="K2" s="7"/>
      <c r="L2" s="7"/>
      <c r="M2" s="6"/>
      <c r="N2" s="6"/>
    </row>
    <row r="3" spans="1:14" x14ac:dyDescent="0.3">
      <c r="A3" s="29">
        <v>1</v>
      </c>
      <c r="B3" s="30">
        <v>45747</v>
      </c>
      <c r="C3" s="31">
        <v>100</v>
      </c>
      <c r="D3" s="32">
        <v>28.13</v>
      </c>
      <c r="E3" s="32">
        <f>Tabela13[[#This Row],[Qtde Cota]]*Tabela13[[#This Row],[Cotas]]</f>
        <v>2813</v>
      </c>
      <c r="F3" s="33" t="s">
        <v>17</v>
      </c>
      <c r="G3" s="32">
        <v>0.04</v>
      </c>
      <c r="H3" s="32">
        <f t="shared" ref="H3:H38" si="0">$C3*$G3</f>
        <v>4</v>
      </c>
      <c r="I3" s="32">
        <f t="shared" ref="I3:I38" si="1">$E3+$H3</f>
        <v>2817</v>
      </c>
      <c r="J3" s="43">
        <f>Tabela13[[#This Row],[Div R$]]/Tabela13[[#This Row],[Valor Base]]</f>
        <v>1.4219694276573053E-3</v>
      </c>
      <c r="K3" s="34"/>
      <c r="L3" s="44">
        <f t="shared" ref="L3:L38" si="2">$I3+$M3</f>
        <v>2816.16</v>
      </c>
      <c r="M3" s="48">
        <v>-0.84</v>
      </c>
      <c r="N3" s="53" t="s">
        <v>34</v>
      </c>
    </row>
    <row r="4" spans="1:14" x14ac:dyDescent="0.3">
      <c r="A4" s="35">
        <f t="shared" ref="A4:A19" si="3">$A3+1</f>
        <v>2</v>
      </c>
      <c r="B4" s="13">
        <f t="shared" ref="B4:B19" si="4">$B3+30</f>
        <v>45777</v>
      </c>
      <c r="C4" s="2">
        <v>100</v>
      </c>
      <c r="D4" s="1">
        <f t="shared" ref="D4:D38" si="5">$D3</f>
        <v>28.13</v>
      </c>
      <c r="E4" s="1">
        <f t="shared" ref="E4:E38" si="6">$L3</f>
        <v>2816.16</v>
      </c>
      <c r="F4" t="s">
        <v>18</v>
      </c>
      <c r="G4" s="1">
        <v>0.53</v>
      </c>
      <c r="H4" s="1">
        <f t="shared" si="0"/>
        <v>53</v>
      </c>
      <c r="I4" s="1">
        <f t="shared" si="1"/>
        <v>2869.16</v>
      </c>
      <c r="J4" s="45">
        <f>Tabela13[[#This Row],[Div R$]]/Tabela13[[#This Row],[Valor Base]]</f>
        <v>1.881995341173797E-2</v>
      </c>
      <c r="K4" s="36"/>
      <c r="L4" s="28">
        <f t="shared" si="2"/>
        <v>2870.16</v>
      </c>
      <c r="M4" s="47">
        <v>1</v>
      </c>
      <c r="N4" s="52"/>
    </row>
    <row r="5" spans="1:14" x14ac:dyDescent="0.3">
      <c r="A5" s="35">
        <f t="shared" si="3"/>
        <v>3</v>
      </c>
      <c r="B5" s="13">
        <f t="shared" si="4"/>
        <v>45807</v>
      </c>
      <c r="C5" s="2">
        <v>100</v>
      </c>
      <c r="D5" s="1">
        <f t="shared" si="5"/>
        <v>28.13</v>
      </c>
      <c r="E5" s="1">
        <f t="shared" si="6"/>
        <v>2870.16</v>
      </c>
      <c r="F5" s="1"/>
      <c r="G5" s="1">
        <v>0.1</v>
      </c>
      <c r="H5" s="1">
        <f t="shared" si="0"/>
        <v>10</v>
      </c>
      <c r="I5" s="1">
        <f t="shared" si="1"/>
        <v>2880.16</v>
      </c>
      <c r="J5" s="1">
        <f>Tabela13[[#This Row],[Div R$]]/Tabela13[[#This Row],[Valor Base]]</f>
        <v>3.4841263204838757E-3</v>
      </c>
      <c r="K5" s="36"/>
      <c r="L5" s="28">
        <f t="shared" si="2"/>
        <v>2881.16</v>
      </c>
      <c r="M5" s="47">
        <v>1</v>
      </c>
      <c r="N5" s="52"/>
    </row>
    <row r="6" spans="1:14" x14ac:dyDescent="0.3">
      <c r="A6" s="35">
        <f t="shared" si="3"/>
        <v>4</v>
      </c>
      <c r="B6" s="13">
        <f t="shared" si="4"/>
        <v>45837</v>
      </c>
      <c r="C6" s="2">
        <v>100</v>
      </c>
      <c r="D6" s="1">
        <f t="shared" si="5"/>
        <v>28.13</v>
      </c>
      <c r="E6" s="1">
        <f t="shared" si="6"/>
        <v>2881.16</v>
      </c>
      <c r="F6" s="1"/>
      <c r="G6" s="1">
        <v>0.1</v>
      </c>
      <c r="H6" s="1">
        <f t="shared" si="0"/>
        <v>10</v>
      </c>
      <c r="I6" s="1">
        <f t="shared" si="1"/>
        <v>2891.16</v>
      </c>
      <c r="J6" s="1">
        <f>Tabela13[[#This Row],[Div R$]]/Tabela13[[#This Row],[Valor Base]]</f>
        <v>3.4708242513432092E-3</v>
      </c>
      <c r="K6" s="36"/>
      <c r="L6" s="28">
        <f t="shared" si="2"/>
        <v>2892.16</v>
      </c>
      <c r="M6" s="47">
        <v>1</v>
      </c>
      <c r="N6" s="53" t="s">
        <v>23</v>
      </c>
    </row>
    <row r="7" spans="1:14" x14ac:dyDescent="0.3">
      <c r="A7" s="35">
        <f t="shared" si="3"/>
        <v>5</v>
      </c>
      <c r="B7" s="13">
        <f t="shared" si="4"/>
        <v>45867</v>
      </c>
      <c r="C7" s="2">
        <v>100</v>
      </c>
      <c r="D7" s="1">
        <f t="shared" si="5"/>
        <v>28.13</v>
      </c>
      <c r="E7" s="1">
        <f t="shared" si="6"/>
        <v>2892.16</v>
      </c>
      <c r="F7" s="1"/>
      <c r="G7" s="1">
        <v>0.1</v>
      </c>
      <c r="H7" s="1">
        <f t="shared" si="0"/>
        <v>10</v>
      </c>
      <c r="I7" s="1">
        <f t="shared" si="1"/>
        <v>2902.16</v>
      </c>
      <c r="J7" s="1">
        <f>Tabela13[[#This Row],[Div R$]]/Tabela13[[#This Row],[Valor Base]]</f>
        <v>3.4576233680017705E-3</v>
      </c>
      <c r="K7" s="36"/>
      <c r="L7" s="28">
        <f t="shared" si="2"/>
        <v>2903.16</v>
      </c>
      <c r="M7" s="47">
        <v>1</v>
      </c>
      <c r="N7" s="52"/>
    </row>
    <row r="8" spans="1:14" x14ac:dyDescent="0.3">
      <c r="A8" s="35">
        <f t="shared" si="3"/>
        <v>6</v>
      </c>
      <c r="B8" s="13">
        <f t="shared" si="4"/>
        <v>45897</v>
      </c>
      <c r="C8" s="2">
        <v>100</v>
      </c>
      <c r="D8" s="1">
        <f t="shared" si="5"/>
        <v>28.13</v>
      </c>
      <c r="E8" s="1">
        <f t="shared" si="6"/>
        <v>2903.16</v>
      </c>
      <c r="F8" s="1"/>
      <c r="G8" s="1">
        <v>0.1</v>
      </c>
      <c r="H8" s="1">
        <f t="shared" si="0"/>
        <v>10</v>
      </c>
      <c r="I8" s="1">
        <f t="shared" si="1"/>
        <v>2913.16</v>
      </c>
      <c r="J8" s="1">
        <f>Tabela13[[#This Row],[Div R$]]/Tabela13[[#This Row],[Valor Base]]</f>
        <v>3.4445225202882376E-3</v>
      </c>
      <c r="K8" s="36"/>
      <c r="L8" s="28">
        <f t="shared" si="2"/>
        <v>2914.16</v>
      </c>
      <c r="M8" s="47">
        <v>1</v>
      </c>
      <c r="N8" s="52"/>
    </row>
    <row r="9" spans="1:14" x14ac:dyDescent="0.3">
      <c r="A9" s="35">
        <f t="shared" si="3"/>
        <v>7</v>
      </c>
      <c r="B9" s="13">
        <f t="shared" si="4"/>
        <v>45927</v>
      </c>
      <c r="C9" s="2">
        <v>100</v>
      </c>
      <c r="D9" s="1">
        <f t="shared" si="5"/>
        <v>28.13</v>
      </c>
      <c r="E9" s="1">
        <f t="shared" si="6"/>
        <v>2914.16</v>
      </c>
      <c r="F9" s="1"/>
      <c r="G9" s="1">
        <v>0.1</v>
      </c>
      <c r="H9" s="1">
        <f t="shared" si="0"/>
        <v>10</v>
      </c>
      <c r="I9" s="1">
        <f t="shared" si="1"/>
        <v>2924.16</v>
      </c>
      <c r="J9" s="1">
        <f>Tabela13[[#This Row],[Div R$]]/Tabela13[[#This Row],[Valor Base]]</f>
        <v>3.4315205753973703E-3</v>
      </c>
      <c r="K9" s="36"/>
      <c r="L9" s="28">
        <f t="shared" si="2"/>
        <v>2925.16</v>
      </c>
      <c r="M9" s="47">
        <v>1</v>
      </c>
      <c r="N9" s="53" t="s">
        <v>24</v>
      </c>
    </row>
    <row r="10" spans="1:14" x14ac:dyDescent="0.3">
      <c r="A10" s="35">
        <f t="shared" si="3"/>
        <v>8</v>
      </c>
      <c r="B10" s="13">
        <f t="shared" si="4"/>
        <v>45957</v>
      </c>
      <c r="C10" s="2">
        <f t="shared" ref="C10:C38" si="7">E10/D10</f>
        <v>103.98720227515108</v>
      </c>
      <c r="D10" s="1">
        <f t="shared" si="5"/>
        <v>28.13</v>
      </c>
      <c r="E10" s="1">
        <f t="shared" si="6"/>
        <v>2925.16</v>
      </c>
      <c r="F10" s="1"/>
      <c r="G10" s="1">
        <v>0.1</v>
      </c>
      <c r="H10" s="1">
        <f t="shared" si="0"/>
        <v>10.398720227515108</v>
      </c>
      <c r="I10" s="1">
        <f t="shared" si="1"/>
        <v>2935.5587202275151</v>
      </c>
      <c r="J10" s="1">
        <f>Tabela13[[#This Row],[Div R$]]/Tabela13[[#This Row],[Valor Base]]</f>
        <v>3.5549235691432635E-3</v>
      </c>
      <c r="K10" s="36"/>
      <c r="L10" s="28">
        <f t="shared" si="2"/>
        <v>2936.5587202275151</v>
      </c>
      <c r="M10" s="47">
        <v>1</v>
      </c>
      <c r="N10" s="54"/>
    </row>
    <row r="11" spans="1:14" x14ac:dyDescent="0.3">
      <c r="A11" s="35">
        <f t="shared" si="3"/>
        <v>9</v>
      </c>
      <c r="B11" s="13">
        <f t="shared" si="4"/>
        <v>45987</v>
      </c>
      <c r="C11" s="2">
        <f t="shared" si="7"/>
        <v>104.39241806709973</v>
      </c>
      <c r="D11" s="1">
        <f t="shared" si="5"/>
        <v>28.13</v>
      </c>
      <c r="E11" s="1">
        <f t="shared" si="6"/>
        <v>2936.5587202275151</v>
      </c>
      <c r="F11" s="1"/>
      <c r="G11" s="1">
        <v>0.1</v>
      </c>
      <c r="H11" s="1">
        <f t="shared" si="0"/>
        <v>10.439241806709973</v>
      </c>
      <c r="I11" s="1">
        <f t="shared" si="1"/>
        <v>2946.9979620342251</v>
      </c>
      <c r="J11" s="1">
        <f>Tabela13[[#This Row],[Div R$]]/Tabela13[[#This Row],[Valor Base]]</f>
        <v>3.5549235691432635E-3</v>
      </c>
      <c r="K11" s="36"/>
      <c r="L11" s="28">
        <f t="shared" si="2"/>
        <v>2947.9979620342251</v>
      </c>
      <c r="M11" s="47">
        <v>1</v>
      </c>
      <c r="N11" s="54"/>
    </row>
    <row r="12" spans="1:14" x14ac:dyDescent="0.3">
      <c r="A12" s="35">
        <f t="shared" si="3"/>
        <v>10</v>
      </c>
      <c r="B12" s="13">
        <f t="shared" si="4"/>
        <v>46017</v>
      </c>
      <c r="C12" s="2">
        <f t="shared" si="7"/>
        <v>104.79907437021775</v>
      </c>
      <c r="D12" s="1">
        <f t="shared" si="5"/>
        <v>28.13</v>
      </c>
      <c r="E12" s="1">
        <f t="shared" si="6"/>
        <v>2947.9979620342251</v>
      </c>
      <c r="F12" s="1"/>
      <c r="G12" s="1">
        <v>0.1</v>
      </c>
      <c r="H12" s="1">
        <f t="shared" si="0"/>
        <v>10.479907437021776</v>
      </c>
      <c r="I12" s="1">
        <f t="shared" si="1"/>
        <v>2958.4778694712468</v>
      </c>
      <c r="J12" s="1">
        <f>Tabela13[[#This Row],[Div R$]]/Tabela13[[#This Row],[Valor Base]]</f>
        <v>3.554923569143264E-3</v>
      </c>
      <c r="K12" s="36"/>
      <c r="L12" s="28">
        <f t="shared" si="2"/>
        <v>2959.4778694712468</v>
      </c>
      <c r="M12" s="47">
        <v>1</v>
      </c>
      <c r="N12" s="53" t="s">
        <v>25</v>
      </c>
    </row>
    <row r="13" spans="1:14" x14ac:dyDescent="0.3">
      <c r="A13" s="35">
        <f t="shared" si="3"/>
        <v>11</v>
      </c>
      <c r="B13" s="13">
        <f t="shared" si="4"/>
        <v>46047</v>
      </c>
      <c r="C13" s="2">
        <f t="shared" si="7"/>
        <v>105.20717630541226</v>
      </c>
      <c r="D13" s="1">
        <f t="shared" si="5"/>
        <v>28.13</v>
      </c>
      <c r="E13" s="1">
        <f t="shared" si="6"/>
        <v>2959.4778694712468</v>
      </c>
      <c r="F13" s="1"/>
      <c r="G13" s="1">
        <v>0.1</v>
      </c>
      <c r="H13" s="1">
        <f t="shared" si="0"/>
        <v>10.520717630541228</v>
      </c>
      <c r="I13" s="1">
        <f t="shared" si="1"/>
        <v>2969.998587101788</v>
      </c>
      <c r="J13" s="1">
        <f>Tabela13[[#This Row],[Div R$]]/Tabela13[[#This Row],[Valor Base]]</f>
        <v>3.554923569143264E-3</v>
      </c>
      <c r="K13" s="36"/>
      <c r="L13" s="28">
        <f t="shared" si="2"/>
        <v>2970.998587101788</v>
      </c>
      <c r="M13" s="47">
        <v>1</v>
      </c>
      <c r="N13" s="54"/>
    </row>
    <row r="14" spans="1:14" ht="15" thickBot="1" x14ac:dyDescent="0.35">
      <c r="A14" s="37">
        <f t="shared" si="3"/>
        <v>12</v>
      </c>
      <c r="B14" s="38">
        <f t="shared" si="4"/>
        <v>46077</v>
      </c>
      <c r="C14" s="39">
        <f t="shared" si="7"/>
        <v>105.61672901179482</v>
      </c>
      <c r="D14" s="40">
        <f t="shared" si="5"/>
        <v>28.13</v>
      </c>
      <c r="E14" s="40">
        <f t="shared" si="6"/>
        <v>2970.998587101788</v>
      </c>
      <c r="F14" s="40"/>
      <c r="G14" s="40">
        <v>0.1</v>
      </c>
      <c r="H14" s="40">
        <f t="shared" si="0"/>
        <v>10.561672901179483</v>
      </c>
      <c r="I14" s="40">
        <f t="shared" si="1"/>
        <v>2981.5602600029674</v>
      </c>
      <c r="J14" s="40">
        <f>Tabela13[[#This Row],[Div R$]]/Tabela13[[#This Row],[Valor Base]]</f>
        <v>3.554923569143264E-3</v>
      </c>
      <c r="K14" s="41"/>
      <c r="L14" s="46">
        <f t="shared" si="2"/>
        <v>2982.5602600029674</v>
      </c>
      <c r="M14" s="49">
        <v>1</v>
      </c>
      <c r="N14" s="54"/>
    </row>
    <row r="15" spans="1:14" x14ac:dyDescent="0.3">
      <c r="A15" s="12">
        <f t="shared" si="3"/>
        <v>13</v>
      </c>
      <c r="B15" s="13">
        <f t="shared" si="4"/>
        <v>46107</v>
      </c>
      <c r="C15" s="2">
        <f t="shared" si="7"/>
        <v>106.02773764674609</v>
      </c>
      <c r="D15" s="1">
        <f t="shared" si="5"/>
        <v>28.13</v>
      </c>
      <c r="E15" s="1">
        <f t="shared" si="6"/>
        <v>2982.5602600029674</v>
      </c>
      <c r="F15" s="1"/>
      <c r="G15" s="1">
        <v>0.1</v>
      </c>
      <c r="H15" s="1">
        <f t="shared" si="0"/>
        <v>10.602773764674609</v>
      </c>
      <c r="I15" s="1">
        <f t="shared" si="1"/>
        <v>2993.163033767642</v>
      </c>
      <c r="J15" s="1">
        <f>Tabela13[[#This Row],[Div R$]]/Tabela13[[#This Row],[Valor Base]]</f>
        <v>3.5549235691432635E-3</v>
      </c>
      <c r="K15" s="1"/>
      <c r="L15" s="19">
        <f t="shared" si="2"/>
        <v>2994.163033767642</v>
      </c>
      <c r="M15" s="47">
        <v>1</v>
      </c>
      <c r="N15" s="53" t="s">
        <v>26</v>
      </c>
    </row>
    <row r="16" spans="1:14" x14ac:dyDescent="0.3">
      <c r="A16" s="12">
        <f t="shared" si="3"/>
        <v>14</v>
      </c>
      <c r="B16" s="13">
        <f t="shared" si="4"/>
        <v>46137</v>
      </c>
      <c r="C16" s="2">
        <f t="shared" si="7"/>
        <v>106.44020738598088</v>
      </c>
      <c r="D16" s="1">
        <f t="shared" si="5"/>
        <v>28.13</v>
      </c>
      <c r="E16" s="1">
        <f t="shared" si="6"/>
        <v>2994.163033767642</v>
      </c>
      <c r="F16" s="1"/>
      <c r="G16" s="1">
        <v>0.1</v>
      </c>
      <c r="H16" s="1">
        <f t="shared" si="0"/>
        <v>10.644020738598089</v>
      </c>
      <c r="I16" s="1">
        <f t="shared" si="1"/>
        <v>3004.8070545062401</v>
      </c>
      <c r="J16" s="1">
        <f>Tabela13[[#This Row],[Div R$]]/Tabela13[[#This Row],[Valor Base]]</f>
        <v>3.554923569143264E-3</v>
      </c>
      <c r="K16" s="1"/>
      <c r="L16" s="19">
        <f t="shared" si="2"/>
        <v>3005.8070545062401</v>
      </c>
      <c r="M16" s="47">
        <v>1</v>
      </c>
      <c r="N16" s="54"/>
    </row>
    <row r="17" spans="1:14" x14ac:dyDescent="0.3">
      <c r="A17" s="12">
        <f t="shared" si="3"/>
        <v>15</v>
      </c>
      <c r="B17" s="13">
        <f t="shared" si="4"/>
        <v>46167</v>
      </c>
      <c r="C17" s="2">
        <f t="shared" si="7"/>
        <v>106.85414342361324</v>
      </c>
      <c r="D17" s="1">
        <f t="shared" si="5"/>
        <v>28.13</v>
      </c>
      <c r="E17" s="1">
        <f t="shared" si="6"/>
        <v>3005.8070545062401</v>
      </c>
      <c r="F17" s="1"/>
      <c r="G17" s="1">
        <v>0.1</v>
      </c>
      <c r="H17" s="1">
        <f t="shared" si="0"/>
        <v>10.685414342361325</v>
      </c>
      <c r="I17" s="1">
        <f t="shared" si="1"/>
        <v>3016.4924688486012</v>
      </c>
      <c r="J17" s="1">
        <f>Tabela13[[#This Row],[Div R$]]/Tabela13[[#This Row],[Valor Base]]</f>
        <v>3.554923569143264E-3</v>
      </c>
      <c r="K17" s="1"/>
      <c r="L17" s="19">
        <f t="shared" si="2"/>
        <v>3017.4924688486012</v>
      </c>
      <c r="M17" s="47">
        <v>1</v>
      </c>
      <c r="N17" s="54"/>
    </row>
    <row r="18" spans="1:14" x14ac:dyDescent="0.3">
      <c r="A18" s="12">
        <f t="shared" si="3"/>
        <v>16</v>
      </c>
      <c r="B18" s="13">
        <f t="shared" si="4"/>
        <v>46197</v>
      </c>
      <c r="C18" s="2">
        <f t="shared" si="7"/>
        <v>107.26955097222188</v>
      </c>
      <c r="D18" s="1">
        <f t="shared" si="5"/>
        <v>28.13</v>
      </c>
      <c r="E18" s="1">
        <f t="shared" si="6"/>
        <v>3017.4924688486012</v>
      </c>
      <c r="F18" s="1"/>
      <c r="G18" s="1">
        <v>0.1</v>
      </c>
      <c r="H18" s="1">
        <f t="shared" si="0"/>
        <v>10.726955097222188</v>
      </c>
      <c r="I18" s="1">
        <f t="shared" si="1"/>
        <v>3028.2194239458236</v>
      </c>
      <c r="J18" s="1">
        <f>Tabela13[[#This Row],[Div R$]]/Tabela13[[#This Row],[Valor Base]]</f>
        <v>3.5549235691432635E-3</v>
      </c>
      <c r="K18" s="1"/>
      <c r="L18" s="19">
        <f t="shared" si="2"/>
        <v>3029.2194239458236</v>
      </c>
      <c r="M18" s="47">
        <v>1</v>
      </c>
      <c r="N18" s="53" t="s">
        <v>27</v>
      </c>
    </row>
    <row r="19" spans="1:14" x14ac:dyDescent="0.3">
      <c r="A19" s="12">
        <f t="shared" si="3"/>
        <v>17</v>
      </c>
      <c r="B19" s="13">
        <f t="shared" si="4"/>
        <v>46227</v>
      </c>
      <c r="C19" s="2">
        <f t="shared" si="7"/>
        <v>107.68643526291588</v>
      </c>
      <c r="D19" s="1">
        <f t="shared" si="5"/>
        <v>28.13</v>
      </c>
      <c r="E19" s="1">
        <f t="shared" si="6"/>
        <v>3029.2194239458236</v>
      </c>
      <c r="F19" s="1"/>
      <c r="G19" s="1">
        <v>0.1</v>
      </c>
      <c r="H19" s="1">
        <f t="shared" si="0"/>
        <v>10.768643526291589</v>
      </c>
      <c r="I19" s="1">
        <f t="shared" si="1"/>
        <v>3039.9880674721153</v>
      </c>
      <c r="J19" s="1">
        <f>Tabela13[[#This Row],[Div R$]]/Tabela13[[#This Row],[Valor Base]]</f>
        <v>3.554923569143264E-3</v>
      </c>
      <c r="K19" s="1"/>
      <c r="L19" s="19">
        <f t="shared" si="2"/>
        <v>3040.9880674721153</v>
      </c>
      <c r="M19" s="47">
        <v>1</v>
      </c>
      <c r="N19" s="54"/>
    </row>
    <row r="20" spans="1:14" x14ac:dyDescent="0.3">
      <c r="A20" s="12">
        <f t="shared" ref="A20:A38" si="8">$A19+1</f>
        <v>18</v>
      </c>
      <c r="B20" s="13">
        <f t="shared" ref="B20:B38" si="9">$B19+30</f>
        <v>46257</v>
      </c>
      <c r="C20" s="2">
        <f t="shared" si="7"/>
        <v>108.10480154540048</v>
      </c>
      <c r="D20" s="1">
        <f t="shared" si="5"/>
        <v>28.13</v>
      </c>
      <c r="E20" s="1">
        <f t="shared" si="6"/>
        <v>3040.9880674721153</v>
      </c>
      <c r="F20" s="1"/>
      <c r="G20" s="1">
        <v>0.1</v>
      </c>
      <c r="H20" s="1">
        <f t="shared" si="0"/>
        <v>10.810480154540048</v>
      </c>
      <c r="I20" s="1">
        <f t="shared" si="1"/>
        <v>3051.7985476266554</v>
      </c>
      <c r="J20" s="1">
        <f>Tabela13[[#This Row],[Div R$]]/Tabela13[[#This Row],[Valor Base]]</f>
        <v>3.554923569143264E-3</v>
      </c>
      <c r="K20" s="1"/>
      <c r="L20" s="19">
        <f t="shared" si="2"/>
        <v>3052.7985476266554</v>
      </c>
      <c r="M20" s="47">
        <v>1</v>
      </c>
      <c r="N20" s="54"/>
    </row>
    <row r="21" spans="1:14" x14ac:dyDescent="0.3">
      <c r="A21" s="12">
        <f t="shared" si="8"/>
        <v>19</v>
      </c>
      <c r="B21" s="13">
        <f t="shared" si="9"/>
        <v>46287</v>
      </c>
      <c r="C21" s="2">
        <f t="shared" si="7"/>
        <v>108.5246550880432</v>
      </c>
      <c r="D21" s="1">
        <f t="shared" si="5"/>
        <v>28.13</v>
      </c>
      <c r="E21" s="1">
        <f t="shared" si="6"/>
        <v>3052.7985476266554</v>
      </c>
      <c r="F21" s="1"/>
      <c r="G21" s="1">
        <v>0.1</v>
      </c>
      <c r="H21" s="1">
        <f t="shared" si="0"/>
        <v>10.852465508804322</v>
      </c>
      <c r="I21" s="1">
        <f t="shared" si="1"/>
        <v>3063.6510131354598</v>
      </c>
      <c r="J21" s="1">
        <f>Tabela13[[#This Row],[Div R$]]/Tabela13[[#This Row],[Valor Base]]</f>
        <v>3.554923569143264E-3</v>
      </c>
      <c r="K21" s="1"/>
      <c r="L21" s="19">
        <f t="shared" si="2"/>
        <v>3064.6510131354598</v>
      </c>
      <c r="M21" s="47">
        <v>1</v>
      </c>
      <c r="N21" s="53" t="s">
        <v>28</v>
      </c>
    </row>
    <row r="22" spans="1:14" x14ac:dyDescent="0.3">
      <c r="A22" s="12">
        <f t="shared" si="8"/>
        <v>20</v>
      </c>
      <c r="B22" s="13">
        <f t="shared" si="9"/>
        <v>46317</v>
      </c>
      <c r="C22" s="2">
        <f t="shared" si="7"/>
        <v>108.94600117794027</v>
      </c>
      <c r="D22" s="1">
        <f t="shared" si="5"/>
        <v>28.13</v>
      </c>
      <c r="E22" s="1">
        <f t="shared" si="6"/>
        <v>3064.6510131354598</v>
      </c>
      <c r="F22" s="1"/>
      <c r="G22" s="1">
        <v>0.1</v>
      </c>
      <c r="H22" s="1">
        <f t="shared" si="0"/>
        <v>10.894600117794027</v>
      </c>
      <c r="I22" s="1">
        <f t="shared" si="1"/>
        <v>3075.545613253254</v>
      </c>
      <c r="J22" s="1">
        <f>Tabela13[[#This Row],[Div R$]]/Tabela13[[#This Row],[Valor Base]]</f>
        <v>3.5549235691432635E-3</v>
      </c>
      <c r="K22" s="1"/>
      <c r="L22" s="19">
        <f t="shared" si="2"/>
        <v>3076.545613253254</v>
      </c>
      <c r="M22" s="47">
        <v>1</v>
      </c>
      <c r="N22" s="54"/>
    </row>
    <row r="23" spans="1:14" x14ac:dyDescent="0.3">
      <c r="A23" s="12">
        <f t="shared" si="8"/>
        <v>21</v>
      </c>
      <c r="B23" s="13">
        <f t="shared" si="9"/>
        <v>46347</v>
      </c>
      <c r="C23" s="2">
        <f t="shared" si="7"/>
        <v>109.36884512098308</v>
      </c>
      <c r="D23" s="1">
        <f t="shared" si="5"/>
        <v>28.13</v>
      </c>
      <c r="E23" s="1">
        <f t="shared" si="6"/>
        <v>3076.545613253254</v>
      </c>
      <c r="F23" s="1"/>
      <c r="G23" s="1">
        <v>0.1</v>
      </c>
      <c r="H23" s="1">
        <f t="shared" si="0"/>
        <v>10.93688451209831</v>
      </c>
      <c r="I23" s="1">
        <f t="shared" si="1"/>
        <v>3087.4824977653525</v>
      </c>
      <c r="J23" s="1">
        <f>Tabela13[[#This Row],[Div R$]]/Tabela13[[#This Row],[Valor Base]]</f>
        <v>3.554923569143264E-3</v>
      </c>
      <c r="K23" s="1"/>
      <c r="L23" s="19">
        <f t="shared" si="2"/>
        <v>3088.4824977653525</v>
      </c>
      <c r="M23" s="47">
        <v>1</v>
      </c>
      <c r="N23" s="54"/>
    </row>
    <row r="24" spans="1:14" x14ac:dyDescent="0.3">
      <c r="A24" s="12">
        <f t="shared" si="8"/>
        <v>22</v>
      </c>
      <c r="B24" s="13">
        <f t="shared" si="9"/>
        <v>46377</v>
      </c>
      <c r="C24" s="2">
        <f t="shared" si="7"/>
        <v>109.79319224192508</v>
      </c>
      <c r="D24" s="1">
        <f t="shared" si="5"/>
        <v>28.13</v>
      </c>
      <c r="E24" s="1">
        <f t="shared" si="6"/>
        <v>3088.4824977653525</v>
      </c>
      <c r="F24" s="1"/>
      <c r="G24" s="1">
        <v>0.1</v>
      </c>
      <c r="H24" s="1">
        <f t="shared" si="0"/>
        <v>10.979319224192508</v>
      </c>
      <c r="I24" s="1">
        <f t="shared" si="1"/>
        <v>3099.4618169895448</v>
      </c>
      <c r="J24" s="1">
        <f>Tabela13[[#This Row],[Div R$]]/Tabela13[[#This Row],[Valor Base]]</f>
        <v>3.5549235691432635E-3</v>
      </c>
      <c r="K24" s="1"/>
      <c r="L24" s="19">
        <f t="shared" si="2"/>
        <v>3100.4618169895448</v>
      </c>
      <c r="M24" s="47">
        <v>1</v>
      </c>
      <c r="N24" s="53" t="s">
        <v>29</v>
      </c>
    </row>
    <row r="25" spans="1:14" x14ac:dyDescent="0.3">
      <c r="A25" s="12">
        <f t="shared" si="8"/>
        <v>23</v>
      </c>
      <c r="B25" s="13">
        <f t="shared" si="9"/>
        <v>46407</v>
      </c>
      <c r="C25" s="2">
        <f t="shared" si="7"/>
        <v>110.2190478844488</v>
      </c>
      <c r="D25" s="1">
        <f t="shared" si="5"/>
        <v>28.13</v>
      </c>
      <c r="E25" s="1">
        <f t="shared" si="6"/>
        <v>3100.4618169895448</v>
      </c>
      <c r="F25" s="1"/>
      <c r="G25" s="1">
        <v>0.1</v>
      </c>
      <c r="H25" s="1">
        <f t="shared" si="0"/>
        <v>11.02190478844488</v>
      </c>
      <c r="I25" s="1">
        <f t="shared" si="1"/>
        <v>3111.4837217779896</v>
      </c>
      <c r="J25" s="1">
        <f>Tabela13[[#This Row],[Div R$]]/Tabela13[[#This Row],[Valor Base]]</f>
        <v>3.5549235691432635E-3</v>
      </c>
      <c r="K25" s="1"/>
      <c r="L25" s="19">
        <f t="shared" si="2"/>
        <v>3112.4837217779896</v>
      </c>
      <c r="M25" s="47">
        <v>1</v>
      </c>
      <c r="N25" s="54"/>
    </row>
    <row r="26" spans="1:14" ht="15" thickBot="1" x14ac:dyDescent="0.35">
      <c r="A26" s="12">
        <f t="shared" si="8"/>
        <v>24</v>
      </c>
      <c r="B26" s="13">
        <f t="shared" si="9"/>
        <v>46437</v>
      </c>
      <c r="C26" s="2">
        <f t="shared" si="7"/>
        <v>110.64641741123319</v>
      </c>
      <c r="D26" s="1">
        <f t="shared" si="5"/>
        <v>28.13</v>
      </c>
      <c r="E26" s="1">
        <f t="shared" si="6"/>
        <v>3112.4837217779896</v>
      </c>
      <c r="F26" s="1"/>
      <c r="G26" s="1">
        <v>0.1</v>
      </c>
      <c r="H26" s="1">
        <f t="shared" si="0"/>
        <v>11.064641741123319</v>
      </c>
      <c r="I26" s="1">
        <f t="shared" si="1"/>
        <v>3123.5483635191131</v>
      </c>
      <c r="J26" s="1">
        <f>Tabela13[[#This Row],[Div R$]]/Tabela13[[#This Row],[Valor Base]]</f>
        <v>3.5549235691432635E-3</v>
      </c>
      <c r="K26" s="1"/>
      <c r="L26" s="19">
        <f t="shared" si="2"/>
        <v>3124.5483635191131</v>
      </c>
      <c r="M26" s="47">
        <v>1</v>
      </c>
      <c r="N26" s="54"/>
    </row>
    <row r="27" spans="1:14" x14ac:dyDescent="0.3">
      <c r="A27" s="8">
        <f t="shared" si="8"/>
        <v>25</v>
      </c>
      <c r="B27" s="9">
        <f t="shared" si="9"/>
        <v>46467</v>
      </c>
      <c r="C27" s="11">
        <f t="shared" si="7"/>
        <v>111.07530620402109</v>
      </c>
      <c r="D27" s="10">
        <f t="shared" si="5"/>
        <v>28.13</v>
      </c>
      <c r="E27" s="10">
        <f t="shared" si="6"/>
        <v>3124.5483635191131</v>
      </c>
      <c r="F27" s="10"/>
      <c r="G27" s="10">
        <v>0.1</v>
      </c>
      <c r="H27" s="10">
        <f t="shared" si="0"/>
        <v>11.107530620402109</v>
      </c>
      <c r="I27" s="10">
        <f t="shared" si="1"/>
        <v>3135.6558941395151</v>
      </c>
      <c r="J27" s="10">
        <f>Tabela13[[#This Row],[Div R$]]/Tabela13[[#This Row],[Valor Base]]</f>
        <v>3.5549235691432635E-3</v>
      </c>
      <c r="K27" s="10"/>
      <c r="L27" s="18">
        <f t="shared" si="2"/>
        <v>3136.6558941395151</v>
      </c>
      <c r="M27" s="50">
        <v>1</v>
      </c>
      <c r="N27" s="53" t="s">
        <v>30</v>
      </c>
    </row>
    <row r="28" spans="1:14" x14ac:dyDescent="0.3">
      <c r="A28" s="12">
        <f t="shared" si="8"/>
        <v>26</v>
      </c>
      <c r="B28" s="13">
        <f t="shared" si="9"/>
        <v>46497</v>
      </c>
      <c r="C28" s="2">
        <f t="shared" si="7"/>
        <v>111.505719663687</v>
      </c>
      <c r="D28" s="1">
        <f t="shared" si="5"/>
        <v>28.13</v>
      </c>
      <c r="E28" s="1">
        <f t="shared" si="6"/>
        <v>3136.6558941395151</v>
      </c>
      <c r="F28" s="1"/>
      <c r="G28" s="1">
        <v>0.1</v>
      </c>
      <c r="H28" s="1">
        <f t="shared" si="0"/>
        <v>11.150571966368702</v>
      </c>
      <c r="I28" s="1">
        <f t="shared" si="1"/>
        <v>3147.8064661058838</v>
      </c>
      <c r="J28" s="1">
        <f>Tabela13[[#This Row],[Div R$]]/Tabela13[[#This Row],[Valor Base]]</f>
        <v>3.5549235691432644E-3</v>
      </c>
      <c r="K28" s="1"/>
      <c r="L28" s="19">
        <f t="shared" si="2"/>
        <v>3148.8064661058838</v>
      </c>
      <c r="M28" s="47">
        <v>1</v>
      </c>
      <c r="N28" s="54"/>
    </row>
    <row r="29" spans="1:14" x14ac:dyDescent="0.3">
      <c r="A29" s="12">
        <f t="shared" si="8"/>
        <v>27</v>
      </c>
      <c r="B29" s="13">
        <f t="shared" si="9"/>
        <v>46527</v>
      </c>
      <c r="C29" s="2">
        <f t="shared" si="7"/>
        <v>111.93766321030515</v>
      </c>
      <c r="D29" s="1">
        <f t="shared" si="5"/>
        <v>28.13</v>
      </c>
      <c r="E29" s="1">
        <f t="shared" si="6"/>
        <v>3148.8064661058838</v>
      </c>
      <c r="F29" s="1"/>
      <c r="G29" s="1">
        <v>0.1</v>
      </c>
      <c r="H29" s="1">
        <f t="shared" si="0"/>
        <v>11.193766321030516</v>
      </c>
      <c r="I29" s="1">
        <f t="shared" si="1"/>
        <v>3160.0002324269144</v>
      </c>
      <c r="J29" s="1">
        <f>Tabela13[[#This Row],[Div R$]]/Tabela13[[#This Row],[Valor Base]]</f>
        <v>3.554923569143264E-3</v>
      </c>
      <c r="K29" s="1"/>
      <c r="L29" s="19">
        <f t="shared" si="2"/>
        <v>3161.0002324269144</v>
      </c>
      <c r="M29" s="47">
        <v>1</v>
      </c>
      <c r="N29" s="54"/>
    </row>
    <row r="30" spans="1:14" x14ac:dyDescent="0.3">
      <c r="A30" s="12">
        <f t="shared" si="8"/>
        <v>28</v>
      </c>
      <c r="B30" s="13">
        <f t="shared" si="9"/>
        <v>46557</v>
      </c>
      <c r="C30" s="2">
        <f t="shared" si="7"/>
        <v>112.37114228321772</v>
      </c>
      <c r="D30" s="1">
        <f t="shared" si="5"/>
        <v>28.13</v>
      </c>
      <c r="E30" s="1">
        <f t="shared" si="6"/>
        <v>3161.0002324269144</v>
      </c>
      <c r="F30" s="1"/>
      <c r="G30" s="1">
        <v>0.1</v>
      </c>
      <c r="H30" s="1">
        <f t="shared" si="0"/>
        <v>11.237114228321772</v>
      </c>
      <c r="I30" s="1">
        <f t="shared" si="1"/>
        <v>3172.2373466552363</v>
      </c>
      <c r="J30" s="1">
        <f>Tabela13[[#This Row],[Div R$]]/Tabela13[[#This Row],[Valor Base]]</f>
        <v>3.5549235691432635E-3</v>
      </c>
      <c r="K30" s="1"/>
      <c r="L30" s="19">
        <f t="shared" si="2"/>
        <v>3173.2373466552363</v>
      </c>
      <c r="M30" s="47">
        <v>1</v>
      </c>
      <c r="N30" s="53" t="s">
        <v>31</v>
      </c>
    </row>
    <row r="31" spans="1:14" x14ac:dyDescent="0.3">
      <c r="A31" s="12">
        <f t="shared" si="8"/>
        <v>29</v>
      </c>
      <c r="B31" s="1">
        <f t="shared" si="9"/>
        <v>46587</v>
      </c>
      <c r="C31" s="2">
        <f t="shared" si="7"/>
        <v>112.80616234110332</v>
      </c>
      <c r="D31" s="1">
        <f t="shared" si="5"/>
        <v>28.13</v>
      </c>
      <c r="E31" s="1">
        <f t="shared" si="6"/>
        <v>3173.2373466552363</v>
      </c>
      <c r="F31" s="1"/>
      <c r="G31" s="1">
        <v>0.1</v>
      </c>
      <c r="H31" s="1">
        <f t="shared" si="0"/>
        <v>11.280616234110333</v>
      </c>
      <c r="I31" s="1">
        <f t="shared" si="1"/>
        <v>3184.5179628893466</v>
      </c>
      <c r="J31" s="1">
        <f>Tabela13[[#This Row],[Div R$]]/Tabela13[[#This Row],[Valor Base]]</f>
        <v>3.554923569143264E-3</v>
      </c>
      <c r="K31" s="1"/>
      <c r="L31" s="19">
        <f t="shared" si="2"/>
        <v>3185.5179628893466</v>
      </c>
      <c r="M31" s="47">
        <v>1</v>
      </c>
      <c r="N31" s="54"/>
    </row>
    <row r="32" spans="1:14" x14ac:dyDescent="0.3">
      <c r="A32" s="12">
        <f t="shared" si="8"/>
        <v>30</v>
      </c>
      <c r="B32" s="1">
        <f t="shared" si="9"/>
        <v>46617</v>
      </c>
      <c r="C32" s="2">
        <f t="shared" si="7"/>
        <v>113.24272886204574</v>
      </c>
      <c r="D32" s="1">
        <f t="shared" si="5"/>
        <v>28.13</v>
      </c>
      <c r="E32" s="1">
        <f t="shared" si="6"/>
        <v>3185.5179628893466</v>
      </c>
      <c r="F32" s="1"/>
      <c r="G32" s="1">
        <v>0.1</v>
      </c>
      <c r="H32" s="1">
        <f t="shared" si="0"/>
        <v>11.324272886204575</v>
      </c>
      <c r="I32" s="1">
        <f t="shared" si="1"/>
        <v>3196.8422357755512</v>
      </c>
      <c r="J32" s="1">
        <f>Tabela13[[#This Row],[Div R$]]/Tabela13[[#This Row],[Valor Base]]</f>
        <v>3.554923569143264E-3</v>
      </c>
      <c r="K32" s="1"/>
      <c r="L32" s="19">
        <f t="shared" si="2"/>
        <v>3197.8422357755512</v>
      </c>
      <c r="M32" s="47">
        <v>1</v>
      </c>
      <c r="N32" s="54"/>
    </row>
    <row r="33" spans="1:14" x14ac:dyDescent="0.3">
      <c r="A33" s="12">
        <f t="shared" si="8"/>
        <v>31</v>
      </c>
      <c r="B33" s="1">
        <f t="shared" si="9"/>
        <v>46647</v>
      </c>
      <c r="C33" s="2">
        <f t="shared" si="7"/>
        <v>113.68084734360296</v>
      </c>
      <c r="D33" s="1">
        <f t="shared" si="5"/>
        <v>28.13</v>
      </c>
      <c r="E33" s="1">
        <f t="shared" si="6"/>
        <v>3197.8422357755512</v>
      </c>
      <c r="F33" s="1"/>
      <c r="G33" s="1">
        <v>0.1</v>
      </c>
      <c r="H33" s="1">
        <f t="shared" si="0"/>
        <v>11.368084734360297</v>
      </c>
      <c r="I33" s="1">
        <f t="shared" si="1"/>
        <v>3209.2103205099115</v>
      </c>
      <c r="J33" s="1">
        <f>Tabela13[[#This Row],[Div R$]]/Tabela13[[#This Row],[Valor Base]]</f>
        <v>3.5549235691432635E-3</v>
      </c>
      <c r="K33" s="1"/>
      <c r="L33" s="19">
        <f t="shared" si="2"/>
        <v>3210.2103205099115</v>
      </c>
      <c r="M33" s="47">
        <v>1</v>
      </c>
      <c r="N33" s="53" t="s">
        <v>32</v>
      </c>
    </row>
    <row r="34" spans="1:14" x14ac:dyDescent="0.3">
      <c r="A34" s="12">
        <f t="shared" si="8"/>
        <v>32</v>
      </c>
      <c r="B34" s="1">
        <f t="shared" si="9"/>
        <v>46677</v>
      </c>
      <c r="C34" s="2">
        <f t="shared" si="7"/>
        <v>114.12052330287635</v>
      </c>
      <c r="D34" s="1">
        <f t="shared" si="5"/>
        <v>28.13</v>
      </c>
      <c r="E34" s="1">
        <f t="shared" si="6"/>
        <v>3210.2103205099115</v>
      </c>
      <c r="F34" s="1"/>
      <c r="G34" s="1">
        <v>0.1</v>
      </c>
      <c r="H34" s="1">
        <f t="shared" si="0"/>
        <v>11.412052330287636</v>
      </c>
      <c r="I34" s="1">
        <f t="shared" si="1"/>
        <v>3221.6223728401992</v>
      </c>
      <c r="J34" s="1">
        <f>Tabela13[[#This Row],[Div R$]]/Tabela13[[#This Row],[Valor Base]]</f>
        <v>3.554923569143264E-3</v>
      </c>
      <c r="K34" s="1"/>
      <c r="L34" s="19">
        <f t="shared" si="2"/>
        <v>3222.6223728401992</v>
      </c>
      <c r="M34" s="47">
        <v>1</v>
      </c>
      <c r="N34" s="54"/>
    </row>
    <row r="35" spans="1:14" x14ac:dyDescent="0.3">
      <c r="A35" s="12">
        <f t="shared" si="8"/>
        <v>33</v>
      </c>
      <c r="B35" s="1">
        <f t="shared" si="9"/>
        <v>46707</v>
      </c>
      <c r="C35" s="2">
        <f t="shared" si="7"/>
        <v>114.56176227658014</v>
      </c>
      <c r="D35" s="1">
        <f t="shared" si="5"/>
        <v>28.13</v>
      </c>
      <c r="E35" s="1">
        <f t="shared" si="6"/>
        <v>3222.6223728401992</v>
      </c>
      <c r="F35" s="1"/>
      <c r="G35" s="1">
        <v>0.1</v>
      </c>
      <c r="H35" s="1">
        <f t="shared" si="0"/>
        <v>11.456176227658014</v>
      </c>
      <c r="I35" s="1">
        <f t="shared" si="1"/>
        <v>3234.0785490678572</v>
      </c>
      <c r="J35" s="1">
        <f>Tabela13[[#This Row],[Div R$]]/Tabela13[[#This Row],[Valor Base]]</f>
        <v>3.5549235691432635E-3</v>
      </c>
      <c r="K35" s="1"/>
      <c r="L35" s="19">
        <f t="shared" si="2"/>
        <v>3235.0785490678572</v>
      </c>
      <c r="M35" s="47">
        <v>1</v>
      </c>
      <c r="N35" s="54"/>
    </row>
    <row r="36" spans="1:14" x14ac:dyDescent="0.3">
      <c r="A36" s="12">
        <f t="shared" si="8"/>
        <v>34</v>
      </c>
      <c r="B36" s="1">
        <f t="shared" si="9"/>
        <v>46737</v>
      </c>
      <c r="C36" s="2">
        <f t="shared" si="7"/>
        <v>115.00456982111118</v>
      </c>
      <c r="D36" s="1">
        <f t="shared" si="5"/>
        <v>28.13</v>
      </c>
      <c r="E36" s="1">
        <f t="shared" si="6"/>
        <v>3235.0785490678572</v>
      </c>
      <c r="F36" s="1"/>
      <c r="G36" s="1">
        <v>0.1</v>
      </c>
      <c r="H36" s="1">
        <f t="shared" si="0"/>
        <v>11.500456982111118</v>
      </c>
      <c r="I36" s="1">
        <f t="shared" si="1"/>
        <v>3246.5790060499685</v>
      </c>
      <c r="J36" s="1">
        <f>Tabela13[[#This Row],[Div R$]]/Tabela13[[#This Row],[Valor Base]]</f>
        <v>3.5549235691432635E-3</v>
      </c>
      <c r="K36" s="1"/>
      <c r="L36" s="19">
        <f t="shared" si="2"/>
        <v>3247.5790060499685</v>
      </c>
      <c r="M36" s="47">
        <v>1</v>
      </c>
      <c r="N36" s="53" t="s">
        <v>33</v>
      </c>
    </row>
    <row r="37" spans="1:14" x14ac:dyDescent="0.3">
      <c r="A37" s="12">
        <f t="shared" si="8"/>
        <v>35</v>
      </c>
      <c r="B37" s="1">
        <f t="shared" si="9"/>
        <v>46767</v>
      </c>
      <c r="C37" s="2">
        <f t="shared" si="7"/>
        <v>115.44895151261886</v>
      </c>
      <c r="D37" s="1">
        <f t="shared" si="5"/>
        <v>28.13</v>
      </c>
      <c r="E37" s="1">
        <f t="shared" si="6"/>
        <v>3247.5790060499685</v>
      </c>
      <c r="F37" s="1"/>
      <c r="G37" s="1">
        <v>0.1</v>
      </c>
      <c r="H37" s="1">
        <f t="shared" si="0"/>
        <v>11.544895151261887</v>
      </c>
      <c r="I37" s="1">
        <f t="shared" si="1"/>
        <v>3259.1239012012302</v>
      </c>
      <c r="J37" s="1">
        <f>Tabela13[[#This Row],[Div R$]]/Tabela13[[#This Row],[Valor Base]]</f>
        <v>3.554923569143264E-3</v>
      </c>
      <c r="K37" s="1"/>
      <c r="L37" s="19">
        <f t="shared" si="2"/>
        <v>3260.1239012012302</v>
      </c>
      <c r="M37" s="47">
        <v>1</v>
      </c>
      <c r="N37" s="54"/>
    </row>
    <row r="38" spans="1:14" ht="15" thickBot="1" x14ac:dyDescent="0.35">
      <c r="A38" s="14">
        <f t="shared" si="8"/>
        <v>36</v>
      </c>
      <c r="B38" s="16">
        <f t="shared" si="9"/>
        <v>46797</v>
      </c>
      <c r="C38" s="17">
        <f t="shared" si="7"/>
        <v>115.89491294707537</v>
      </c>
      <c r="D38" s="16">
        <f t="shared" si="5"/>
        <v>28.13</v>
      </c>
      <c r="E38" s="16">
        <f t="shared" si="6"/>
        <v>3260.1239012012302</v>
      </c>
      <c r="F38" s="16"/>
      <c r="G38" s="16">
        <v>0.1</v>
      </c>
      <c r="H38" s="16">
        <f t="shared" si="0"/>
        <v>11.589491294707537</v>
      </c>
      <c r="I38" s="16">
        <f t="shared" si="1"/>
        <v>3271.7133924959376</v>
      </c>
      <c r="J38" s="16">
        <f>Tabela13[[#This Row],[Div R$]]/Tabela13[[#This Row],[Valor Base]]</f>
        <v>3.5549235691432635E-3</v>
      </c>
      <c r="K38" s="16"/>
      <c r="L38" s="20">
        <f t="shared" si="2"/>
        <v>3272.7133924959376</v>
      </c>
      <c r="M38" s="51">
        <v>1</v>
      </c>
      <c r="N38" s="54"/>
    </row>
    <row r="39" spans="1:14" x14ac:dyDescent="0.3">
      <c r="A39" s="2"/>
      <c r="C39" s="2"/>
      <c r="H39" s="1"/>
      <c r="M39" s="1"/>
      <c r="N39" s="1"/>
    </row>
  </sheetData>
  <pageMargins left="0.7" right="0.7" top="0.75" bottom="0.75" header="0.3" footer="0.3"/>
  <ignoredErrors>
    <ignoredError sqref="C3:C9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opLeftCell="A5" workbookViewId="0">
      <selection activeCell="I12" sqref="I12"/>
    </sheetView>
  </sheetViews>
  <sheetFormatPr defaultRowHeight="14.4" x14ac:dyDescent="0.3"/>
  <cols>
    <col min="1" max="1" width="5.109375" style="2" customWidth="1"/>
    <col min="2" max="3" width="13" bestFit="1" customWidth="1"/>
    <col min="4" max="4" width="12" customWidth="1"/>
    <col min="5" max="5" width="12" style="2" customWidth="1"/>
    <col min="6" max="6" width="12" customWidth="1"/>
    <col min="7" max="7" width="10.33203125" style="1" bestFit="1" customWidth="1"/>
    <col min="8" max="8" width="13" bestFit="1" customWidth="1"/>
    <col min="9" max="9" width="13.88671875" customWidth="1"/>
    <col min="10" max="10" width="14.33203125" style="1" bestFit="1" customWidth="1"/>
    <col min="12" max="12" width="11.88671875" bestFit="1" customWidth="1"/>
  </cols>
  <sheetData>
    <row r="1" spans="1:12" x14ac:dyDescent="0.3">
      <c r="A1" s="2" t="s">
        <v>0</v>
      </c>
      <c r="B1" t="s">
        <v>1</v>
      </c>
      <c r="C1" t="s">
        <v>4</v>
      </c>
      <c r="D1" t="s">
        <v>3</v>
      </c>
      <c r="E1" s="3" t="s">
        <v>2</v>
      </c>
      <c r="F1" s="4" t="s">
        <v>5</v>
      </c>
      <c r="G1" s="1" t="s">
        <v>6</v>
      </c>
      <c r="H1" t="s">
        <v>7</v>
      </c>
      <c r="I1" t="s">
        <v>8</v>
      </c>
      <c r="J1" s="1" t="s">
        <v>9</v>
      </c>
    </row>
    <row r="2" spans="1:12" s="7" customFormat="1" x14ac:dyDescent="0.3">
      <c r="A2" s="5"/>
      <c r="B2" s="6"/>
      <c r="E2" s="5"/>
      <c r="G2" s="6"/>
      <c r="J2" s="6"/>
    </row>
    <row r="3" spans="1:12" x14ac:dyDescent="0.3">
      <c r="A3" s="8">
        <v>1</v>
      </c>
      <c r="B3" s="9">
        <v>45747</v>
      </c>
      <c r="C3" s="10">
        <v>1798.51</v>
      </c>
      <c r="D3" s="10">
        <v>6.74</v>
      </c>
      <c r="E3" s="11">
        <f>$C3/$D3</f>
        <v>266.84124629080117</v>
      </c>
      <c r="F3" s="24">
        <v>0.08</v>
      </c>
      <c r="G3" s="10">
        <f>$E3*$F3</f>
        <v>21.347299703264095</v>
      </c>
      <c r="H3" s="10">
        <f t="shared" ref="H3:H19" si="0">$C3+$G3</f>
        <v>1819.8572997032641</v>
      </c>
      <c r="I3" s="18">
        <f t="shared" ref="I3:I38" si="1">$H3+$J3</f>
        <v>3893.4172997032638</v>
      </c>
      <c r="J3" s="21">
        <v>2073.56</v>
      </c>
      <c r="L3" s="1"/>
    </row>
    <row r="4" spans="1:12" x14ac:dyDescent="0.3">
      <c r="A4" s="12">
        <f t="shared" ref="A4:A19" si="2">$A3+1</f>
        <v>2</v>
      </c>
      <c r="B4" s="13">
        <f t="shared" ref="B4:B19" si="3">$B3+30</f>
        <v>45777</v>
      </c>
      <c r="C4" s="1">
        <f>I3</f>
        <v>3893.4172997032638</v>
      </c>
      <c r="D4" s="1">
        <v>6.99</v>
      </c>
      <c r="E4" s="2">
        <f>$C4/$D4</f>
        <v>556.99818307628948</v>
      </c>
      <c r="F4" s="25">
        <v>8.3419999999999994E-2</v>
      </c>
      <c r="G4" s="1">
        <v>0.1</v>
      </c>
      <c r="H4" s="1">
        <f t="shared" si="0"/>
        <v>3893.5172997032637</v>
      </c>
      <c r="I4" s="19">
        <f t="shared" si="1"/>
        <v>3949.4372997032638</v>
      </c>
      <c r="J4" s="22">
        <v>55.92</v>
      </c>
    </row>
    <row r="5" spans="1:12" x14ac:dyDescent="0.3">
      <c r="A5" s="12">
        <f t="shared" si="2"/>
        <v>3</v>
      </c>
      <c r="B5" s="13">
        <f t="shared" si="3"/>
        <v>45807</v>
      </c>
      <c r="C5" s="1">
        <f t="shared" ref="C5:C38" si="4">$I4</f>
        <v>3949.4372997032638</v>
      </c>
      <c r="D5" s="1">
        <v>6.99</v>
      </c>
      <c r="E5" s="2">
        <f>$C5/$D5</f>
        <v>565.01248922793468</v>
      </c>
      <c r="F5" s="25">
        <v>0.08</v>
      </c>
      <c r="G5" s="1">
        <f t="shared" ref="G5:G19" si="5">$E5*$F5</f>
        <v>45.200999138234778</v>
      </c>
      <c r="H5" s="1">
        <f t="shared" si="0"/>
        <v>3994.6382988414985</v>
      </c>
      <c r="I5" s="19">
        <f t="shared" si="1"/>
        <v>3994.6382988414985</v>
      </c>
      <c r="J5" s="22">
        <v>0</v>
      </c>
    </row>
    <row r="6" spans="1:12" x14ac:dyDescent="0.3">
      <c r="A6" s="12">
        <f t="shared" si="2"/>
        <v>4</v>
      </c>
      <c r="B6" s="13">
        <f t="shared" si="3"/>
        <v>45837</v>
      </c>
      <c r="C6" s="1">
        <f t="shared" si="4"/>
        <v>3994.6382988414985</v>
      </c>
      <c r="D6" s="1">
        <v>6.74</v>
      </c>
      <c r="E6" s="2">
        <f>$C6/$D6</f>
        <v>592.67630546609769</v>
      </c>
      <c r="F6" s="25">
        <v>0.08</v>
      </c>
      <c r="G6" s="1">
        <f t="shared" si="5"/>
        <v>47.414104437287818</v>
      </c>
      <c r="H6" s="1">
        <f t="shared" si="0"/>
        <v>4042.0524032787862</v>
      </c>
      <c r="I6" s="19">
        <f t="shared" si="1"/>
        <v>4042.0524032787862</v>
      </c>
      <c r="J6" s="22">
        <v>0</v>
      </c>
    </row>
    <row r="7" spans="1:12" x14ac:dyDescent="0.3">
      <c r="A7" s="12">
        <f t="shared" si="2"/>
        <v>5</v>
      </c>
      <c r="B7" s="13">
        <f t="shared" si="3"/>
        <v>45867</v>
      </c>
      <c r="C7" s="1">
        <f t="shared" si="4"/>
        <v>4042.0524032787862</v>
      </c>
      <c r="D7" s="1">
        <v>6.86</v>
      </c>
      <c r="E7" s="2">
        <f t="shared" ref="E7:E19" si="6">C7/D7</f>
        <v>589.2204669502604</v>
      </c>
      <c r="F7" s="25">
        <v>0.08</v>
      </c>
      <c r="G7" s="1">
        <f t="shared" si="5"/>
        <v>47.137637356020832</v>
      </c>
      <c r="H7" s="1">
        <f t="shared" si="0"/>
        <v>4089.1900406348068</v>
      </c>
      <c r="I7" s="19">
        <f t="shared" si="1"/>
        <v>9131.1900406348068</v>
      </c>
      <c r="J7" s="22">
        <v>5042</v>
      </c>
    </row>
    <row r="8" spans="1:12" x14ac:dyDescent="0.3">
      <c r="A8" s="12">
        <f t="shared" si="2"/>
        <v>6</v>
      </c>
      <c r="B8" s="13">
        <f t="shared" si="3"/>
        <v>45897</v>
      </c>
      <c r="C8" s="1">
        <f t="shared" si="4"/>
        <v>9131.1900406348068</v>
      </c>
      <c r="D8" s="1">
        <v>6.74</v>
      </c>
      <c r="E8" s="2">
        <f t="shared" si="6"/>
        <v>1354.7759704205944</v>
      </c>
      <c r="F8" s="25">
        <v>0.08</v>
      </c>
      <c r="G8" s="1">
        <f t="shared" si="5"/>
        <v>108.38207763364755</v>
      </c>
      <c r="H8" s="1">
        <f t="shared" si="0"/>
        <v>9239.5721182684538</v>
      </c>
      <c r="I8" s="19">
        <f t="shared" si="1"/>
        <v>9239.5721182684538</v>
      </c>
      <c r="J8" s="22">
        <v>0</v>
      </c>
    </row>
    <row r="9" spans="1:12" x14ac:dyDescent="0.3">
      <c r="A9" s="12">
        <f t="shared" si="2"/>
        <v>7</v>
      </c>
      <c r="B9" s="13">
        <f t="shared" si="3"/>
        <v>45927</v>
      </c>
      <c r="C9" s="1">
        <f t="shared" si="4"/>
        <v>9239.5721182684538</v>
      </c>
      <c r="D9" s="1">
        <v>6.74</v>
      </c>
      <c r="E9" s="2">
        <f t="shared" si="6"/>
        <v>1370.8563973692067</v>
      </c>
      <c r="F9" s="25">
        <v>0.08</v>
      </c>
      <c r="G9" s="1">
        <f t="shared" si="5"/>
        <v>109.66851178953654</v>
      </c>
      <c r="H9" s="1">
        <f t="shared" si="0"/>
        <v>9349.2406300579896</v>
      </c>
      <c r="I9" s="19">
        <f t="shared" si="1"/>
        <v>9349.2406300579896</v>
      </c>
      <c r="J9" s="22">
        <v>0</v>
      </c>
    </row>
    <row r="10" spans="1:12" x14ac:dyDescent="0.3">
      <c r="A10" s="12">
        <f t="shared" si="2"/>
        <v>8</v>
      </c>
      <c r="B10" s="13">
        <f t="shared" si="3"/>
        <v>45957</v>
      </c>
      <c r="C10" s="1">
        <f t="shared" si="4"/>
        <v>9349.2406300579896</v>
      </c>
      <c r="D10" s="1">
        <v>6.74</v>
      </c>
      <c r="E10" s="2">
        <f t="shared" si="6"/>
        <v>1387.127689919583</v>
      </c>
      <c r="F10" s="25">
        <v>0.08</v>
      </c>
      <c r="G10" s="1">
        <f t="shared" si="5"/>
        <v>110.97021519356664</v>
      </c>
      <c r="H10" s="1">
        <f t="shared" si="0"/>
        <v>9460.2108452515567</v>
      </c>
      <c r="I10" s="19">
        <f t="shared" si="1"/>
        <v>9460.2108452515567</v>
      </c>
      <c r="J10" s="22">
        <v>0</v>
      </c>
    </row>
    <row r="11" spans="1:12" x14ac:dyDescent="0.3">
      <c r="A11" s="12">
        <f t="shared" si="2"/>
        <v>9</v>
      </c>
      <c r="B11" s="13">
        <f t="shared" si="3"/>
        <v>45987</v>
      </c>
      <c r="C11" s="1">
        <f t="shared" si="4"/>
        <v>9460.2108452515567</v>
      </c>
      <c r="D11" s="1">
        <v>6.74</v>
      </c>
      <c r="E11" s="2">
        <f t="shared" si="6"/>
        <v>1403.5921135388066</v>
      </c>
      <c r="F11" s="25">
        <v>0.08</v>
      </c>
      <c r="G11" s="1">
        <f t="shared" si="5"/>
        <v>112.28736908310454</v>
      </c>
      <c r="H11" s="1">
        <f t="shared" si="0"/>
        <v>9572.4982143346606</v>
      </c>
      <c r="I11" s="19">
        <f t="shared" si="1"/>
        <v>9572.4982143346606</v>
      </c>
      <c r="J11" s="22">
        <v>0</v>
      </c>
    </row>
    <row r="12" spans="1:12" x14ac:dyDescent="0.3">
      <c r="A12" s="12">
        <f t="shared" si="2"/>
        <v>10</v>
      </c>
      <c r="B12" s="13">
        <f t="shared" si="3"/>
        <v>46017</v>
      </c>
      <c r="C12" s="1">
        <f t="shared" si="4"/>
        <v>9572.4982143346606</v>
      </c>
      <c r="D12" s="1">
        <v>6.74</v>
      </c>
      <c r="E12" s="2">
        <f t="shared" si="6"/>
        <v>1420.2519605837774</v>
      </c>
      <c r="F12" s="25">
        <v>0.08</v>
      </c>
      <c r="G12" s="1">
        <f t="shared" si="5"/>
        <v>113.6201568467022</v>
      </c>
      <c r="H12" s="1">
        <f t="shared" si="0"/>
        <v>9686.1183711813628</v>
      </c>
      <c r="I12" s="19">
        <f t="shared" si="1"/>
        <v>9686.1183711813628</v>
      </c>
      <c r="J12" s="22">
        <v>0</v>
      </c>
    </row>
    <row r="13" spans="1:12" x14ac:dyDescent="0.3">
      <c r="A13" s="12">
        <f t="shared" si="2"/>
        <v>11</v>
      </c>
      <c r="B13" s="13">
        <f t="shared" si="3"/>
        <v>46047</v>
      </c>
      <c r="C13" s="1">
        <f t="shared" si="4"/>
        <v>9686.1183711813628</v>
      </c>
      <c r="D13" s="1">
        <v>6.74</v>
      </c>
      <c r="E13" s="2">
        <f t="shared" si="6"/>
        <v>1437.1095506203801</v>
      </c>
      <c r="F13" s="25">
        <v>0.08</v>
      </c>
      <c r="G13" s="1">
        <f t="shared" si="5"/>
        <v>114.96876404963041</v>
      </c>
      <c r="H13" s="1">
        <f t="shared" si="0"/>
        <v>9801.0871352309932</v>
      </c>
      <c r="I13" s="19">
        <f t="shared" si="1"/>
        <v>9801.0871352309932</v>
      </c>
      <c r="J13" s="22">
        <v>0</v>
      </c>
    </row>
    <row r="14" spans="1:12" x14ac:dyDescent="0.3">
      <c r="A14" s="14">
        <f t="shared" si="2"/>
        <v>12</v>
      </c>
      <c r="B14" s="15">
        <f t="shared" si="3"/>
        <v>46077</v>
      </c>
      <c r="C14" s="16">
        <f t="shared" si="4"/>
        <v>9801.0871352309932</v>
      </c>
      <c r="D14" s="16">
        <v>6.74</v>
      </c>
      <c r="E14" s="17">
        <f t="shared" si="6"/>
        <v>1454.167230746438</v>
      </c>
      <c r="F14" s="26">
        <v>0.08</v>
      </c>
      <c r="G14" s="16">
        <f t="shared" si="5"/>
        <v>116.33337845971505</v>
      </c>
      <c r="H14" s="16">
        <f t="shared" si="0"/>
        <v>9917.4205136907076</v>
      </c>
      <c r="I14" s="19">
        <f t="shared" si="1"/>
        <v>9917.4205136907076</v>
      </c>
      <c r="J14" s="23">
        <v>0</v>
      </c>
    </row>
    <row r="15" spans="1:12" x14ac:dyDescent="0.3">
      <c r="A15" s="12">
        <f t="shared" si="2"/>
        <v>13</v>
      </c>
      <c r="B15" s="13">
        <f t="shared" si="3"/>
        <v>46107</v>
      </c>
      <c r="C15" s="1">
        <f t="shared" si="4"/>
        <v>9917.4205136907076</v>
      </c>
      <c r="D15" s="1">
        <v>6.74</v>
      </c>
      <c r="E15" s="2">
        <f t="shared" si="6"/>
        <v>1471.4273759185025</v>
      </c>
      <c r="F15" s="25">
        <v>0.08</v>
      </c>
      <c r="G15" s="1">
        <f t="shared" si="5"/>
        <v>117.71419007348021</v>
      </c>
      <c r="H15" s="1">
        <f t="shared" si="0"/>
        <v>10035.134703764188</v>
      </c>
      <c r="I15" s="18">
        <f t="shared" si="1"/>
        <v>10035.134703764188</v>
      </c>
      <c r="J15" s="22"/>
    </row>
    <row r="16" spans="1:12" x14ac:dyDescent="0.3">
      <c r="A16" s="12">
        <f t="shared" si="2"/>
        <v>14</v>
      </c>
      <c r="B16" s="13">
        <f t="shared" si="3"/>
        <v>46137</v>
      </c>
      <c r="C16" s="1">
        <f t="shared" si="4"/>
        <v>10035.134703764188</v>
      </c>
      <c r="D16" s="1">
        <v>6.74</v>
      </c>
      <c r="E16" s="2">
        <f t="shared" si="6"/>
        <v>1488.8923892825205</v>
      </c>
      <c r="F16" s="25">
        <v>0.08</v>
      </c>
      <c r="G16" s="1">
        <f t="shared" si="5"/>
        <v>119.11139114260165</v>
      </c>
      <c r="H16" s="1">
        <f t="shared" si="0"/>
        <v>10154.24609490679</v>
      </c>
      <c r="I16" s="19">
        <f t="shared" si="1"/>
        <v>10154.24609490679</v>
      </c>
      <c r="J16" s="22">
        <v>0</v>
      </c>
    </row>
    <row r="17" spans="1:10" x14ac:dyDescent="0.3">
      <c r="A17" s="12">
        <f t="shared" si="2"/>
        <v>15</v>
      </c>
      <c r="B17" s="13">
        <f t="shared" si="3"/>
        <v>46167</v>
      </c>
      <c r="C17" s="1">
        <f t="shared" si="4"/>
        <v>10154.24609490679</v>
      </c>
      <c r="D17" s="1">
        <v>6.74</v>
      </c>
      <c r="E17" s="2">
        <f t="shared" si="6"/>
        <v>1506.5647025084259</v>
      </c>
      <c r="F17" s="25">
        <v>0.08</v>
      </c>
      <c r="G17" s="1">
        <f t="shared" si="5"/>
        <v>120.52517620067407</v>
      </c>
      <c r="H17" s="1">
        <f t="shared" si="0"/>
        <v>10274.771271107464</v>
      </c>
      <c r="I17" s="19">
        <f t="shared" si="1"/>
        <v>10274.771271107464</v>
      </c>
      <c r="J17" s="22">
        <v>0</v>
      </c>
    </row>
    <row r="18" spans="1:10" x14ac:dyDescent="0.3">
      <c r="A18" s="12">
        <f t="shared" si="2"/>
        <v>16</v>
      </c>
      <c r="B18" s="13">
        <f t="shared" si="3"/>
        <v>46197</v>
      </c>
      <c r="C18" s="1">
        <f t="shared" si="4"/>
        <v>10274.771271107464</v>
      </c>
      <c r="D18" s="1">
        <v>6.74</v>
      </c>
      <c r="E18" s="2">
        <f t="shared" si="6"/>
        <v>1524.4467761287037</v>
      </c>
      <c r="F18" s="25">
        <v>0.08</v>
      </c>
      <c r="G18" s="1">
        <f t="shared" si="5"/>
        <v>121.9557420902963</v>
      </c>
      <c r="H18" s="1">
        <f t="shared" si="0"/>
        <v>10396.72701319776</v>
      </c>
      <c r="I18" s="19">
        <f t="shared" si="1"/>
        <v>10396.72701319776</v>
      </c>
      <c r="J18" s="22">
        <v>0</v>
      </c>
    </row>
    <row r="19" spans="1:10" x14ac:dyDescent="0.3">
      <c r="A19" s="12">
        <f t="shared" si="2"/>
        <v>17</v>
      </c>
      <c r="B19" s="13">
        <f t="shared" si="3"/>
        <v>46227</v>
      </c>
      <c r="C19" s="1">
        <f t="shared" si="4"/>
        <v>10396.72701319776</v>
      </c>
      <c r="D19" s="1">
        <v>6.74</v>
      </c>
      <c r="E19" s="2">
        <f t="shared" si="6"/>
        <v>1542.5410998809732</v>
      </c>
      <c r="F19" s="25">
        <v>0.08</v>
      </c>
      <c r="G19" s="1">
        <f t="shared" si="5"/>
        <v>123.40328799047786</v>
      </c>
      <c r="H19" s="1">
        <f t="shared" si="0"/>
        <v>10520.130301188237</v>
      </c>
      <c r="I19" s="19">
        <f t="shared" si="1"/>
        <v>10520.130301188237</v>
      </c>
      <c r="J19" s="22">
        <v>0</v>
      </c>
    </row>
    <row r="20" spans="1:10" x14ac:dyDescent="0.3">
      <c r="A20" s="12">
        <f t="shared" ref="A20:A30" si="7">$A19+1</f>
        <v>18</v>
      </c>
      <c r="B20" s="13">
        <f t="shared" ref="B20:B30" si="8">$B19+30</f>
        <v>46257</v>
      </c>
      <c r="C20" s="1">
        <f t="shared" si="4"/>
        <v>10520.130301188237</v>
      </c>
      <c r="D20" s="1">
        <v>6.74</v>
      </c>
      <c r="E20" s="2">
        <f t="shared" ref="E20:E30" si="9">C20/D20</f>
        <v>1560.8501930546345</v>
      </c>
      <c r="F20" s="25">
        <v>0.08</v>
      </c>
      <c r="G20" s="1">
        <f t="shared" ref="G20:G38" si="10">$E20*$F20</f>
        <v>124.86801544437076</v>
      </c>
      <c r="H20" s="1">
        <f t="shared" ref="H20:H38" si="11">$C20+$G20</f>
        <v>10644.998316632607</v>
      </c>
      <c r="I20" s="19">
        <f t="shared" si="1"/>
        <v>10644.998316632607</v>
      </c>
      <c r="J20" s="22">
        <v>0</v>
      </c>
    </row>
    <row r="21" spans="1:10" x14ac:dyDescent="0.3">
      <c r="A21" s="12">
        <f t="shared" si="7"/>
        <v>19</v>
      </c>
      <c r="B21" s="13">
        <f t="shared" si="8"/>
        <v>46287</v>
      </c>
      <c r="C21" s="1">
        <f t="shared" si="4"/>
        <v>10644.998316632607</v>
      </c>
      <c r="D21" s="1">
        <v>6.74</v>
      </c>
      <c r="E21" s="2">
        <f t="shared" si="9"/>
        <v>1579.376604841633</v>
      </c>
      <c r="F21" s="25">
        <v>0.08</v>
      </c>
      <c r="G21" s="1">
        <f t="shared" si="10"/>
        <v>126.35012838733064</v>
      </c>
      <c r="H21" s="1">
        <f t="shared" si="11"/>
        <v>10771.348445019938</v>
      </c>
      <c r="I21" s="19">
        <f t="shared" si="1"/>
        <v>10771.348445019938</v>
      </c>
      <c r="J21" s="22">
        <v>0</v>
      </c>
    </row>
    <row r="22" spans="1:10" x14ac:dyDescent="0.3">
      <c r="A22" s="12">
        <f t="shared" si="7"/>
        <v>20</v>
      </c>
      <c r="B22" s="13">
        <f t="shared" si="8"/>
        <v>46317</v>
      </c>
      <c r="C22" s="1">
        <f t="shared" si="4"/>
        <v>10771.348445019938</v>
      </c>
      <c r="D22" s="1">
        <v>6.74</v>
      </c>
      <c r="E22" s="2">
        <f t="shared" si="9"/>
        <v>1598.1229146913854</v>
      </c>
      <c r="F22" s="25">
        <v>0.08</v>
      </c>
      <c r="G22" s="1">
        <f t="shared" si="10"/>
        <v>127.84983317531083</v>
      </c>
      <c r="H22" s="1">
        <f t="shared" si="11"/>
        <v>10899.198278195248</v>
      </c>
      <c r="I22" s="19">
        <f t="shared" si="1"/>
        <v>10899.198278195248</v>
      </c>
      <c r="J22" s="22">
        <v>0</v>
      </c>
    </row>
    <row r="23" spans="1:10" x14ac:dyDescent="0.3">
      <c r="A23" s="12">
        <f t="shared" si="7"/>
        <v>21</v>
      </c>
      <c r="B23" s="13">
        <f t="shared" si="8"/>
        <v>46347</v>
      </c>
      <c r="C23" s="1">
        <f t="shared" si="4"/>
        <v>10899.198278195248</v>
      </c>
      <c r="D23" s="1">
        <v>6.74</v>
      </c>
      <c r="E23" s="2">
        <f t="shared" si="9"/>
        <v>1617.0917326699182</v>
      </c>
      <c r="F23" s="25">
        <v>0.08</v>
      </c>
      <c r="G23" s="1">
        <f t="shared" si="10"/>
        <v>129.36733861359346</v>
      </c>
      <c r="H23" s="1">
        <f t="shared" si="11"/>
        <v>11028.565616808843</v>
      </c>
      <c r="I23" s="19">
        <f t="shared" si="1"/>
        <v>11028.565616808843</v>
      </c>
      <c r="J23" s="22">
        <v>0</v>
      </c>
    </row>
    <row r="24" spans="1:10" x14ac:dyDescent="0.3">
      <c r="A24" s="12">
        <f t="shared" si="7"/>
        <v>22</v>
      </c>
      <c r="B24" s="13">
        <f t="shared" si="8"/>
        <v>46377</v>
      </c>
      <c r="C24" s="1">
        <f t="shared" si="4"/>
        <v>11028.565616808843</v>
      </c>
      <c r="D24" s="1">
        <v>6.74</v>
      </c>
      <c r="E24" s="2">
        <f t="shared" si="9"/>
        <v>1636.2856998232703</v>
      </c>
      <c r="F24" s="25">
        <v>0.08</v>
      </c>
      <c r="G24" s="1">
        <f t="shared" si="10"/>
        <v>130.90285598586163</v>
      </c>
      <c r="H24" s="1">
        <f t="shared" si="11"/>
        <v>11159.468472794704</v>
      </c>
      <c r="I24" s="19">
        <f t="shared" si="1"/>
        <v>11159.468472794704</v>
      </c>
      <c r="J24" s="22">
        <v>0</v>
      </c>
    </row>
    <row r="25" spans="1:10" x14ac:dyDescent="0.3">
      <c r="A25" s="12">
        <f t="shared" si="7"/>
        <v>23</v>
      </c>
      <c r="B25" s="13">
        <f t="shared" si="8"/>
        <v>46407</v>
      </c>
      <c r="C25" s="1">
        <f t="shared" si="4"/>
        <v>11159.468472794704</v>
      </c>
      <c r="D25" s="1">
        <v>6.74</v>
      </c>
      <c r="E25" s="2">
        <f t="shared" si="9"/>
        <v>1655.7074885452082</v>
      </c>
      <c r="F25" s="25">
        <v>0.08</v>
      </c>
      <c r="G25" s="1">
        <f t="shared" si="10"/>
        <v>132.45659908361665</v>
      </c>
      <c r="H25" s="1">
        <f t="shared" si="11"/>
        <v>11291.925071878321</v>
      </c>
      <c r="I25" s="19">
        <f t="shared" si="1"/>
        <v>11291.925071878321</v>
      </c>
      <c r="J25" s="22">
        <v>0</v>
      </c>
    </row>
    <row r="26" spans="1:10" x14ac:dyDescent="0.3">
      <c r="A26" s="12">
        <f t="shared" si="7"/>
        <v>24</v>
      </c>
      <c r="B26" s="13">
        <f t="shared" si="8"/>
        <v>46437</v>
      </c>
      <c r="C26" s="1">
        <f t="shared" si="4"/>
        <v>11291.925071878321</v>
      </c>
      <c r="D26" s="1">
        <v>6.74</v>
      </c>
      <c r="E26" s="2">
        <f t="shared" si="9"/>
        <v>1675.3598029493057</v>
      </c>
      <c r="F26" s="25">
        <v>0.08</v>
      </c>
      <c r="G26" s="1">
        <f t="shared" si="10"/>
        <v>134.02878423594447</v>
      </c>
      <c r="H26" s="1">
        <f t="shared" si="11"/>
        <v>11425.953856114265</v>
      </c>
      <c r="I26" s="19">
        <f t="shared" si="1"/>
        <v>11425.953856114265</v>
      </c>
      <c r="J26" s="22">
        <v>0</v>
      </c>
    </row>
    <row r="27" spans="1:10" x14ac:dyDescent="0.3">
      <c r="A27" s="8">
        <f t="shared" si="7"/>
        <v>25</v>
      </c>
      <c r="B27" s="9">
        <f t="shared" si="8"/>
        <v>46467</v>
      </c>
      <c r="C27" s="10">
        <f t="shared" si="4"/>
        <v>11425.953856114265</v>
      </c>
      <c r="D27" s="10">
        <v>6.74</v>
      </c>
      <c r="E27" s="11">
        <f t="shared" si="9"/>
        <v>1695.2453792454398</v>
      </c>
      <c r="F27" s="24">
        <v>0.08</v>
      </c>
      <c r="G27" s="10">
        <f t="shared" si="10"/>
        <v>135.61963033963519</v>
      </c>
      <c r="H27" s="10">
        <f t="shared" si="11"/>
        <v>11561.573486453901</v>
      </c>
      <c r="I27" s="18">
        <f t="shared" si="1"/>
        <v>11561.573486453901</v>
      </c>
      <c r="J27" s="21">
        <v>0</v>
      </c>
    </row>
    <row r="28" spans="1:10" x14ac:dyDescent="0.3">
      <c r="A28" s="12">
        <f t="shared" si="7"/>
        <v>26</v>
      </c>
      <c r="B28" s="13">
        <f t="shared" si="8"/>
        <v>46497</v>
      </c>
      <c r="C28" s="1">
        <f t="shared" si="4"/>
        <v>11561.573486453901</v>
      </c>
      <c r="D28" s="1">
        <v>6.74</v>
      </c>
      <c r="E28" s="2">
        <f t="shared" si="9"/>
        <v>1715.3669861207568</v>
      </c>
      <c r="F28" s="25">
        <v>0.08</v>
      </c>
      <c r="G28" s="1">
        <f t="shared" si="10"/>
        <v>137.22935888966055</v>
      </c>
      <c r="H28" s="1">
        <f t="shared" si="11"/>
        <v>11698.802845343562</v>
      </c>
      <c r="I28" s="19">
        <f t="shared" si="1"/>
        <v>11698.802845343562</v>
      </c>
      <c r="J28" s="22">
        <v>0</v>
      </c>
    </row>
    <row r="29" spans="1:10" x14ac:dyDescent="0.3">
      <c r="A29" s="12">
        <f t="shared" si="7"/>
        <v>27</v>
      </c>
      <c r="B29" s="13">
        <f t="shared" si="8"/>
        <v>46527</v>
      </c>
      <c r="C29" s="1">
        <f t="shared" si="4"/>
        <v>11698.802845343562</v>
      </c>
      <c r="D29" s="1">
        <v>6.74</v>
      </c>
      <c r="E29" s="2">
        <f t="shared" si="9"/>
        <v>1735.7274251251574</v>
      </c>
      <c r="F29" s="25">
        <v>0.08</v>
      </c>
      <c r="G29" s="1">
        <f t="shared" si="10"/>
        <v>138.8581940100126</v>
      </c>
      <c r="H29" s="1">
        <f t="shared" si="11"/>
        <v>11837.661039353574</v>
      </c>
      <c r="I29" s="19">
        <f t="shared" si="1"/>
        <v>11837.661039353574</v>
      </c>
      <c r="J29" s="22">
        <v>0</v>
      </c>
    </row>
    <row r="30" spans="1:10" x14ac:dyDescent="0.3">
      <c r="A30" s="12">
        <f t="shared" si="7"/>
        <v>28</v>
      </c>
      <c r="B30" s="13">
        <f t="shared" si="8"/>
        <v>46557</v>
      </c>
      <c r="C30" s="1">
        <f t="shared" si="4"/>
        <v>11837.661039353574</v>
      </c>
      <c r="D30" s="1">
        <v>6.74</v>
      </c>
      <c r="E30" s="2">
        <f t="shared" si="9"/>
        <v>1756.329531061361</v>
      </c>
      <c r="F30" s="25">
        <v>0.08</v>
      </c>
      <c r="G30" s="1">
        <f t="shared" si="10"/>
        <v>140.50636248490889</v>
      </c>
      <c r="H30" s="1">
        <f t="shared" si="11"/>
        <v>11978.167401838482</v>
      </c>
      <c r="I30" s="19">
        <f t="shared" si="1"/>
        <v>11978.167401838482</v>
      </c>
      <c r="J30" s="22">
        <v>0</v>
      </c>
    </row>
    <row r="31" spans="1:10" x14ac:dyDescent="0.3">
      <c r="A31" s="12">
        <f t="shared" ref="A31:A38" si="12">$A30+1</f>
        <v>29</v>
      </c>
      <c r="B31" s="1">
        <f t="shared" ref="B31:B38" si="13">$B30+30</f>
        <v>46587</v>
      </c>
      <c r="C31" s="1">
        <f t="shared" si="4"/>
        <v>11978.167401838482</v>
      </c>
      <c r="D31" s="1">
        <v>6.74</v>
      </c>
      <c r="E31" s="2">
        <f t="shared" ref="E31:E38" si="14">C31/D31</f>
        <v>1777.1761723795967</v>
      </c>
      <c r="F31" s="25">
        <v>0.08</v>
      </c>
      <c r="G31" s="1">
        <f t="shared" si="10"/>
        <v>142.17409379036775</v>
      </c>
      <c r="H31" s="1">
        <f t="shared" si="11"/>
        <v>12120.341495628849</v>
      </c>
      <c r="I31" s="19">
        <f t="shared" si="1"/>
        <v>12120.341495628849</v>
      </c>
      <c r="J31" s="22">
        <v>0</v>
      </c>
    </row>
    <row r="32" spans="1:10" x14ac:dyDescent="0.3">
      <c r="A32" s="12">
        <f t="shared" si="12"/>
        <v>30</v>
      </c>
      <c r="B32" s="1">
        <f t="shared" si="13"/>
        <v>46617</v>
      </c>
      <c r="C32" s="1">
        <f t="shared" si="4"/>
        <v>12120.341495628849</v>
      </c>
      <c r="D32" s="1">
        <v>6.74</v>
      </c>
      <c r="E32" s="2">
        <f t="shared" si="14"/>
        <v>1798.2702515769804</v>
      </c>
      <c r="F32" s="25">
        <v>0.08</v>
      </c>
      <c r="G32" s="1">
        <f t="shared" si="10"/>
        <v>143.86162012615844</v>
      </c>
      <c r="H32" s="1">
        <f t="shared" si="11"/>
        <v>12264.203115755008</v>
      </c>
      <c r="I32" s="19">
        <f t="shared" si="1"/>
        <v>12264.203115755008</v>
      </c>
      <c r="J32" s="22">
        <v>0</v>
      </c>
    </row>
    <row r="33" spans="1:10" x14ac:dyDescent="0.3">
      <c r="A33" s="12">
        <f t="shared" si="12"/>
        <v>31</v>
      </c>
      <c r="B33" s="1">
        <f t="shared" si="13"/>
        <v>46647</v>
      </c>
      <c r="C33" s="1">
        <f t="shared" si="4"/>
        <v>12264.203115755008</v>
      </c>
      <c r="D33" s="1">
        <v>6.74</v>
      </c>
      <c r="E33" s="2">
        <f t="shared" si="14"/>
        <v>1819.6147056016332</v>
      </c>
      <c r="F33" s="25">
        <v>0.08</v>
      </c>
      <c r="G33" s="1">
        <f t="shared" si="10"/>
        <v>145.56917644813066</v>
      </c>
      <c r="H33" s="1">
        <f t="shared" si="11"/>
        <v>12409.772292203139</v>
      </c>
      <c r="I33" s="19">
        <f t="shared" si="1"/>
        <v>12409.772292203139</v>
      </c>
      <c r="J33" s="22">
        <v>0</v>
      </c>
    </row>
    <row r="34" spans="1:10" x14ac:dyDescent="0.3">
      <c r="A34" s="12">
        <f t="shared" si="12"/>
        <v>32</v>
      </c>
      <c r="B34" s="1">
        <f t="shared" si="13"/>
        <v>46677</v>
      </c>
      <c r="C34" s="1">
        <f t="shared" si="4"/>
        <v>12409.772292203139</v>
      </c>
      <c r="D34" s="1">
        <v>6.74</v>
      </c>
      <c r="E34" s="2">
        <f t="shared" si="14"/>
        <v>1841.2125062615933</v>
      </c>
      <c r="F34" s="25">
        <v>0.08</v>
      </c>
      <c r="G34" s="1">
        <f t="shared" si="10"/>
        <v>147.29700050092745</v>
      </c>
      <c r="H34" s="1">
        <f t="shared" si="11"/>
        <v>12557.069292704067</v>
      </c>
      <c r="I34" s="19">
        <f t="shared" si="1"/>
        <v>12557.069292704067</v>
      </c>
      <c r="J34" s="22">
        <v>0</v>
      </c>
    </row>
    <row r="35" spans="1:10" x14ac:dyDescent="0.3">
      <c r="A35" s="12">
        <f t="shared" si="12"/>
        <v>33</v>
      </c>
      <c r="B35" s="1">
        <f t="shared" si="13"/>
        <v>46707</v>
      </c>
      <c r="C35" s="1">
        <f t="shared" si="4"/>
        <v>12557.069292704067</v>
      </c>
      <c r="D35" s="1">
        <v>6.74</v>
      </c>
      <c r="E35" s="2">
        <f t="shared" si="14"/>
        <v>1863.0666606385855</v>
      </c>
      <c r="F35" s="25">
        <v>0.08</v>
      </c>
      <c r="G35" s="1">
        <f t="shared" si="10"/>
        <v>149.04533285108684</v>
      </c>
      <c r="H35" s="1">
        <f t="shared" si="11"/>
        <v>12706.114625555154</v>
      </c>
      <c r="I35" s="19">
        <f t="shared" si="1"/>
        <v>12706.114625555154</v>
      </c>
      <c r="J35" s="22">
        <v>0</v>
      </c>
    </row>
    <row r="36" spans="1:10" x14ac:dyDescent="0.3">
      <c r="A36" s="12">
        <f t="shared" si="12"/>
        <v>34</v>
      </c>
      <c r="B36" s="1">
        <f t="shared" si="13"/>
        <v>46737</v>
      </c>
      <c r="C36" s="1">
        <f t="shared" si="4"/>
        <v>12706.114625555154</v>
      </c>
      <c r="D36" s="1">
        <v>6.74</v>
      </c>
      <c r="E36" s="2">
        <f t="shared" si="14"/>
        <v>1885.1802115066994</v>
      </c>
      <c r="F36" s="25">
        <v>0.08</v>
      </c>
      <c r="G36" s="1">
        <f t="shared" si="10"/>
        <v>150.81441692053596</v>
      </c>
      <c r="H36" s="1">
        <f t="shared" si="11"/>
        <v>12856.929042475689</v>
      </c>
      <c r="I36" s="19">
        <f t="shared" si="1"/>
        <v>12856.929042475689</v>
      </c>
      <c r="J36" s="22">
        <v>0</v>
      </c>
    </row>
    <row r="37" spans="1:10" x14ac:dyDescent="0.3">
      <c r="A37" s="12">
        <f t="shared" si="12"/>
        <v>35</v>
      </c>
      <c r="B37" s="1">
        <f t="shared" si="13"/>
        <v>46767</v>
      </c>
      <c r="C37" s="1">
        <f t="shared" si="4"/>
        <v>12856.929042475689</v>
      </c>
      <c r="D37" s="1">
        <v>6.74</v>
      </c>
      <c r="E37" s="2">
        <f t="shared" si="14"/>
        <v>1907.5562377560368</v>
      </c>
      <c r="F37" s="25">
        <v>0.08</v>
      </c>
      <c r="G37" s="1">
        <f t="shared" si="10"/>
        <v>152.60449902048296</v>
      </c>
      <c r="H37" s="1">
        <f t="shared" si="11"/>
        <v>13009.533541496172</v>
      </c>
      <c r="I37" s="19">
        <f t="shared" si="1"/>
        <v>13009.533541496172</v>
      </c>
      <c r="J37" s="22">
        <v>0</v>
      </c>
    </row>
    <row r="38" spans="1:10" x14ac:dyDescent="0.3">
      <c r="A38" s="14">
        <f t="shared" si="12"/>
        <v>36</v>
      </c>
      <c r="B38" s="16">
        <f t="shared" si="13"/>
        <v>46797</v>
      </c>
      <c r="C38" s="16">
        <f t="shared" si="4"/>
        <v>13009.533541496172</v>
      </c>
      <c r="D38" s="16">
        <v>6.74</v>
      </c>
      <c r="E38" s="17">
        <f t="shared" si="14"/>
        <v>1930.1978548213904</v>
      </c>
      <c r="F38" s="26">
        <v>0.08</v>
      </c>
      <c r="G38" s="16">
        <f t="shared" si="10"/>
        <v>154.41582838571122</v>
      </c>
      <c r="H38" s="16">
        <f t="shared" si="11"/>
        <v>13163.949369881882</v>
      </c>
      <c r="I38" s="20">
        <f t="shared" si="1"/>
        <v>13163.949369881882</v>
      </c>
      <c r="J38" s="2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8A9F4-D9CE-4F32-8009-760899C9108E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3E22-8D06-42D0-ADA3-EF70AFFEAE54}">
  <dimension ref="A1:AD63"/>
  <sheetViews>
    <sheetView tabSelected="1" topLeftCell="A35" workbookViewId="0">
      <selection activeCell="M61" sqref="M61"/>
    </sheetView>
  </sheetViews>
  <sheetFormatPr defaultRowHeight="14.4" x14ac:dyDescent="0.3"/>
  <cols>
    <col min="1" max="1" width="23.6640625" bestFit="1" customWidth="1"/>
    <col min="2" max="2" width="17.5546875" customWidth="1"/>
    <col min="5" max="5" width="11.5546875" customWidth="1"/>
    <col min="6" max="6" width="13.77734375" customWidth="1"/>
    <col min="7" max="7" width="13.33203125" customWidth="1"/>
    <col min="17" max="17" width="11.77734375" bestFit="1" customWidth="1"/>
    <col min="18" max="18" width="6.88671875" bestFit="1" customWidth="1"/>
    <col min="19" max="19" width="13.21875" bestFit="1" customWidth="1"/>
    <col min="20" max="20" width="16.21875" bestFit="1" customWidth="1"/>
  </cols>
  <sheetData>
    <row r="1" spans="1:30" x14ac:dyDescent="0.3">
      <c r="A1" t="s">
        <v>10</v>
      </c>
    </row>
    <row r="2" spans="1:30" x14ac:dyDescent="0.3">
      <c r="A2" t="s">
        <v>11</v>
      </c>
      <c r="M2" s="64" t="s">
        <v>69</v>
      </c>
      <c r="N2" s="64" t="s">
        <v>70</v>
      </c>
      <c r="O2" t="s">
        <v>71</v>
      </c>
      <c r="P2" s="63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  <c r="V2" t="s">
        <v>78</v>
      </c>
      <c r="W2" t="s">
        <v>79</v>
      </c>
      <c r="X2" t="s">
        <v>80</v>
      </c>
      <c r="Y2" t="s">
        <v>81</v>
      </c>
      <c r="AA2" t="s">
        <v>82</v>
      </c>
      <c r="AB2" t="s">
        <v>83</v>
      </c>
      <c r="AC2" t="s">
        <v>84</v>
      </c>
      <c r="AD2" t="s">
        <v>85</v>
      </c>
    </row>
    <row r="3" spans="1:30" x14ac:dyDescent="0.3">
      <c r="A3" t="s">
        <v>12</v>
      </c>
      <c r="K3" t="s">
        <v>57</v>
      </c>
    </row>
    <row r="4" spans="1:30" x14ac:dyDescent="0.3">
      <c r="A4" t="s">
        <v>13</v>
      </c>
      <c r="K4" t="s">
        <v>58</v>
      </c>
    </row>
    <row r="5" spans="1:30" x14ac:dyDescent="0.3">
      <c r="A5" t="s">
        <v>14</v>
      </c>
      <c r="K5" t="s">
        <v>59</v>
      </c>
    </row>
    <row r="6" spans="1:30" x14ac:dyDescent="0.3">
      <c r="A6" t="s">
        <v>15</v>
      </c>
      <c r="K6" t="s">
        <v>60</v>
      </c>
      <c r="N6" s="56">
        <v>3</v>
      </c>
      <c r="O6" s="56">
        <v>4</v>
      </c>
      <c r="P6" s="56">
        <v>2</v>
      </c>
      <c r="Q6" s="56">
        <v>6</v>
      </c>
      <c r="R6" s="56">
        <v>1</v>
      </c>
      <c r="S6" s="56">
        <v>0</v>
      </c>
      <c r="T6" s="56">
        <v>5</v>
      </c>
    </row>
    <row r="7" spans="1:30" x14ac:dyDescent="0.3">
      <c r="M7" s="56" t="s">
        <v>61</v>
      </c>
      <c r="N7" s="69" t="s">
        <v>62</v>
      </c>
      <c r="O7" s="69" t="s">
        <v>63</v>
      </c>
      <c r="P7" s="75" t="s">
        <v>64</v>
      </c>
      <c r="Q7" s="69" t="s">
        <v>65</v>
      </c>
      <c r="R7" s="75" t="s">
        <v>66</v>
      </c>
      <c r="S7" s="75" t="s">
        <v>67</v>
      </c>
      <c r="T7" s="69" t="s">
        <v>68</v>
      </c>
    </row>
    <row r="8" spans="1:30" x14ac:dyDescent="0.3">
      <c r="A8" s="63" t="s">
        <v>35</v>
      </c>
      <c r="B8" t="s">
        <v>36</v>
      </c>
      <c r="C8" t="s">
        <v>37</v>
      </c>
      <c r="E8" t="s">
        <v>41</v>
      </c>
      <c r="F8" t="s">
        <v>42</v>
      </c>
      <c r="G8" t="s">
        <v>43</v>
      </c>
      <c r="M8" s="60">
        <v>204093</v>
      </c>
      <c r="N8" s="60">
        <v>10214</v>
      </c>
      <c r="O8" s="60">
        <v>7113</v>
      </c>
      <c r="P8" s="60">
        <v>5464</v>
      </c>
      <c r="Q8" s="60">
        <v>12095</v>
      </c>
      <c r="R8" s="60">
        <v>8943</v>
      </c>
      <c r="S8" s="60">
        <v>10208</v>
      </c>
      <c r="T8" s="61">
        <v>7375</v>
      </c>
    </row>
    <row r="9" spans="1:30" x14ac:dyDescent="0.3">
      <c r="A9" t="s">
        <v>38</v>
      </c>
      <c r="B9" t="s">
        <v>39</v>
      </c>
      <c r="C9" t="s">
        <v>40</v>
      </c>
      <c r="E9" t="s">
        <v>44</v>
      </c>
      <c r="F9" t="s">
        <v>45</v>
      </c>
      <c r="G9" t="s">
        <v>46</v>
      </c>
      <c r="M9" s="60">
        <v>11855</v>
      </c>
      <c r="N9" s="62">
        <v>200527</v>
      </c>
      <c r="O9" s="60">
        <v>7750</v>
      </c>
      <c r="P9" s="60">
        <v>11235</v>
      </c>
      <c r="Q9" s="60">
        <v>12107</v>
      </c>
      <c r="R9" s="60">
        <v>9813</v>
      </c>
      <c r="S9" s="60">
        <v>12097</v>
      </c>
      <c r="T9" s="61">
        <v>7438</v>
      </c>
    </row>
    <row r="10" spans="1:30" x14ac:dyDescent="0.3">
      <c r="E10" t="s">
        <v>47</v>
      </c>
      <c r="F10" t="s">
        <v>48</v>
      </c>
      <c r="G10" t="s">
        <v>49</v>
      </c>
      <c r="M10" s="60">
        <v>12192</v>
      </c>
      <c r="N10" s="61">
        <v>202516</v>
      </c>
      <c r="O10" s="61">
        <v>7831</v>
      </c>
      <c r="P10" s="60">
        <v>11855</v>
      </c>
      <c r="Q10" s="61">
        <v>12114</v>
      </c>
      <c r="R10" s="60">
        <v>10166</v>
      </c>
      <c r="S10" s="60">
        <v>13151</v>
      </c>
      <c r="T10" s="61">
        <v>7897</v>
      </c>
    </row>
    <row r="11" spans="1:30" x14ac:dyDescent="0.3">
      <c r="M11" s="57"/>
      <c r="N11" s="61">
        <v>202674</v>
      </c>
      <c r="O11" s="60">
        <v>8258</v>
      </c>
      <c r="P11" s="60">
        <v>12823</v>
      </c>
      <c r="Q11" s="60">
        <v>201850</v>
      </c>
      <c r="R11" s="60">
        <v>10180</v>
      </c>
      <c r="S11" s="60">
        <v>13189</v>
      </c>
      <c r="T11" s="60">
        <v>8181</v>
      </c>
    </row>
    <row r="12" spans="1:30" x14ac:dyDescent="0.3">
      <c r="A12" t="s">
        <v>50</v>
      </c>
      <c r="B12" t="s">
        <v>51</v>
      </c>
      <c r="M12" s="58"/>
      <c r="N12" s="61">
        <v>202930</v>
      </c>
      <c r="O12" s="60">
        <v>10214</v>
      </c>
      <c r="P12" s="60">
        <v>201884</v>
      </c>
      <c r="Q12" s="61">
        <v>203100</v>
      </c>
      <c r="R12" s="60">
        <v>10727</v>
      </c>
      <c r="S12" s="60">
        <v>13191</v>
      </c>
      <c r="T12" s="61">
        <v>9418</v>
      </c>
    </row>
    <row r="13" spans="1:30" x14ac:dyDescent="0.3">
      <c r="B13" t="s">
        <v>52</v>
      </c>
      <c r="M13" s="58"/>
      <c r="N13" s="61">
        <v>203146</v>
      </c>
      <c r="O13" s="60">
        <v>12498</v>
      </c>
      <c r="P13" s="60">
        <v>202946</v>
      </c>
      <c r="Q13" s="61">
        <v>203143</v>
      </c>
      <c r="R13" s="60">
        <v>11080</v>
      </c>
      <c r="S13" s="60">
        <v>201125</v>
      </c>
      <c r="T13" s="60">
        <v>12327</v>
      </c>
    </row>
    <row r="14" spans="1:30" x14ac:dyDescent="0.3">
      <c r="M14" s="58"/>
      <c r="N14" s="61">
        <v>203160</v>
      </c>
      <c r="O14" s="61">
        <v>201097</v>
      </c>
      <c r="P14" s="60">
        <v>204094</v>
      </c>
      <c r="Q14" s="55"/>
      <c r="R14" s="60">
        <v>11906</v>
      </c>
      <c r="S14" s="60">
        <v>201613</v>
      </c>
      <c r="T14" s="60">
        <v>201340</v>
      </c>
    </row>
    <row r="15" spans="1:30" x14ac:dyDescent="0.3">
      <c r="A15" t="s">
        <v>53</v>
      </c>
      <c r="B15" t="s">
        <v>54</v>
      </c>
      <c r="M15" s="58"/>
      <c r="N15" s="61">
        <v>203808</v>
      </c>
      <c r="O15" s="61">
        <v>201421</v>
      </c>
      <c r="P15" s="55"/>
      <c r="Q15" s="55"/>
      <c r="R15" s="60">
        <v>11907</v>
      </c>
      <c r="S15" s="60">
        <v>202525</v>
      </c>
      <c r="T15" s="61">
        <v>201346</v>
      </c>
    </row>
    <row r="16" spans="1:30" x14ac:dyDescent="0.3">
      <c r="M16" s="58"/>
      <c r="N16" s="55"/>
      <c r="O16" s="60">
        <v>202015</v>
      </c>
      <c r="P16" s="55"/>
      <c r="Q16" s="55"/>
      <c r="R16" s="60">
        <v>12309</v>
      </c>
      <c r="S16" s="55"/>
      <c r="T16" s="60">
        <v>202696</v>
      </c>
    </row>
    <row r="17" spans="1:20" x14ac:dyDescent="0.3">
      <c r="M17" s="58"/>
      <c r="N17" s="55"/>
      <c r="O17" s="61">
        <v>202337</v>
      </c>
      <c r="P17" s="55"/>
      <c r="Q17" s="55"/>
      <c r="R17" s="60">
        <v>12592</v>
      </c>
      <c r="S17" s="55"/>
      <c r="T17" s="55"/>
    </row>
    <row r="18" spans="1:20" x14ac:dyDescent="0.3">
      <c r="M18" s="58"/>
      <c r="N18" s="55"/>
      <c r="O18" s="61">
        <v>202524</v>
      </c>
      <c r="P18" s="55"/>
      <c r="Q18" s="55"/>
      <c r="R18" s="60">
        <v>12667</v>
      </c>
      <c r="S18" s="55"/>
      <c r="T18" s="55"/>
    </row>
    <row r="19" spans="1:20" x14ac:dyDescent="0.3">
      <c r="A19" t="s">
        <v>55</v>
      </c>
      <c r="B19" t="s">
        <v>56</v>
      </c>
      <c r="F19" t="s">
        <v>275</v>
      </c>
      <c r="M19" s="58"/>
      <c r="N19" s="55"/>
      <c r="O19" s="61">
        <v>202824</v>
      </c>
      <c r="P19" s="55"/>
      <c r="Q19" s="55"/>
      <c r="R19" s="60">
        <v>12759</v>
      </c>
      <c r="S19" s="55"/>
      <c r="T19" s="55"/>
    </row>
    <row r="20" spans="1:20" x14ac:dyDescent="0.3">
      <c r="M20" s="58"/>
      <c r="N20" s="55"/>
      <c r="O20" s="61">
        <v>203120</v>
      </c>
      <c r="P20" s="55"/>
      <c r="Q20" s="55"/>
      <c r="R20" s="60">
        <v>12851</v>
      </c>
      <c r="S20" s="55"/>
      <c r="T20" s="55"/>
    </row>
    <row r="21" spans="1:20" x14ac:dyDescent="0.3">
      <c r="A21" t="s">
        <v>135</v>
      </c>
      <c r="F21" t="s">
        <v>276</v>
      </c>
      <c r="M21" s="58"/>
      <c r="N21" s="55"/>
      <c r="O21" s="55"/>
      <c r="P21" s="55"/>
      <c r="Q21" s="55"/>
      <c r="R21" s="60">
        <v>13027</v>
      </c>
      <c r="S21" s="55"/>
      <c r="T21" s="55"/>
    </row>
    <row r="22" spans="1:20" x14ac:dyDescent="0.3">
      <c r="A22" t="s">
        <v>136</v>
      </c>
      <c r="F22" t="s">
        <v>277</v>
      </c>
      <c r="M22" s="58"/>
      <c r="N22" s="55"/>
      <c r="O22" s="55"/>
      <c r="P22" s="55"/>
      <c r="Q22" s="55"/>
      <c r="R22" s="60">
        <v>201694</v>
      </c>
      <c r="S22" s="55"/>
      <c r="T22" s="55"/>
    </row>
    <row r="23" spans="1:20" x14ac:dyDescent="0.3">
      <c r="A23" t="s">
        <v>137</v>
      </c>
      <c r="F23" t="s">
        <v>278</v>
      </c>
      <c r="M23" s="58"/>
      <c r="N23" s="55"/>
      <c r="O23" s="55"/>
      <c r="P23" s="55"/>
      <c r="Q23" s="55"/>
      <c r="R23" s="60">
        <v>201696</v>
      </c>
      <c r="S23" s="55"/>
      <c r="T23" s="55"/>
    </row>
    <row r="24" spans="1:20" x14ac:dyDescent="0.3">
      <c r="A24" t="s">
        <v>138</v>
      </c>
      <c r="F24" t="s">
        <v>279</v>
      </c>
      <c r="M24" s="59"/>
      <c r="N24" s="55"/>
      <c r="O24" s="55"/>
      <c r="P24" s="55"/>
      <c r="Q24" s="55"/>
      <c r="R24" s="60">
        <v>204090</v>
      </c>
      <c r="S24" s="55"/>
      <c r="T24" s="55"/>
    </row>
    <row r="25" spans="1:20" x14ac:dyDescent="0.3">
      <c r="A25" s="96" t="s">
        <v>139</v>
      </c>
      <c r="F25" t="s">
        <v>280</v>
      </c>
    </row>
    <row r="26" spans="1:20" x14ac:dyDescent="0.3">
      <c r="F26" t="s">
        <v>281</v>
      </c>
      <c r="M26" t="s">
        <v>263</v>
      </c>
    </row>
    <row r="27" spans="1:20" x14ac:dyDescent="0.3">
      <c r="A27" t="s">
        <v>140</v>
      </c>
      <c r="F27" t="s">
        <v>282</v>
      </c>
      <c r="M27" t="s">
        <v>264</v>
      </c>
    </row>
    <row r="28" spans="1:20" x14ac:dyDescent="0.3">
      <c r="A28" t="s">
        <v>141</v>
      </c>
      <c r="M28" t="s">
        <v>265</v>
      </c>
    </row>
    <row r="29" spans="1:20" x14ac:dyDescent="0.3">
      <c r="A29" t="s">
        <v>142</v>
      </c>
      <c r="M29" t="s">
        <v>266</v>
      </c>
    </row>
    <row r="30" spans="1:20" x14ac:dyDescent="0.3">
      <c r="A30" t="s">
        <v>143</v>
      </c>
      <c r="M30" t="s">
        <v>267</v>
      </c>
    </row>
    <row r="31" spans="1:20" x14ac:dyDescent="0.3">
      <c r="M31" t="s">
        <v>268</v>
      </c>
    </row>
    <row r="32" spans="1:20" x14ac:dyDescent="0.3">
      <c r="A32" t="s">
        <v>144</v>
      </c>
      <c r="E32" t="s">
        <v>149</v>
      </c>
      <c r="M32" t="s">
        <v>72</v>
      </c>
    </row>
    <row r="33" spans="1:13" x14ac:dyDescent="0.3">
      <c r="E33" t="s">
        <v>150</v>
      </c>
      <c r="M33" t="s">
        <v>269</v>
      </c>
    </row>
    <row r="34" spans="1:13" x14ac:dyDescent="0.3">
      <c r="A34" t="s">
        <v>146</v>
      </c>
      <c r="E34" t="s">
        <v>151</v>
      </c>
      <c r="M34" t="s">
        <v>270</v>
      </c>
    </row>
    <row r="35" spans="1:13" x14ac:dyDescent="0.3">
      <c r="A35" t="s">
        <v>145</v>
      </c>
      <c r="E35" t="s">
        <v>152</v>
      </c>
    </row>
    <row r="36" spans="1:13" x14ac:dyDescent="0.3">
      <c r="A36" t="s">
        <v>147</v>
      </c>
    </row>
    <row r="37" spans="1:13" x14ac:dyDescent="0.3">
      <c r="A37" t="s">
        <v>148</v>
      </c>
      <c r="E37" t="s">
        <v>153</v>
      </c>
      <c r="M37" t="s">
        <v>271</v>
      </c>
    </row>
    <row r="38" spans="1:13" x14ac:dyDescent="0.3">
      <c r="A38" s="96" t="s">
        <v>160</v>
      </c>
      <c r="E38" t="s">
        <v>154</v>
      </c>
      <c r="M38" t="s">
        <v>272</v>
      </c>
    </row>
    <row r="39" spans="1:13" x14ac:dyDescent="0.3">
      <c r="A39" t="s">
        <v>161</v>
      </c>
      <c r="E39" t="s">
        <v>155</v>
      </c>
    </row>
    <row r="40" spans="1:13" x14ac:dyDescent="0.3">
      <c r="A40">
        <v>27850455</v>
      </c>
      <c r="E40" t="s">
        <v>156</v>
      </c>
      <c r="M40" t="s">
        <v>273</v>
      </c>
    </row>
    <row r="41" spans="1:13" x14ac:dyDescent="0.3">
      <c r="E41" t="s">
        <v>157</v>
      </c>
      <c r="M41" t="s">
        <v>274</v>
      </c>
    </row>
    <row r="42" spans="1:13" x14ac:dyDescent="0.3">
      <c r="E42" t="s">
        <v>158</v>
      </c>
    </row>
    <row r="43" spans="1:13" x14ac:dyDescent="0.3">
      <c r="A43" t="s">
        <v>194</v>
      </c>
      <c r="E43" t="s">
        <v>159</v>
      </c>
      <c r="M43" t="s">
        <v>283</v>
      </c>
    </row>
    <row r="44" spans="1:13" x14ac:dyDescent="0.3">
      <c r="A44" t="s">
        <v>193</v>
      </c>
      <c r="M44" t="s">
        <v>70</v>
      </c>
    </row>
    <row r="45" spans="1:13" x14ac:dyDescent="0.3">
      <c r="M45" t="s">
        <v>71</v>
      </c>
    </row>
    <row r="46" spans="1:13" x14ac:dyDescent="0.3">
      <c r="A46" t="s">
        <v>205</v>
      </c>
      <c r="E46" t="s">
        <v>258</v>
      </c>
      <c r="M46" t="s">
        <v>72</v>
      </c>
    </row>
    <row r="47" spans="1:13" x14ac:dyDescent="0.3">
      <c r="A47" t="s">
        <v>206</v>
      </c>
      <c r="E47" t="s">
        <v>259</v>
      </c>
      <c r="M47" t="s">
        <v>284</v>
      </c>
    </row>
    <row r="48" spans="1:13" x14ac:dyDescent="0.3">
      <c r="E48" t="s">
        <v>260</v>
      </c>
      <c r="M48" t="s">
        <v>285</v>
      </c>
    </row>
    <row r="49" spans="1:13" x14ac:dyDescent="0.3">
      <c r="A49" t="s">
        <v>207</v>
      </c>
      <c r="M49" t="s">
        <v>286</v>
      </c>
    </row>
    <row r="50" spans="1:13" x14ac:dyDescent="0.3">
      <c r="A50" t="s">
        <v>208</v>
      </c>
      <c r="E50" t="s">
        <v>261</v>
      </c>
      <c r="M50" t="s">
        <v>287</v>
      </c>
    </row>
    <row r="51" spans="1:13" x14ac:dyDescent="0.3">
      <c r="E51" t="s">
        <v>262</v>
      </c>
      <c r="M51" t="s">
        <v>288</v>
      </c>
    </row>
    <row r="52" spans="1:13" x14ac:dyDescent="0.3">
      <c r="A52" t="s">
        <v>248</v>
      </c>
      <c r="M52" t="s">
        <v>267</v>
      </c>
    </row>
    <row r="53" spans="1:13" x14ac:dyDescent="0.3">
      <c r="A53" t="s">
        <v>249</v>
      </c>
      <c r="M53" t="s">
        <v>268</v>
      </c>
    </row>
    <row r="54" spans="1:13" x14ac:dyDescent="0.3">
      <c r="A54" t="s">
        <v>250</v>
      </c>
      <c r="M54" t="s">
        <v>289</v>
      </c>
    </row>
    <row r="55" spans="1:13" x14ac:dyDescent="0.3">
      <c r="A55" t="s">
        <v>53</v>
      </c>
      <c r="M55" t="s">
        <v>286</v>
      </c>
    </row>
    <row r="56" spans="1:13" x14ac:dyDescent="0.3">
      <c r="A56" t="s">
        <v>251</v>
      </c>
      <c r="M56" t="s">
        <v>290</v>
      </c>
    </row>
    <row r="57" spans="1:13" x14ac:dyDescent="0.3">
      <c r="A57" t="s">
        <v>252</v>
      </c>
      <c r="M57" t="s">
        <v>291</v>
      </c>
    </row>
    <row r="58" spans="1:13" x14ac:dyDescent="0.3">
      <c r="A58" t="s">
        <v>253</v>
      </c>
      <c r="M58" t="s">
        <v>292</v>
      </c>
    </row>
    <row r="59" spans="1:13" x14ac:dyDescent="0.3">
      <c r="M59" t="s">
        <v>293</v>
      </c>
    </row>
    <row r="60" spans="1:13" x14ac:dyDescent="0.3">
      <c r="A60" t="s">
        <v>254</v>
      </c>
      <c r="M60" t="s">
        <v>294</v>
      </c>
    </row>
    <row r="61" spans="1:13" x14ac:dyDescent="0.3">
      <c r="A61" t="s">
        <v>255</v>
      </c>
    </row>
    <row r="62" spans="1:13" x14ac:dyDescent="0.3">
      <c r="A62" t="s">
        <v>256</v>
      </c>
    </row>
    <row r="63" spans="1:13" x14ac:dyDescent="0.3">
      <c r="A63" t="s">
        <v>257</v>
      </c>
    </row>
  </sheetData>
  <hyperlinks>
    <hyperlink ref="A25" r:id="rId1" xr:uid="{76345E3C-8EEF-498D-8F56-0C45A03E40AC}"/>
    <hyperlink ref="A38" r:id="rId2" xr:uid="{736F3210-AB7D-44A0-91C5-48A20725CF91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A8E7B-5E15-4913-8446-0D5EF84036CE}">
  <dimension ref="C3:D18"/>
  <sheetViews>
    <sheetView workbookViewId="0">
      <selection activeCell="I3" sqref="I3"/>
    </sheetView>
  </sheetViews>
  <sheetFormatPr defaultRowHeight="14.4" x14ac:dyDescent="0.3"/>
  <cols>
    <col min="3" max="3" width="14.109375" bestFit="1" customWidth="1"/>
    <col min="4" max="4" width="10.33203125" bestFit="1" customWidth="1"/>
  </cols>
  <sheetData>
    <row r="3" spans="3:4" x14ac:dyDescent="0.3">
      <c r="C3" t="s">
        <v>209</v>
      </c>
      <c r="D3" t="s">
        <v>210</v>
      </c>
    </row>
    <row r="5" spans="3:4" x14ac:dyDescent="0.3">
      <c r="C5" t="s">
        <v>219</v>
      </c>
      <c r="D5" t="s">
        <v>211</v>
      </c>
    </row>
    <row r="6" spans="3:4" x14ac:dyDescent="0.3">
      <c r="C6" t="s">
        <v>220</v>
      </c>
      <c r="D6" t="s">
        <v>212</v>
      </c>
    </row>
    <row r="7" spans="3:4" x14ac:dyDescent="0.3">
      <c r="C7" t="s">
        <v>221</v>
      </c>
      <c r="D7" t="s">
        <v>213</v>
      </c>
    </row>
    <row r="8" spans="3:4" x14ac:dyDescent="0.3">
      <c r="C8" t="s">
        <v>222</v>
      </c>
      <c r="D8" t="s">
        <v>214</v>
      </c>
    </row>
    <row r="9" spans="3:4" x14ac:dyDescent="0.3">
      <c r="C9" t="s">
        <v>223</v>
      </c>
      <c r="D9" t="s">
        <v>215</v>
      </c>
    </row>
    <row r="10" spans="3:4" x14ac:dyDescent="0.3">
      <c r="C10" t="s">
        <v>224</v>
      </c>
      <c r="D10" t="s">
        <v>216</v>
      </c>
    </row>
    <row r="11" spans="3:4" x14ac:dyDescent="0.3">
      <c r="C11" t="s">
        <v>225</v>
      </c>
      <c r="D11" t="s">
        <v>217</v>
      </c>
    </row>
    <row r="12" spans="3:4" x14ac:dyDescent="0.3">
      <c r="C12" t="s">
        <v>226</v>
      </c>
      <c r="D12" t="s">
        <v>218</v>
      </c>
    </row>
    <row r="13" spans="3:4" x14ac:dyDescent="0.3">
      <c r="C13" t="s">
        <v>227</v>
      </c>
    </row>
    <row r="14" spans="3:4" x14ac:dyDescent="0.3">
      <c r="C14" t="s">
        <v>228</v>
      </c>
    </row>
    <row r="15" spans="3:4" x14ac:dyDescent="0.3">
      <c r="C15" t="s">
        <v>229</v>
      </c>
    </row>
    <row r="16" spans="3:4" x14ac:dyDescent="0.3">
      <c r="C16" t="s">
        <v>230</v>
      </c>
    </row>
    <row r="17" spans="3:3" x14ac:dyDescent="0.3">
      <c r="C17" t="s">
        <v>231</v>
      </c>
    </row>
    <row r="18" spans="3:3" x14ac:dyDescent="0.3">
      <c r="C18" t="s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57E5E-9F3A-436E-A4A6-703E2C801211}">
  <dimension ref="A2:A9"/>
  <sheetViews>
    <sheetView workbookViewId="0">
      <selection activeCell="A10" sqref="A10"/>
    </sheetView>
  </sheetViews>
  <sheetFormatPr defaultRowHeight="14.4" x14ac:dyDescent="0.3"/>
  <cols>
    <col min="1" max="1" width="36.88671875" bestFit="1" customWidth="1"/>
  </cols>
  <sheetData>
    <row r="2" spans="1:1" x14ac:dyDescent="0.3">
      <c r="A2" t="s">
        <v>235</v>
      </c>
    </row>
    <row r="3" spans="1:1" x14ac:dyDescent="0.3">
      <c r="A3" t="s">
        <v>236</v>
      </c>
    </row>
    <row r="4" spans="1:1" x14ac:dyDescent="0.3">
      <c r="A4" t="s">
        <v>237</v>
      </c>
    </row>
    <row r="5" spans="1:1" x14ac:dyDescent="0.3">
      <c r="A5" t="s">
        <v>238</v>
      </c>
    </row>
    <row r="6" spans="1:1" x14ac:dyDescent="0.3">
      <c r="A6" t="s">
        <v>239</v>
      </c>
    </row>
    <row r="7" spans="1:1" x14ac:dyDescent="0.3">
      <c r="A7" t="s">
        <v>240</v>
      </c>
    </row>
    <row r="8" spans="1:1" x14ac:dyDescent="0.3">
      <c r="A8" t="s">
        <v>241</v>
      </c>
    </row>
    <row r="9" spans="1:1" x14ac:dyDescent="0.3">
      <c r="A9" t="s">
        <v>242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154B8-A5A9-4048-950E-3DF0E6E2847F}">
  <dimension ref="A1:K23"/>
  <sheetViews>
    <sheetView workbookViewId="0">
      <selection activeCell="K5" sqref="K5"/>
    </sheetView>
  </sheetViews>
  <sheetFormatPr defaultRowHeight="14.4" x14ac:dyDescent="0.3"/>
  <cols>
    <col min="2" max="2" width="29" bestFit="1" customWidth="1"/>
    <col min="9" max="9" width="20.88671875" customWidth="1"/>
    <col min="10" max="10" width="10.33203125" bestFit="1" customWidth="1"/>
    <col min="11" max="11" width="58.6640625" bestFit="1" customWidth="1"/>
  </cols>
  <sheetData>
    <row r="1" spans="1:11" x14ac:dyDescent="0.3">
      <c r="A1" t="s">
        <v>162</v>
      </c>
      <c r="B1" t="s">
        <v>166</v>
      </c>
      <c r="C1" t="s">
        <v>163</v>
      </c>
      <c r="J1" t="s">
        <v>164</v>
      </c>
      <c r="K1" t="s">
        <v>182</v>
      </c>
    </row>
    <row r="3" spans="1:11" x14ac:dyDescent="0.3">
      <c r="A3">
        <v>1</v>
      </c>
      <c r="B3" t="s">
        <v>165</v>
      </c>
      <c r="C3" t="s">
        <v>167</v>
      </c>
      <c r="J3" s="13">
        <v>45915</v>
      </c>
    </row>
    <row r="4" spans="1:11" x14ac:dyDescent="0.3">
      <c r="A4" s="98">
        <v>2</v>
      </c>
      <c r="B4" s="98" t="s">
        <v>168</v>
      </c>
      <c r="C4" s="98" t="s">
        <v>169</v>
      </c>
      <c r="D4" s="98"/>
      <c r="E4" s="98"/>
      <c r="F4" s="98"/>
      <c r="G4" s="98"/>
      <c r="H4" s="98"/>
      <c r="I4" s="98"/>
      <c r="J4" s="99">
        <v>45915</v>
      </c>
      <c r="K4" s="98" t="s">
        <v>247</v>
      </c>
    </row>
    <row r="5" spans="1:11" x14ac:dyDescent="0.3">
      <c r="A5">
        <v>3</v>
      </c>
      <c r="B5" t="s">
        <v>72</v>
      </c>
      <c r="C5" t="s">
        <v>170</v>
      </c>
      <c r="J5" s="13">
        <v>45916</v>
      </c>
    </row>
    <row r="6" spans="1:11" x14ac:dyDescent="0.3">
      <c r="A6">
        <v>4</v>
      </c>
      <c r="B6" t="s">
        <v>171</v>
      </c>
      <c r="C6" t="s">
        <v>172</v>
      </c>
      <c r="J6" s="13">
        <v>45920</v>
      </c>
    </row>
    <row r="7" spans="1:11" x14ac:dyDescent="0.3">
      <c r="A7">
        <v>5</v>
      </c>
      <c r="B7" t="s">
        <v>173</v>
      </c>
      <c r="C7" t="s">
        <v>174</v>
      </c>
      <c r="J7" s="13">
        <v>45927</v>
      </c>
    </row>
    <row r="8" spans="1:11" x14ac:dyDescent="0.3">
      <c r="A8">
        <v>6</v>
      </c>
      <c r="B8" t="s">
        <v>175</v>
      </c>
      <c r="C8" t="s">
        <v>176</v>
      </c>
      <c r="J8" t="s">
        <v>177</v>
      </c>
    </row>
    <row r="9" spans="1:11" x14ac:dyDescent="0.3">
      <c r="A9">
        <v>7</v>
      </c>
      <c r="B9" t="s">
        <v>178</v>
      </c>
      <c r="C9" t="s">
        <v>179</v>
      </c>
      <c r="J9" s="13">
        <v>45914</v>
      </c>
    </row>
    <row r="10" spans="1:11" x14ac:dyDescent="0.3">
      <c r="A10" s="98">
        <v>8</v>
      </c>
      <c r="B10" s="98" t="s">
        <v>180</v>
      </c>
      <c r="C10" s="98" t="s">
        <v>181</v>
      </c>
      <c r="D10" s="98"/>
      <c r="E10" s="98"/>
      <c r="F10" s="98"/>
      <c r="G10" s="98"/>
      <c r="H10" s="98"/>
      <c r="I10" s="98"/>
      <c r="J10" s="99">
        <v>45914</v>
      </c>
      <c r="K10" s="98" t="s">
        <v>183</v>
      </c>
    </row>
    <row r="11" spans="1:11" x14ac:dyDescent="0.3">
      <c r="A11">
        <v>9</v>
      </c>
      <c r="B11" t="s">
        <v>184</v>
      </c>
    </row>
    <row r="12" spans="1:11" x14ac:dyDescent="0.3">
      <c r="A12">
        <v>10</v>
      </c>
      <c r="B12" t="s">
        <v>185</v>
      </c>
      <c r="C12" t="s">
        <v>186</v>
      </c>
      <c r="J12" s="13">
        <v>45915</v>
      </c>
    </row>
    <row r="13" spans="1:11" x14ac:dyDescent="0.3">
      <c r="A13">
        <v>11</v>
      </c>
      <c r="B13" t="s">
        <v>187</v>
      </c>
      <c r="C13" t="s">
        <v>188</v>
      </c>
      <c r="J13" s="13">
        <v>45919</v>
      </c>
    </row>
    <row r="14" spans="1:11" x14ac:dyDescent="0.3">
      <c r="A14">
        <v>12</v>
      </c>
      <c r="B14" t="s">
        <v>189</v>
      </c>
      <c r="C14" t="s">
        <v>190</v>
      </c>
      <c r="J14" t="s">
        <v>191</v>
      </c>
    </row>
    <row r="15" spans="1:11" x14ac:dyDescent="0.3">
      <c r="A15">
        <v>13</v>
      </c>
      <c r="B15" t="s">
        <v>192</v>
      </c>
    </row>
    <row r="16" spans="1:11" x14ac:dyDescent="0.3">
      <c r="A16">
        <v>14</v>
      </c>
      <c r="B16" t="s">
        <v>195</v>
      </c>
      <c r="C16" t="s">
        <v>196</v>
      </c>
    </row>
    <row r="17" spans="1:11" x14ac:dyDescent="0.3">
      <c r="A17">
        <v>15</v>
      </c>
      <c r="B17" t="s">
        <v>197</v>
      </c>
      <c r="C17" t="s">
        <v>198</v>
      </c>
    </row>
    <row r="18" spans="1:11" x14ac:dyDescent="0.3">
      <c r="A18">
        <v>16</v>
      </c>
      <c r="B18" t="s">
        <v>199</v>
      </c>
      <c r="C18" t="s">
        <v>200</v>
      </c>
    </row>
    <row r="19" spans="1:11" x14ac:dyDescent="0.3">
      <c r="C19" s="97"/>
    </row>
    <row r="20" spans="1:11" x14ac:dyDescent="0.3">
      <c r="A20">
        <v>17</v>
      </c>
      <c r="B20" t="s">
        <v>201</v>
      </c>
      <c r="C20" t="s">
        <v>202</v>
      </c>
      <c r="J20" s="13">
        <v>45915</v>
      </c>
      <c r="K20" t="s">
        <v>203</v>
      </c>
    </row>
    <row r="21" spans="1:11" x14ac:dyDescent="0.3">
      <c r="A21" s="97">
        <v>18</v>
      </c>
      <c r="B21" t="s">
        <v>192</v>
      </c>
      <c r="C21" t="s">
        <v>204</v>
      </c>
      <c r="J21" s="13">
        <v>45916</v>
      </c>
    </row>
    <row r="22" spans="1:11" x14ac:dyDescent="0.3">
      <c r="J22" s="97"/>
    </row>
    <row r="23" spans="1:11" x14ac:dyDescent="0.3">
      <c r="A23">
        <v>19</v>
      </c>
      <c r="B23" t="s">
        <v>233</v>
      </c>
      <c r="J23" s="13">
        <v>45920</v>
      </c>
      <c r="K23" t="s">
        <v>234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7BF0-529E-447F-8D5A-A09EE1654B41}">
  <dimension ref="A1:K46"/>
  <sheetViews>
    <sheetView workbookViewId="0">
      <pane ySplit="1" topLeftCell="A4" activePane="bottomLeft" state="frozen"/>
      <selection pane="bottomLeft" activeCell="A5" sqref="A5"/>
    </sheetView>
  </sheetViews>
  <sheetFormatPr defaultColWidth="8.77734375" defaultRowHeight="14.4" x14ac:dyDescent="0.3"/>
  <cols>
    <col min="1" max="1" width="43.109375" style="7" bestFit="1" customWidth="1"/>
    <col min="2" max="2" width="10.33203125" style="67" bestFit="1" customWidth="1"/>
    <col min="3" max="3" width="11" style="68" bestFit="1" customWidth="1"/>
    <col min="4" max="4" width="9.21875" style="66" bestFit="1" customWidth="1"/>
    <col min="5" max="5" width="11.5546875" style="7" bestFit="1" customWidth="1"/>
    <col min="6" max="6" width="6.5546875" style="7" bestFit="1" customWidth="1"/>
    <col min="7" max="7" width="29" style="7" customWidth="1"/>
    <col min="8" max="8" width="11.6640625" style="7" bestFit="1" customWidth="1"/>
    <col min="9" max="16384" width="8.77734375" style="7"/>
  </cols>
  <sheetData>
    <row r="1" spans="1:11" ht="28.8" x14ac:dyDescent="0.3">
      <c r="A1" s="70" t="s">
        <v>87</v>
      </c>
      <c r="B1" s="71" t="s">
        <v>114</v>
      </c>
      <c r="C1" s="72" t="s">
        <v>110</v>
      </c>
      <c r="D1" s="73" t="s">
        <v>113</v>
      </c>
      <c r="E1" s="72" t="s">
        <v>116</v>
      </c>
      <c r="F1" s="72" t="s">
        <v>111</v>
      </c>
      <c r="G1" s="72" t="s">
        <v>121</v>
      </c>
    </row>
    <row r="2" spans="1:11" x14ac:dyDescent="0.3">
      <c r="A2" s="7" t="s">
        <v>86</v>
      </c>
    </row>
    <row r="3" spans="1:11" x14ac:dyDescent="0.3">
      <c r="A3" s="7" t="s">
        <v>88</v>
      </c>
    </row>
    <row r="4" spans="1:11" x14ac:dyDescent="0.3">
      <c r="A4" s="65" t="s">
        <v>91</v>
      </c>
      <c r="B4" s="65"/>
      <c r="C4" s="65"/>
      <c r="D4" s="65"/>
      <c r="E4" s="65"/>
      <c r="F4" s="65"/>
    </row>
    <row r="5" spans="1:11" x14ac:dyDescent="0.3">
      <c r="A5" s="61" t="s">
        <v>89</v>
      </c>
      <c r="B5" s="85"/>
      <c r="C5" s="69" t="s">
        <v>115</v>
      </c>
      <c r="D5" s="86"/>
      <c r="E5" s="61"/>
      <c r="F5" s="61"/>
      <c r="G5" s="61" t="s">
        <v>131</v>
      </c>
      <c r="H5" s="7" t="s">
        <v>132</v>
      </c>
    </row>
    <row r="6" spans="1:11" x14ac:dyDescent="0.3">
      <c r="A6" s="80" t="s">
        <v>90</v>
      </c>
      <c r="B6" s="81">
        <v>45792</v>
      </c>
      <c r="C6" s="82" t="s">
        <v>118</v>
      </c>
      <c r="D6" s="83">
        <v>0.96</v>
      </c>
      <c r="E6" s="80">
        <v>700348</v>
      </c>
      <c r="F6" s="80">
        <v>10</v>
      </c>
      <c r="G6" s="60" t="s">
        <v>120</v>
      </c>
    </row>
    <row r="8" spans="1:11" x14ac:dyDescent="0.3">
      <c r="A8" s="65" t="s">
        <v>92</v>
      </c>
      <c r="B8" s="65"/>
      <c r="C8" s="65"/>
      <c r="D8" s="65"/>
      <c r="E8" s="65"/>
      <c r="F8" s="65"/>
    </row>
    <row r="9" spans="1:11" x14ac:dyDescent="0.3">
      <c r="A9" s="87" t="s">
        <v>93</v>
      </c>
      <c r="B9" s="88" t="s">
        <v>244</v>
      </c>
      <c r="C9" s="89" t="s">
        <v>115</v>
      </c>
      <c r="D9" s="90"/>
      <c r="E9" s="87"/>
      <c r="F9" s="87"/>
    </row>
    <row r="10" spans="1:11" x14ac:dyDescent="0.3">
      <c r="A10" s="87" t="s">
        <v>94</v>
      </c>
      <c r="B10" s="88" t="s">
        <v>244</v>
      </c>
      <c r="C10" s="89" t="s">
        <v>115</v>
      </c>
      <c r="D10" s="90"/>
      <c r="E10" s="87"/>
      <c r="F10" s="87"/>
    </row>
    <row r="11" spans="1:11" x14ac:dyDescent="0.3">
      <c r="A11" s="76" t="s">
        <v>95</v>
      </c>
      <c r="B11" s="77">
        <v>45810</v>
      </c>
      <c r="C11" s="78" t="s">
        <v>112</v>
      </c>
      <c r="D11" s="79">
        <v>0.97</v>
      </c>
      <c r="E11" s="76"/>
      <c r="F11" s="76">
        <v>8.5</v>
      </c>
      <c r="G11" s="60" t="s">
        <v>120</v>
      </c>
    </row>
    <row r="12" spans="1:11" x14ac:dyDescent="0.3">
      <c r="A12" s="76" t="s">
        <v>96</v>
      </c>
      <c r="B12" s="77">
        <v>45810</v>
      </c>
      <c r="C12" s="78" t="s">
        <v>112</v>
      </c>
      <c r="D12" s="79">
        <v>0.98</v>
      </c>
      <c r="E12" s="76"/>
      <c r="F12" s="76">
        <v>7.5</v>
      </c>
      <c r="G12" s="60" t="s">
        <v>120</v>
      </c>
    </row>
    <row r="14" spans="1:11" x14ac:dyDescent="0.3">
      <c r="A14" s="65" t="s">
        <v>97</v>
      </c>
      <c r="B14" s="65"/>
      <c r="C14" s="65"/>
      <c r="D14" s="65"/>
      <c r="E14" s="65"/>
      <c r="F14" s="65"/>
      <c r="K14" s="84" t="s">
        <v>124</v>
      </c>
    </row>
    <row r="15" spans="1:11" x14ac:dyDescent="0.3">
      <c r="A15" s="91" t="s">
        <v>98</v>
      </c>
      <c r="B15" s="92"/>
      <c r="C15" s="93" t="s">
        <v>115</v>
      </c>
      <c r="D15" s="94"/>
      <c r="E15" s="91"/>
      <c r="F15" s="91"/>
      <c r="G15" s="74"/>
      <c r="H15" s="95" t="s">
        <v>37</v>
      </c>
      <c r="I15" s="95">
        <v>765918</v>
      </c>
      <c r="K15" s="84" t="s">
        <v>125</v>
      </c>
    </row>
    <row r="16" spans="1:11" x14ac:dyDescent="0.3">
      <c r="A16" s="87" t="s">
        <v>102</v>
      </c>
      <c r="B16" s="88" t="s">
        <v>244</v>
      </c>
      <c r="C16" s="89"/>
      <c r="D16" s="90"/>
      <c r="E16" s="87"/>
      <c r="F16" s="87"/>
      <c r="G16" s="61" t="s">
        <v>122</v>
      </c>
      <c r="H16" s="63" t="s">
        <v>245</v>
      </c>
      <c r="K16"/>
    </row>
    <row r="17" spans="1:11" x14ac:dyDescent="0.3">
      <c r="A17" s="76" t="s">
        <v>101</v>
      </c>
      <c r="B17" s="77">
        <v>45810</v>
      </c>
      <c r="C17" s="78" t="s">
        <v>112</v>
      </c>
      <c r="D17" s="79">
        <v>0.93</v>
      </c>
      <c r="E17" s="76"/>
      <c r="F17" s="76">
        <v>9.5</v>
      </c>
      <c r="G17" s="60" t="s">
        <v>120</v>
      </c>
      <c r="K17" s="84" t="s">
        <v>91</v>
      </c>
    </row>
    <row r="18" spans="1:11" x14ac:dyDescent="0.3">
      <c r="A18" s="76" t="s">
        <v>123</v>
      </c>
      <c r="B18" s="77">
        <v>45810</v>
      </c>
      <c r="C18" s="78" t="s">
        <v>112</v>
      </c>
      <c r="D18" s="79">
        <v>0.99</v>
      </c>
      <c r="E18" s="76"/>
      <c r="F18" s="76">
        <v>8.6</v>
      </c>
      <c r="G18" s="60" t="s">
        <v>120</v>
      </c>
      <c r="K18" s="84" t="s">
        <v>89</v>
      </c>
    </row>
    <row r="19" spans="1:11" x14ac:dyDescent="0.3">
      <c r="A19" s="80" t="s">
        <v>100</v>
      </c>
      <c r="B19" s="81">
        <v>45784</v>
      </c>
      <c r="C19" s="82" t="s">
        <v>112</v>
      </c>
      <c r="D19" s="83">
        <v>1</v>
      </c>
      <c r="E19" s="80">
        <v>701465</v>
      </c>
      <c r="F19" s="80">
        <v>6</v>
      </c>
      <c r="G19" s="60" t="s">
        <v>120</v>
      </c>
      <c r="K19" s="84" t="s">
        <v>90</v>
      </c>
    </row>
    <row r="20" spans="1:11" x14ac:dyDescent="0.3">
      <c r="A20" s="80" t="s">
        <v>99</v>
      </c>
      <c r="B20" s="81">
        <v>45792</v>
      </c>
      <c r="C20" s="82" t="s">
        <v>112</v>
      </c>
      <c r="D20" s="83">
        <v>0.96</v>
      </c>
      <c r="E20" s="80">
        <v>700348</v>
      </c>
      <c r="F20" s="80">
        <v>6.5</v>
      </c>
      <c r="G20" s="60" t="s">
        <v>120</v>
      </c>
      <c r="K20"/>
    </row>
    <row r="21" spans="1:11" x14ac:dyDescent="0.3">
      <c r="K21" s="84" t="s">
        <v>92</v>
      </c>
    </row>
    <row r="22" spans="1:11" x14ac:dyDescent="0.3">
      <c r="A22" s="65" t="s">
        <v>103</v>
      </c>
      <c r="B22" s="65"/>
      <c r="C22" s="65"/>
      <c r="D22" s="65"/>
      <c r="E22" s="65"/>
      <c r="F22" s="65"/>
      <c r="K22" s="84" t="s">
        <v>93</v>
      </c>
    </row>
    <row r="23" spans="1:11" x14ac:dyDescent="0.3">
      <c r="A23" s="76" t="s">
        <v>104</v>
      </c>
      <c r="B23" s="77">
        <v>45894</v>
      </c>
      <c r="C23" s="78" t="s">
        <v>115</v>
      </c>
      <c r="D23" s="79">
        <v>0.95</v>
      </c>
      <c r="E23" s="76"/>
      <c r="F23" s="76">
        <v>8</v>
      </c>
      <c r="G23" s="60" t="s">
        <v>131</v>
      </c>
      <c r="H23" s="7" t="s">
        <v>133</v>
      </c>
      <c r="K23" s="84" t="s">
        <v>94</v>
      </c>
    </row>
    <row r="24" spans="1:11" x14ac:dyDescent="0.3">
      <c r="A24" s="87" t="s">
        <v>105</v>
      </c>
      <c r="B24" s="88" t="s">
        <v>246</v>
      </c>
      <c r="C24" s="89"/>
      <c r="D24" s="90"/>
      <c r="E24" s="87"/>
      <c r="F24" s="87"/>
      <c r="G24" s="61" t="s">
        <v>122</v>
      </c>
      <c r="H24" s="63" t="s">
        <v>245</v>
      </c>
      <c r="K24" s="84" t="s">
        <v>95</v>
      </c>
    </row>
    <row r="25" spans="1:11" x14ac:dyDescent="0.3">
      <c r="A25" s="87" t="s">
        <v>243</v>
      </c>
      <c r="B25" s="88" t="s">
        <v>246</v>
      </c>
      <c r="C25" s="89"/>
      <c r="D25" s="90"/>
      <c r="E25" s="87"/>
      <c r="F25" s="87"/>
      <c r="G25" s="61" t="s">
        <v>117</v>
      </c>
      <c r="H25" s="63" t="s">
        <v>245</v>
      </c>
      <c r="K25" s="84" t="s">
        <v>96</v>
      </c>
    </row>
    <row r="26" spans="1:11" x14ac:dyDescent="0.3">
      <c r="A26" s="101" t="s">
        <v>107</v>
      </c>
      <c r="B26" s="102">
        <v>45929</v>
      </c>
      <c r="C26" s="103" t="s">
        <v>115</v>
      </c>
      <c r="D26" s="104">
        <v>0.94</v>
      </c>
      <c r="E26" s="101"/>
      <c r="F26" s="101">
        <v>7</v>
      </c>
      <c r="G26" s="100" t="s">
        <v>131</v>
      </c>
      <c r="H26" s="7" t="s">
        <v>134</v>
      </c>
      <c r="K26"/>
    </row>
    <row r="27" spans="1:11" x14ac:dyDescent="0.3">
      <c r="A27" s="76" t="s">
        <v>108</v>
      </c>
      <c r="B27" s="77">
        <v>45810</v>
      </c>
      <c r="C27" s="78" t="s">
        <v>112</v>
      </c>
      <c r="D27" s="79">
        <v>0.99</v>
      </c>
      <c r="E27" s="76"/>
      <c r="F27" s="76">
        <v>10</v>
      </c>
      <c r="G27" s="60" t="s">
        <v>120</v>
      </c>
      <c r="K27" s="84" t="s">
        <v>97</v>
      </c>
    </row>
    <row r="28" spans="1:11" x14ac:dyDescent="0.3">
      <c r="A28" s="76" t="s">
        <v>109</v>
      </c>
      <c r="B28" s="77">
        <v>45810</v>
      </c>
      <c r="C28" s="78" t="s">
        <v>112</v>
      </c>
      <c r="D28" s="79">
        <v>0.99</v>
      </c>
      <c r="E28" s="76"/>
      <c r="F28" s="76">
        <v>7</v>
      </c>
      <c r="G28" s="60" t="s">
        <v>120</v>
      </c>
      <c r="K28" s="84" t="s">
        <v>98</v>
      </c>
    </row>
    <row r="29" spans="1:11" x14ac:dyDescent="0.3">
      <c r="K29" s="84" t="s">
        <v>102</v>
      </c>
    </row>
    <row r="30" spans="1:11" x14ac:dyDescent="0.3">
      <c r="K30" s="84" t="s">
        <v>101</v>
      </c>
    </row>
    <row r="31" spans="1:11" x14ac:dyDescent="0.3">
      <c r="B31" s="67" t="s">
        <v>119</v>
      </c>
      <c r="C31" s="68">
        <v>100</v>
      </c>
      <c r="E31" s="7">
        <v>6</v>
      </c>
      <c r="F31" s="5">
        <f>C31/E31</f>
        <v>16.666666666666668</v>
      </c>
      <c r="K31" s="84" t="s">
        <v>126</v>
      </c>
    </row>
    <row r="32" spans="1:11" x14ac:dyDescent="0.3">
      <c r="C32" s="68">
        <v>400</v>
      </c>
      <c r="E32" s="7">
        <v>6</v>
      </c>
      <c r="F32" s="5">
        <f>C32/E32</f>
        <v>66.666666666666671</v>
      </c>
      <c r="K32" s="84" t="s">
        <v>100</v>
      </c>
    </row>
    <row r="33" spans="11:11" x14ac:dyDescent="0.3">
      <c r="K33" s="84" t="s">
        <v>99</v>
      </c>
    </row>
    <row r="34" spans="11:11" x14ac:dyDescent="0.3">
      <c r="K34"/>
    </row>
    <row r="35" spans="11:11" x14ac:dyDescent="0.3">
      <c r="K35" s="84" t="s">
        <v>103</v>
      </c>
    </row>
    <row r="36" spans="11:11" x14ac:dyDescent="0.3">
      <c r="K36" s="84" t="s">
        <v>104</v>
      </c>
    </row>
    <row r="37" spans="11:11" x14ac:dyDescent="0.3">
      <c r="K37" s="84" t="s">
        <v>105</v>
      </c>
    </row>
    <row r="38" spans="11:11" x14ac:dyDescent="0.3">
      <c r="K38" s="84" t="s">
        <v>106</v>
      </c>
    </row>
    <row r="39" spans="11:11" x14ac:dyDescent="0.3">
      <c r="K39" s="84" t="s">
        <v>107</v>
      </c>
    </row>
    <row r="40" spans="11:11" x14ac:dyDescent="0.3">
      <c r="K40" s="84" t="s">
        <v>127</v>
      </c>
    </row>
    <row r="41" spans="11:11" x14ac:dyDescent="0.3">
      <c r="K41" s="84" t="s">
        <v>109</v>
      </c>
    </row>
    <row r="42" spans="11:11" x14ac:dyDescent="0.3">
      <c r="K42"/>
    </row>
    <row r="43" spans="11:11" x14ac:dyDescent="0.3">
      <c r="K43" s="84" t="s">
        <v>128</v>
      </c>
    </row>
    <row r="44" spans="11:11" x14ac:dyDescent="0.3">
      <c r="K44" s="84" t="s">
        <v>129</v>
      </c>
    </row>
    <row r="45" spans="11:11" x14ac:dyDescent="0.3">
      <c r="K45" s="84"/>
    </row>
    <row r="46" spans="11:11" x14ac:dyDescent="0.3">
      <c r="K46" s="84" t="s">
        <v>130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BBAS3 </vt:lpstr>
      <vt:lpstr>BBIG11</vt:lpstr>
      <vt:lpstr>LCA</vt:lpstr>
      <vt:lpstr>Planos e Carreira</vt:lpstr>
      <vt:lpstr>Lista de Compras</vt:lpstr>
      <vt:lpstr>Orçamento</vt:lpstr>
      <vt:lpstr>Atividades</vt:lpstr>
      <vt:lpstr>Paula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 Silva</dc:creator>
  <cp:keywords/>
  <dc:description/>
  <cp:lastModifiedBy>André Silva</cp:lastModifiedBy>
  <cp:revision/>
  <dcterms:created xsi:type="dcterms:W3CDTF">2025-03-28T23:37:20Z</dcterms:created>
  <dcterms:modified xsi:type="dcterms:W3CDTF">2025-10-01T21:08:43Z</dcterms:modified>
  <cp:category/>
  <cp:contentStatus/>
</cp:coreProperties>
</file>