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2645" activeTab="1"/>
  </bookViews>
  <sheets>
    <sheet name="Ejercicio A" sheetId="1" r:id="rId1"/>
    <sheet name="Ejercicio B"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2" l="1"/>
  <c r="E23" i="1"/>
  <c r="E21" i="1"/>
  <c r="E9" i="2"/>
  <c r="E10" i="2"/>
  <c r="E11" i="2"/>
  <c r="E12" i="2"/>
  <c r="E13" i="2"/>
  <c r="E14" i="2"/>
  <c r="E2" i="2"/>
  <c r="E3" i="2"/>
  <c r="E4" i="2"/>
  <c r="E5" i="2"/>
  <c r="E6" i="2"/>
  <c r="E7" i="2"/>
  <c r="E8" i="2"/>
  <c r="G3" i="2"/>
  <c r="G4" i="2" s="1"/>
  <c r="F3" i="2"/>
  <c r="I2" i="2"/>
  <c r="G4" i="1"/>
  <c r="G3" i="1"/>
  <c r="H2" i="1"/>
  <c r="I2" i="1"/>
  <c r="E14" i="1"/>
  <c r="E2" i="1"/>
  <c r="E3" i="1"/>
  <c r="E4" i="1"/>
  <c r="E5" i="1"/>
  <c r="E6" i="1"/>
  <c r="E10" i="1"/>
  <c r="E11" i="1"/>
  <c r="E12" i="1"/>
  <c r="E13" i="1"/>
  <c r="B9" i="1"/>
  <c r="E8" i="1" s="1"/>
  <c r="B10" i="1"/>
  <c r="E9" i="1" s="1"/>
  <c r="B8" i="1"/>
  <c r="E7" i="1" s="1"/>
  <c r="G5" i="2" l="1"/>
  <c r="I4" i="2"/>
  <c r="H4" i="2"/>
  <c r="F8" i="2"/>
  <c r="H3" i="2"/>
  <c r="F5" i="2"/>
  <c r="I3" i="2"/>
  <c r="F7" i="2"/>
  <c r="H2" i="2"/>
  <c r="F4" i="2"/>
  <c r="F10" i="2"/>
  <c r="F6" i="2"/>
  <c r="G5" i="1"/>
  <c r="I4" i="1"/>
  <c r="H4" i="1"/>
  <c r="H3" i="1"/>
  <c r="I3" i="1"/>
  <c r="F7" i="1"/>
  <c r="F14" i="1"/>
  <c r="F9" i="1"/>
  <c r="F8" i="1"/>
  <c r="F10" i="1"/>
  <c r="F5" i="1"/>
  <c r="F11" i="1"/>
  <c r="F3" i="1"/>
  <c r="F12" i="1"/>
  <c r="F4" i="1"/>
  <c r="F13" i="1"/>
  <c r="F6" i="1"/>
  <c r="F13" i="2" l="1"/>
  <c r="F9" i="2"/>
  <c r="F14" i="2"/>
  <c r="F12" i="2"/>
  <c r="F11" i="2"/>
  <c r="I5" i="2"/>
  <c r="G6" i="2"/>
  <c r="H5" i="2"/>
  <c r="G6" i="1"/>
  <c r="I5" i="1"/>
  <c r="H5" i="1"/>
  <c r="G7" i="2" l="1"/>
  <c r="I6" i="2"/>
  <c r="H6" i="2"/>
  <c r="G7" i="1"/>
  <c r="I6" i="1"/>
  <c r="H6" i="1"/>
  <c r="G8" i="2" l="1"/>
  <c r="H7" i="2"/>
  <c r="I7" i="2"/>
  <c r="G8" i="1"/>
  <c r="I7" i="1"/>
  <c r="H7" i="1"/>
  <c r="G9" i="2" l="1"/>
  <c r="I8" i="2"/>
  <c r="H8" i="2"/>
  <c r="G9" i="1"/>
  <c r="I8" i="1"/>
  <c r="H8" i="1"/>
  <c r="G10" i="2" l="1"/>
  <c r="H9" i="2"/>
  <c r="I9" i="2"/>
  <c r="G10" i="1"/>
  <c r="H9" i="1"/>
  <c r="I9" i="1"/>
  <c r="I10" i="2" l="1"/>
  <c r="G11" i="2"/>
  <c r="H10" i="2"/>
  <c r="I10" i="1"/>
  <c r="H10" i="1"/>
  <c r="G11" i="1"/>
  <c r="I11" i="2" l="1"/>
  <c r="G12" i="2"/>
  <c r="H11" i="2"/>
  <c r="G12" i="1"/>
  <c r="I11" i="1"/>
  <c r="H11" i="1"/>
  <c r="H12" i="2" l="1"/>
  <c r="G13" i="2"/>
  <c r="I12" i="2"/>
  <c r="G13" i="1"/>
  <c r="I12" i="1"/>
  <c r="H12" i="1"/>
  <c r="I13" i="2" l="1"/>
  <c r="G14" i="2"/>
  <c r="H13" i="2"/>
  <c r="G14" i="1"/>
  <c r="I13" i="1"/>
  <c r="H13" i="1"/>
  <c r="I14" i="2" l="1"/>
  <c r="H14" i="2"/>
  <c r="E21" i="2" s="1"/>
  <c r="E22" i="2" s="1"/>
  <c r="I14" i="1"/>
  <c r="E22" i="1" s="1"/>
  <c r="H14" i="1"/>
</calcChain>
</file>

<file path=xl/comments1.xml><?xml version="1.0" encoding="utf-8"?>
<comments xmlns="http://schemas.openxmlformats.org/spreadsheetml/2006/main">
  <authors>
    <author>Autor</author>
  </authors>
  <commentList>
    <comment ref="F21" authorId="0" shapeId="0">
      <text>
        <r>
          <rPr>
            <b/>
            <sz val="9"/>
            <color indexed="81"/>
            <rFont val="Tahoma"/>
            <family val="2"/>
          </rPr>
          <t>Autor:</t>
        </r>
        <r>
          <rPr>
            <sz val="9"/>
            <color indexed="81"/>
            <rFont val="Tahoma"/>
            <family val="2"/>
          </rPr>
          <t xml:space="preserve">
Hemos tenido que calcular el VAN de otra manera puesto que tenemos una tasa de interés variable, por ellos se han creado nuevas columnas que permitan calcular de manera eficiente el nuevo valor de VAN y Q.</t>
        </r>
      </text>
    </comment>
  </commentList>
</comments>
</file>

<file path=xl/comments2.xml><?xml version="1.0" encoding="utf-8"?>
<comments xmlns="http://schemas.openxmlformats.org/spreadsheetml/2006/main">
  <authors>
    <author>Autor</author>
  </authors>
  <commentList>
    <comment ref="F21" authorId="0" shapeId="0">
      <text>
        <r>
          <rPr>
            <b/>
            <sz val="9"/>
            <color indexed="81"/>
            <rFont val="Tahoma"/>
            <family val="2"/>
          </rPr>
          <t>Autor:</t>
        </r>
        <r>
          <rPr>
            <sz val="9"/>
            <color indexed="81"/>
            <rFont val="Tahoma"/>
            <family val="2"/>
          </rPr>
          <t xml:space="preserve">
De esta manera se confirma que el valor de Q es cerca de un 10% superior con lo que la relación Beneficio/Inversión es mejor. En cuanto al valor de TIR
no hay muchas diferencias. Yo invertiría en un proyecto con estas características antes de invertir mi dinero en el del apartado anterior.
</t>
        </r>
      </text>
    </comment>
  </commentList>
</comments>
</file>

<file path=xl/sharedStrings.xml><?xml version="1.0" encoding="utf-8"?>
<sst xmlns="http://schemas.openxmlformats.org/spreadsheetml/2006/main" count="34" uniqueCount="17">
  <si>
    <t>AÑOS</t>
  </si>
  <si>
    <t>PAGOS DE INVERSION</t>
  </si>
  <si>
    <t>COBROS</t>
  </si>
  <si>
    <t>PAGOS</t>
  </si>
  <si>
    <t>FLUJO DE CAJA</t>
  </si>
  <si>
    <t>TIEMPO DE RECUPERACION</t>
  </si>
  <si>
    <t>INTERES MERCADO</t>
  </si>
  <si>
    <t>AÑO 1 a 3</t>
  </si>
  <si>
    <t>AÑO 4 a 5</t>
  </si>
  <si>
    <t>AÑO 6 a 12</t>
  </si>
  <si>
    <t>VAN</t>
  </si>
  <si>
    <t>Q</t>
  </si>
  <si>
    <t>TIR</t>
  </si>
  <si>
    <t>INTERES^AÑO</t>
  </si>
  <si>
    <t>FLUJOCAJA/INTERES^AÑO</t>
  </si>
  <si>
    <t>PAGOS_DE_INVERSION/INTERES^AÑO</t>
  </si>
  <si>
    <t>EXPLICACION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</si>
</sst>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0.00\ &quot;€&quot;;[Red]\-#,##0.00\ &quot;€&quot;"/>
  </numFmts>
  <fonts count="8"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1"/>
      <color rgb="FF9C0006"/>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0">
    <xf numFmtId="0" fontId="0" fillId="0" borderId="0" xfId="0"/>
    <xf numFmtId="0" fontId="4" fillId="0" borderId="0" xfId="0" applyFont="1" applyAlignment="1">
      <alignment horizontal="center"/>
    </xf>
    <xf numFmtId="8" fontId="0" fillId="0" borderId="0" xfId="0" applyNumberFormat="1"/>
    <xf numFmtId="0" fontId="1" fillId="2" borderId="0" xfId="1" applyAlignment="1">
      <alignment horizontal="center"/>
    </xf>
    <xf numFmtId="0" fontId="1" fillId="2" borderId="0" xfId="1"/>
    <xf numFmtId="0" fontId="3" fillId="4" borderId="0" xfId="3" applyAlignment="1">
      <alignment horizontal="center"/>
    </xf>
    <xf numFmtId="10" fontId="0" fillId="0" borderId="0" xfId="0" applyNumberFormat="1"/>
    <xf numFmtId="0" fontId="0" fillId="0" borderId="0" xfId="0" applyNumberFormat="1"/>
    <xf numFmtId="0" fontId="5" fillId="3" borderId="0" xfId="2" applyFont="1" applyAlignment="1">
      <alignment horizontal="center"/>
    </xf>
    <xf numFmtId="0" fontId="4" fillId="0" borderId="0" xfId="0" applyFont="1" applyAlignment="1">
      <alignment horizontal="right"/>
    </xf>
  </cellXfs>
  <cellStyles count="4">
    <cellStyle name="Bueno" xfId="1" builtinId="26"/>
    <cellStyle name="Incorrecto" xfId="2" builtinId="27"/>
    <cellStyle name="Neutral" xfId="3" builtinId="28"/>
    <cellStyle name="Normal" xfId="0" builtinId="0"/>
  </cellStyles>
  <dxfs count="34">
    <dxf>
      <numFmt numFmtId="12" formatCode="#,##0.00\ &quot;€&quot;;[Red]\-#,##0.00\ &quot;€&quo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2" formatCode="#,##0.00\ &quot;€&quot;;[Red]\-#,##0.00\ &quot;€&quo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2" formatCode="#,##0.00\ &quot;€&quot;;[Red]\-#,##0.00\ &quot;€&quot;"/>
    </dxf>
    <dxf>
      <numFmt numFmtId="12" formatCode="#,##0.00\ &quot;€&quot;;[Red]\-#,##0.00\ &quot;€&quot;"/>
    </dxf>
    <dxf>
      <numFmt numFmtId="12" formatCode="#,##0.00\ &quot;€&quot;;[Red]\-#,##0.00\ &quot;€&quot;"/>
    </dxf>
    <dxf>
      <numFmt numFmtId="0" formatCode="General"/>
    </dxf>
    <dxf>
      <numFmt numFmtId="12" formatCode="#,##0.00\ &quot;€&quot;;[Red]\-#,##0.00\ &quot;€&quot;"/>
    </dxf>
    <dxf>
      <numFmt numFmtId="12" formatCode="#,##0.00\ &quot;€&quot;;[Red]\-#,##0.00\ &quot;€&quot;"/>
    </dxf>
    <dxf>
      <numFmt numFmtId="12" formatCode="#,##0.00\ &quot;€&quot;;[Red]\-#,##0.00\ &quot;€&quot;"/>
    </dxf>
    <dxf>
      <numFmt numFmtId="12" formatCode="#,##0.00\ &quot;€&quot;;[Red]\-#,##0.00\ &quot;€&quo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2" formatCode="#,##0.00\ &quot;€&quot;;[Red]\-#,##0.00\ &quot;€&quot;"/>
    </dxf>
    <dxf>
      <numFmt numFmtId="12" formatCode="#,##0.00\ &quot;€&quot;;[Red]\-#,##0.00\ &quot;€&quot;"/>
    </dxf>
    <dxf>
      <numFmt numFmtId="0" formatCode="General"/>
    </dxf>
    <dxf>
      <numFmt numFmtId="12" formatCode="#,##0.00\ &quot;€&quot;;[Red]\-#,##0.00\ &quot;€&quot;"/>
    </dxf>
    <dxf>
      <numFmt numFmtId="12" formatCode="#,##0.00\ &quot;€&quot;;[Red]\-#,##0.00\ &quot;€&quot;"/>
    </dxf>
    <dxf>
      <numFmt numFmtId="12" formatCode="#,##0.00\ &quot;€&quot;;[Red]\-#,##0.00\ &quot;€&quot;"/>
    </dxf>
    <dxf>
      <numFmt numFmtId="12" formatCode="#,##0.00\ &quot;€&quot;;[Red]\-#,##0.00\ &quot;€&quot;"/>
    </dxf>
    <dxf>
      <numFmt numFmtId="12" formatCode="#,##0.00\ &quot;€&quot;;[Red]\-#,##0.00\ &quot;€&quo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a1" displayName="Tabla1" ref="C17:F18" headerRowCount="0" headerRowDxfId="33" headerRowCellStyle="Bueno" dataCellStyle="Bueno" totalsRowCellStyle="Bueno">
  <tableColumns count="4">
    <tableColumn id="1" name="Columna1" totalsRowLabel="Total" headerRowDxfId="29" dataCellStyle="Bueno"/>
    <tableColumn id="2" name="Columna2" headerRowDxfId="30" dataCellStyle="Bueno"/>
    <tableColumn id="3" name="Columna3" headerRowDxfId="31" dataCellStyle="Bueno"/>
    <tableColumn id="4" name="Columna4" totalsRowFunction="count" headerRowDxfId="32" dataCellStyle="Bueno"/>
  </tableColumns>
  <tableStyleInfo name="TableStyleLight9" showFirstColumn="0" showLastColumn="0" showRowStripes="1" showColumnStripes="0"/>
</table>
</file>

<file path=xl/tables/table2.xml><?xml version="1.0" encoding="utf-8"?>
<table xmlns="http://schemas.openxmlformats.org/spreadsheetml/2006/main" id="2" name="Tabla2" displayName="Tabla2" ref="A1:I15" totalsRowShown="0" headerRowDxfId="20">
  <autoFilter ref="A1:I15"/>
  <tableColumns count="9">
    <tableColumn id="1" name="AÑOS"/>
    <tableColumn id="2" name="PAGOS DE INVERSION" dataDxfId="28"/>
    <tableColumn id="3" name="COBROS" dataDxfId="27"/>
    <tableColumn id="4" name="PAGOS" dataDxfId="26"/>
    <tableColumn id="5" name="FLUJO DE CAJA" dataDxfId="25">
      <calculatedColumnFormula>SUM(B2:D2)</calculatedColumnFormula>
    </tableColumn>
    <tableColumn id="6" name="TIEMPO DE RECUPERACION" dataDxfId="24">
      <calculatedColumnFormula>NPV($F$18,$E$3:E2)+E$2</calculatedColumnFormula>
    </tableColumn>
    <tableColumn id="7" name="INTERES^AÑO" dataDxfId="23">
      <calculatedColumnFormula>(1+F$18)*G1</calculatedColumnFormula>
    </tableColumn>
    <tableColumn id="8" name="FLUJOCAJA/INTERES^AÑO" dataDxfId="22">
      <calculatedColumnFormula>E2/G2</calculatedColumnFormula>
    </tableColumn>
    <tableColumn id="9" name="PAGOS_DE_INVERSION/INTERES^AÑO" dataDxfId="21">
      <calculatedColumnFormula>B2/G2</calculatedColumnFormula>
    </tableColumn>
  </tableColumns>
  <tableStyleInfo name="TableStyleDark9" showFirstColumn="0" showLastColumn="0" showRowStripes="1" showColumnStripes="0"/>
</table>
</file>

<file path=xl/tables/table3.xml><?xml version="1.0" encoding="utf-8"?>
<table xmlns="http://schemas.openxmlformats.org/spreadsheetml/2006/main" id="3" name="Tabla3" displayName="Tabla3" ref="D21:E23" headerRowCount="0" totalsRowShown="0">
  <tableColumns count="2">
    <tableColumn id="1" name="Columna1" headerRowDxfId="5" dataDxfId="4"/>
    <tableColumn id="2" name="Columna2" headerRowDxfId="3"/>
  </tableColumns>
  <tableStyleInfo name="TableStyleDark3" showFirstColumn="0" showLastColumn="0" showRowStripes="1" showColumnStripes="0"/>
</table>
</file>

<file path=xl/tables/table4.xml><?xml version="1.0" encoding="utf-8"?>
<table xmlns="http://schemas.openxmlformats.org/spreadsheetml/2006/main" id="4" name="Tabla15" displayName="Tabla15" ref="C17:F18" headerRowCount="0" headerRowDxfId="19" headerRowCellStyle="Bueno" dataCellStyle="Bueno" totalsRowCellStyle="Bueno">
  <tableColumns count="4">
    <tableColumn id="1" name="Columna1" totalsRowLabel="Total" headerRowDxfId="18" dataCellStyle="Bueno"/>
    <tableColumn id="2" name="Columna2" headerRowDxfId="17" dataCellStyle="Bueno"/>
    <tableColumn id="3" name="Columna3" headerRowDxfId="16" dataCellStyle="Bueno"/>
    <tableColumn id="4" name="Columna4" totalsRowFunction="count" headerRowDxfId="15" dataCellStyle="Bueno"/>
  </tableColumns>
  <tableStyleInfo name="TableStyleLight9" showFirstColumn="0" showLastColumn="0" showRowStripes="1" showColumnStripes="0"/>
</table>
</file>

<file path=xl/tables/table5.xml><?xml version="1.0" encoding="utf-8"?>
<table xmlns="http://schemas.openxmlformats.org/spreadsheetml/2006/main" id="5" name="Tabla26" displayName="Tabla26" ref="A1:I14" totalsRowShown="0" headerRowDxfId="14">
  <autoFilter ref="A1:I14"/>
  <tableColumns count="9">
    <tableColumn id="1" name="AÑOS"/>
    <tableColumn id="2" name="PAGOS DE INVERSION" dataDxfId="13"/>
    <tableColumn id="3" name="COBROS" dataDxfId="12"/>
    <tableColumn id="4" name="PAGOS" dataDxfId="11"/>
    <tableColumn id="5" name="FLUJO DE CAJA" dataDxfId="6">
      <calculatedColumnFormula>SUM(B2:D2)</calculatedColumnFormula>
    </tableColumn>
    <tableColumn id="6" name="TIEMPO DE RECUPERACION" dataDxfId="10">
      <calculatedColumnFormula>NPV($F$18,$E2:E$3)+E$2</calculatedColumnFormula>
    </tableColumn>
    <tableColumn id="7" name="INTERES^AÑO" dataDxfId="9">
      <calculatedColumnFormula>(1+F$18)*G1</calculatedColumnFormula>
    </tableColumn>
    <tableColumn id="8" name="FLUJOCAJA/INTERES^AÑO" dataDxfId="8">
      <calculatedColumnFormula>E2/G2</calculatedColumnFormula>
    </tableColumn>
    <tableColumn id="9" name="PAGOS_DE_INVERSION/INTERES^AÑO" dataDxfId="7">
      <calculatedColumnFormula>B2/G2</calculatedColumnFormula>
    </tableColumn>
  </tableColumns>
  <tableStyleInfo name="TableStyleDark9" showFirstColumn="0" showLastColumn="0" showRowStripes="1" showColumnStripes="0"/>
</table>
</file>

<file path=xl/tables/table6.xml><?xml version="1.0" encoding="utf-8"?>
<table xmlns="http://schemas.openxmlformats.org/spreadsheetml/2006/main" id="6" name="Tabla37" displayName="Tabla37" ref="D21:E23" headerRowCount="0" totalsRowShown="0">
  <tableColumns count="2">
    <tableColumn id="1" name="Columna1" headerRowDxfId="2" dataDxfId="1"/>
    <tableColumn id="2" name="Columna2" headerRowDxfId="0"/>
  </tableColumns>
  <tableStyleInfo name="TableStyleDark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vmlDrawing" Target="../drawings/vmlDrawing2.vml"/><Relationship Id="rId5" Type="http://schemas.openxmlformats.org/officeDocument/2006/relationships/comments" Target="../comments2.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I23"/>
  <sheetViews>
    <sheetView workbookViewId="0">
      <selection activeCell="F31" sqref="F31"/>
    </sheetView>
  </sheetViews>
  <sheetFormatPr baseColWidth="10" defaultColWidth="9.140625" defaultRowHeight="15" x14ac:dyDescent="0.25"/>
  <cols>
    <col min="1" max="1" width="12.85546875" customWidth="1"/>
    <col min="2" max="2" width="25.140625" customWidth="1"/>
    <col min="3" max="3" width="21.5703125" customWidth="1"/>
    <col min="4" max="4" width="17.42578125" customWidth="1"/>
    <col min="5" max="5" width="17.5703125" customWidth="1"/>
    <col min="6" max="6" width="35" customWidth="1"/>
    <col min="7" max="7" width="15.42578125" customWidth="1"/>
    <col min="8" max="8" width="26.140625" customWidth="1"/>
    <col min="9" max="9" width="37.42578125" customWidth="1"/>
  </cols>
  <sheetData>
    <row r="1" spans="1:9" x14ac:dyDescent="0.25">
      <c r="A1" s="1" t="s">
        <v>0</v>
      </c>
      <c r="B1" s="1" t="s">
        <v>1</v>
      </c>
      <c r="C1" s="1" t="s">
        <v>2</v>
      </c>
      <c r="D1" s="1" t="s">
        <v>3</v>
      </c>
      <c r="E1" s="1" t="s">
        <v>4</v>
      </c>
      <c r="F1" s="1" t="s">
        <v>5</v>
      </c>
      <c r="G1" s="1" t="s">
        <v>13</v>
      </c>
      <c r="H1" s="1" t="s">
        <v>14</v>
      </c>
      <c r="I1" s="1" t="s">
        <v>15</v>
      </c>
    </row>
    <row r="2" spans="1:9" x14ac:dyDescent="0.25">
      <c r="A2">
        <v>0</v>
      </c>
      <c r="B2" s="2">
        <v>-300000</v>
      </c>
      <c r="C2" s="2">
        <v>0</v>
      </c>
      <c r="D2" s="2">
        <v>0</v>
      </c>
      <c r="E2" s="2">
        <f>SUM(B2:D2)</f>
        <v>-300000</v>
      </c>
      <c r="F2" s="2">
        <v>0</v>
      </c>
      <c r="G2" s="7">
        <v>1</v>
      </c>
      <c r="H2" s="2">
        <f>E2/G2</f>
        <v>-300000</v>
      </c>
      <c r="I2" s="2">
        <f>B2/G2</f>
        <v>-300000</v>
      </c>
    </row>
    <row r="3" spans="1:9" x14ac:dyDescent="0.25">
      <c r="A3">
        <v>1</v>
      </c>
      <c r="B3" s="2">
        <v>-300000</v>
      </c>
      <c r="C3" s="2">
        <v>420000</v>
      </c>
      <c r="D3" s="2">
        <v>-300000</v>
      </c>
      <c r="E3" s="2">
        <f t="shared" ref="E3:E14" si="0">SUM(B3:D3)</f>
        <v>-180000</v>
      </c>
      <c r="F3" s="2">
        <f>NPV($D$18,$E$3:E3)+E$2</f>
        <v>-460714.28571428568</v>
      </c>
      <c r="G3" s="7">
        <f>(1+D18)*G2</f>
        <v>1.1200000000000001</v>
      </c>
      <c r="H3" s="2">
        <f t="shared" ref="H3:H14" si="1">E3/G3</f>
        <v>-160714.28571428571</v>
      </c>
      <c r="I3" s="2">
        <f t="shared" ref="I3:I14" si="2">B3/G3</f>
        <v>-267857.14285714284</v>
      </c>
    </row>
    <row r="4" spans="1:9" x14ac:dyDescent="0.25">
      <c r="A4">
        <v>2</v>
      </c>
      <c r="B4" s="2">
        <v>0</v>
      </c>
      <c r="C4" s="2">
        <v>420000</v>
      </c>
      <c r="D4" s="2">
        <v>-300000</v>
      </c>
      <c r="E4" s="2">
        <f t="shared" si="0"/>
        <v>120000</v>
      </c>
      <c r="F4" s="2">
        <f>NPV($D$18,$E$3:E4)+E$2</f>
        <v>-365051.02040816325</v>
      </c>
      <c r="G4" s="7">
        <f>(1+D$18)*G3</f>
        <v>1.2544000000000002</v>
      </c>
      <c r="H4" s="2">
        <f t="shared" si="1"/>
        <v>95663.265306122441</v>
      </c>
      <c r="I4" s="2">
        <f t="shared" si="2"/>
        <v>0</v>
      </c>
    </row>
    <row r="5" spans="1:9" x14ac:dyDescent="0.25">
      <c r="A5">
        <v>3</v>
      </c>
      <c r="B5" s="2">
        <v>0</v>
      </c>
      <c r="C5" s="2">
        <v>420000</v>
      </c>
      <c r="D5" s="2">
        <v>-300000</v>
      </c>
      <c r="E5" s="2">
        <f t="shared" si="0"/>
        <v>120000</v>
      </c>
      <c r="F5" s="2">
        <f>NPV($D$18,$E$3:E5)+E$2</f>
        <v>-279637.39067055396</v>
      </c>
      <c r="G5" s="7">
        <f>(1+D$18)*G4</f>
        <v>1.4049280000000004</v>
      </c>
      <c r="H5" s="2">
        <f t="shared" si="1"/>
        <v>85413.629737609299</v>
      </c>
      <c r="I5" s="2">
        <f t="shared" si="2"/>
        <v>0</v>
      </c>
    </row>
    <row r="6" spans="1:9" x14ac:dyDescent="0.25">
      <c r="A6">
        <v>4</v>
      </c>
      <c r="B6" s="2">
        <v>0</v>
      </c>
      <c r="C6" s="2">
        <v>420000</v>
      </c>
      <c r="D6" s="2">
        <v>-300000</v>
      </c>
      <c r="E6" s="2">
        <f t="shared" si="0"/>
        <v>120000</v>
      </c>
      <c r="F6" s="2">
        <f>NPV($E$18,$E$3:E6)+E$2</f>
        <v>-192343.4191653576</v>
      </c>
      <c r="G6" s="7">
        <f>(1+E$18)*G5</f>
        <v>1.5454208000000005</v>
      </c>
      <c r="H6" s="2">
        <f t="shared" si="1"/>
        <v>77648.754306917544</v>
      </c>
      <c r="I6" s="2">
        <f t="shared" si="2"/>
        <v>0</v>
      </c>
    </row>
    <row r="7" spans="1:9" x14ac:dyDescent="0.25">
      <c r="A7">
        <v>5</v>
      </c>
      <c r="B7" s="2">
        <v>0</v>
      </c>
      <c r="C7" s="2">
        <v>420000</v>
      </c>
      <c r="D7" s="2">
        <v>-300000</v>
      </c>
      <c r="E7" s="2">
        <f t="shared" si="0"/>
        <v>120000</v>
      </c>
      <c r="F7" s="2">
        <f>NPV($E$18,$E$3:E7)+E$2</f>
        <v>-117832.86039825901</v>
      </c>
      <c r="G7" s="7">
        <f>(1+E$18)*G6</f>
        <v>1.6999628800000006</v>
      </c>
      <c r="H7" s="2">
        <f>E7/G7</f>
        <v>70589.776642652316</v>
      </c>
      <c r="I7" s="2">
        <f>B8/G7</f>
        <v>-28385.194172619413</v>
      </c>
    </row>
    <row r="8" spans="1:9" x14ac:dyDescent="0.25">
      <c r="A8">
        <v>6</v>
      </c>
      <c r="B8" s="2">
        <f>PMT(0.1,3,120000)</f>
        <v>-48253.776435045329</v>
      </c>
      <c r="C8" s="2">
        <v>540000</v>
      </c>
      <c r="D8" s="2">
        <v>-360000</v>
      </c>
      <c r="E8" s="2">
        <f t="shared" si="0"/>
        <v>131746.22356495465</v>
      </c>
      <c r="F8" s="2">
        <f>NPV($F$18,$E$3:E8)+E$2</f>
        <v>-15630.104781222006</v>
      </c>
      <c r="G8" s="7">
        <f>(1+F$18)*G7</f>
        <v>1.8359599104000008</v>
      </c>
      <c r="H8" s="2">
        <f t="shared" si="1"/>
        <v>71758.769251258374</v>
      </c>
      <c r="I8" s="2">
        <f>B9/G8</f>
        <v>-26282.587196869823</v>
      </c>
    </row>
    <row r="9" spans="1:9" x14ac:dyDescent="0.25">
      <c r="A9">
        <v>7</v>
      </c>
      <c r="B9" s="2">
        <f t="shared" ref="B9:B10" si="3">PMT(0.1,3,120000)</f>
        <v>-48253.776435045329</v>
      </c>
      <c r="C9" s="2">
        <v>540000</v>
      </c>
      <c r="D9" s="2">
        <v>-360000</v>
      </c>
      <c r="E9" s="2">
        <f t="shared" si="0"/>
        <v>131746.22356495465</v>
      </c>
      <c r="F9" s="2">
        <f>NPV($F$18,$E$3:E9)+E$2</f>
        <v>61242.551280986809</v>
      </c>
      <c r="G9" s="7">
        <f>(1+F$18)*G8</f>
        <v>1.9828367032320011</v>
      </c>
      <c r="H9" s="2">
        <f t="shared" si="1"/>
        <v>66443.304862276258</v>
      </c>
      <c r="I9" s="2">
        <f>B10/G9</f>
        <v>-24335.728885990575</v>
      </c>
    </row>
    <row r="10" spans="1:9" x14ac:dyDescent="0.25">
      <c r="A10">
        <v>8</v>
      </c>
      <c r="B10" s="2">
        <f t="shared" si="3"/>
        <v>-48253.776435045329</v>
      </c>
      <c r="C10" s="2">
        <v>540000</v>
      </c>
      <c r="D10" s="2">
        <v>-360000</v>
      </c>
      <c r="E10" s="2">
        <f>SUM(B10:D10)</f>
        <v>131746.22356495465</v>
      </c>
      <c r="F10" s="2">
        <f>NPV($F$18,$E$3:E10)+E$2</f>
        <v>132420.93652377283</v>
      </c>
      <c r="G10" s="7">
        <f>(1+F$18)*G9</f>
        <v>2.1414636394905613</v>
      </c>
      <c r="H10" s="2">
        <f t="shared" si="1"/>
        <v>61521.578576181717</v>
      </c>
      <c r="I10" s="2">
        <f t="shared" ref="I10:I14" si="4">B11/G10</f>
        <v>0</v>
      </c>
    </row>
    <row r="11" spans="1:9" x14ac:dyDescent="0.25">
      <c r="A11">
        <v>9</v>
      </c>
      <c r="B11" s="2">
        <v>0</v>
      </c>
      <c r="C11" s="2">
        <v>540000</v>
      </c>
      <c r="D11" s="2">
        <v>-360000</v>
      </c>
      <c r="E11" s="2">
        <f t="shared" si="0"/>
        <v>180000</v>
      </c>
      <c r="F11" s="2">
        <f>NPV($F$18,$E$3:E11)+E$2</f>
        <v>222465.75060743542</v>
      </c>
      <c r="G11" s="7">
        <f>(1+F$18)*G10</f>
        <v>2.3127807306498065</v>
      </c>
      <c r="H11" s="2">
        <f t="shared" si="1"/>
        <v>77828.389701874854</v>
      </c>
      <c r="I11" s="2">
        <f t="shared" si="4"/>
        <v>0</v>
      </c>
    </row>
    <row r="12" spans="1:9" x14ac:dyDescent="0.25">
      <c r="A12">
        <v>10</v>
      </c>
      <c r="B12" s="2">
        <v>0</v>
      </c>
      <c r="C12" s="2">
        <v>540000</v>
      </c>
      <c r="D12" s="2">
        <v>-360000</v>
      </c>
      <c r="E12" s="2">
        <f t="shared" si="0"/>
        <v>180000</v>
      </c>
      <c r="F12" s="2">
        <f>NPV($F$18,$E$3:E12)+E$2</f>
        <v>305840.57846267847</v>
      </c>
      <c r="G12" s="7">
        <f>(1+F$18)*G11</f>
        <v>2.4978031891017913</v>
      </c>
      <c r="H12" s="2">
        <f t="shared" si="1"/>
        <v>72063.323798032259</v>
      </c>
      <c r="I12" s="2">
        <f t="shared" si="4"/>
        <v>0</v>
      </c>
    </row>
    <row r="13" spans="1:9" x14ac:dyDescent="0.25">
      <c r="A13">
        <v>11</v>
      </c>
      <c r="B13" s="2">
        <v>0</v>
      </c>
      <c r="C13" s="2">
        <v>540000</v>
      </c>
      <c r="D13" s="2">
        <v>-360000</v>
      </c>
      <c r="E13" s="2">
        <f t="shared" si="0"/>
        <v>180000</v>
      </c>
      <c r="F13" s="2">
        <f>NPV($F$18,$E$3:E13)+E$2</f>
        <v>383039.4931434592</v>
      </c>
      <c r="G13" s="7">
        <f>(1+F$18)*G12</f>
        <v>2.6976274442299348</v>
      </c>
      <c r="H13" s="2">
        <f t="shared" si="1"/>
        <v>66725.299812992831</v>
      </c>
      <c r="I13" s="2">
        <f t="shared" si="4"/>
        <v>0</v>
      </c>
    </row>
    <row r="14" spans="1:9" x14ac:dyDescent="0.25">
      <c r="A14">
        <v>12</v>
      </c>
      <c r="B14" s="2">
        <v>0</v>
      </c>
      <c r="C14" s="2">
        <v>540000</v>
      </c>
      <c r="D14" s="2">
        <v>-360000</v>
      </c>
      <c r="E14" s="2">
        <f t="shared" si="0"/>
        <v>180000</v>
      </c>
      <c r="F14" s="2">
        <f>NPV($F$18,$E$3:E14)+E$2</f>
        <v>454519.96969973762</v>
      </c>
      <c r="G14" s="7">
        <f>(1+F$18)*G13</f>
        <v>2.9134376397683299</v>
      </c>
      <c r="H14" s="2">
        <f t="shared" si="1"/>
        <v>61782.685012030393</v>
      </c>
      <c r="I14" s="2">
        <f t="shared" si="4"/>
        <v>0</v>
      </c>
    </row>
    <row r="17" spans="3:9" x14ac:dyDescent="0.25">
      <c r="C17" s="3" t="s">
        <v>6</v>
      </c>
      <c r="D17" s="3" t="s">
        <v>7</v>
      </c>
      <c r="E17" s="3" t="s">
        <v>8</v>
      </c>
      <c r="F17" s="3" t="s">
        <v>9</v>
      </c>
    </row>
    <row r="18" spans="3:9" x14ac:dyDescent="0.25">
      <c r="C18" s="4"/>
      <c r="D18" s="5">
        <v>0.12</v>
      </c>
      <c r="E18" s="5">
        <v>0.1</v>
      </c>
      <c r="F18" s="5">
        <v>0.08</v>
      </c>
    </row>
    <row r="21" spans="3:9" x14ac:dyDescent="0.25">
      <c r="D21" s="1" t="s">
        <v>10</v>
      </c>
      <c r="E21" s="2">
        <f>SUM(H2:H15)</f>
        <v>346724.49129366258</v>
      </c>
      <c r="F21" s="8" t="s">
        <v>16</v>
      </c>
    </row>
    <row r="22" spans="3:9" x14ac:dyDescent="0.25">
      <c r="D22" s="1" t="s">
        <v>11</v>
      </c>
      <c r="E22" s="6">
        <f>E21/-(SUM(I2:I15))</f>
        <v>0.53601110165730803</v>
      </c>
    </row>
    <row r="23" spans="3:9" x14ac:dyDescent="0.25">
      <c r="D23" s="1" t="s">
        <v>12</v>
      </c>
      <c r="E23" s="6">
        <f>IRR(E2:E15)</f>
        <v>0.21408254362735457</v>
      </c>
      <c r="I23" s="9"/>
    </row>
  </sheetData>
  <pageMargins left="0.7" right="0.7" top="0.75" bottom="0.75" header="0.3" footer="0.3"/>
  <pageSetup paperSize="9" orientation="portrait" horizontalDpi="4294967295" verticalDpi="4294967295" r:id="rId1"/>
  <legacy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I23"/>
  <sheetViews>
    <sheetView tabSelected="1" workbookViewId="0">
      <selection activeCell="F30" sqref="F30"/>
    </sheetView>
  </sheetViews>
  <sheetFormatPr baseColWidth="10" defaultColWidth="9.140625" defaultRowHeight="15" x14ac:dyDescent="0.25"/>
  <cols>
    <col min="1" max="1" width="12.85546875" customWidth="1"/>
    <col min="2" max="2" width="25.140625" customWidth="1"/>
    <col min="3" max="3" width="21.5703125" customWidth="1"/>
    <col min="4" max="4" width="17.42578125" customWidth="1"/>
    <col min="5" max="5" width="33.5703125" customWidth="1"/>
    <col min="6" max="6" width="35" customWidth="1"/>
    <col min="7" max="7" width="15.42578125" customWidth="1"/>
    <col min="8" max="8" width="26.140625" customWidth="1"/>
    <col min="9" max="9" width="37.42578125" customWidth="1"/>
  </cols>
  <sheetData>
    <row r="1" spans="1:9" x14ac:dyDescent="0.25">
      <c r="A1" s="1" t="s">
        <v>0</v>
      </c>
      <c r="B1" s="1" t="s">
        <v>1</v>
      </c>
      <c r="C1" s="1" t="s">
        <v>2</v>
      </c>
      <c r="D1" s="1" t="s">
        <v>3</v>
      </c>
      <c r="E1" s="1" t="s">
        <v>4</v>
      </c>
      <c r="F1" s="1" t="s">
        <v>5</v>
      </c>
      <c r="G1" s="1" t="s">
        <v>13</v>
      </c>
      <c r="H1" s="1" t="s">
        <v>14</v>
      </c>
      <c r="I1" s="1" t="s">
        <v>15</v>
      </c>
    </row>
    <row r="2" spans="1:9" x14ac:dyDescent="0.25">
      <c r="A2">
        <v>0</v>
      </c>
      <c r="B2" s="2">
        <v>-300000</v>
      </c>
      <c r="C2" s="2">
        <v>0</v>
      </c>
      <c r="D2" s="2">
        <v>0</v>
      </c>
      <c r="E2" s="2">
        <f>SUM(B2:D2)</f>
        <v>-300000</v>
      </c>
      <c r="F2" s="2">
        <v>0</v>
      </c>
      <c r="G2" s="7">
        <v>1</v>
      </c>
      <c r="H2" s="2">
        <f>E2/G2</f>
        <v>-300000</v>
      </c>
      <c r="I2" s="2">
        <f>B2/G2</f>
        <v>-300000</v>
      </c>
    </row>
    <row r="3" spans="1:9" x14ac:dyDescent="0.25">
      <c r="A3">
        <v>1</v>
      </c>
      <c r="B3" s="2">
        <v>-300000</v>
      </c>
      <c r="C3" s="2">
        <v>420000</v>
      </c>
      <c r="D3" s="2">
        <v>-300000</v>
      </c>
      <c r="E3" s="2">
        <f t="shared" ref="E3:E14" si="0">SUM(B3:D3)</f>
        <v>-180000</v>
      </c>
      <c r="F3" s="2">
        <f>NPV($D$18,$E$3:E3)+E$2</f>
        <v>-460714.28571428568</v>
      </c>
      <c r="G3" s="7">
        <f>(1+D18)*G2</f>
        <v>1.1200000000000001</v>
      </c>
      <c r="H3" s="2">
        <f t="shared" ref="H3:H14" si="1">E3/G3</f>
        <v>-160714.28571428571</v>
      </c>
      <c r="I3" s="2">
        <f t="shared" ref="I3:I14" si="2">B3/G3</f>
        <v>-267857.14285714284</v>
      </c>
    </row>
    <row r="4" spans="1:9" x14ac:dyDescent="0.25">
      <c r="A4">
        <v>2</v>
      </c>
      <c r="B4" s="2">
        <v>0</v>
      </c>
      <c r="C4" s="2">
        <v>420000</v>
      </c>
      <c r="D4" s="2">
        <v>-300000</v>
      </c>
      <c r="E4" s="2">
        <f t="shared" si="0"/>
        <v>120000</v>
      </c>
      <c r="F4" s="2">
        <f>NPV($D$18,$E$3:E4)+E$2</f>
        <v>-365051.02040816325</v>
      </c>
      <c r="G4" s="7">
        <f>(1+D$18)*G3</f>
        <v>1.2544000000000002</v>
      </c>
      <c r="H4" s="2">
        <f t="shared" si="1"/>
        <v>95663.265306122441</v>
      </c>
      <c r="I4" s="2">
        <f t="shared" si="2"/>
        <v>0</v>
      </c>
    </row>
    <row r="5" spans="1:9" x14ac:dyDescent="0.25">
      <c r="A5">
        <v>3</v>
      </c>
      <c r="B5" s="2">
        <v>0</v>
      </c>
      <c r="C5" s="2">
        <v>420000</v>
      </c>
      <c r="D5" s="2">
        <v>-300000</v>
      </c>
      <c r="E5" s="2">
        <f t="shared" si="0"/>
        <v>120000</v>
      </c>
      <c r="F5" s="2">
        <f>NPV($D$18,$E$3:E5)+E$2</f>
        <v>-279637.39067055396</v>
      </c>
      <c r="G5" s="7">
        <f>(1+D$18)*G4</f>
        <v>1.4049280000000004</v>
      </c>
      <c r="H5" s="2">
        <f t="shared" si="1"/>
        <v>85413.629737609299</v>
      </c>
      <c r="I5" s="2">
        <f t="shared" si="2"/>
        <v>0</v>
      </c>
    </row>
    <row r="6" spans="1:9" x14ac:dyDescent="0.25">
      <c r="A6">
        <v>4</v>
      </c>
      <c r="B6" s="2">
        <v>0</v>
      </c>
      <c r="C6" s="2">
        <v>420000</v>
      </c>
      <c r="D6" s="2">
        <v>-300000</v>
      </c>
      <c r="E6" s="2">
        <f t="shared" si="0"/>
        <v>120000</v>
      </c>
      <c r="F6" s="2">
        <f>NPV($E$18,$E$3:E6)+E$2</f>
        <v>-192343.4191653576</v>
      </c>
      <c r="G6" s="7">
        <f>(1+E$18)*G5</f>
        <v>1.5454208000000005</v>
      </c>
      <c r="H6" s="2">
        <f t="shared" si="1"/>
        <v>77648.754306917544</v>
      </c>
      <c r="I6" s="2">
        <f t="shared" si="2"/>
        <v>0</v>
      </c>
    </row>
    <row r="7" spans="1:9" x14ac:dyDescent="0.25">
      <c r="A7">
        <v>5</v>
      </c>
      <c r="B7" s="2">
        <v>0</v>
      </c>
      <c r="C7" s="2">
        <v>420000</v>
      </c>
      <c r="D7" s="2">
        <v>-300000</v>
      </c>
      <c r="E7" s="2">
        <f t="shared" si="0"/>
        <v>120000</v>
      </c>
      <c r="F7" s="2">
        <f>NPV($E$18,$E$3:E7)+E$2</f>
        <v>-117832.86039825901</v>
      </c>
      <c r="G7" s="7">
        <f>(1+E$18)*G6</f>
        <v>1.6999628800000006</v>
      </c>
      <c r="H7" s="2">
        <f>E7/G7</f>
        <v>70589.776642652316</v>
      </c>
      <c r="I7" s="2">
        <f>B8/G7</f>
        <v>0</v>
      </c>
    </row>
    <row r="8" spans="1:9" x14ac:dyDescent="0.25">
      <c r="A8">
        <v>6</v>
      </c>
      <c r="B8" s="2">
        <v>0</v>
      </c>
      <c r="C8" s="2">
        <v>540000</v>
      </c>
      <c r="D8" s="2">
        <v>-360000</v>
      </c>
      <c r="E8" s="2">
        <f>SUM(B8:D8)*0.9</f>
        <v>162000</v>
      </c>
      <c r="F8" s="2">
        <f>NPV($F$18,$E$3:E8)+E$2</f>
        <v>3434.9062266553519</v>
      </c>
      <c r="G8" s="7">
        <f>(1+F$18)*G7</f>
        <v>1.8359599104000008</v>
      </c>
      <c r="H8" s="2">
        <f t="shared" si="1"/>
        <v>88237.220803315387</v>
      </c>
      <c r="I8" s="2">
        <f>B9/G8</f>
        <v>0</v>
      </c>
    </row>
    <row r="9" spans="1:9" x14ac:dyDescent="0.25">
      <c r="A9">
        <v>7</v>
      </c>
      <c r="B9" s="2">
        <v>0</v>
      </c>
      <c r="C9" s="2">
        <v>540000</v>
      </c>
      <c r="D9" s="2">
        <v>-360000</v>
      </c>
      <c r="E9" s="2">
        <f t="shared" ref="E9:E14" si="3">SUM(B9:D9)*0.9</f>
        <v>162000</v>
      </c>
      <c r="F9" s="2">
        <f>NPV($F$18,$E$3:E9)+E$2</f>
        <v>97960.350259121042</v>
      </c>
      <c r="G9" s="7">
        <f>(1+F$18)*G8</f>
        <v>1.9828367032320011</v>
      </c>
      <c r="H9" s="2">
        <f t="shared" si="1"/>
        <v>81701.130373440159</v>
      </c>
      <c r="I9" s="2">
        <f>B10/G9</f>
        <v>0</v>
      </c>
    </row>
    <row r="10" spans="1:9" x14ac:dyDescent="0.25">
      <c r="A10">
        <v>8</v>
      </c>
      <c r="B10" s="2">
        <v>0</v>
      </c>
      <c r="C10" s="2">
        <v>540000</v>
      </c>
      <c r="D10" s="2">
        <v>-360000</v>
      </c>
      <c r="E10" s="2">
        <f t="shared" si="3"/>
        <v>162000</v>
      </c>
      <c r="F10" s="2">
        <f>NPV($F$18,$E$3:E10)+E$2</f>
        <v>185483.90954844112</v>
      </c>
      <c r="G10" s="7">
        <f>(1+F$18)*G9</f>
        <v>2.1414636394905613</v>
      </c>
      <c r="H10" s="2">
        <f t="shared" si="1"/>
        <v>75649.194790222362</v>
      </c>
      <c r="I10" s="2">
        <f t="shared" ref="I10:I14" si="4">B11/G10</f>
        <v>0</v>
      </c>
    </row>
    <row r="11" spans="1:9" x14ac:dyDescent="0.25">
      <c r="A11">
        <v>9</v>
      </c>
      <c r="B11" s="2">
        <v>0</v>
      </c>
      <c r="C11" s="2">
        <v>540000</v>
      </c>
      <c r="D11" s="2">
        <v>-360000</v>
      </c>
      <c r="E11" s="2">
        <f t="shared" si="3"/>
        <v>162000</v>
      </c>
      <c r="F11" s="2">
        <f>NPV($F$18,$E$3:E11)+E$2</f>
        <v>266524.24222373741</v>
      </c>
      <c r="G11" s="7">
        <f>(1+F$18)*G10</f>
        <v>2.3127807306498065</v>
      </c>
      <c r="H11" s="2">
        <f t="shared" si="1"/>
        <v>70045.55073168737</v>
      </c>
      <c r="I11" s="2">
        <f t="shared" si="4"/>
        <v>0</v>
      </c>
    </row>
    <row r="12" spans="1:9" x14ac:dyDescent="0.25">
      <c r="A12">
        <v>10</v>
      </c>
      <c r="B12" s="2">
        <v>0</v>
      </c>
      <c r="C12" s="2">
        <v>540000</v>
      </c>
      <c r="D12" s="2">
        <v>-360000</v>
      </c>
      <c r="E12" s="2">
        <f t="shared" si="3"/>
        <v>162000</v>
      </c>
      <c r="F12" s="2">
        <f>NPV($F$18,$E$3:E12)+E$2</f>
        <v>341561.58729345631</v>
      </c>
      <c r="G12" s="7">
        <f>(1+F$18)*G11</f>
        <v>2.4978031891017913</v>
      </c>
      <c r="H12" s="2">
        <f t="shared" si="1"/>
        <v>64856.991418229038</v>
      </c>
      <c r="I12" s="2">
        <f t="shared" si="4"/>
        <v>0</v>
      </c>
    </row>
    <row r="13" spans="1:9" x14ac:dyDescent="0.25">
      <c r="A13">
        <v>11</v>
      </c>
      <c r="B13" s="2">
        <v>0</v>
      </c>
      <c r="C13" s="2">
        <v>540000</v>
      </c>
      <c r="D13" s="2">
        <v>-360000</v>
      </c>
      <c r="E13" s="2">
        <f t="shared" si="3"/>
        <v>162000</v>
      </c>
      <c r="F13" s="2">
        <f>NPV($F$18,$E$3:E13)+E$2</f>
        <v>411040.6105061589</v>
      </c>
      <c r="G13" s="7">
        <f>(1+F$18)*G12</f>
        <v>2.6976274442299348</v>
      </c>
      <c r="H13" s="2">
        <f t="shared" si="1"/>
        <v>60052.769831693549</v>
      </c>
      <c r="I13" s="2">
        <f t="shared" si="4"/>
        <v>0</v>
      </c>
    </row>
    <row r="14" spans="1:9" x14ac:dyDescent="0.25">
      <c r="A14">
        <v>12</v>
      </c>
      <c r="B14" s="2">
        <v>0</v>
      </c>
      <c r="C14" s="2">
        <v>540000</v>
      </c>
      <c r="D14" s="2">
        <v>-360000</v>
      </c>
      <c r="E14" s="2">
        <f t="shared" si="3"/>
        <v>162000</v>
      </c>
      <c r="F14" s="2">
        <f>NPV($F$18,$E$3:E14)+E$2</f>
        <v>475373.03940680949</v>
      </c>
      <c r="G14" s="7">
        <f>(1+F$18)*G13</f>
        <v>2.9134376397683299</v>
      </c>
      <c r="H14" s="2">
        <f t="shared" si="1"/>
        <v>55604.416510827352</v>
      </c>
      <c r="I14" s="2">
        <f t="shared" si="4"/>
        <v>0</v>
      </c>
    </row>
    <row r="15" spans="1:9" x14ac:dyDescent="0.25">
      <c r="E15" s="2"/>
    </row>
    <row r="17" spans="3:6" x14ac:dyDescent="0.25">
      <c r="C17" s="3" t="s">
        <v>6</v>
      </c>
      <c r="D17" s="3" t="s">
        <v>7</v>
      </c>
      <c r="E17" s="3" t="s">
        <v>8</v>
      </c>
      <c r="F17" s="3" t="s">
        <v>9</v>
      </c>
    </row>
    <row r="18" spans="3:6" x14ac:dyDescent="0.25">
      <c r="C18" s="4"/>
      <c r="D18" s="5">
        <v>0.12</v>
      </c>
      <c r="E18" s="5">
        <v>0.1</v>
      </c>
      <c r="F18" s="5">
        <v>0.08</v>
      </c>
    </row>
    <row r="21" spans="3:6" x14ac:dyDescent="0.25">
      <c r="D21" s="1" t="s">
        <v>10</v>
      </c>
      <c r="E21" s="2">
        <f>SUM(H2:H14)</f>
        <v>364748.41473843111</v>
      </c>
      <c r="F21" s="8" t="s">
        <v>16</v>
      </c>
    </row>
    <row r="22" spans="3:6" x14ac:dyDescent="0.25">
      <c r="D22" s="1" t="s">
        <v>11</v>
      </c>
      <c r="E22" s="6">
        <f>E21/-(SUM(I2:I14))</f>
        <v>0.64232425236956425</v>
      </c>
    </row>
    <row r="23" spans="3:6" x14ac:dyDescent="0.25">
      <c r="D23" s="1" t="s">
        <v>12</v>
      </c>
      <c r="E23" s="6">
        <f>IRR(E2:E14)</f>
        <v>0.22129089236545774</v>
      </c>
    </row>
  </sheetData>
  <pageMargins left="0.7" right="0.7" top="0.75" bottom="0.75" header="0.3" footer="0.3"/>
  <legacy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Ejercicio A</vt:lpstr>
      <vt:lpstr>Ejercicio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2019-11-26T18:29:19Z</dcterms:modified>
</cp:coreProperties>
</file>