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olors2.xml" ContentType="application/vnd.ms-office.chartcolorstyle+xml"/>
  <Override PartName="/xl/charts/style2.xml" ContentType="application/vnd.ms-office.chart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pturas OBS\Capturas Alura\Alura Latam\Excel 3 -  Busqueda por valores\Materiales\"/>
    </mc:Choice>
  </mc:AlternateContent>
  <xr:revisionPtr revIDLastSave="0" documentId="13_ncr:1_{8264D7CF-C025-4A2E-A247-990D169FB882}" xr6:coauthVersionLast="47" xr6:coauthVersionMax="47" xr10:uidLastSave="{00000000-0000-0000-0000-000000000000}"/>
  <bookViews>
    <workbookView xWindow="20370" yWindow="-120" windowWidth="20640" windowHeight="11760" firstSheet="1" activeTab="3" xr2:uid="{4661B17B-30B8-42E7-BB42-5E29BE9365F3}"/>
  </bookViews>
  <sheets>
    <sheet name="Tablero" sheetId="15" state="hidden" r:id="rId1"/>
    <sheet name="Mis Numeros" sheetId="19" r:id="rId2"/>
    <sheet name="Productos de Niños" sheetId="4" r:id="rId3"/>
    <sheet name="Búsqueda de estock" sheetId="20" r:id="rId4"/>
    <sheet name="Productos de Niños (Con Tabla)" sheetId="16" state="hidden" r:id="rId5"/>
    <sheet name="Datos Filtrados" sheetId="18" state="hidden" r:id="rId6"/>
  </sheets>
  <definedNames>
    <definedName name="_xlnm._FilterDatabase" localSheetId="2" hidden="1">'Productos de Niños'!$B$3:$H$66</definedName>
    <definedName name="_xlnm.Extract" localSheetId="5">'Datos Filtrados'!$A$4:$G$4</definedName>
    <definedName name="Col_Cantidad">'Productos de Niños'!$F$4:$F$66</definedName>
    <definedName name="Col_descuento">'Productos de Niños'!$E$4:$E$66</definedName>
    <definedName name="Col_Precios">'Productos de Niños'!$D$4:$D$66</definedName>
    <definedName name="Col_Productos">'Productos de Niños'!$B$4:$B$66</definedName>
    <definedName name="_xlnm.Criteria" localSheetId="5">'Datos Filtrados'!$A$1:$A$2</definedName>
    <definedName name="Descuento_Porcentaje">'Productos de Niños'!$J$4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9" l="1"/>
  <c r="C14" i="19"/>
  <c r="C9" i="19"/>
  <c r="C7" i="19"/>
  <c r="C6" i="19"/>
  <c r="C3" i="19"/>
  <c r="C4" i="19"/>
  <c r="D67" i="16"/>
  <c r="F67" i="16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E61" i="16"/>
  <c r="H61" i="16" s="1"/>
  <c r="E60" i="16"/>
  <c r="H60" i="16" s="1"/>
  <c r="E59" i="16"/>
  <c r="H59" i="16" s="1"/>
  <c r="E58" i="16"/>
  <c r="H58" i="16" s="1"/>
  <c r="E66" i="16"/>
  <c r="H66" i="16" s="1"/>
  <c r="E49" i="16"/>
  <c r="H49" i="16" s="1"/>
  <c r="E51" i="16"/>
  <c r="H51" i="16" s="1"/>
  <c r="E54" i="16"/>
  <c r="H54" i="16" s="1"/>
  <c r="E65" i="16"/>
  <c r="H65" i="16" s="1"/>
  <c r="E63" i="16"/>
  <c r="H63" i="16" s="1"/>
  <c r="E57" i="16"/>
  <c r="H57" i="16" s="1"/>
  <c r="E55" i="16"/>
  <c r="H55" i="16" s="1"/>
  <c r="E48" i="16"/>
  <c r="H48" i="16" s="1"/>
  <c r="E47" i="16"/>
  <c r="H47" i="16" s="1"/>
  <c r="E50" i="16"/>
  <c r="H50" i="16" s="1"/>
  <c r="E52" i="16"/>
  <c r="H52" i="16" s="1"/>
  <c r="E62" i="16"/>
  <c r="H62" i="16" s="1"/>
  <c r="E64" i="16"/>
  <c r="H64" i="16" s="1"/>
  <c r="E56" i="16"/>
  <c r="H56" i="16" s="1"/>
  <c r="E53" i="16"/>
  <c r="H53" i="16" s="1"/>
  <c r="E46" i="16"/>
  <c r="H46" i="16" s="1"/>
  <c r="E28" i="16"/>
  <c r="H28" i="16" s="1"/>
  <c r="E27" i="16"/>
  <c r="H27" i="16" s="1"/>
  <c r="E33" i="16"/>
  <c r="H33" i="16" s="1"/>
  <c r="E38" i="16"/>
  <c r="H38" i="16" s="1"/>
  <c r="E37" i="16"/>
  <c r="H37" i="16" s="1"/>
  <c r="E31" i="16"/>
  <c r="H31" i="16" s="1"/>
  <c r="E45" i="16"/>
  <c r="H45" i="16" s="1"/>
  <c r="E44" i="16"/>
  <c r="H44" i="16" s="1"/>
  <c r="E41" i="16"/>
  <c r="H41" i="16" s="1"/>
  <c r="E36" i="16"/>
  <c r="H36" i="16" s="1"/>
  <c r="E25" i="16"/>
  <c r="H25" i="16" s="1"/>
  <c r="E30" i="16"/>
  <c r="H30" i="16" s="1"/>
  <c r="E32" i="16"/>
  <c r="H32" i="16" s="1"/>
  <c r="E34" i="16"/>
  <c r="H34" i="16" s="1"/>
  <c r="E35" i="16"/>
  <c r="H35" i="16" s="1"/>
  <c r="E39" i="16"/>
  <c r="H39" i="16" s="1"/>
  <c r="E26" i="16"/>
  <c r="H26" i="16" s="1"/>
  <c r="E29" i="16"/>
  <c r="H29" i="16" s="1"/>
  <c r="E40" i="16"/>
  <c r="H40" i="16" s="1"/>
  <c r="E43" i="16"/>
  <c r="H43" i="16" s="1"/>
  <c r="E42" i="16"/>
  <c r="H42" i="16" s="1"/>
  <c r="E21" i="16"/>
  <c r="H21" i="16" s="1"/>
  <c r="E17" i="16"/>
  <c r="H17" i="16" s="1"/>
  <c r="E11" i="16"/>
  <c r="H11" i="16" s="1"/>
  <c r="E9" i="16"/>
  <c r="H9" i="16" s="1"/>
  <c r="E6" i="16"/>
  <c r="H6" i="16" s="1"/>
  <c r="E19" i="16"/>
  <c r="H19" i="16" s="1"/>
  <c r="E23" i="16"/>
  <c r="H23" i="16" s="1"/>
  <c r="E5" i="16"/>
  <c r="H5" i="16" s="1"/>
  <c r="E8" i="16"/>
  <c r="H8" i="16" s="1"/>
  <c r="E14" i="16"/>
  <c r="H14" i="16" s="1"/>
  <c r="E7" i="16"/>
  <c r="H7" i="16" s="1"/>
  <c r="E13" i="16"/>
  <c r="H13" i="16" s="1"/>
  <c r="E16" i="16"/>
  <c r="H16" i="16" s="1"/>
  <c r="E24" i="16"/>
  <c r="H24" i="16" s="1"/>
  <c r="E22" i="16"/>
  <c r="H22" i="16" s="1"/>
  <c r="E18" i="16"/>
  <c r="H18" i="16" s="1"/>
  <c r="E15" i="16"/>
  <c r="H15" i="16" s="1"/>
  <c r="E12" i="16"/>
  <c r="H12" i="16" s="1"/>
  <c r="G20" i="16"/>
  <c r="E20" i="16"/>
  <c r="H20" i="16" s="1"/>
  <c r="G10" i="16"/>
  <c r="E10" i="16"/>
  <c r="H10" i="16" s="1"/>
  <c r="G4" i="16"/>
  <c r="E4" i="16"/>
  <c r="H4" i="16" s="1"/>
  <c r="F68" i="4"/>
  <c r="E4" i="4"/>
  <c r="H4" i="4" s="1"/>
  <c r="E5" i="4"/>
  <c r="E6" i="4"/>
  <c r="H6" i="4" s="1"/>
  <c r="E7" i="4"/>
  <c r="H7" i="4" s="1"/>
  <c r="E8" i="4"/>
  <c r="H8" i="4" s="1"/>
  <c r="E9" i="4"/>
  <c r="H9" i="4" s="1"/>
  <c r="E10" i="4"/>
  <c r="H10" i="4" s="1"/>
  <c r="E11" i="4"/>
  <c r="H11" i="4" s="1"/>
  <c r="E12" i="4"/>
  <c r="H12" i="4" s="1"/>
  <c r="E13" i="4"/>
  <c r="H13" i="4" s="1"/>
  <c r="E14" i="4"/>
  <c r="H14" i="4" s="1"/>
  <c r="E15" i="4"/>
  <c r="H15" i="4" s="1"/>
  <c r="E16" i="4"/>
  <c r="H16" i="4" s="1"/>
  <c r="E17" i="4"/>
  <c r="H17" i="4" s="1"/>
  <c r="E18" i="4"/>
  <c r="H18" i="4" s="1"/>
  <c r="E19" i="4"/>
  <c r="H19" i="4" s="1"/>
  <c r="E20" i="4"/>
  <c r="H20" i="4" s="1"/>
  <c r="E21" i="4"/>
  <c r="H21" i="4" s="1"/>
  <c r="E22" i="4"/>
  <c r="H22" i="4" s="1"/>
  <c r="E23" i="4"/>
  <c r="H23" i="4" s="1"/>
  <c r="E24" i="4"/>
  <c r="H24" i="4" s="1"/>
  <c r="E25" i="4"/>
  <c r="H25" i="4" s="1"/>
  <c r="E26" i="4"/>
  <c r="H26" i="4" s="1"/>
  <c r="E27" i="4"/>
  <c r="H27" i="4" s="1"/>
  <c r="E28" i="4"/>
  <c r="H28" i="4" s="1"/>
  <c r="E29" i="4"/>
  <c r="H29" i="4" s="1"/>
  <c r="E30" i="4"/>
  <c r="H30" i="4" s="1"/>
  <c r="E31" i="4"/>
  <c r="H31" i="4" s="1"/>
  <c r="E32" i="4"/>
  <c r="H32" i="4" s="1"/>
  <c r="E33" i="4"/>
  <c r="H33" i="4" s="1"/>
  <c r="E34" i="4"/>
  <c r="H34" i="4" s="1"/>
  <c r="E35" i="4"/>
  <c r="H35" i="4" s="1"/>
  <c r="E36" i="4"/>
  <c r="H36" i="4" s="1"/>
  <c r="E37" i="4"/>
  <c r="H37" i="4" s="1"/>
  <c r="E38" i="4"/>
  <c r="H38" i="4" s="1"/>
  <c r="E39" i="4"/>
  <c r="H39" i="4" s="1"/>
  <c r="E40" i="4"/>
  <c r="H40" i="4" s="1"/>
  <c r="E41" i="4"/>
  <c r="H41" i="4" s="1"/>
  <c r="E42" i="4"/>
  <c r="H42" i="4" s="1"/>
  <c r="E43" i="4"/>
  <c r="H43" i="4" s="1"/>
  <c r="E44" i="4"/>
  <c r="H44" i="4" s="1"/>
  <c r="E45" i="4"/>
  <c r="H45" i="4" s="1"/>
  <c r="E46" i="4"/>
  <c r="H46" i="4" s="1"/>
  <c r="E47" i="4"/>
  <c r="H47" i="4" s="1"/>
  <c r="E48" i="4"/>
  <c r="H48" i="4" s="1"/>
  <c r="E49" i="4"/>
  <c r="H49" i="4" s="1"/>
  <c r="E50" i="4"/>
  <c r="H50" i="4" s="1"/>
  <c r="E51" i="4"/>
  <c r="H51" i="4" s="1"/>
  <c r="E52" i="4"/>
  <c r="H52" i="4" s="1"/>
  <c r="E53" i="4"/>
  <c r="H53" i="4" s="1"/>
  <c r="E54" i="4"/>
  <c r="H54" i="4" s="1"/>
  <c r="E55" i="4"/>
  <c r="H55" i="4" s="1"/>
  <c r="E56" i="4"/>
  <c r="H56" i="4" s="1"/>
  <c r="E57" i="4"/>
  <c r="H57" i="4" s="1"/>
  <c r="E58" i="4"/>
  <c r="H58" i="4" s="1"/>
  <c r="E59" i="4"/>
  <c r="H59" i="4" s="1"/>
  <c r="E60" i="4"/>
  <c r="H60" i="4" s="1"/>
  <c r="E61" i="4"/>
  <c r="H61" i="4" s="1"/>
  <c r="E62" i="4"/>
  <c r="H62" i="4" s="1"/>
  <c r="E63" i="4"/>
  <c r="H63" i="4" s="1"/>
  <c r="E64" i="4"/>
  <c r="H64" i="4" s="1"/>
  <c r="E65" i="4"/>
  <c r="H65" i="4" s="1"/>
  <c r="E66" i="4"/>
  <c r="H66" i="4" s="1"/>
  <c r="C10" i="19" l="1"/>
  <c r="C11" i="19" s="1"/>
  <c r="H67" i="16"/>
  <c r="E67" i="16"/>
  <c r="E68" i="4"/>
  <c r="H5" i="4"/>
  <c r="H68" i="4" s="1"/>
  <c r="D68" i="4"/>
</calcChain>
</file>

<file path=xl/sharedStrings.xml><?xml version="1.0" encoding="utf-8"?>
<sst xmlns="http://schemas.openxmlformats.org/spreadsheetml/2006/main" count="196" uniqueCount="24">
  <si>
    <t>Productos</t>
  </si>
  <si>
    <t>Calzado Infantil Rojo</t>
  </si>
  <si>
    <t>Calzado Infantil Azul</t>
  </si>
  <si>
    <t>Calzado Infantil Blanco</t>
  </si>
  <si>
    <t>Talla</t>
  </si>
  <si>
    <t>Precio</t>
  </si>
  <si>
    <t>Cantidad</t>
  </si>
  <si>
    <t>Lista de Productos de Niños</t>
  </si>
  <si>
    <t>Valor Total</t>
  </si>
  <si>
    <t>Descuento</t>
  </si>
  <si>
    <t>Total</t>
  </si>
  <si>
    <t>Mínima</t>
  </si>
  <si>
    <t>Mis Numeros</t>
  </si>
  <si>
    <t>Tipos de Productos</t>
  </si>
  <si>
    <t>Productos con Stock Disponible</t>
  </si>
  <si>
    <t>Cantidad en Stock</t>
  </si>
  <si>
    <t>Precios Medios</t>
  </si>
  <si>
    <t>Descuentos Medios</t>
  </si>
  <si>
    <t>Menor Precio</t>
  </si>
  <si>
    <t>Mayor Precio</t>
  </si>
  <si>
    <t>Descuento en Porcentaje</t>
  </si>
  <si>
    <t>Producto:</t>
  </si>
  <si>
    <t>Talla:</t>
  </si>
  <si>
    <t>Cantidad: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</si>
</sst>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5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9" fontId="0" fillId="0" borderId="2" xfId="1" applyFon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Font="1" applyFill="1" applyBorder="1"/>
    <xf numFmtId="0" fontId="0" fillId="0" borderId="4" xfId="0" applyFont="1" applyFill="1" applyBorder="1" applyAlignment="1">
      <alignment horizontal="center"/>
    </xf>
    <xf numFmtId="164" fontId="0" fillId="0" borderId="4" xfId="0" applyNumberFormat="1" applyFill="1" applyBorder="1"/>
    <xf numFmtId="164" fontId="0" fillId="0" borderId="4" xfId="0" applyNumberFormat="1" applyFont="1" applyFill="1" applyBorder="1"/>
    <xf numFmtId="0" fontId="0" fillId="0" borderId="5" xfId="0" applyFont="1" applyFill="1" applyBorder="1"/>
    <xf numFmtId="0" fontId="0" fillId="0" borderId="5" xfId="0" applyFont="1" applyFill="1" applyBorder="1" applyAlignment="1">
      <alignment horizontal="center"/>
    </xf>
    <xf numFmtId="164" fontId="0" fillId="0" borderId="5" xfId="0" applyNumberFormat="1" applyFont="1" applyFill="1" applyBorder="1"/>
    <xf numFmtId="0" fontId="0" fillId="0" borderId="6" xfId="0" applyFont="1" applyFill="1" applyBorder="1"/>
    <xf numFmtId="0" fontId="0" fillId="0" borderId="6" xfId="0" applyFont="1" applyFill="1" applyBorder="1" applyAlignment="1">
      <alignment horizontal="center"/>
    </xf>
    <xf numFmtId="164" fontId="0" fillId="0" borderId="6" xfId="0" applyNumberFormat="1" applyFill="1" applyBorder="1"/>
    <xf numFmtId="164" fontId="0" fillId="0" borderId="6" xfId="0" applyNumberFormat="1" applyFont="1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64" fontId="0" fillId="0" borderId="0" xfId="0" applyNumberFormat="1" applyFill="1" applyBorder="1"/>
    <xf numFmtId="164" fontId="0" fillId="0" borderId="0" xfId="0" applyNumberFormat="1" applyFont="1" applyFill="1" applyBorder="1"/>
    <xf numFmtId="0" fontId="0" fillId="0" borderId="0" xfId="0" applyFont="1" applyFill="1" applyAlignment="1">
      <alignment horizontal="center"/>
    </xf>
    <xf numFmtId="164" fontId="0" fillId="0" borderId="0" xfId="0" applyNumberFormat="1" applyFont="1" applyFill="1"/>
    <xf numFmtId="2" fontId="0" fillId="0" borderId="0" xfId="0" applyNumberFormat="1" applyFont="1" applyFill="1" applyAlignment="1">
      <alignment horizontal="center"/>
    </xf>
    <xf numFmtId="164" fontId="0" fillId="0" borderId="0" xfId="0" applyNumberFormat="1" applyFill="1"/>
    <xf numFmtId="164" fontId="0" fillId="3" borderId="7" xfId="0" applyNumberFormat="1" applyFill="1" applyBorder="1"/>
    <xf numFmtId="164" fontId="0" fillId="3" borderId="7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164" fontId="0" fillId="0" borderId="5" xfId="0" applyNumberFormat="1" applyFill="1" applyBorder="1"/>
    <xf numFmtId="0" fontId="0" fillId="0" borderId="4" xfId="0" applyBorder="1"/>
    <xf numFmtId="0" fontId="0" fillId="4" borderId="4" xfId="0" applyFill="1" applyBorder="1"/>
    <xf numFmtId="0" fontId="1" fillId="2" borderId="3" xfId="0" applyFont="1" applyFill="1" applyBorder="1" applyAlignment="1"/>
    <xf numFmtId="9" fontId="0" fillId="0" borderId="4" xfId="1" applyFont="1" applyBorder="1"/>
    <xf numFmtId="0" fontId="0" fillId="5" borderId="4" xfId="0" applyFill="1" applyBorder="1"/>
    <xf numFmtId="164" fontId="0" fillId="0" borderId="4" xfId="2" applyNumberFormat="1" applyFont="1" applyBorder="1"/>
    <xf numFmtId="164" fontId="0" fillId="0" borderId="4" xfId="0" applyNumberFormat="1" applyBorder="1"/>
    <xf numFmtId="0" fontId="1" fillId="2" borderId="3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0" borderId="0" xfId="0" applyAlignment="1">
      <alignment horizontal="right"/>
    </xf>
  </cellXfs>
  <cellStyles count="3">
    <cellStyle name="Moneda" xfId="2" builtinId="4"/>
    <cellStyle name="Normal" xfId="0" builtinId="0"/>
    <cellStyle name="Porcentaje" xfId="1" builtinId="5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top style="medium">
          <color theme="1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9"/>
        </patternFill>
      </fill>
      <alignment horizontal="center" vertical="bottom" textRotation="0" wrapText="0" indent="0" justifyLastLine="0" shrinkToFit="0" readingOrder="0"/>
    </dxf>
    <dxf>
      <font>
        <color theme="0"/>
      </font>
      <fill>
        <patternFill patternType="solid">
          <bgColor theme="0" tint="-0.499984740745262"/>
        </patternFill>
      </fill>
    </dxf>
    <dxf>
      <font>
        <color rgb="FF002060"/>
      </font>
      <fill>
        <patternFill patternType="solid">
          <bgColor theme="8" tint="0.79998168889431442"/>
        </patternFill>
      </fill>
    </dxf>
    <dxf>
      <font>
        <color rgb="FFC00000"/>
      </font>
      <fill>
        <patternFill patternType="solid"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'Productos de Niños'!$H$3</c:f>
              <c:strCache>
                <c:ptCount val="1"/>
                <c:pt idx="0">
                  <c:v>Valor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'Productos de Niños'!$B$4:$B$66</c:f>
              <c:strCache>
                <c:ptCount val="63"/>
                <c:pt idx="0">
                  <c:v>Calzado Infantil Azul</c:v>
                </c:pt>
                <c:pt idx="1">
                  <c:v>Calzado Infantil Azul</c:v>
                </c:pt>
                <c:pt idx="2">
                  <c:v>Calzado Infantil Azul</c:v>
                </c:pt>
                <c:pt idx="3">
                  <c:v>Calzado Infantil Azul</c:v>
                </c:pt>
                <c:pt idx="4">
                  <c:v>Calzado Infantil Azul</c:v>
                </c:pt>
                <c:pt idx="5">
                  <c:v>Calzado Infantil Azul</c:v>
                </c:pt>
                <c:pt idx="6">
                  <c:v>Calzado Infantil Azul</c:v>
                </c:pt>
                <c:pt idx="7">
                  <c:v>Calzado Infantil Azul</c:v>
                </c:pt>
                <c:pt idx="8">
                  <c:v>Calzado Infantil Azul</c:v>
                </c:pt>
                <c:pt idx="9">
                  <c:v>Calzado Infantil Azul</c:v>
                </c:pt>
                <c:pt idx="10">
                  <c:v>Calzado Infantil Azul</c:v>
                </c:pt>
                <c:pt idx="11">
                  <c:v>Calzado Infantil Azul</c:v>
                </c:pt>
                <c:pt idx="12">
                  <c:v>Calzado Infantil Azul</c:v>
                </c:pt>
                <c:pt idx="13">
                  <c:v>Calzado Infantil Azul</c:v>
                </c:pt>
                <c:pt idx="14">
                  <c:v>Calzado Infantil Azul</c:v>
                </c:pt>
                <c:pt idx="15">
                  <c:v>Calzado Infantil Azul</c:v>
                </c:pt>
                <c:pt idx="16">
                  <c:v>Calzado Infantil Azul</c:v>
                </c:pt>
                <c:pt idx="17">
                  <c:v>Calzado Infantil Azul</c:v>
                </c:pt>
                <c:pt idx="18">
                  <c:v>Calzado Infantil Azul</c:v>
                </c:pt>
                <c:pt idx="19">
                  <c:v>Calzado Infantil Azul</c:v>
                </c:pt>
                <c:pt idx="20">
                  <c:v>Calzado Infantil Azul</c:v>
                </c:pt>
                <c:pt idx="21">
                  <c:v>Calzado Infantil Blanco</c:v>
                </c:pt>
                <c:pt idx="22">
                  <c:v>Calzado Infantil Blanco</c:v>
                </c:pt>
                <c:pt idx="23">
                  <c:v>Calzado Infantil Blanco</c:v>
                </c:pt>
                <c:pt idx="24">
                  <c:v>Calzado Infantil Blanco</c:v>
                </c:pt>
                <c:pt idx="25">
                  <c:v>Calzado Infantil Blanco</c:v>
                </c:pt>
                <c:pt idx="26">
                  <c:v>Calzado Infantil Blanco</c:v>
                </c:pt>
                <c:pt idx="27">
                  <c:v>Calzado Infantil Blanco</c:v>
                </c:pt>
                <c:pt idx="28">
                  <c:v>Calzado Infantil Blanco</c:v>
                </c:pt>
                <c:pt idx="29">
                  <c:v>Calzado Infantil Blanco</c:v>
                </c:pt>
                <c:pt idx="30">
                  <c:v>Calzado Infantil Blanco</c:v>
                </c:pt>
                <c:pt idx="31">
                  <c:v>Calzado Infantil Blanco</c:v>
                </c:pt>
                <c:pt idx="32">
                  <c:v>Calzado Infantil Blanco</c:v>
                </c:pt>
                <c:pt idx="33">
                  <c:v>Calzado Infantil Blanco</c:v>
                </c:pt>
                <c:pt idx="34">
                  <c:v>Calzado Infantil Blanco</c:v>
                </c:pt>
                <c:pt idx="35">
                  <c:v>Calzado Infantil Blanco</c:v>
                </c:pt>
                <c:pt idx="36">
                  <c:v>Calzado Infantil Blanco</c:v>
                </c:pt>
                <c:pt idx="37">
                  <c:v>Calzado Infantil Blanco</c:v>
                </c:pt>
                <c:pt idx="38">
                  <c:v>Calzado Infantil Blanco</c:v>
                </c:pt>
                <c:pt idx="39">
                  <c:v>Calzado Infantil Blanco</c:v>
                </c:pt>
                <c:pt idx="40">
                  <c:v>Calzado Infantil Blanco</c:v>
                </c:pt>
                <c:pt idx="41">
                  <c:v>Calzado Infantil Blanco</c:v>
                </c:pt>
                <c:pt idx="42">
                  <c:v>Calzado Infantil Rojo</c:v>
                </c:pt>
                <c:pt idx="43">
                  <c:v>Calzado Infantil Rojo</c:v>
                </c:pt>
                <c:pt idx="44">
                  <c:v>Calzado Infantil Rojo</c:v>
                </c:pt>
                <c:pt idx="45">
                  <c:v>Calzado Infantil Rojo</c:v>
                </c:pt>
                <c:pt idx="46">
                  <c:v>Calzado Infantil Rojo</c:v>
                </c:pt>
                <c:pt idx="47">
                  <c:v>Calzado Infantil Rojo</c:v>
                </c:pt>
                <c:pt idx="48">
                  <c:v>Calzado Infantil Rojo</c:v>
                </c:pt>
                <c:pt idx="49">
                  <c:v>Calzado Infantil Rojo</c:v>
                </c:pt>
                <c:pt idx="50">
                  <c:v>Calzado Infantil Rojo</c:v>
                </c:pt>
                <c:pt idx="51">
                  <c:v>Calzado Infantil Rojo</c:v>
                </c:pt>
                <c:pt idx="52">
                  <c:v>Calzado Infantil Rojo</c:v>
                </c:pt>
                <c:pt idx="53">
                  <c:v>Calzado Infantil Rojo</c:v>
                </c:pt>
                <c:pt idx="54">
                  <c:v>Calzado Infantil Rojo</c:v>
                </c:pt>
                <c:pt idx="55">
                  <c:v>Calzado Infantil Rojo</c:v>
                </c:pt>
                <c:pt idx="56">
                  <c:v>Calzado Infantil Rojo</c:v>
                </c:pt>
                <c:pt idx="57">
                  <c:v>Calzado Infantil Rojo</c:v>
                </c:pt>
                <c:pt idx="58">
                  <c:v>Calzado Infantil Rojo</c:v>
                </c:pt>
                <c:pt idx="59">
                  <c:v>Calzado Infantil Rojo</c:v>
                </c:pt>
                <c:pt idx="60">
                  <c:v>Calzado Infantil Rojo</c:v>
                </c:pt>
                <c:pt idx="61">
                  <c:v>Calzado Infantil Rojo</c:v>
                </c:pt>
                <c:pt idx="62">
                  <c:v>Calzado Infantil Rojo</c:v>
                </c:pt>
              </c:strCache>
            </c:strRef>
          </c:cat>
          <c:val>
            <c:numRef>
              <c:f>'Productos de Niños'!$H$4:$H$66</c:f>
              <c:numCache>
                <c:formatCode>_-[$$-409]* #,##0.00_ ;_-[$$-409]* \-#,##0.00\ ;_-[$$-409]* "-"??_ ;_-@_ </c:formatCode>
                <c:ptCount val="63"/>
                <c:pt idx="0">
                  <c:v>544.63499999999999</c:v>
                </c:pt>
                <c:pt idx="1">
                  <c:v>342.34199999999998</c:v>
                </c:pt>
                <c:pt idx="2">
                  <c:v>46.683</c:v>
                </c:pt>
                <c:pt idx="3">
                  <c:v>311.22000000000003</c:v>
                </c:pt>
                <c:pt idx="4">
                  <c:v>255.21749999999997</c:v>
                </c:pt>
                <c:pt idx="5">
                  <c:v>170.14499999999998</c:v>
                </c:pt>
                <c:pt idx="6">
                  <c:v>34.028999999999996</c:v>
                </c:pt>
                <c:pt idx="7">
                  <c:v>0</c:v>
                </c:pt>
                <c:pt idx="8">
                  <c:v>255.21749999999997</c:v>
                </c:pt>
                <c:pt idx="9">
                  <c:v>350.55</c:v>
                </c:pt>
                <c:pt idx="10">
                  <c:v>525.82500000000005</c:v>
                </c:pt>
                <c:pt idx="11">
                  <c:v>333.02249999999998</c:v>
                </c:pt>
                <c:pt idx="12">
                  <c:v>403.13249999999999</c:v>
                </c:pt>
                <c:pt idx="13">
                  <c:v>560.88</c:v>
                </c:pt>
                <c:pt idx="14">
                  <c:v>35.055</c:v>
                </c:pt>
                <c:pt idx="15">
                  <c:v>97.47</c:v>
                </c:pt>
                <c:pt idx="16">
                  <c:v>604.31399999999996</c:v>
                </c:pt>
                <c:pt idx="17">
                  <c:v>448.36199999999997</c:v>
                </c:pt>
                <c:pt idx="18">
                  <c:v>409.37400000000002</c:v>
                </c:pt>
                <c:pt idx="19">
                  <c:v>233.928</c:v>
                </c:pt>
                <c:pt idx="20">
                  <c:v>58.481999999999999</c:v>
                </c:pt>
                <c:pt idx="21">
                  <c:v>32.76</c:v>
                </c:pt>
                <c:pt idx="22">
                  <c:v>16.38</c:v>
                </c:pt>
                <c:pt idx="23">
                  <c:v>65.52</c:v>
                </c:pt>
                <c:pt idx="24">
                  <c:v>409.5</c:v>
                </c:pt>
                <c:pt idx="25">
                  <c:v>573.12</c:v>
                </c:pt>
                <c:pt idx="26">
                  <c:v>179.1</c:v>
                </c:pt>
                <c:pt idx="27">
                  <c:v>214.92000000000002</c:v>
                </c:pt>
                <c:pt idx="28">
                  <c:v>268.64999999999998</c:v>
                </c:pt>
                <c:pt idx="29">
                  <c:v>411.93</c:v>
                </c:pt>
                <c:pt idx="30">
                  <c:v>461.25</c:v>
                </c:pt>
                <c:pt idx="31">
                  <c:v>645.75</c:v>
                </c:pt>
                <c:pt idx="32">
                  <c:v>221.39999999999998</c:v>
                </c:pt>
                <c:pt idx="33">
                  <c:v>55.349999999999994</c:v>
                </c:pt>
                <c:pt idx="34">
                  <c:v>0</c:v>
                </c:pt>
                <c:pt idx="35">
                  <c:v>0</c:v>
                </c:pt>
                <c:pt idx="36">
                  <c:v>492.48</c:v>
                </c:pt>
                <c:pt idx="37">
                  <c:v>246.24</c:v>
                </c:pt>
                <c:pt idx="38">
                  <c:v>225.72</c:v>
                </c:pt>
                <c:pt idx="39">
                  <c:v>389.88</c:v>
                </c:pt>
                <c:pt idx="40">
                  <c:v>636.12</c:v>
                </c:pt>
                <c:pt idx="41">
                  <c:v>533.52</c:v>
                </c:pt>
                <c:pt idx="42">
                  <c:v>545.45399999999995</c:v>
                </c:pt>
                <c:pt idx="43">
                  <c:v>368.54999999999995</c:v>
                </c:pt>
                <c:pt idx="44">
                  <c:v>176.904</c:v>
                </c:pt>
                <c:pt idx="45">
                  <c:v>44.225999999999999</c:v>
                </c:pt>
                <c:pt idx="46">
                  <c:v>80.594999999999999</c:v>
                </c:pt>
                <c:pt idx="47">
                  <c:v>435.21299999999997</c:v>
                </c:pt>
                <c:pt idx="48">
                  <c:v>467.45100000000002</c:v>
                </c:pt>
                <c:pt idx="49">
                  <c:v>564.16499999999996</c:v>
                </c:pt>
                <c:pt idx="50">
                  <c:v>515.80799999999999</c:v>
                </c:pt>
                <c:pt idx="51">
                  <c:v>276.48</c:v>
                </c:pt>
                <c:pt idx="52">
                  <c:v>199.26</c:v>
                </c:pt>
                <c:pt idx="53">
                  <c:v>83.025000000000006</c:v>
                </c:pt>
                <c:pt idx="54">
                  <c:v>0</c:v>
                </c:pt>
                <c:pt idx="55">
                  <c:v>415.125</c:v>
                </c:pt>
                <c:pt idx="56">
                  <c:v>464.94</c:v>
                </c:pt>
                <c:pt idx="57">
                  <c:v>590.976</c:v>
                </c:pt>
                <c:pt idx="58">
                  <c:v>0</c:v>
                </c:pt>
                <c:pt idx="59">
                  <c:v>221.61599999999999</c:v>
                </c:pt>
                <c:pt idx="60">
                  <c:v>203.148</c:v>
                </c:pt>
                <c:pt idx="61">
                  <c:v>166.21199999999999</c:v>
                </c:pt>
                <c:pt idx="62">
                  <c:v>129.27600000000001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6-4990-A58E-1ADFDA0D3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516645216"/>
        <c:axId val="1525819840"/>
      </c:barChart>
      <c:catAx>
        <c:axId val="1516645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525819840"/>
        <c:crosses val="autoZero"/>
        <c:auto val="1"/>
        <c:lblAlgn val="ctr"/>
        <c:lblOffset val="100"/>
        <c:noMultiLvlLbl val="0"/>
      </c:catAx>
      <c:valAx>
        <c:axId val="152581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51664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'Productos de Niños'!$F$3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'Productos de Niños'!$B$4:$B$66</c:f>
              <c:strCache>
                <c:ptCount val="63"/>
                <c:pt idx="0">
                  <c:v>Calzado Infantil Azul</c:v>
                </c:pt>
                <c:pt idx="1">
                  <c:v>Calzado Infantil Azul</c:v>
                </c:pt>
                <c:pt idx="2">
                  <c:v>Calzado Infantil Azul</c:v>
                </c:pt>
                <c:pt idx="3">
                  <c:v>Calzado Infantil Azul</c:v>
                </c:pt>
                <c:pt idx="4">
                  <c:v>Calzado Infantil Azul</c:v>
                </c:pt>
                <c:pt idx="5">
                  <c:v>Calzado Infantil Azul</c:v>
                </c:pt>
                <c:pt idx="6">
                  <c:v>Calzado Infantil Azul</c:v>
                </c:pt>
                <c:pt idx="7">
                  <c:v>Calzado Infantil Azul</c:v>
                </c:pt>
                <c:pt idx="8">
                  <c:v>Calzado Infantil Azul</c:v>
                </c:pt>
                <c:pt idx="9">
                  <c:v>Calzado Infantil Azul</c:v>
                </c:pt>
                <c:pt idx="10">
                  <c:v>Calzado Infantil Azul</c:v>
                </c:pt>
                <c:pt idx="11">
                  <c:v>Calzado Infantil Azul</c:v>
                </c:pt>
                <c:pt idx="12">
                  <c:v>Calzado Infantil Azul</c:v>
                </c:pt>
                <c:pt idx="13">
                  <c:v>Calzado Infantil Azul</c:v>
                </c:pt>
                <c:pt idx="14">
                  <c:v>Calzado Infantil Azul</c:v>
                </c:pt>
                <c:pt idx="15">
                  <c:v>Calzado Infantil Azul</c:v>
                </c:pt>
                <c:pt idx="16">
                  <c:v>Calzado Infantil Azul</c:v>
                </c:pt>
                <c:pt idx="17">
                  <c:v>Calzado Infantil Azul</c:v>
                </c:pt>
                <c:pt idx="18">
                  <c:v>Calzado Infantil Azul</c:v>
                </c:pt>
                <c:pt idx="19">
                  <c:v>Calzado Infantil Azul</c:v>
                </c:pt>
                <c:pt idx="20">
                  <c:v>Calzado Infantil Azul</c:v>
                </c:pt>
                <c:pt idx="21">
                  <c:v>Calzado Infantil Blanco</c:v>
                </c:pt>
                <c:pt idx="22">
                  <c:v>Calzado Infantil Blanco</c:v>
                </c:pt>
                <c:pt idx="23">
                  <c:v>Calzado Infantil Blanco</c:v>
                </c:pt>
                <c:pt idx="24">
                  <c:v>Calzado Infantil Blanco</c:v>
                </c:pt>
                <c:pt idx="25">
                  <c:v>Calzado Infantil Blanco</c:v>
                </c:pt>
                <c:pt idx="26">
                  <c:v>Calzado Infantil Blanco</c:v>
                </c:pt>
                <c:pt idx="27">
                  <c:v>Calzado Infantil Blanco</c:v>
                </c:pt>
                <c:pt idx="28">
                  <c:v>Calzado Infantil Blanco</c:v>
                </c:pt>
                <c:pt idx="29">
                  <c:v>Calzado Infantil Blanco</c:v>
                </c:pt>
                <c:pt idx="30">
                  <c:v>Calzado Infantil Blanco</c:v>
                </c:pt>
                <c:pt idx="31">
                  <c:v>Calzado Infantil Blanco</c:v>
                </c:pt>
                <c:pt idx="32">
                  <c:v>Calzado Infantil Blanco</c:v>
                </c:pt>
                <c:pt idx="33">
                  <c:v>Calzado Infantil Blanco</c:v>
                </c:pt>
                <c:pt idx="34">
                  <c:v>Calzado Infantil Blanco</c:v>
                </c:pt>
                <c:pt idx="35">
                  <c:v>Calzado Infantil Blanco</c:v>
                </c:pt>
                <c:pt idx="36">
                  <c:v>Calzado Infantil Blanco</c:v>
                </c:pt>
                <c:pt idx="37">
                  <c:v>Calzado Infantil Blanco</c:v>
                </c:pt>
                <c:pt idx="38">
                  <c:v>Calzado Infantil Blanco</c:v>
                </c:pt>
                <c:pt idx="39">
                  <c:v>Calzado Infantil Blanco</c:v>
                </c:pt>
                <c:pt idx="40">
                  <c:v>Calzado Infantil Blanco</c:v>
                </c:pt>
                <c:pt idx="41">
                  <c:v>Calzado Infantil Blanco</c:v>
                </c:pt>
                <c:pt idx="42">
                  <c:v>Calzado Infantil Rojo</c:v>
                </c:pt>
                <c:pt idx="43">
                  <c:v>Calzado Infantil Rojo</c:v>
                </c:pt>
                <c:pt idx="44">
                  <c:v>Calzado Infantil Rojo</c:v>
                </c:pt>
                <c:pt idx="45">
                  <c:v>Calzado Infantil Rojo</c:v>
                </c:pt>
                <c:pt idx="46">
                  <c:v>Calzado Infantil Rojo</c:v>
                </c:pt>
                <c:pt idx="47">
                  <c:v>Calzado Infantil Rojo</c:v>
                </c:pt>
                <c:pt idx="48">
                  <c:v>Calzado Infantil Rojo</c:v>
                </c:pt>
                <c:pt idx="49">
                  <c:v>Calzado Infantil Rojo</c:v>
                </c:pt>
                <c:pt idx="50">
                  <c:v>Calzado Infantil Rojo</c:v>
                </c:pt>
                <c:pt idx="51">
                  <c:v>Calzado Infantil Rojo</c:v>
                </c:pt>
                <c:pt idx="52">
                  <c:v>Calzado Infantil Rojo</c:v>
                </c:pt>
                <c:pt idx="53">
                  <c:v>Calzado Infantil Rojo</c:v>
                </c:pt>
                <c:pt idx="54">
                  <c:v>Calzado Infantil Rojo</c:v>
                </c:pt>
                <c:pt idx="55">
                  <c:v>Calzado Infantil Rojo</c:v>
                </c:pt>
                <c:pt idx="56">
                  <c:v>Calzado Infantil Rojo</c:v>
                </c:pt>
                <c:pt idx="57">
                  <c:v>Calzado Infantil Rojo</c:v>
                </c:pt>
                <c:pt idx="58">
                  <c:v>Calzado Infantil Rojo</c:v>
                </c:pt>
                <c:pt idx="59">
                  <c:v>Calzado Infantil Rojo</c:v>
                </c:pt>
                <c:pt idx="60">
                  <c:v>Calzado Infantil Rojo</c:v>
                </c:pt>
                <c:pt idx="61">
                  <c:v>Calzado Infantil Rojo</c:v>
                </c:pt>
                <c:pt idx="62">
                  <c:v>Calzado Infantil Rojo</c:v>
                </c:pt>
              </c:strCache>
            </c:strRef>
          </c:cat>
          <c:val>
            <c:numRef>
              <c:f>'Productos de Niños'!$F$4:$F$66</c:f>
              <c:numCache>
                <c:formatCode>General</c:formatCode>
                <c:ptCount val="63"/>
                <c:pt idx="0">
                  <c:v>35</c:v>
                </c:pt>
                <c:pt idx="1">
                  <c:v>22</c:v>
                </c:pt>
                <c:pt idx="2">
                  <c:v>3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2</c:v>
                </c:pt>
                <c:pt idx="7">
                  <c:v>0</c:v>
                </c:pt>
                <c:pt idx="8">
                  <c:v>15</c:v>
                </c:pt>
                <c:pt idx="9">
                  <c:v>20</c:v>
                </c:pt>
                <c:pt idx="10">
                  <c:v>30</c:v>
                </c:pt>
                <c:pt idx="11">
                  <c:v>19</c:v>
                </c:pt>
                <c:pt idx="12">
                  <c:v>23</c:v>
                </c:pt>
                <c:pt idx="13">
                  <c:v>32</c:v>
                </c:pt>
                <c:pt idx="14">
                  <c:v>2</c:v>
                </c:pt>
                <c:pt idx="15">
                  <c:v>5</c:v>
                </c:pt>
                <c:pt idx="16">
                  <c:v>31</c:v>
                </c:pt>
                <c:pt idx="17">
                  <c:v>23</c:v>
                </c:pt>
                <c:pt idx="18">
                  <c:v>21</c:v>
                </c:pt>
                <c:pt idx="19">
                  <c:v>12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4</c:v>
                </c:pt>
                <c:pt idx="24">
                  <c:v>25</c:v>
                </c:pt>
                <c:pt idx="25">
                  <c:v>32</c:v>
                </c:pt>
                <c:pt idx="26">
                  <c:v>10</c:v>
                </c:pt>
                <c:pt idx="27">
                  <c:v>12</c:v>
                </c:pt>
                <c:pt idx="28">
                  <c:v>15</c:v>
                </c:pt>
                <c:pt idx="29">
                  <c:v>23</c:v>
                </c:pt>
                <c:pt idx="30">
                  <c:v>25</c:v>
                </c:pt>
                <c:pt idx="31">
                  <c:v>35</c:v>
                </c:pt>
                <c:pt idx="32">
                  <c:v>12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24</c:v>
                </c:pt>
                <c:pt idx="37">
                  <c:v>12</c:v>
                </c:pt>
                <c:pt idx="38">
                  <c:v>11</c:v>
                </c:pt>
                <c:pt idx="39">
                  <c:v>19</c:v>
                </c:pt>
                <c:pt idx="40">
                  <c:v>31</c:v>
                </c:pt>
                <c:pt idx="41">
                  <c:v>26</c:v>
                </c:pt>
                <c:pt idx="42">
                  <c:v>37</c:v>
                </c:pt>
                <c:pt idx="43">
                  <c:v>25</c:v>
                </c:pt>
                <c:pt idx="44">
                  <c:v>12</c:v>
                </c:pt>
                <c:pt idx="45">
                  <c:v>3</c:v>
                </c:pt>
                <c:pt idx="46">
                  <c:v>5</c:v>
                </c:pt>
                <c:pt idx="47">
                  <c:v>27</c:v>
                </c:pt>
                <c:pt idx="48">
                  <c:v>29</c:v>
                </c:pt>
                <c:pt idx="49">
                  <c:v>35</c:v>
                </c:pt>
                <c:pt idx="50">
                  <c:v>32</c:v>
                </c:pt>
                <c:pt idx="51">
                  <c:v>16</c:v>
                </c:pt>
                <c:pt idx="52">
                  <c:v>12</c:v>
                </c:pt>
                <c:pt idx="53">
                  <c:v>5</c:v>
                </c:pt>
                <c:pt idx="54">
                  <c:v>0</c:v>
                </c:pt>
                <c:pt idx="55">
                  <c:v>25</c:v>
                </c:pt>
                <c:pt idx="56">
                  <c:v>28</c:v>
                </c:pt>
                <c:pt idx="57">
                  <c:v>32</c:v>
                </c:pt>
                <c:pt idx="58">
                  <c:v>0</c:v>
                </c:pt>
                <c:pt idx="59">
                  <c:v>12</c:v>
                </c:pt>
                <c:pt idx="60">
                  <c:v>11</c:v>
                </c:pt>
                <c:pt idx="61">
                  <c:v>9</c:v>
                </c:pt>
                <c:pt idx="6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7-4B9E-B9BB-2AA815A39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1332672"/>
        <c:axId val="1651330592"/>
      </c:barChart>
      <c:lineChart>
        <c:grouping val="standard"/>
        <c:varyColors val="0"/>
        <c:ser>
          <c:idx val="1"/>
          <c:order val="1"/>
          <c:tx>
            <c:strRef>
              <c:f>'Productos de Niños'!$G$3</c:f>
              <c:strCache>
                <c:ptCount val="1"/>
                <c:pt idx="0">
                  <c:v>Mínima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'Productos de Niños'!$B$4:$B$66</c:f>
              <c:strCache>
                <c:ptCount val="63"/>
                <c:pt idx="0">
                  <c:v>Calzado Infantil Azul</c:v>
                </c:pt>
                <c:pt idx="1">
                  <c:v>Calzado Infantil Azul</c:v>
                </c:pt>
                <c:pt idx="2">
                  <c:v>Calzado Infantil Azul</c:v>
                </c:pt>
                <c:pt idx="3">
                  <c:v>Calzado Infantil Azul</c:v>
                </c:pt>
                <c:pt idx="4">
                  <c:v>Calzado Infantil Azul</c:v>
                </c:pt>
                <c:pt idx="5">
                  <c:v>Calzado Infantil Azul</c:v>
                </c:pt>
                <c:pt idx="6">
                  <c:v>Calzado Infantil Azul</c:v>
                </c:pt>
                <c:pt idx="7">
                  <c:v>Calzado Infantil Azul</c:v>
                </c:pt>
                <c:pt idx="8">
                  <c:v>Calzado Infantil Azul</c:v>
                </c:pt>
                <c:pt idx="9">
                  <c:v>Calzado Infantil Azul</c:v>
                </c:pt>
                <c:pt idx="10">
                  <c:v>Calzado Infantil Azul</c:v>
                </c:pt>
                <c:pt idx="11">
                  <c:v>Calzado Infantil Azul</c:v>
                </c:pt>
                <c:pt idx="12">
                  <c:v>Calzado Infantil Azul</c:v>
                </c:pt>
                <c:pt idx="13">
                  <c:v>Calzado Infantil Azul</c:v>
                </c:pt>
                <c:pt idx="14">
                  <c:v>Calzado Infantil Azul</c:v>
                </c:pt>
                <c:pt idx="15">
                  <c:v>Calzado Infantil Azul</c:v>
                </c:pt>
                <c:pt idx="16">
                  <c:v>Calzado Infantil Azul</c:v>
                </c:pt>
                <c:pt idx="17">
                  <c:v>Calzado Infantil Azul</c:v>
                </c:pt>
                <c:pt idx="18">
                  <c:v>Calzado Infantil Azul</c:v>
                </c:pt>
                <c:pt idx="19">
                  <c:v>Calzado Infantil Azul</c:v>
                </c:pt>
                <c:pt idx="20">
                  <c:v>Calzado Infantil Azul</c:v>
                </c:pt>
                <c:pt idx="21">
                  <c:v>Calzado Infantil Blanco</c:v>
                </c:pt>
                <c:pt idx="22">
                  <c:v>Calzado Infantil Blanco</c:v>
                </c:pt>
                <c:pt idx="23">
                  <c:v>Calzado Infantil Blanco</c:v>
                </c:pt>
                <c:pt idx="24">
                  <c:v>Calzado Infantil Blanco</c:v>
                </c:pt>
                <c:pt idx="25">
                  <c:v>Calzado Infantil Blanco</c:v>
                </c:pt>
                <c:pt idx="26">
                  <c:v>Calzado Infantil Blanco</c:v>
                </c:pt>
                <c:pt idx="27">
                  <c:v>Calzado Infantil Blanco</c:v>
                </c:pt>
                <c:pt idx="28">
                  <c:v>Calzado Infantil Blanco</c:v>
                </c:pt>
                <c:pt idx="29">
                  <c:v>Calzado Infantil Blanco</c:v>
                </c:pt>
                <c:pt idx="30">
                  <c:v>Calzado Infantil Blanco</c:v>
                </c:pt>
                <c:pt idx="31">
                  <c:v>Calzado Infantil Blanco</c:v>
                </c:pt>
                <c:pt idx="32">
                  <c:v>Calzado Infantil Blanco</c:v>
                </c:pt>
                <c:pt idx="33">
                  <c:v>Calzado Infantil Blanco</c:v>
                </c:pt>
                <c:pt idx="34">
                  <c:v>Calzado Infantil Blanco</c:v>
                </c:pt>
                <c:pt idx="35">
                  <c:v>Calzado Infantil Blanco</c:v>
                </c:pt>
                <c:pt idx="36">
                  <c:v>Calzado Infantil Blanco</c:v>
                </c:pt>
                <c:pt idx="37">
                  <c:v>Calzado Infantil Blanco</c:v>
                </c:pt>
                <c:pt idx="38">
                  <c:v>Calzado Infantil Blanco</c:v>
                </c:pt>
                <c:pt idx="39">
                  <c:v>Calzado Infantil Blanco</c:v>
                </c:pt>
                <c:pt idx="40">
                  <c:v>Calzado Infantil Blanco</c:v>
                </c:pt>
                <c:pt idx="41">
                  <c:v>Calzado Infantil Blanco</c:v>
                </c:pt>
                <c:pt idx="42">
                  <c:v>Calzado Infantil Rojo</c:v>
                </c:pt>
                <c:pt idx="43">
                  <c:v>Calzado Infantil Rojo</c:v>
                </c:pt>
                <c:pt idx="44">
                  <c:v>Calzado Infantil Rojo</c:v>
                </c:pt>
                <c:pt idx="45">
                  <c:v>Calzado Infantil Rojo</c:v>
                </c:pt>
                <c:pt idx="46">
                  <c:v>Calzado Infantil Rojo</c:v>
                </c:pt>
                <c:pt idx="47">
                  <c:v>Calzado Infantil Rojo</c:v>
                </c:pt>
                <c:pt idx="48">
                  <c:v>Calzado Infantil Rojo</c:v>
                </c:pt>
                <c:pt idx="49">
                  <c:v>Calzado Infantil Rojo</c:v>
                </c:pt>
                <c:pt idx="50">
                  <c:v>Calzado Infantil Rojo</c:v>
                </c:pt>
                <c:pt idx="51">
                  <c:v>Calzado Infantil Rojo</c:v>
                </c:pt>
                <c:pt idx="52">
                  <c:v>Calzado Infantil Rojo</c:v>
                </c:pt>
                <c:pt idx="53">
                  <c:v>Calzado Infantil Rojo</c:v>
                </c:pt>
                <c:pt idx="54">
                  <c:v>Calzado Infantil Rojo</c:v>
                </c:pt>
                <c:pt idx="55">
                  <c:v>Calzado Infantil Rojo</c:v>
                </c:pt>
                <c:pt idx="56">
                  <c:v>Calzado Infantil Rojo</c:v>
                </c:pt>
                <c:pt idx="57">
                  <c:v>Calzado Infantil Rojo</c:v>
                </c:pt>
                <c:pt idx="58">
                  <c:v>Calzado Infantil Rojo</c:v>
                </c:pt>
                <c:pt idx="59">
                  <c:v>Calzado Infantil Rojo</c:v>
                </c:pt>
                <c:pt idx="60">
                  <c:v>Calzado Infantil Rojo</c:v>
                </c:pt>
                <c:pt idx="61">
                  <c:v>Calzado Infantil Rojo</c:v>
                </c:pt>
                <c:pt idx="62">
                  <c:v>Calzado Infantil Rojo</c:v>
                </c:pt>
              </c:strCache>
            </c:strRef>
          </c:cat>
          <c:val>
            <c:numRef>
              <c:f>'Productos de Niños'!$G$4:$G$66</c:f>
              <c:numCache>
                <c:formatCode>General</c:formatCode>
                <c:ptCount val="6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A7-4B9E-B9BB-2AA815A39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1332672"/>
        <c:axId val="1651330592"/>
      </c:lineChart>
      <c:catAx>
        <c:axId val="165133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651330592"/>
        <c:crosses val="autoZero"/>
        <c:auto val="1"/>
        <c:lblAlgn val="ctr"/>
        <c:lblOffset val="100"/>
        <c:noMultiLvlLbl val="0"/>
      </c:catAx>
      <c:valAx>
        <c:axId val="165133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65133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8</xdr:col>
      <xdr:colOff>19050</xdr:colOff>
      <xdr:row>23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07D7B6-DDE8-4280-A07A-9C2C24A5F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0</xdr:row>
      <xdr:rowOff>0</xdr:rowOff>
    </xdr:from>
    <xdr:to>
      <xdr:col>16</xdr:col>
      <xdr:colOff>38100</xdr:colOff>
      <xdr:row>23</xdr:row>
      <xdr:rowOff>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8C18B92A-5AB9-4C1A-BE01-A57F9153C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CA0C3F-82BE-405D-A92A-30C7BC7168CA}" name="Productos" displayName="Productos" ref="B3:H67" totalsRowCount="1" headerRowDxfId="16" headerRowBorderDxfId="15" tableBorderDxfId="14">
  <autoFilter ref="B3:H66" xr:uid="{54105169-3817-4917-AD6E-5EA9BE3E816D}"/>
  <sortState xmlns:xlrd2="http://schemas.microsoft.com/office/spreadsheetml/2017/richdata2" ref="B4:H66">
    <sortCondition ref="B3:B66"/>
  </sortState>
  <tableColumns count="7">
    <tableColumn id="1" xr3:uid="{942F388E-BA7D-4185-9F17-5F44A8405DDA}" name="Productos" totalsRowLabel="Total" dataDxfId="13" totalsRowDxfId="12"/>
    <tableColumn id="2" xr3:uid="{5588B2ED-4EB8-4F6C-939D-6103C23DB9A8}" name="Talla" dataDxfId="11" totalsRowDxfId="10"/>
    <tableColumn id="3" xr3:uid="{24299A64-EC05-4076-AA04-D67AE1D29CCB}" name="Precio" totalsRowFunction="average" dataDxfId="9" totalsRowDxfId="8"/>
    <tableColumn id="4" xr3:uid="{444C77CD-11C7-4838-9C0D-5CB0C995F256}" name="Descuento" totalsRowFunction="average" dataDxfId="7" totalsRowDxfId="6">
      <calculatedColumnFormula>D4*$J$4</calculatedColumnFormula>
    </tableColumn>
    <tableColumn id="5" xr3:uid="{DFBA7062-8C68-4DCF-9BAF-C35068C87DCB}" name="Cantidad" totalsRowFunction="average" dataDxfId="5" totalsRowDxfId="4"/>
    <tableColumn id="6" xr3:uid="{454030E9-4374-43B0-8D8E-4105DBD3F9C6}" name="Mínima" dataDxfId="3" totalsRowDxfId="2"/>
    <tableColumn id="7" xr3:uid="{7A10CF99-9C0B-4303-8BE9-883915438FF2}" name="Valor Total" totalsRowFunction="sum" dataDxfId="1" totalsRowDxfId="0">
      <calculatedColumnFormula>(D4-E4)*F4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13CC8-3872-4643-959D-EAB5A80D9AD2}">
  <sheetPr>
    <pageSetUpPr fitToPage="1"/>
  </sheetPr>
  <dimension ref="A1"/>
  <sheetViews>
    <sheetView zoomScaleNormal="100" workbookViewId="0">
      <selection activeCell="J25" sqref="J25"/>
    </sheetView>
  </sheetViews>
  <sheetFormatPr baseColWidth="10" defaultColWidth="11.42578125" defaultRowHeight="15" x14ac:dyDescent="0.25"/>
  <cols>
    <col min="3" max="3" width="11.42578125" customWidth="1"/>
  </cols>
  <sheetData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D1450-3593-406B-AF2E-259A466AF9AF}">
  <dimension ref="B1:E14"/>
  <sheetViews>
    <sheetView showGridLines="0" zoomScale="160" zoomScaleNormal="160" workbookViewId="0">
      <selection activeCell="C13" sqref="C13"/>
    </sheetView>
  </sheetViews>
  <sheetFormatPr baseColWidth="10" defaultRowHeight="15" x14ac:dyDescent="0.25"/>
  <cols>
    <col min="1" max="1" width="1" customWidth="1"/>
    <col min="2" max="2" width="29" bestFit="1" customWidth="1"/>
    <col min="3" max="3" width="20.7109375" customWidth="1"/>
    <col min="5" max="5" width="22.7109375" customWidth="1"/>
  </cols>
  <sheetData>
    <row r="1" spans="2:5" ht="15.75" thickBot="1" x14ac:dyDescent="0.3">
      <c r="B1" s="42" t="s">
        <v>12</v>
      </c>
      <c r="C1" s="42"/>
      <c r="E1" s="37" t="s">
        <v>0</v>
      </c>
    </row>
    <row r="2" spans="2:5" ht="4.5" customHeight="1" x14ac:dyDescent="0.25"/>
    <row r="3" spans="2:5" x14ac:dyDescent="0.25">
      <c r="B3" s="36" t="s">
        <v>13</v>
      </c>
      <c r="C3" s="35">
        <f>COUNTA(Col_Productos)</f>
        <v>63</v>
      </c>
      <c r="E3" s="35" t="s">
        <v>2</v>
      </c>
    </row>
    <row r="4" spans="2:5" x14ac:dyDescent="0.25">
      <c r="B4" s="36" t="s">
        <v>14</v>
      </c>
      <c r="C4" s="35">
        <f>COUNTIF(Col_Cantidad,"&gt;0")</f>
        <v>58</v>
      </c>
      <c r="E4" s="35" t="s">
        <v>3</v>
      </c>
    </row>
    <row r="5" spans="2:5" x14ac:dyDescent="0.25">
      <c r="B5" s="36"/>
      <c r="C5" s="35"/>
      <c r="E5" s="35" t="s">
        <v>1</v>
      </c>
    </row>
    <row r="6" spans="2:5" x14ac:dyDescent="0.25">
      <c r="B6" s="39" t="s">
        <v>1</v>
      </c>
      <c r="C6" s="39">
        <f>COUNTIF(Col_Productos,$B$6)</f>
        <v>21</v>
      </c>
    </row>
    <row r="7" spans="2:5" x14ac:dyDescent="0.25">
      <c r="B7" s="36" t="s">
        <v>15</v>
      </c>
      <c r="C7" s="35">
        <f>SUMIF(Col_Productos, $B$6, Col_Cantidad)</f>
        <v>362</v>
      </c>
    </row>
    <row r="8" spans="2:5" x14ac:dyDescent="0.25">
      <c r="B8" s="36"/>
      <c r="C8" s="35"/>
    </row>
    <row r="9" spans="2:5" x14ac:dyDescent="0.25">
      <c r="B9" s="36" t="s">
        <v>16</v>
      </c>
      <c r="C9" s="40">
        <f>AVERAGEIF(Col_Productos, $B$6, Col_Precios)</f>
        <v>18.554285714285705</v>
      </c>
    </row>
    <row r="10" spans="2:5" x14ac:dyDescent="0.25">
      <c r="B10" s="36" t="s">
        <v>17</v>
      </c>
      <c r="C10" s="40">
        <f>AVERAGEIF(Col_Productos, $B$6, Col_descuento)</f>
        <v>1.855428571428571</v>
      </c>
    </row>
    <row r="11" spans="2:5" x14ac:dyDescent="0.25">
      <c r="B11" s="36" t="s">
        <v>20</v>
      </c>
      <c r="C11" s="38">
        <f>C10/C9</f>
        <v>0.10000000000000003</v>
      </c>
    </row>
    <row r="12" spans="2:5" x14ac:dyDescent="0.25">
      <c r="B12" s="36"/>
      <c r="C12" s="35"/>
    </row>
    <row r="13" spans="2:5" x14ac:dyDescent="0.25">
      <c r="B13" s="36" t="s">
        <v>19</v>
      </c>
      <c r="C13" s="41">
        <f>_xlfn.MAXIFS(Col_Precios, Col_Productos, $B$6)</f>
        <v>20.52</v>
      </c>
    </row>
    <row r="14" spans="2:5" x14ac:dyDescent="0.25">
      <c r="B14" s="36" t="s">
        <v>18</v>
      </c>
      <c r="C14" s="41">
        <f>_xlfn.MINIFS(Col_Precios, Col_Productos, $B$6)</f>
        <v>16.38</v>
      </c>
    </row>
  </sheetData>
  <mergeCells count="1">
    <mergeCell ref="B1:C1"/>
  </mergeCells>
  <dataValidations count="1">
    <dataValidation type="list" showErrorMessage="1" errorTitle="Problema" error="Escriba *Rojo* o *Blanco* o *Azul* en la celda B6" promptTitle="Alerta" prompt="Pongas *Azul* o *Rojo* o *Blanco* como entrada de datos" sqref="B6" xr:uid="{53906E6C-394F-462C-B170-62A763816950}">
      <formula1>$E$3:$E$5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C07-10D3-44CA-9B78-1DB09E9B679D}">
  <dimension ref="A1:K68"/>
  <sheetViews>
    <sheetView showGridLines="0" zoomScale="140" zoomScaleNormal="140" workbookViewId="0">
      <selection activeCell="C6" sqref="C6"/>
    </sheetView>
  </sheetViews>
  <sheetFormatPr baseColWidth="10" defaultColWidth="11.42578125" defaultRowHeight="15" x14ac:dyDescent="0.25"/>
  <cols>
    <col min="1" max="1" width="2.140625" customWidth="1"/>
    <col min="2" max="2" width="21" customWidth="1"/>
    <col min="3" max="3" width="8.5703125" style="1" customWidth="1"/>
    <col min="4" max="4" width="12.85546875" customWidth="1"/>
    <col min="5" max="5" width="11.85546875" customWidth="1"/>
    <col min="6" max="6" width="11.28515625" style="1" customWidth="1"/>
    <col min="7" max="7" width="11.28515625" style="1" hidden="1" customWidth="1"/>
    <col min="8" max="8" width="16.7109375" customWidth="1"/>
    <col min="9" max="9" width="1.140625" customWidth="1"/>
  </cols>
  <sheetData>
    <row r="1" spans="1:11" ht="19.5" customHeight="1" x14ac:dyDescent="0.35">
      <c r="A1" s="43" t="s">
        <v>7</v>
      </c>
      <c r="B1" s="43"/>
      <c r="C1" s="43"/>
      <c r="D1" s="43"/>
      <c r="E1" s="43"/>
      <c r="F1" s="43"/>
      <c r="G1" s="43"/>
      <c r="H1" s="43"/>
      <c r="I1" s="43"/>
    </row>
    <row r="2" spans="1:11" ht="3.75" customHeight="1" thickBot="1" x14ac:dyDescent="0.3"/>
    <row r="3" spans="1:11" s="2" customFormat="1" ht="15.75" thickBot="1" x14ac:dyDescent="0.3">
      <c r="B3" s="7" t="s">
        <v>0</v>
      </c>
      <c r="C3" s="7" t="s">
        <v>4</v>
      </c>
      <c r="D3" s="7" t="s">
        <v>5</v>
      </c>
      <c r="E3" s="7" t="s">
        <v>9</v>
      </c>
      <c r="F3" s="7" t="s">
        <v>6</v>
      </c>
      <c r="G3" s="7" t="s">
        <v>11</v>
      </c>
      <c r="H3" s="7" t="s">
        <v>8</v>
      </c>
      <c r="J3" s="4" t="s">
        <v>9</v>
      </c>
      <c r="K3" s="4" t="s">
        <v>11</v>
      </c>
    </row>
    <row r="4" spans="1:11" ht="15.75" thickBot="1" x14ac:dyDescent="0.3">
      <c r="B4" s="12" t="s">
        <v>2</v>
      </c>
      <c r="C4" s="13">
        <v>16</v>
      </c>
      <c r="D4" s="34">
        <v>17.29</v>
      </c>
      <c r="E4" s="14">
        <f t="shared" ref="E4:E35" si="0">D4*$J$4</f>
        <v>1.7290000000000001</v>
      </c>
      <c r="F4" s="13">
        <v>35</v>
      </c>
      <c r="G4" s="13">
        <f t="shared" ref="G4:G35" si="1">$K$4</f>
        <v>6</v>
      </c>
      <c r="H4" s="14">
        <f t="shared" ref="H4:H35" si="2">(D4-E4)*F4</f>
        <v>544.63499999999999</v>
      </c>
      <c r="J4" s="5">
        <v>0.1</v>
      </c>
      <c r="K4" s="6">
        <v>6</v>
      </c>
    </row>
    <row r="5" spans="1:11" x14ac:dyDescent="0.25">
      <c r="B5" s="8" t="s">
        <v>2</v>
      </c>
      <c r="C5" s="9">
        <v>17</v>
      </c>
      <c r="D5" s="10">
        <v>17.29</v>
      </c>
      <c r="E5" s="11">
        <f t="shared" si="0"/>
        <v>1.7290000000000001</v>
      </c>
      <c r="F5" s="9">
        <v>22</v>
      </c>
      <c r="G5" s="9">
        <f t="shared" si="1"/>
        <v>6</v>
      </c>
      <c r="H5" s="11">
        <f t="shared" si="2"/>
        <v>342.34199999999998</v>
      </c>
    </row>
    <row r="6" spans="1:11" x14ac:dyDescent="0.25">
      <c r="B6" s="8" t="s">
        <v>2</v>
      </c>
      <c r="C6" s="9">
        <v>18</v>
      </c>
      <c r="D6" s="10">
        <v>17.29</v>
      </c>
      <c r="E6" s="11">
        <f t="shared" si="0"/>
        <v>1.7290000000000001</v>
      </c>
      <c r="F6" s="9">
        <v>3</v>
      </c>
      <c r="G6" s="9">
        <f t="shared" si="1"/>
        <v>6</v>
      </c>
      <c r="H6" s="11">
        <f t="shared" si="2"/>
        <v>46.683</v>
      </c>
    </row>
    <row r="7" spans="1:11" x14ac:dyDescent="0.25">
      <c r="B7" s="8" t="s">
        <v>2</v>
      </c>
      <c r="C7" s="9">
        <v>19</v>
      </c>
      <c r="D7" s="10">
        <v>17.29</v>
      </c>
      <c r="E7" s="11">
        <f t="shared" si="0"/>
        <v>1.7290000000000001</v>
      </c>
      <c r="F7" s="9">
        <v>20</v>
      </c>
      <c r="G7" s="9">
        <f t="shared" si="1"/>
        <v>6</v>
      </c>
      <c r="H7" s="11">
        <f t="shared" si="2"/>
        <v>311.22000000000003</v>
      </c>
    </row>
    <row r="8" spans="1:11" x14ac:dyDescent="0.25">
      <c r="B8" s="8" t="s">
        <v>2</v>
      </c>
      <c r="C8" s="9">
        <v>20</v>
      </c>
      <c r="D8" s="10">
        <v>18.904999999999998</v>
      </c>
      <c r="E8" s="11">
        <f t="shared" si="0"/>
        <v>1.8904999999999998</v>
      </c>
      <c r="F8" s="9">
        <v>15</v>
      </c>
      <c r="G8" s="9">
        <f t="shared" si="1"/>
        <v>6</v>
      </c>
      <c r="H8" s="11">
        <f t="shared" si="2"/>
        <v>255.21749999999997</v>
      </c>
    </row>
    <row r="9" spans="1:11" x14ac:dyDescent="0.25">
      <c r="B9" s="8" t="s">
        <v>2</v>
      </c>
      <c r="C9" s="9">
        <v>21</v>
      </c>
      <c r="D9" s="10">
        <v>18.904999999999998</v>
      </c>
      <c r="E9" s="11">
        <f t="shared" si="0"/>
        <v>1.8904999999999998</v>
      </c>
      <c r="F9" s="9">
        <v>10</v>
      </c>
      <c r="G9" s="9">
        <f t="shared" si="1"/>
        <v>6</v>
      </c>
      <c r="H9" s="11">
        <f t="shared" si="2"/>
        <v>170.14499999999998</v>
      </c>
    </row>
    <row r="10" spans="1:11" x14ac:dyDescent="0.25">
      <c r="B10" s="8" t="s">
        <v>2</v>
      </c>
      <c r="C10" s="9">
        <v>22</v>
      </c>
      <c r="D10" s="10">
        <v>18.904999999999998</v>
      </c>
      <c r="E10" s="11">
        <f t="shared" si="0"/>
        <v>1.8904999999999998</v>
      </c>
      <c r="F10" s="9">
        <v>2</v>
      </c>
      <c r="G10" s="9">
        <f t="shared" si="1"/>
        <v>6</v>
      </c>
      <c r="H10" s="11">
        <f t="shared" si="2"/>
        <v>34.028999999999996</v>
      </c>
    </row>
    <row r="11" spans="1:11" x14ac:dyDescent="0.25">
      <c r="B11" s="8" t="s">
        <v>2</v>
      </c>
      <c r="C11" s="9">
        <v>23</v>
      </c>
      <c r="D11" s="10">
        <v>18.904999999999998</v>
      </c>
      <c r="E11" s="11">
        <f t="shared" si="0"/>
        <v>1.8904999999999998</v>
      </c>
      <c r="F11" s="9">
        <v>0</v>
      </c>
      <c r="G11" s="9">
        <f t="shared" si="1"/>
        <v>6</v>
      </c>
      <c r="H11" s="11">
        <f t="shared" si="2"/>
        <v>0</v>
      </c>
    </row>
    <row r="12" spans="1:11" x14ac:dyDescent="0.25">
      <c r="B12" s="8" t="s">
        <v>2</v>
      </c>
      <c r="C12" s="9">
        <v>24</v>
      </c>
      <c r="D12" s="10">
        <v>18.904999999999998</v>
      </c>
      <c r="E12" s="11">
        <f t="shared" si="0"/>
        <v>1.8904999999999998</v>
      </c>
      <c r="F12" s="9">
        <v>15</v>
      </c>
      <c r="G12" s="9">
        <f t="shared" si="1"/>
        <v>6</v>
      </c>
      <c r="H12" s="11">
        <f t="shared" si="2"/>
        <v>255.21749999999997</v>
      </c>
    </row>
    <row r="13" spans="1:11" x14ac:dyDescent="0.25">
      <c r="B13" s="8" t="s">
        <v>2</v>
      </c>
      <c r="C13" s="9">
        <v>25</v>
      </c>
      <c r="D13" s="10">
        <v>19.475000000000001</v>
      </c>
      <c r="E13" s="11">
        <f t="shared" si="0"/>
        <v>1.9475000000000002</v>
      </c>
      <c r="F13" s="9">
        <v>20</v>
      </c>
      <c r="G13" s="9">
        <f t="shared" si="1"/>
        <v>6</v>
      </c>
      <c r="H13" s="11">
        <f t="shared" si="2"/>
        <v>350.55</v>
      </c>
    </row>
    <row r="14" spans="1:11" x14ac:dyDescent="0.25">
      <c r="B14" s="8" t="s">
        <v>2</v>
      </c>
      <c r="C14" s="9">
        <v>26</v>
      </c>
      <c r="D14" s="10">
        <v>19.475000000000001</v>
      </c>
      <c r="E14" s="11">
        <f t="shared" si="0"/>
        <v>1.9475000000000002</v>
      </c>
      <c r="F14" s="9">
        <v>30</v>
      </c>
      <c r="G14" s="9">
        <f t="shared" si="1"/>
        <v>6</v>
      </c>
      <c r="H14" s="11">
        <f t="shared" si="2"/>
        <v>525.82500000000005</v>
      </c>
    </row>
    <row r="15" spans="1:11" x14ac:dyDescent="0.25">
      <c r="B15" s="8" t="s">
        <v>2</v>
      </c>
      <c r="C15" s="9">
        <v>27</v>
      </c>
      <c r="D15" s="10">
        <v>19.475000000000001</v>
      </c>
      <c r="E15" s="11">
        <f t="shared" si="0"/>
        <v>1.9475000000000002</v>
      </c>
      <c r="F15" s="9">
        <v>19</v>
      </c>
      <c r="G15" s="9">
        <f t="shared" si="1"/>
        <v>6</v>
      </c>
      <c r="H15" s="11">
        <f t="shared" si="2"/>
        <v>333.02249999999998</v>
      </c>
    </row>
    <row r="16" spans="1:11" x14ac:dyDescent="0.25">
      <c r="B16" s="8" t="s">
        <v>2</v>
      </c>
      <c r="C16" s="9">
        <v>28</v>
      </c>
      <c r="D16" s="10">
        <v>19.475000000000001</v>
      </c>
      <c r="E16" s="11">
        <f t="shared" si="0"/>
        <v>1.9475000000000002</v>
      </c>
      <c r="F16" s="9">
        <v>23</v>
      </c>
      <c r="G16" s="9">
        <f t="shared" si="1"/>
        <v>6</v>
      </c>
      <c r="H16" s="11">
        <f t="shared" si="2"/>
        <v>403.13249999999999</v>
      </c>
    </row>
    <row r="17" spans="2:10" x14ac:dyDescent="0.25">
      <c r="B17" s="8" t="s">
        <v>2</v>
      </c>
      <c r="C17" s="9">
        <v>29</v>
      </c>
      <c r="D17" s="10">
        <v>19.475000000000001</v>
      </c>
      <c r="E17" s="11">
        <f t="shared" si="0"/>
        <v>1.9475000000000002</v>
      </c>
      <c r="F17" s="9">
        <v>32</v>
      </c>
      <c r="G17" s="9">
        <f t="shared" si="1"/>
        <v>6</v>
      </c>
      <c r="H17" s="11">
        <f t="shared" si="2"/>
        <v>560.88</v>
      </c>
    </row>
    <row r="18" spans="2:10" x14ac:dyDescent="0.25">
      <c r="B18" s="8" t="s">
        <v>2</v>
      </c>
      <c r="C18" s="9">
        <v>30</v>
      </c>
      <c r="D18" s="10">
        <v>19.475000000000001</v>
      </c>
      <c r="E18" s="11">
        <f t="shared" si="0"/>
        <v>1.9475000000000002</v>
      </c>
      <c r="F18" s="9">
        <v>2</v>
      </c>
      <c r="G18" s="9">
        <f t="shared" si="1"/>
        <v>6</v>
      </c>
      <c r="H18" s="11">
        <f t="shared" si="2"/>
        <v>35.055</v>
      </c>
    </row>
    <row r="19" spans="2:10" x14ac:dyDescent="0.25">
      <c r="B19" s="8" t="s">
        <v>2</v>
      </c>
      <c r="C19" s="9">
        <v>31</v>
      </c>
      <c r="D19" s="10">
        <v>21.66</v>
      </c>
      <c r="E19" s="11">
        <f t="shared" si="0"/>
        <v>2.1659999999999999</v>
      </c>
      <c r="F19" s="9">
        <v>5</v>
      </c>
      <c r="G19" s="9">
        <f t="shared" si="1"/>
        <v>6</v>
      </c>
      <c r="H19" s="11">
        <f t="shared" si="2"/>
        <v>97.47</v>
      </c>
    </row>
    <row r="20" spans="2:10" x14ac:dyDescent="0.25">
      <c r="B20" s="8" t="s">
        <v>2</v>
      </c>
      <c r="C20" s="9">
        <v>32</v>
      </c>
      <c r="D20" s="10">
        <v>21.66</v>
      </c>
      <c r="E20" s="11">
        <f t="shared" si="0"/>
        <v>2.1659999999999999</v>
      </c>
      <c r="F20" s="9">
        <v>31</v>
      </c>
      <c r="G20" s="9">
        <f t="shared" si="1"/>
        <v>6</v>
      </c>
      <c r="H20" s="11">
        <f t="shared" si="2"/>
        <v>604.31399999999996</v>
      </c>
    </row>
    <row r="21" spans="2:10" x14ac:dyDescent="0.25">
      <c r="B21" s="8" t="s">
        <v>2</v>
      </c>
      <c r="C21" s="9">
        <v>33</v>
      </c>
      <c r="D21" s="10">
        <v>21.66</v>
      </c>
      <c r="E21" s="11">
        <f t="shared" si="0"/>
        <v>2.1659999999999999</v>
      </c>
      <c r="F21" s="9">
        <v>23</v>
      </c>
      <c r="G21" s="9">
        <f t="shared" si="1"/>
        <v>6</v>
      </c>
      <c r="H21" s="11">
        <f t="shared" si="2"/>
        <v>448.36199999999997</v>
      </c>
    </row>
    <row r="22" spans="2:10" x14ac:dyDescent="0.25">
      <c r="B22" s="8" t="s">
        <v>2</v>
      </c>
      <c r="C22" s="9">
        <v>34</v>
      </c>
      <c r="D22" s="10">
        <v>21.66</v>
      </c>
      <c r="E22" s="11">
        <f t="shared" si="0"/>
        <v>2.1659999999999999</v>
      </c>
      <c r="F22" s="9">
        <v>21</v>
      </c>
      <c r="G22" s="9">
        <f t="shared" si="1"/>
        <v>6</v>
      </c>
      <c r="H22" s="11">
        <f t="shared" si="2"/>
        <v>409.37400000000002</v>
      </c>
    </row>
    <row r="23" spans="2:10" x14ac:dyDescent="0.25">
      <c r="B23" s="8" t="s">
        <v>2</v>
      </c>
      <c r="C23" s="9">
        <v>35</v>
      </c>
      <c r="D23" s="10">
        <v>21.66</v>
      </c>
      <c r="E23" s="11">
        <f t="shared" si="0"/>
        <v>2.1659999999999999</v>
      </c>
      <c r="F23" s="9">
        <v>12</v>
      </c>
      <c r="G23" s="9">
        <f t="shared" si="1"/>
        <v>6</v>
      </c>
      <c r="H23" s="11">
        <f t="shared" si="2"/>
        <v>233.928</v>
      </c>
    </row>
    <row r="24" spans="2:10" x14ac:dyDescent="0.25">
      <c r="B24" s="8" t="s">
        <v>2</v>
      </c>
      <c r="C24" s="9">
        <v>36</v>
      </c>
      <c r="D24" s="10">
        <v>21.66</v>
      </c>
      <c r="E24" s="11">
        <f t="shared" si="0"/>
        <v>2.1659999999999999</v>
      </c>
      <c r="F24" s="9">
        <v>3</v>
      </c>
      <c r="G24" s="9">
        <f t="shared" si="1"/>
        <v>6</v>
      </c>
      <c r="H24" s="11">
        <f t="shared" si="2"/>
        <v>58.481999999999999</v>
      </c>
    </row>
    <row r="25" spans="2:10" x14ac:dyDescent="0.25">
      <c r="B25" s="8" t="s">
        <v>3</v>
      </c>
      <c r="C25" s="9">
        <v>16</v>
      </c>
      <c r="D25" s="11">
        <v>18.2</v>
      </c>
      <c r="E25" s="11">
        <f t="shared" si="0"/>
        <v>1.82</v>
      </c>
      <c r="F25" s="9">
        <v>2</v>
      </c>
      <c r="G25" s="9">
        <f t="shared" si="1"/>
        <v>6</v>
      </c>
      <c r="H25" s="11">
        <f t="shared" si="2"/>
        <v>32.76</v>
      </c>
      <c r="J25" s="3"/>
    </row>
    <row r="26" spans="2:10" x14ac:dyDescent="0.25">
      <c r="B26" s="8" t="s">
        <v>3</v>
      </c>
      <c r="C26" s="9">
        <v>17</v>
      </c>
      <c r="D26" s="11">
        <v>18.2</v>
      </c>
      <c r="E26" s="11">
        <f t="shared" si="0"/>
        <v>1.82</v>
      </c>
      <c r="F26" s="9">
        <v>1</v>
      </c>
      <c r="G26" s="9">
        <f t="shared" si="1"/>
        <v>6</v>
      </c>
      <c r="H26" s="11">
        <f t="shared" si="2"/>
        <v>16.38</v>
      </c>
      <c r="J26" s="3"/>
    </row>
    <row r="27" spans="2:10" x14ac:dyDescent="0.25">
      <c r="B27" s="8" t="s">
        <v>3</v>
      </c>
      <c r="C27" s="9">
        <v>18</v>
      </c>
      <c r="D27" s="11">
        <v>18.2</v>
      </c>
      <c r="E27" s="11">
        <f t="shared" si="0"/>
        <v>1.82</v>
      </c>
      <c r="F27" s="9">
        <v>4</v>
      </c>
      <c r="G27" s="9">
        <f t="shared" si="1"/>
        <v>6</v>
      </c>
      <c r="H27" s="11">
        <f t="shared" si="2"/>
        <v>65.52</v>
      </c>
      <c r="J27" s="3"/>
    </row>
    <row r="28" spans="2:10" x14ac:dyDescent="0.25">
      <c r="B28" s="8" t="s">
        <v>3</v>
      </c>
      <c r="C28" s="9">
        <v>19</v>
      </c>
      <c r="D28" s="11">
        <v>18.2</v>
      </c>
      <c r="E28" s="11">
        <f t="shared" si="0"/>
        <v>1.82</v>
      </c>
      <c r="F28" s="9">
        <v>25</v>
      </c>
      <c r="G28" s="9">
        <f t="shared" si="1"/>
        <v>6</v>
      </c>
      <c r="H28" s="11">
        <f t="shared" si="2"/>
        <v>409.5</v>
      </c>
      <c r="J28" s="3"/>
    </row>
    <row r="29" spans="2:10" x14ac:dyDescent="0.25">
      <c r="B29" s="8" t="s">
        <v>3</v>
      </c>
      <c r="C29" s="9">
        <v>20</v>
      </c>
      <c r="D29" s="11">
        <v>19.899999999999999</v>
      </c>
      <c r="E29" s="11">
        <f t="shared" si="0"/>
        <v>1.99</v>
      </c>
      <c r="F29" s="9">
        <v>32</v>
      </c>
      <c r="G29" s="9">
        <f t="shared" si="1"/>
        <v>6</v>
      </c>
      <c r="H29" s="11">
        <f t="shared" si="2"/>
        <v>573.12</v>
      </c>
      <c r="J29" s="3"/>
    </row>
    <row r="30" spans="2:10" x14ac:dyDescent="0.25">
      <c r="B30" s="8" t="s">
        <v>3</v>
      </c>
      <c r="C30" s="9">
        <v>21</v>
      </c>
      <c r="D30" s="11">
        <v>19.899999999999999</v>
      </c>
      <c r="E30" s="11">
        <f t="shared" si="0"/>
        <v>1.99</v>
      </c>
      <c r="F30" s="9">
        <v>10</v>
      </c>
      <c r="G30" s="9">
        <f t="shared" si="1"/>
        <v>6</v>
      </c>
      <c r="H30" s="11">
        <f t="shared" si="2"/>
        <v>179.1</v>
      </c>
      <c r="J30" s="3"/>
    </row>
    <row r="31" spans="2:10" x14ac:dyDescent="0.25">
      <c r="B31" s="8" t="s">
        <v>3</v>
      </c>
      <c r="C31" s="9">
        <v>22</v>
      </c>
      <c r="D31" s="11">
        <v>19.899999999999999</v>
      </c>
      <c r="E31" s="11">
        <f t="shared" si="0"/>
        <v>1.99</v>
      </c>
      <c r="F31" s="9">
        <v>12</v>
      </c>
      <c r="G31" s="9">
        <f t="shared" si="1"/>
        <v>6</v>
      </c>
      <c r="H31" s="11">
        <f t="shared" si="2"/>
        <v>214.92000000000002</v>
      </c>
      <c r="J31" s="3"/>
    </row>
    <row r="32" spans="2:10" x14ac:dyDescent="0.25">
      <c r="B32" s="8" t="s">
        <v>3</v>
      </c>
      <c r="C32" s="9">
        <v>23</v>
      </c>
      <c r="D32" s="11">
        <v>19.899999999999999</v>
      </c>
      <c r="E32" s="11">
        <f t="shared" si="0"/>
        <v>1.99</v>
      </c>
      <c r="F32" s="9">
        <v>15</v>
      </c>
      <c r="G32" s="9">
        <f t="shared" si="1"/>
        <v>6</v>
      </c>
      <c r="H32" s="11">
        <f t="shared" si="2"/>
        <v>268.64999999999998</v>
      </c>
      <c r="J32" s="3"/>
    </row>
    <row r="33" spans="2:10" x14ac:dyDescent="0.25">
      <c r="B33" s="8" t="s">
        <v>3</v>
      </c>
      <c r="C33" s="9">
        <v>24</v>
      </c>
      <c r="D33" s="11">
        <v>19.899999999999999</v>
      </c>
      <c r="E33" s="11">
        <f t="shared" si="0"/>
        <v>1.99</v>
      </c>
      <c r="F33" s="9">
        <v>23</v>
      </c>
      <c r="G33" s="9">
        <f t="shared" si="1"/>
        <v>6</v>
      </c>
      <c r="H33" s="11">
        <f t="shared" si="2"/>
        <v>411.93</v>
      </c>
      <c r="J33" s="3"/>
    </row>
    <row r="34" spans="2:10" x14ac:dyDescent="0.25">
      <c r="B34" s="8" t="s">
        <v>3</v>
      </c>
      <c r="C34" s="9">
        <v>25</v>
      </c>
      <c r="D34" s="11">
        <v>20.5</v>
      </c>
      <c r="E34" s="11">
        <f t="shared" si="0"/>
        <v>2.0500000000000003</v>
      </c>
      <c r="F34" s="9">
        <v>25</v>
      </c>
      <c r="G34" s="9">
        <f t="shared" si="1"/>
        <v>6</v>
      </c>
      <c r="H34" s="11">
        <f t="shared" si="2"/>
        <v>461.25</v>
      </c>
      <c r="J34" s="3"/>
    </row>
    <row r="35" spans="2:10" x14ac:dyDescent="0.25">
      <c r="B35" s="8" t="s">
        <v>3</v>
      </c>
      <c r="C35" s="9">
        <v>26</v>
      </c>
      <c r="D35" s="11">
        <v>20.5</v>
      </c>
      <c r="E35" s="11">
        <f t="shared" si="0"/>
        <v>2.0500000000000003</v>
      </c>
      <c r="F35" s="9">
        <v>35</v>
      </c>
      <c r="G35" s="9">
        <f t="shared" si="1"/>
        <v>6</v>
      </c>
      <c r="H35" s="11">
        <f t="shared" si="2"/>
        <v>645.75</v>
      </c>
      <c r="J35" s="3"/>
    </row>
    <row r="36" spans="2:10" x14ac:dyDescent="0.25">
      <c r="B36" s="8" t="s">
        <v>3</v>
      </c>
      <c r="C36" s="9">
        <v>27</v>
      </c>
      <c r="D36" s="11">
        <v>20.5</v>
      </c>
      <c r="E36" s="11">
        <f t="shared" ref="E36:E66" si="3">D36*$J$4</f>
        <v>2.0500000000000003</v>
      </c>
      <c r="F36" s="9">
        <v>12</v>
      </c>
      <c r="G36" s="9">
        <f t="shared" ref="G36:G66" si="4">$K$4</f>
        <v>6</v>
      </c>
      <c r="H36" s="11">
        <f t="shared" ref="H36:H66" si="5">(D36-E36)*F36</f>
        <v>221.39999999999998</v>
      </c>
      <c r="J36" s="3"/>
    </row>
    <row r="37" spans="2:10" x14ac:dyDescent="0.25">
      <c r="B37" s="8" t="s">
        <v>3</v>
      </c>
      <c r="C37" s="9">
        <v>28</v>
      </c>
      <c r="D37" s="11">
        <v>20.5</v>
      </c>
      <c r="E37" s="11">
        <f t="shared" si="3"/>
        <v>2.0500000000000003</v>
      </c>
      <c r="F37" s="9">
        <v>3</v>
      </c>
      <c r="G37" s="9">
        <f t="shared" si="4"/>
        <v>6</v>
      </c>
      <c r="H37" s="11">
        <f t="shared" si="5"/>
        <v>55.349999999999994</v>
      </c>
      <c r="J37" s="3"/>
    </row>
    <row r="38" spans="2:10" x14ac:dyDescent="0.25">
      <c r="B38" s="8" t="s">
        <v>3</v>
      </c>
      <c r="C38" s="9">
        <v>29</v>
      </c>
      <c r="D38" s="11">
        <v>20.5</v>
      </c>
      <c r="E38" s="11">
        <f t="shared" si="3"/>
        <v>2.0500000000000003</v>
      </c>
      <c r="F38" s="9">
        <v>0</v>
      </c>
      <c r="G38" s="9">
        <f t="shared" si="4"/>
        <v>6</v>
      </c>
      <c r="H38" s="11">
        <f t="shared" si="5"/>
        <v>0</v>
      </c>
      <c r="J38" s="3"/>
    </row>
    <row r="39" spans="2:10" x14ac:dyDescent="0.25">
      <c r="B39" s="8" t="s">
        <v>3</v>
      </c>
      <c r="C39" s="9">
        <v>30</v>
      </c>
      <c r="D39" s="11">
        <v>20.5</v>
      </c>
      <c r="E39" s="11">
        <f t="shared" si="3"/>
        <v>2.0500000000000003</v>
      </c>
      <c r="F39" s="9">
        <v>0</v>
      </c>
      <c r="G39" s="9">
        <f t="shared" si="4"/>
        <v>6</v>
      </c>
      <c r="H39" s="11">
        <f t="shared" si="5"/>
        <v>0</v>
      </c>
      <c r="J39" s="3"/>
    </row>
    <row r="40" spans="2:10" x14ac:dyDescent="0.25">
      <c r="B40" s="8" t="s">
        <v>3</v>
      </c>
      <c r="C40" s="9">
        <v>31</v>
      </c>
      <c r="D40" s="11">
        <v>22.8</v>
      </c>
      <c r="E40" s="11">
        <f t="shared" si="3"/>
        <v>2.2800000000000002</v>
      </c>
      <c r="F40" s="9">
        <v>24</v>
      </c>
      <c r="G40" s="9">
        <f t="shared" si="4"/>
        <v>6</v>
      </c>
      <c r="H40" s="11">
        <f t="shared" si="5"/>
        <v>492.48</v>
      </c>
      <c r="J40" s="3"/>
    </row>
    <row r="41" spans="2:10" x14ac:dyDescent="0.25">
      <c r="B41" s="8" t="s">
        <v>3</v>
      </c>
      <c r="C41" s="9">
        <v>32</v>
      </c>
      <c r="D41" s="11">
        <v>22.8</v>
      </c>
      <c r="E41" s="11">
        <f t="shared" si="3"/>
        <v>2.2800000000000002</v>
      </c>
      <c r="F41" s="9">
        <v>12</v>
      </c>
      <c r="G41" s="9">
        <f t="shared" si="4"/>
        <v>6</v>
      </c>
      <c r="H41" s="11">
        <f t="shared" si="5"/>
        <v>246.24</v>
      </c>
      <c r="J41" s="3"/>
    </row>
    <row r="42" spans="2:10" x14ac:dyDescent="0.25">
      <c r="B42" s="8" t="s">
        <v>3</v>
      </c>
      <c r="C42" s="9">
        <v>33</v>
      </c>
      <c r="D42" s="11">
        <v>22.8</v>
      </c>
      <c r="E42" s="11">
        <f t="shared" si="3"/>
        <v>2.2800000000000002</v>
      </c>
      <c r="F42" s="9">
        <v>11</v>
      </c>
      <c r="G42" s="9">
        <f t="shared" si="4"/>
        <v>6</v>
      </c>
      <c r="H42" s="11">
        <f t="shared" si="5"/>
        <v>225.72</v>
      </c>
      <c r="J42" s="3"/>
    </row>
    <row r="43" spans="2:10" x14ac:dyDescent="0.25">
      <c r="B43" s="8" t="s">
        <v>3</v>
      </c>
      <c r="C43" s="9">
        <v>34</v>
      </c>
      <c r="D43" s="11">
        <v>22.8</v>
      </c>
      <c r="E43" s="11">
        <f t="shared" si="3"/>
        <v>2.2800000000000002</v>
      </c>
      <c r="F43" s="9">
        <v>19</v>
      </c>
      <c r="G43" s="9">
        <f t="shared" si="4"/>
        <v>6</v>
      </c>
      <c r="H43" s="11">
        <f t="shared" si="5"/>
        <v>389.88</v>
      </c>
      <c r="J43" s="3"/>
    </row>
    <row r="44" spans="2:10" x14ac:dyDescent="0.25">
      <c r="B44" s="8" t="s">
        <v>3</v>
      </c>
      <c r="C44" s="9">
        <v>35</v>
      </c>
      <c r="D44" s="11">
        <v>22.8</v>
      </c>
      <c r="E44" s="11">
        <f t="shared" si="3"/>
        <v>2.2800000000000002</v>
      </c>
      <c r="F44" s="9">
        <v>31</v>
      </c>
      <c r="G44" s="9">
        <f t="shared" si="4"/>
        <v>6</v>
      </c>
      <c r="H44" s="11">
        <f t="shared" si="5"/>
        <v>636.12</v>
      </c>
      <c r="J44" s="3"/>
    </row>
    <row r="45" spans="2:10" x14ac:dyDescent="0.25">
      <c r="B45" s="8" t="s">
        <v>3</v>
      </c>
      <c r="C45" s="9">
        <v>36</v>
      </c>
      <c r="D45" s="11">
        <v>22.8</v>
      </c>
      <c r="E45" s="11">
        <f t="shared" si="3"/>
        <v>2.2800000000000002</v>
      </c>
      <c r="F45" s="9">
        <v>26</v>
      </c>
      <c r="G45" s="9">
        <f t="shared" si="4"/>
        <v>6</v>
      </c>
      <c r="H45" s="11">
        <f t="shared" si="5"/>
        <v>533.52</v>
      </c>
      <c r="J45" s="3"/>
    </row>
    <row r="46" spans="2:10" x14ac:dyDescent="0.25">
      <c r="B46" s="8" t="s">
        <v>1</v>
      </c>
      <c r="C46" s="9">
        <v>16</v>
      </c>
      <c r="D46" s="10">
        <v>16.38</v>
      </c>
      <c r="E46" s="11">
        <f t="shared" si="3"/>
        <v>1.6379999999999999</v>
      </c>
      <c r="F46" s="9">
        <v>37</v>
      </c>
      <c r="G46" s="9">
        <f t="shared" si="4"/>
        <v>6</v>
      </c>
      <c r="H46" s="11">
        <f t="shared" si="5"/>
        <v>545.45399999999995</v>
      </c>
    </row>
    <row r="47" spans="2:10" x14ac:dyDescent="0.25">
      <c r="B47" s="8" t="s">
        <v>1</v>
      </c>
      <c r="C47" s="9">
        <v>17</v>
      </c>
      <c r="D47" s="10">
        <v>16.38</v>
      </c>
      <c r="E47" s="11">
        <f t="shared" si="3"/>
        <v>1.6379999999999999</v>
      </c>
      <c r="F47" s="9">
        <v>25</v>
      </c>
      <c r="G47" s="9">
        <f t="shared" si="4"/>
        <v>6</v>
      </c>
      <c r="H47" s="11">
        <f t="shared" si="5"/>
        <v>368.54999999999995</v>
      </c>
    </row>
    <row r="48" spans="2:10" x14ac:dyDescent="0.25">
      <c r="B48" s="8" t="s">
        <v>1</v>
      </c>
      <c r="C48" s="9">
        <v>18</v>
      </c>
      <c r="D48" s="10">
        <v>16.38</v>
      </c>
      <c r="E48" s="11">
        <f t="shared" si="3"/>
        <v>1.6379999999999999</v>
      </c>
      <c r="F48" s="9">
        <v>12</v>
      </c>
      <c r="G48" s="9">
        <f t="shared" si="4"/>
        <v>6</v>
      </c>
      <c r="H48" s="11">
        <f t="shared" si="5"/>
        <v>176.904</v>
      </c>
    </row>
    <row r="49" spans="2:8" x14ac:dyDescent="0.25">
      <c r="B49" s="8" t="s">
        <v>1</v>
      </c>
      <c r="C49" s="9">
        <v>19</v>
      </c>
      <c r="D49" s="10">
        <v>16.38</v>
      </c>
      <c r="E49" s="11">
        <f t="shared" si="3"/>
        <v>1.6379999999999999</v>
      </c>
      <c r="F49" s="9">
        <v>3</v>
      </c>
      <c r="G49" s="9">
        <f t="shared" si="4"/>
        <v>6</v>
      </c>
      <c r="H49" s="11">
        <f t="shared" si="5"/>
        <v>44.225999999999999</v>
      </c>
    </row>
    <row r="50" spans="2:8" x14ac:dyDescent="0.25">
      <c r="B50" s="8" t="s">
        <v>1</v>
      </c>
      <c r="C50" s="9">
        <v>20</v>
      </c>
      <c r="D50" s="10">
        <v>17.91</v>
      </c>
      <c r="E50" s="11">
        <f t="shared" si="3"/>
        <v>1.7910000000000001</v>
      </c>
      <c r="F50" s="9">
        <v>5</v>
      </c>
      <c r="G50" s="9">
        <f t="shared" si="4"/>
        <v>6</v>
      </c>
      <c r="H50" s="11">
        <f t="shared" si="5"/>
        <v>80.594999999999999</v>
      </c>
    </row>
    <row r="51" spans="2:8" x14ac:dyDescent="0.25">
      <c r="B51" s="8" t="s">
        <v>1</v>
      </c>
      <c r="C51" s="9">
        <v>21</v>
      </c>
      <c r="D51" s="10">
        <v>17.91</v>
      </c>
      <c r="E51" s="11">
        <f t="shared" si="3"/>
        <v>1.7910000000000001</v>
      </c>
      <c r="F51" s="9">
        <v>27</v>
      </c>
      <c r="G51" s="9">
        <f t="shared" si="4"/>
        <v>6</v>
      </c>
      <c r="H51" s="11">
        <f t="shared" si="5"/>
        <v>435.21299999999997</v>
      </c>
    </row>
    <row r="52" spans="2:8" x14ac:dyDescent="0.25">
      <c r="B52" s="8" t="s">
        <v>1</v>
      </c>
      <c r="C52" s="9">
        <v>22</v>
      </c>
      <c r="D52" s="10">
        <v>17.91</v>
      </c>
      <c r="E52" s="11">
        <f t="shared" si="3"/>
        <v>1.7910000000000001</v>
      </c>
      <c r="F52" s="9">
        <v>29</v>
      </c>
      <c r="G52" s="9">
        <f t="shared" si="4"/>
        <v>6</v>
      </c>
      <c r="H52" s="11">
        <f t="shared" si="5"/>
        <v>467.45100000000002</v>
      </c>
    </row>
    <row r="53" spans="2:8" x14ac:dyDescent="0.25">
      <c r="B53" s="8" t="s">
        <v>1</v>
      </c>
      <c r="C53" s="9">
        <v>23</v>
      </c>
      <c r="D53" s="10">
        <v>17.91</v>
      </c>
      <c r="E53" s="11">
        <f t="shared" si="3"/>
        <v>1.7910000000000001</v>
      </c>
      <c r="F53" s="9">
        <v>35</v>
      </c>
      <c r="G53" s="9">
        <f t="shared" si="4"/>
        <v>6</v>
      </c>
      <c r="H53" s="11">
        <f t="shared" si="5"/>
        <v>564.16499999999996</v>
      </c>
    </row>
    <row r="54" spans="2:8" x14ac:dyDescent="0.25">
      <c r="B54" s="8" t="s">
        <v>1</v>
      </c>
      <c r="C54" s="9">
        <v>24</v>
      </c>
      <c r="D54" s="10">
        <v>17.91</v>
      </c>
      <c r="E54" s="11">
        <f t="shared" si="3"/>
        <v>1.7910000000000001</v>
      </c>
      <c r="F54" s="9">
        <v>32</v>
      </c>
      <c r="G54" s="9">
        <f t="shared" si="4"/>
        <v>6</v>
      </c>
      <c r="H54" s="11">
        <f t="shared" si="5"/>
        <v>515.80799999999999</v>
      </c>
    </row>
    <row r="55" spans="2:8" x14ac:dyDescent="0.25">
      <c r="B55" s="8" t="s">
        <v>1</v>
      </c>
      <c r="C55" s="9">
        <v>25</v>
      </c>
      <c r="D55" s="10">
        <v>19.2</v>
      </c>
      <c r="E55" s="11">
        <f t="shared" si="3"/>
        <v>1.92</v>
      </c>
      <c r="F55" s="9">
        <v>16</v>
      </c>
      <c r="G55" s="9">
        <f t="shared" si="4"/>
        <v>6</v>
      </c>
      <c r="H55" s="11">
        <f t="shared" si="5"/>
        <v>276.48</v>
      </c>
    </row>
    <row r="56" spans="2:8" x14ac:dyDescent="0.25">
      <c r="B56" s="8" t="s">
        <v>1</v>
      </c>
      <c r="C56" s="9">
        <v>26</v>
      </c>
      <c r="D56" s="10">
        <v>18.45</v>
      </c>
      <c r="E56" s="11">
        <f t="shared" si="3"/>
        <v>1.845</v>
      </c>
      <c r="F56" s="9">
        <v>12</v>
      </c>
      <c r="G56" s="9">
        <f t="shared" si="4"/>
        <v>6</v>
      </c>
      <c r="H56" s="11">
        <f t="shared" si="5"/>
        <v>199.26</v>
      </c>
    </row>
    <row r="57" spans="2:8" x14ac:dyDescent="0.25">
      <c r="B57" s="8" t="s">
        <v>1</v>
      </c>
      <c r="C57" s="9">
        <v>27</v>
      </c>
      <c r="D57" s="10">
        <v>18.45</v>
      </c>
      <c r="E57" s="11">
        <f t="shared" si="3"/>
        <v>1.845</v>
      </c>
      <c r="F57" s="9">
        <v>5</v>
      </c>
      <c r="G57" s="9">
        <f t="shared" si="4"/>
        <v>6</v>
      </c>
      <c r="H57" s="11">
        <f t="shared" si="5"/>
        <v>83.025000000000006</v>
      </c>
    </row>
    <row r="58" spans="2:8" x14ac:dyDescent="0.25">
      <c r="B58" s="8" t="s">
        <v>1</v>
      </c>
      <c r="C58" s="9">
        <v>28</v>
      </c>
      <c r="D58" s="10">
        <v>18.45</v>
      </c>
      <c r="E58" s="11">
        <f t="shared" si="3"/>
        <v>1.845</v>
      </c>
      <c r="F58" s="9">
        <v>0</v>
      </c>
      <c r="G58" s="9">
        <f t="shared" si="4"/>
        <v>6</v>
      </c>
      <c r="H58" s="11">
        <f t="shared" si="5"/>
        <v>0</v>
      </c>
    </row>
    <row r="59" spans="2:8" x14ac:dyDescent="0.25">
      <c r="B59" s="8" t="s">
        <v>1</v>
      </c>
      <c r="C59" s="9">
        <v>29</v>
      </c>
      <c r="D59" s="10">
        <v>18.45</v>
      </c>
      <c r="E59" s="11">
        <f t="shared" si="3"/>
        <v>1.845</v>
      </c>
      <c r="F59" s="9">
        <v>25</v>
      </c>
      <c r="G59" s="9">
        <f t="shared" si="4"/>
        <v>6</v>
      </c>
      <c r="H59" s="11">
        <f t="shared" si="5"/>
        <v>415.125</v>
      </c>
    </row>
    <row r="60" spans="2:8" x14ac:dyDescent="0.25">
      <c r="B60" s="8" t="s">
        <v>1</v>
      </c>
      <c r="C60" s="9">
        <v>30</v>
      </c>
      <c r="D60" s="10">
        <v>18.45</v>
      </c>
      <c r="E60" s="11">
        <f t="shared" si="3"/>
        <v>1.845</v>
      </c>
      <c r="F60" s="9">
        <v>28</v>
      </c>
      <c r="G60" s="9">
        <f t="shared" si="4"/>
        <v>6</v>
      </c>
      <c r="H60" s="11">
        <f t="shared" si="5"/>
        <v>464.94</v>
      </c>
    </row>
    <row r="61" spans="2:8" x14ac:dyDescent="0.25">
      <c r="B61" s="8" t="s">
        <v>1</v>
      </c>
      <c r="C61" s="9">
        <v>31</v>
      </c>
      <c r="D61" s="10">
        <v>20.52</v>
      </c>
      <c r="E61" s="11">
        <f t="shared" si="3"/>
        <v>2.052</v>
      </c>
      <c r="F61" s="9">
        <v>32</v>
      </c>
      <c r="G61" s="9">
        <f t="shared" si="4"/>
        <v>6</v>
      </c>
      <c r="H61" s="11">
        <f t="shared" si="5"/>
        <v>590.976</v>
      </c>
    </row>
    <row r="62" spans="2:8" x14ac:dyDescent="0.25">
      <c r="B62" s="8" t="s">
        <v>1</v>
      </c>
      <c r="C62" s="9">
        <v>32</v>
      </c>
      <c r="D62" s="10">
        <v>20.52</v>
      </c>
      <c r="E62" s="11">
        <f t="shared" si="3"/>
        <v>2.052</v>
      </c>
      <c r="F62" s="9">
        <v>0</v>
      </c>
      <c r="G62" s="9">
        <f t="shared" si="4"/>
        <v>6</v>
      </c>
      <c r="H62" s="11">
        <f t="shared" si="5"/>
        <v>0</v>
      </c>
    </row>
    <row r="63" spans="2:8" x14ac:dyDescent="0.25">
      <c r="B63" s="8" t="s">
        <v>1</v>
      </c>
      <c r="C63" s="9">
        <v>33</v>
      </c>
      <c r="D63" s="10">
        <v>20.52</v>
      </c>
      <c r="E63" s="11">
        <f t="shared" si="3"/>
        <v>2.052</v>
      </c>
      <c r="F63" s="9">
        <v>12</v>
      </c>
      <c r="G63" s="9">
        <f t="shared" si="4"/>
        <v>6</v>
      </c>
      <c r="H63" s="11">
        <f t="shared" si="5"/>
        <v>221.61599999999999</v>
      </c>
    </row>
    <row r="64" spans="2:8" x14ac:dyDescent="0.25">
      <c r="B64" s="8" t="s">
        <v>1</v>
      </c>
      <c r="C64" s="9">
        <v>34</v>
      </c>
      <c r="D64" s="10">
        <v>20.52</v>
      </c>
      <c r="E64" s="11">
        <f t="shared" si="3"/>
        <v>2.052</v>
      </c>
      <c r="F64" s="9">
        <v>11</v>
      </c>
      <c r="G64" s="9">
        <f t="shared" si="4"/>
        <v>6</v>
      </c>
      <c r="H64" s="11">
        <f t="shared" si="5"/>
        <v>203.148</v>
      </c>
    </row>
    <row r="65" spans="2:10" x14ac:dyDescent="0.25">
      <c r="B65" s="8" t="s">
        <v>1</v>
      </c>
      <c r="C65" s="9">
        <v>35</v>
      </c>
      <c r="D65" s="10">
        <v>20.52</v>
      </c>
      <c r="E65" s="11">
        <f t="shared" si="3"/>
        <v>2.052</v>
      </c>
      <c r="F65" s="9">
        <v>9</v>
      </c>
      <c r="G65" s="9">
        <f t="shared" si="4"/>
        <v>6</v>
      </c>
      <c r="H65" s="11">
        <f t="shared" si="5"/>
        <v>166.21199999999999</v>
      </c>
    </row>
    <row r="66" spans="2:10" ht="15.75" thickBot="1" x14ac:dyDescent="0.3">
      <c r="B66" s="15" t="s">
        <v>1</v>
      </c>
      <c r="C66" s="16">
        <v>36</v>
      </c>
      <c r="D66" s="17">
        <v>20.52</v>
      </c>
      <c r="E66" s="18">
        <f t="shared" si="3"/>
        <v>2.052</v>
      </c>
      <c r="F66" s="16">
        <v>7</v>
      </c>
      <c r="G66" s="16">
        <f t="shared" si="4"/>
        <v>6</v>
      </c>
      <c r="H66" s="18">
        <f t="shared" si="5"/>
        <v>129.27600000000001</v>
      </c>
    </row>
    <row r="67" spans="2:10" ht="3" customHeight="1" x14ac:dyDescent="0.25">
      <c r="B67" s="23"/>
      <c r="C67" s="24"/>
      <c r="D67" s="25"/>
      <c r="E67" s="26"/>
      <c r="F67" s="24"/>
      <c r="G67" s="24"/>
      <c r="H67" s="26"/>
    </row>
    <row r="68" spans="2:10" x14ac:dyDescent="0.25">
      <c r="B68" s="44" t="s">
        <v>10</v>
      </c>
      <c r="C68" s="44"/>
      <c r="D68" s="31">
        <f>SUM($D$4:$D$66)</f>
        <v>1232.2349999999997</v>
      </c>
      <c r="E68" s="32">
        <f>SUM(E4:E66)</f>
        <v>123.22350000000004</v>
      </c>
      <c r="F68" s="33">
        <f>SUM(F4:F66)</f>
        <v>1027</v>
      </c>
      <c r="G68" s="33"/>
      <c r="H68" s="31">
        <f>SUM(H4:H66)</f>
        <v>18047.898000000005</v>
      </c>
      <c r="J68" s="3"/>
    </row>
  </sheetData>
  <autoFilter ref="B3:H66" xr:uid="{E68B0417-3F2B-457B-869B-079E8B7E2658}"/>
  <sortState xmlns:xlrd2="http://schemas.microsoft.com/office/spreadsheetml/2017/richdata2" ref="B4:H66">
    <sortCondition ref="B4:B66"/>
    <sortCondition ref="C4:C66"/>
  </sortState>
  <mergeCells count="2">
    <mergeCell ref="A1:I1"/>
    <mergeCell ref="B68:C68"/>
  </mergeCells>
  <conditionalFormatting sqref="B4:H66">
    <cfRule type="expression" dxfId="19" priority="1">
      <formula>$B4="Calzado Infantil Rojo"</formula>
    </cfRule>
    <cfRule type="expression" dxfId="18" priority="2">
      <formula>$B4="Calzado Infantil Azul"</formula>
    </cfRule>
    <cfRule type="expression" dxfId="17" priority="3">
      <formula>$B4="Calzado Infantil Blanco"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6F7B3-0598-4A5A-B344-85E539DD8A9D}">
  <dimension ref="A3:B5"/>
  <sheetViews>
    <sheetView tabSelected="1" zoomScale="160" zoomScaleNormal="160" workbookViewId="0">
      <selection activeCell="C7" sqref="C7"/>
    </sheetView>
  </sheetViews>
  <sheetFormatPr baseColWidth="10" defaultRowHeight="15" x14ac:dyDescent="0.25"/>
  <cols>
    <col min="1" max="1" width="17.42578125" customWidth="1"/>
    <col min="2" max="2" width="20.140625" customWidth="1"/>
  </cols>
  <sheetData>
    <row r="3" spans="1:2" x14ac:dyDescent="0.25">
      <c r="A3" s="45" t="s">
        <v>21</v>
      </c>
      <c r="B3" t="s">
        <v>2</v>
      </c>
    </row>
    <row r="4" spans="1:2" x14ac:dyDescent="0.25">
      <c r="A4" s="45" t="s">
        <v>22</v>
      </c>
      <c r="B4">
        <v>16</v>
      </c>
    </row>
    <row r="5" spans="1:2" x14ac:dyDescent="0.25">
      <c r="A5" s="45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7DA33-D10C-430B-BD6D-56987E235134}">
  <dimension ref="A1:K68"/>
  <sheetViews>
    <sheetView showGridLines="0" zoomScale="140" zoomScaleNormal="140" workbookViewId="0">
      <selection activeCell="E6" sqref="E6"/>
    </sheetView>
  </sheetViews>
  <sheetFormatPr baseColWidth="10" defaultColWidth="11.42578125" defaultRowHeight="15" x14ac:dyDescent="0.25"/>
  <cols>
    <col min="1" max="1" width="2.140625" customWidth="1"/>
    <col min="2" max="2" width="21" customWidth="1"/>
    <col min="3" max="3" width="8.5703125" style="1" customWidth="1"/>
    <col min="4" max="4" width="12.7109375" customWidth="1"/>
    <col min="5" max="5" width="13" customWidth="1"/>
    <col min="6" max="6" width="11.85546875" style="1" customWidth="1"/>
    <col min="7" max="7" width="11.28515625" style="1" hidden="1" customWidth="1"/>
    <col min="8" max="8" width="16.7109375" customWidth="1"/>
    <col min="9" max="9" width="2.140625" customWidth="1"/>
  </cols>
  <sheetData>
    <row r="1" spans="1:11" ht="19.5" customHeight="1" x14ac:dyDescent="0.35">
      <c r="A1" s="43" t="s">
        <v>7</v>
      </c>
      <c r="B1" s="43"/>
      <c r="C1" s="43"/>
      <c r="D1" s="43"/>
      <c r="E1" s="43"/>
      <c r="F1" s="43"/>
      <c r="G1" s="43"/>
      <c r="H1" s="43"/>
      <c r="I1" s="43"/>
    </row>
    <row r="2" spans="1:11" ht="10.5" customHeight="1" thickBot="1" x14ac:dyDescent="0.3">
      <c r="A2" s="19"/>
      <c r="B2" s="19"/>
      <c r="C2" s="20"/>
      <c r="D2" s="19"/>
      <c r="E2" s="19"/>
      <c r="F2" s="20"/>
      <c r="G2" s="20"/>
      <c r="H2" s="19"/>
      <c r="I2" s="19"/>
    </row>
    <row r="3" spans="1:11" s="2" customFormat="1" ht="15.75" thickBot="1" x14ac:dyDescent="0.3">
      <c r="A3" s="21"/>
      <c r="B3" s="22" t="s">
        <v>0</v>
      </c>
      <c r="C3" s="22" t="s">
        <v>4</v>
      </c>
      <c r="D3" s="22" t="s">
        <v>5</v>
      </c>
      <c r="E3" s="22" t="s">
        <v>9</v>
      </c>
      <c r="F3" s="22" t="s">
        <v>6</v>
      </c>
      <c r="G3" s="22" t="s">
        <v>11</v>
      </c>
      <c r="H3" s="22" t="s">
        <v>8</v>
      </c>
      <c r="I3" s="21"/>
      <c r="J3" s="4" t="s">
        <v>9</v>
      </c>
      <c r="K3" s="4" t="s">
        <v>11</v>
      </c>
    </row>
    <row r="4" spans="1:11" ht="15.75" thickBot="1" x14ac:dyDescent="0.3">
      <c r="A4" s="19"/>
      <c r="B4" s="23" t="s">
        <v>2</v>
      </c>
      <c r="C4" s="24">
        <v>16</v>
      </c>
      <c r="D4" s="25">
        <v>17.29</v>
      </c>
      <c r="E4" s="26">
        <f t="shared" ref="E4:E35" si="0">D4*$J$4</f>
        <v>1.7290000000000001</v>
      </c>
      <c r="F4" s="24">
        <v>35</v>
      </c>
      <c r="G4" s="24">
        <f>$K$4</f>
        <v>6</v>
      </c>
      <c r="H4" s="26">
        <f t="shared" ref="H4:H35" si="1">(D4-E4)*F4</f>
        <v>544.63499999999999</v>
      </c>
      <c r="I4" s="19"/>
      <c r="J4" s="5">
        <v>0.1</v>
      </c>
      <c r="K4" s="6">
        <v>6</v>
      </c>
    </row>
    <row r="5" spans="1:11" x14ac:dyDescent="0.25">
      <c r="A5" s="19"/>
      <c r="B5" s="23" t="s">
        <v>2</v>
      </c>
      <c r="C5" s="24">
        <v>29</v>
      </c>
      <c r="D5" s="25">
        <v>19.475000000000001</v>
      </c>
      <c r="E5" s="26">
        <f t="shared" si="0"/>
        <v>1.9475000000000002</v>
      </c>
      <c r="F5" s="24">
        <v>32</v>
      </c>
      <c r="G5" s="24"/>
      <c r="H5" s="26">
        <f t="shared" si="1"/>
        <v>560.88</v>
      </c>
      <c r="I5" s="19"/>
    </row>
    <row r="6" spans="1:11" x14ac:dyDescent="0.25">
      <c r="A6" s="19"/>
      <c r="B6" s="23" t="s">
        <v>2</v>
      </c>
      <c r="C6" s="24">
        <v>32</v>
      </c>
      <c r="D6" s="25">
        <v>21.66</v>
      </c>
      <c r="E6" s="26">
        <f t="shared" si="0"/>
        <v>2.1659999999999999</v>
      </c>
      <c r="F6" s="24">
        <v>31</v>
      </c>
      <c r="G6" s="24"/>
      <c r="H6" s="26">
        <f t="shared" si="1"/>
        <v>604.31399999999996</v>
      </c>
      <c r="I6" s="19"/>
    </row>
    <row r="7" spans="1:11" x14ac:dyDescent="0.25">
      <c r="A7" s="19"/>
      <c r="B7" s="23" t="s">
        <v>2</v>
      </c>
      <c r="C7" s="24">
        <v>26</v>
      </c>
      <c r="D7" s="25">
        <v>19.475000000000001</v>
      </c>
      <c r="E7" s="26">
        <f t="shared" si="0"/>
        <v>1.9475000000000002</v>
      </c>
      <c r="F7" s="24">
        <v>30</v>
      </c>
      <c r="G7" s="24"/>
      <c r="H7" s="26">
        <f t="shared" si="1"/>
        <v>525.82500000000005</v>
      </c>
      <c r="I7" s="19"/>
    </row>
    <row r="8" spans="1:11" x14ac:dyDescent="0.25">
      <c r="A8" s="19"/>
      <c r="B8" s="23" t="s">
        <v>2</v>
      </c>
      <c r="C8" s="24">
        <v>28</v>
      </c>
      <c r="D8" s="25">
        <v>19.475000000000001</v>
      </c>
      <c r="E8" s="26">
        <f t="shared" si="0"/>
        <v>1.9475000000000002</v>
      </c>
      <c r="F8" s="24">
        <v>23</v>
      </c>
      <c r="G8" s="24"/>
      <c r="H8" s="26">
        <f t="shared" si="1"/>
        <v>403.13249999999999</v>
      </c>
      <c r="I8" s="19"/>
    </row>
    <row r="9" spans="1:11" x14ac:dyDescent="0.25">
      <c r="A9" s="19"/>
      <c r="B9" s="23" t="s">
        <v>2</v>
      </c>
      <c r="C9" s="24">
        <v>33</v>
      </c>
      <c r="D9" s="25">
        <v>21.66</v>
      </c>
      <c r="E9" s="26">
        <f t="shared" si="0"/>
        <v>2.1659999999999999</v>
      </c>
      <c r="F9" s="24">
        <v>23</v>
      </c>
      <c r="G9" s="24"/>
      <c r="H9" s="26">
        <f t="shared" si="1"/>
        <v>448.36199999999997</v>
      </c>
      <c r="I9" s="19"/>
    </row>
    <row r="10" spans="1:11" x14ac:dyDescent="0.25">
      <c r="A10" s="19"/>
      <c r="B10" s="23" t="s">
        <v>2</v>
      </c>
      <c r="C10" s="24">
        <v>17</v>
      </c>
      <c r="D10" s="25">
        <v>17.29</v>
      </c>
      <c r="E10" s="26">
        <f t="shared" si="0"/>
        <v>1.7290000000000001</v>
      </c>
      <c r="F10" s="24">
        <v>22</v>
      </c>
      <c r="G10" s="24">
        <f>$K$4</f>
        <v>6</v>
      </c>
      <c r="H10" s="26">
        <f t="shared" si="1"/>
        <v>342.34199999999998</v>
      </c>
      <c r="I10" s="19"/>
    </row>
    <row r="11" spans="1:11" x14ac:dyDescent="0.25">
      <c r="A11" s="19"/>
      <c r="B11" s="23" t="s">
        <v>2</v>
      </c>
      <c r="C11" s="24">
        <v>34</v>
      </c>
      <c r="D11" s="25">
        <v>21.66</v>
      </c>
      <c r="E11" s="26">
        <f t="shared" si="0"/>
        <v>2.1659999999999999</v>
      </c>
      <c r="F11" s="24">
        <v>21</v>
      </c>
      <c r="G11" s="24"/>
      <c r="H11" s="26">
        <f t="shared" si="1"/>
        <v>409.37400000000002</v>
      </c>
      <c r="I11" s="19"/>
    </row>
    <row r="12" spans="1:11" x14ac:dyDescent="0.25">
      <c r="A12" s="19"/>
      <c r="B12" s="23" t="s">
        <v>2</v>
      </c>
      <c r="C12" s="24">
        <v>19</v>
      </c>
      <c r="D12" s="25">
        <v>17.29</v>
      </c>
      <c r="E12" s="26">
        <f t="shared" si="0"/>
        <v>1.7290000000000001</v>
      </c>
      <c r="F12" s="24">
        <v>20</v>
      </c>
      <c r="G12" s="24"/>
      <c r="H12" s="26">
        <f t="shared" si="1"/>
        <v>311.22000000000003</v>
      </c>
      <c r="I12" s="19"/>
    </row>
    <row r="13" spans="1:11" x14ac:dyDescent="0.25">
      <c r="A13" s="19"/>
      <c r="B13" s="23" t="s">
        <v>2</v>
      </c>
      <c r="C13" s="24">
        <v>25</v>
      </c>
      <c r="D13" s="25">
        <v>19.475000000000001</v>
      </c>
      <c r="E13" s="26">
        <f t="shared" si="0"/>
        <v>1.9475000000000002</v>
      </c>
      <c r="F13" s="24">
        <v>20</v>
      </c>
      <c r="G13" s="24"/>
      <c r="H13" s="26">
        <f t="shared" si="1"/>
        <v>350.55</v>
      </c>
      <c r="I13" s="19"/>
    </row>
    <row r="14" spans="1:11" x14ac:dyDescent="0.25">
      <c r="A14" s="19"/>
      <c r="B14" s="23" t="s">
        <v>2</v>
      </c>
      <c r="C14" s="24">
        <v>27</v>
      </c>
      <c r="D14" s="25">
        <v>19.475000000000001</v>
      </c>
      <c r="E14" s="26">
        <f t="shared" si="0"/>
        <v>1.9475000000000002</v>
      </c>
      <c r="F14" s="24">
        <v>19</v>
      </c>
      <c r="G14" s="24"/>
      <c r="H14" s="26">
        <f t="shared" si="1"/>
        <v>333.02249999999998</v>
      </c>
      <c r="I14" s="19"/>
    </row>
    <row r="15" spans="1:11" x14ac:dyDescent="0.25">
      <c r="A15" s="19"/>
      <c r="B15" s="23" t="s">
        <v>2</v>
      </c>
      <c r="C15" s="24">
        <v>20</v>
      </c>
      <c r="D15" s="25">
        <v>18.904999999999998</v>
      </c>
      <c r="E15" s="26">
        <f t="shared" si="0"/>
        <v>1.8904999999999998</v>
      </c>
      <c r="F15" s="24">
        <v>15</v>
      </c>
      <c r="G15" s="24"/>
      <c r="H15" s="26">
        <f t="shared" si="1"/>
        <v>255.21749999999997</v>
      </c>
      <c r="I15" s="19"/>
    </row>
    <row r="16" spans="1:11" x14ac:dyDescent="0.25">
      <c r="A16" s="19"/>
      <c r="B16" s="23" t="s">
        <v>2</v>
      </c>
      <c r="C16" s="24">
        <v>24</v>
      </c>
      <c r="D16" s="25">
        <v>18.904999999999998</v>
      </c>
      <c r="E16" s="26">
        <f t="shared" si="0"/>
        <v>1.8904999999999998</v>
      </c>
      <c r="F16" s="24">
        <v>15</v>
      </c>
      <c r="G16" s="24"/>
      <c r="H16" s="26">
        <f t="shared" si="1"/>
        <v>255.21749999999997</v>
      </c>
      <c r="I16" s="19"/>
    </row>
    <row r="17" spans="1:10" x14ac:dyDescent="0.25">
      <c r="A17" s="19"/>
      <c r="B17" s="23" t="s">
        <v>2</v>
      </c>
      <c r="C17" s="24">
        <v>35</v>
      </c>
      <c r="D17" s="25">
        <v>21.66</v>
      </c>
      <c r="E17" s="26">
        <f t="shared" si="0"/>
        <v>2.1659999999999999</v>
      </c>
      <c r="F17" s="24">
        <v>12</v>
      </c>
      <c r="G17" s="24"/>
      <c r="H17" s="26">
        <f t="shared" si="1"/>
        <v>233.928</v>
      </c>
      <c r="I17" s="19"/>
    </row>
    <row r="18" spans="1:10" x14ac:dyDescent="0.25">
      <c r="A18" s="19"/>
      <c r="B18" s="23" t="s">
        <v>2</v>
      </c>
      <c r="C18" s="24">
        <v>21</v>
      </c>
      <c r="D18" s="25">
        <v>18.904999999999998</v>
      </c>
      <c r="E18" s="26">
        <f t="shared" si="0"/>
        <v>1.8904999999999998</v>
      </c>
      <c r="F18" s="24">
        <v>10</v>
      </c>
      <c r="G18" s="24"/>
      <c r="H18" s="26">
        <f t="shared" si="1"/>
        <v>170.14499999999998</v>
      </c>
      <c r="I18" s="19"/>
    </row>
    <row r="19" spans="1:10" x14ac:dyDescent="0.25">
      <c r="A19" s="19"/>
      <c r="B19" s="23" t="s">
        <v>2</v>
      </c>
      <c r="C19" s="24">
        <v>31</v>
      </c>
      <c r="D19" s="25">
        <v>21.66</v>
      </c>
      <c r="E19" s="26">
        <f t="shared" si="0"/>
        <v>2.1659999999999999</v>
      </c>
      <c r="F19" s="24">
        <v>5</v>
      </c>
      <c r="G19" s="24"/>
      <c r="H19" s="26">
        <f t="shared" si="1"/>
        <v>97.47</v>
      </c>
      <c r="I19" s="19"/>
    </row>
    <row r="20" spans="1:10" x14ac:dyDescent="0.25">
      <c r="A20" s="19"/>
      <c r="B20" s="23" t="s">
        <v>2</v>
      </c>
      <c r="C20" s="24">
        <v>18</v>
      </c>
      <c r="D20" s="25">
        <v>17.29</v>
      </c>
      <c r="E20" s="26">
        <f t="shared" si="0"/>
        <v>1.7290000000000001</v>
      </c>
      <c r="F20" s="24">
        <v>3</v>
      </c>
      <c r="G20" s="24">
        <f>$K$4</f>
        <v>6</v>
      </c>
      <c r="H20" s="26">
        <f t="shared" si="1"/>
        <v>46.683</v>
      </c>
      <c r="I20" s="19"/>
    </row>
    <row r="21" spans="1:10" x14ac:dyDescent="0.25">
      <c r="A21" s="19"/>
      <c r="B21" s="23" t="s">
        <v>2</v>
      </c>
      <c r="C21" s="24">
        <v>36</v>
      </c>
      <c r="D21" s="25">
        <v>21.66</v>
      </c>
      <c r="E21" s="26">
        <f t="shared" si="0"/>
        <v>2.1659999999999999</v>
      </c>
      <c r="F21" s="24">
        <v>3</v>
      </c>
      <c r="G21" s="24"/>
      <c r="H21" s="26">
        <f t="shared" si="1"/>
        <v>58.481999999999999</v>
      </c>
      <c r="I21" s="19"/>
    </row>
    <row r="22" spans="1:10" x14ac:dyDescent="0.25">
      <c r="A22" s="19"/>
      <c r="B22" s="23" t="s">
        <v>2</v>
      </c>
      <c r="C22" s="24">
        <v>22</v>
      </c>
      <c r="D22" s="25">
        <v>18.904999999999998</v>
      </c>
      <c r="E22" s="26">
        <f t="shared" si="0"/>
        <v>1.8904999999999998</v>
      </c>
      <c r="F22" s="24">
        <v>2</v>
      </c>
      <c r="G22" s="24"/>
      <c r="H22" s="26">
        <f t="shared" si="1"/>
        <v>34.028999999999996</v>
      </c>
      <c r="I22" s="19"/>
    </row>
    <row r="23" spans="1:10" x14ac:dyDescent="0.25">
      <c r="A23" s="19"/>
      <c r="B23" s="23" t="s">
        <v>2</v>
      </c>
      <c r="C23" s="24">
        <v>30</v>
      </c>
      <c r="D23" s="25">
        <v>19.475000000000001</v>
      </c>
      <c r="E23" s="26">
        <f t="shared" si="0"/>
        <v>1.9475000000000002</v>
      </c>
      <c r="F23" s="24">
        <v>2</v>
      </c>
      <c r="G23" s="24"/>
      <c r="H23" s="26">
        <f t="shared" si="1"/>
        <v>35.055</v>
      </c>
      <c r="I23" s="19"/>
    </row>
    <row r="24" spans="1:10" x14ac:dyDescent="0.25">
      <c r="A24" s="19"/>
      <c r="B24" s="23" t="s">
        <v>2</v>
      </c>
      <c r="C24" s="24">
        <v>23</v>
      </c>
      <c r="D24" s="25">
        <v>18.904999999999998</v>
      </c>
      <c r="E24" s="26">
        <f t="shared" si="0"/>
        <v>1.8904999999999998</v>
      </c>
      <c r="F24" s="24">
        <v>0</v>
      </c>
      <c r="G24" s="24"/>
      <c r="H24" s="26">
        <f t="shared" si="1"/>
        <v>0</v>
      </c>
      <c r="I24" s="19"/>
    </row>
    <row r="25" spans="1:10" x14ac:dyDescent="0.25">
      <c r="A25" s="19"/>
      <c r="B25" s="23" t="s">
        <v>3</v>
      </c>
      <c r="C25" s="24">
        <v>26</v>
      </c>
      <c r="D25" s="26">
        <v>20.5</v>
      </c>
      <c r="E25" s="26">
        <f t="shared" si="0"/>
        <v>2.0500000000000003</v>
      </c>
      <c r="F25" s="24">
        <v>35</v>
      </c>
      <c r="G25" s="24"/>
      <c r="H25" s="26">
        <f t="shared" si="1"/>
        <v>645.75</v>
      </c>
      <c r="I25" s="19"/>
      <c r="J25" s="3"/>
    </row>
    <row r="26" spans="1:10" x14ac:dyDescent="0.25">
      <c r="A26" s="19"/>
      <c r="B26" s="23" t="s">
        <v>3</v>
      </c>
      <c r="C26" s="24">
        <v>20</v>
      </c>
      <c r="D26" s="26">
        <v>19.899999999999999</v>
      </c>
      <c r="E26" s="26">
        <f t="shared" si="0"/>
        <v>1.99</v>
      </c>
      <c r="F26" s="24">
        <v>32</v>
      </c>
      <c r="G26" s="24"/>
      <c r="H26" s="26">
        <f t="shared" si="1"/>
        <v>573.12</v>
      </c>
      <c r="I26" s="19"/>
      <c r="J26" s="3"/>
    </row>
    <row r="27" spans="1:10" x14ac:dyDescent="0.25">
      <c r="A27" s="19"/>
      <c r="B27" s="23" t="s">
        <v>3</v>
      </c>
      <c r="C27" s="24">
        <v>35</v>
      </c>
      <c r="D27" s="26">
        <v>22.8</v>
      </c>
      <c r="E27" s="26">
        <f t="shared" si="0"/>
        <v>2.2800000000000002</v>
      </c>
      <c r="F27" s="24">
        <v>31</v>
      </c>
      <c r="G27" s="24"/>
      <c r="H27" s="26">
        <f t="shared" si="1"/>
        <v>636.12</v>
      </c>
      <c r="I27" s="19"/>
      <c r="J27" s="3"/>
    </row>
    <row r="28" spans="1:10" x14ac:dyDescent="0.25">
      <c r="A28" s="19"/>
      <c r="B28" s="23" t="s">
        <v>3</v>
      </c>
      <c r="C28" s="24">
        <v>36</v>
      </c>
      <c r="D28" s="26">
        <v>22.8</v>
      </c>
      <c r="E28" s="26">
        <f t="shared" si="0"/>
        <v>2.2800000000000002</v>
      </c>
      <c r="F28" s="24">
        <v>26</v>
      </c>
      <c r="G28" s="24"/>
      <c r="H28" s="26">
        <f t="shared" si="1"/>
        <v>533.52</v>
      </c>
      <c r="I28" s="19"/>
      <c r="J28" s="3"/>
    </row>
    <row r="29" spans="1:10" x14ac:dyDescent="0.25">
      <c r="A29" s="19"/>
      <c r="B29" s="23" t="s">
        <v>3</v>
      </c>
      <c r="C29" s="24">
        <v>19</v>
      </c>
      <c r="D29" s="26">
        <v>18.2</v>
      </c>
      <c r="E29" s="26">
        <f t="shared" si="0"/>
        <v>1.82</v>
      </c>
      <c r="F29" s="24">
        <v>25</v>
      </c>
      <c r="G29" s="24"/>
      <c r="H29" s="26">
        <f t="shared" si="1"/>
        <v>409.5</v>
      </c>
      <c r="I29" s="19"/>
      <c r="J29" s="3"/>
    </row>
    <row r="30" spans="1:10" x14ac:dyDescent="0.25">
      <c r="A30" s="19"/>
      <c r="B30" s="23" t="s">
        <v>3</v>
      </c>
      <c r="C30" s="24">
        <v>25</v>
      </c>
      <c r="D30" s="26">
        <v>20.5</v>
      </c>
      <c r="E30" s="26">
        <f t="shared" si="0"/>
        <v>2.0500000000000003</v>
      </c>
      <c r="F30" s="24">
        <v>25</v>
      </c>
      <c r="G30" s="24"/>
      <c r="H30" s="26">
        <f t="shared" si="1"/>
        <v>461.25</v>
      </c>
      <c r="I30" s="19"/>
      <c r="J30" s="3"/>
    </row>
    <row r="31" spans="1:10" x14ac:dyDescent="0.25">
      <c r="A31" s="19"/>
      <c r="B31" s="23" t="s">
        <v>3</v>
      </c>
      <c r="C31" s="24">
        <v>31</v>
      </c>
      <c r="D31" s="26">
        <v>22.8</v>
      </c>
      <c r="E31" s="26">
        <f t="shared" si="0"/>
        <v>2.2800000000000002</v>
      </c>
      <c r="F31" s="24">
        <v>24</v>
      </c>
      <c r="G31" s="24"/>
      <c r="H31" s="26">
        <f t="shared" si="1"/>
        <v>492.48</v>
      </c>
      <c r="I31" s="19"/>
      <c r="J31" s="3"/>
    </row>
    <row r="32" spans="1:10" x14ac:dyDescent="0.25">
      <c r="A32" s="19"/>
      <c r="B32" s="23" t="s">
        <v>3</v>
      </c>
      <c r="C32" s="24">
        <v>24</v>
      </c>
      <c r="D32" s="26">
        <v>19.899999999999999</v>
      </c>
      <c r="E32" s="26">
        <f t="shared" si="0"/>
        <v>1.99</v>
      </c>
      <c r="F32" s="24">
        <v>23</v>
      </c>
      <c r="G32" s="24"/>
      <c r="H32" s="26">
        <f t="shared" si="1"/>
        <v>411.93</v>
      </c>
      <c r="I32" s="19"/>
      <c r="J32" s="3"/>
    </row>
    <row r="33" spans="1:10" x14ac:dyDescent="0.25">
      <c r="A33" s="19"/>
      <c r="B33" s="23" t="s">
        <v>3</v>
      </c>
      <c r="C33" s="24">
        <v>34</v>
      </c>
      <c r="D33" s="26">
        <v>22.8</v>
      </c>
      <c r="E33" s="26">
        <f t="shared" si="0"/>
        <v>2.2800000000000002</v>
      </c>
      <c r="F33" s="24">
        <v>19</v>
      </c>
      <c r="G33" s="24"/>
      <c r="H33" s="26">
        <f t="shared" si="1"/>
        <v>389.88</v>
      </c>
      <c r="I33" s="19"/>
      <c r="J33" s="3"/>
    </row>
    <row r="34" spans="1:10" x14ac:dyDescent="0.25">
      <c r="A34" s="19"/>
      <c r="B34" s="23" t="s">
        <v>3</v>
      </c>
      <c r="C34" s="24">
        <v>23</v>
      </c>
      <c r="D34" s="26">
        <v>19.899999999999999</v>
      </c>
      <c r="E34" s="26">
        <f t="shared" si="0"/>
        <v>1.99</v>
      </c>
      <c r="F34" s="24">
        <v>15</v>
      </c>
      <c r="G34" s="24"/>
      <c r="H34" s="26">
        <f t="shared" si="1"/>
        <v>268.64999999999998</v>
      </c>
      <c r="I34" s="19"/>
      <c r="J34" s="3"/>
    </row>
    <row r="35" spans="1:10" x14ac:dyDescent="0.25">
      <c r="A35" s="19"/>
      <c r="B35" s="23" t="s">
        <v>3</v>
      </c>
      <c r="C35" s="24">
        <v>22</v>
      </c>
      <c r="D35" s="26">
        <v>19.899999999999999</v>
      </c>
      <c r="E35" s="26">
        <f t="shared" si="0"/>
        <v>1.99</v>
      </c>
      <c r="F35" s="24">
        <v>12</v>
      </c>
      <c r="G35" s="24"/>
      <c r="H35" s="26">
        <f t="shared" si="1"/>
        <v>214.92000000000002</v>
      </c>
      <c r="I35" s="19"/>
      <c r="J35" s="3"/>
    </row>
    <row r="36" spans="1:10" x14ac:dyDescent="0.25">
      <c r="A36" s="19"/>
      <c r="B36" s="23" t="s">
        <v>3</v>
      </c>
      <c r="C36" s="24">
        <v>27</v>
      </c>
      <c r="D36" s="26">
        <v>20.5</v>
      </c>
      <c r="E36" s="26">
        <f t="shared" ref="E36:E66" si="2">D36*$J$4</f>
        <v>2.0500000000000003</v>
      </c>
      <c r="F36" s="24">
        <v>12</v>
      </c>
      <c r="G36" s="24"/>
      <c r="H36" s="26">
        <f t="shared" ref="H36:H66" si="3">(D36-E36)*F36</f>
        <v>221.39999999999998</v>
      </c>
      <c r="I36" s="19"/>
      <c r="J36" s="3"/>
    </row>
    <row r="37" spans="1:10" x14ac:dyDescent="0.25">
      <c r="A37" s="19"/>
      <c r="B37" s="23" t="s">
        <v>3</v>
      </c>
      <c r="C37" s="24">
        <v>32</v>
      </c>
      <c r="D37" s="26">
        <v>22.8</v>
      </c>
      <c r="E37" s="26">
        <f t="shared" si="2"/>
        <v>2.2800000000000002</v>
      </c>
      <c r="F37" s="24">
        <v>12</v>
      </c>
      <c r="G37" s="24"/>
      <c r="H37" s="26">
        <f t="shared" si="3"/>
        <v>246.24</v>
      </c>
      <c r="I37" s="19"/>
      <c r="J37" s="3"/>
    </row>
    <row r="38" spans="1:10" x14ac:dyDescent="0.25">
      <c r="A38" s="19"/>
      <c r="B38" s="23" t="s">
        <v>3</v>
      </c>
      <c r="C38" s="24">
        <v>33</v>
      </c>
      <c r="D38" s="26">
        <v>22.8</v>
      </c>
      <c r="E38" s="26">
        <f t="shared" si="2"/>
        <v>2.2800000000000002</v>
      </c>
      <c r="F38" s="24">
        <v>11</v>
      </c>
      <c r="G38" s="24"/>
      <c r="H38" s="26">
        <f t="shared" si="3"/>
        <v>225.72</v>
      </c>
      <c r="I38" s="19"/>
      <c r="J38" s="3"/>
    </row>
    <row r="39" spans="1:10" x14ac:dyDescent="0.25">
      <c r="A39" s="19"/>
      <c r="B39" s="23" t="s">
        <v>3</v>
      </c>
      <c r="C39" s="24">
        <v>21</v>
      </c>
      <c r="D39" s="26">
        <v>19.899999999999999</v>
      </c>
      <c r="E39" s="26">
        <f t="shared" si="2"/>
        <v>1.99</v>
      </c>
      <c r="F39" s="24">
        <v>10</v>
      </c>
      <c r="G39" s="24"/>
      <c r="H39" s="26">
        <f t="shared" si="3"/>
        <v>179.1</v>
      </c>
      <c r="I39" s="19"/>
      <c r="J39" s="3"/>
    </row>
    <row r="40" spans="1:10" x14ac:dyDescent="0.25">
      <c r="A40" s="19"/>
      <c r="B40" s="23" t="s">
        <v>3</v>
      </c>
      <c r="C40" s="24">
        <v>18</v>
      </c>
      <c r="D40" s="26">
        <v>18.2</v>
      </c>
      <c r="E40" s="26">
        <f t="shared" si="2"/>
        <v>1.82</v>
      </c>
      <c r="F40" s="24">
        <v>4</v>
      </c>
      <c r="G40" s="24"/>
      <c r="H40" s="26">
        <f t="shared" si="3"/>
        <v>65.52</v>
      </c>
      <c r="I40" s="19"/>
      <c r="J40" s="3"/>
    </row>
    <row r="41" spans="1:10" x14ac:dyDescent="0.25">
      <c r="A41" s="19"/>
      <c r="B41" s="23" t="s">
        <v>3</v>
      </c>
      <c r="C41" s="24">
        <v>28</v>
      </c>
      <c r="D41" s="26">
        <v>20.5</v>
      </c>
      <c r="E41" s="26">
        <f t="shared" si="2"/>
        <v>2.0500000000000003</v>
      </c>
      <c r="F41" s="24">
        <v>3</v>
      </c>
      <c r="G41" s="24"/>
      <c r="H41" s="26">
        <f t="shared" si="3"/>
        <v>55.349999999999994</v>
      </c>
      <c r="I41" s="19"/>
      <c r="J41" s="3"/>
    </row>
    <row r="42" spans="1:10" x14ac:dyDescent="0.25">
      <c r="A42" s="19"/>
      <c r="B42" s="23" t="s">
        <v>3</v>
      </c>
      <c r="C42" s="24">
        <v>16</v>
      </c>
      <c r="D42" s="26">
        <v>18.2</v>
      </c>
      <c r="E42" s="26">
        <f t="shared" si="2"/>
        <v>1.82</v>
      </c>
      <c r="F42" s="24">
        <v>2</v>
      </c>
      <c r="G42" s="24"/>
      <c r="H42" s="26">
        <f t="shared" si="3"/>
        <v>32.76</v>
      </c>
      <c r="I42" s="19"/>
      <c r="J42" s="3"/>
    </row>
    <row r="43" spans="1:10" x14ac:dyDescent="0.25">
      <c r="A43" s="19"/>
      <c r="B43" s="23" t="s">
        <v>3</v>
      </c>
      <c r="C43" s="24">
        <v>17</v>
      </c>
      <c r="D43" s="26">
        <v>18.2</v>
      </c>
      <c r="E43" s="26">
        <f t="shared" si="2"/>
        <v>1.82</v>
      </c>
      <c r="F43" s="24">
        <v>1</v>
      </c>
      <c r="G43" s="24"/>
      <c r="H43" s="26">
        <f t="shared" si="3"/>
        <v>16.38</v>
      </c>
      <c r="I43" s="19"/>
      <c r="J43" s="3"/>
    </row>
    <row r="44" spans="1:10" x14ac:dyDescent="0.25">
      <c r="A44" s="19"/>
      <c r="B44" s="23" t="s">
        <v>3</v>
      </c>
      <c r="C44" s="24">
        <v>29</v>
      </c>
      <c r="D44" s="26">
        <v>20.5</v>
      </c>
      <c r="E44" s="26">
        <f t="shared" si="2"/>
        <v>2.0500000000000003</v>
      </c>
      <c r="F44" s="24">
        <v>0</v>
      </c>
      <c r="G44" s="24"/>
      <c r="H44" s="26">
        <f t="shared" si="3"/>
        <v>0</v>
      </c>
      <c r="I44" s="19"/>
      <c r="J44" s="3"/>
    </row>
    <row r="45" spans="1:10" x14ac:dyDescent="0.25">
      <c r="A45" s="19"/>
      <c r="B45" s="23" t="s">
        <v>3</v>
      </c>
      <c r="C45" s="24">
        <v>30</v>
      </c>
      <c r="D45" s="26">
        <v>20.5</v>
      </c>
      <c r="E45" s="26">
        <f t="shared" si="2"/>
        <v>2.0500000000000003</v>
      </c>
      <c r="F45" s="24">
        <v>0</v>
      </c>
      <c r="G45" s="24"/>
      <c r="H45" s="26">
        <f t="shared" si="3"/>
        <v>0</v>
      </c>
      <c r="I45" s="19"/>
      <c r="J45" s="3"/>
    </row>
    <row r="46" spans="1:10" x14ac:dyDescent="0.25">
      <c r="A46" s="19"/>
      <c r="B46" s="23" t="s">
        <v>1</v>
      </c>
      <c r="C46" s="24">
        <v>16</v>
      </c>
      <c r="D46" s="25">
        <v>16.38</v>
      </c>
      <c r="E46" s="26">
        <f t="shared" si="2"/>
        <v>1.6379999999999999</v>
      </c>
      <c r="F46" s="24">
        <v>37</v>
      </c>
      <c r="G46" s="24"/>
      <c r="H46" s="26">
        <f t="shared" si="3"/>
        <v>545.45399999999995</v>
      </c>
      <c r="I46" s="19"/>
    </row>
    <row r="47" spans="1:10" x14ac:dyDescent="0.25">
      <c r="A47" s="19"/>
      <c r="B47" s="23" t="s">
        <v>1</v>
      </c>
      <c r="C47" s="24">
        <v>23</v>
      </c>
      <c r="D47" s="25">
        <v>17.91</v>
      </c>
      <c r="E47" s="26">
        <f t="shared" si="2"/>
        <v>1.7910000000000001</v>
      </c>
      <c r="F47" s="24">
        <v>35</v>
      </c>
      <c r="G47" s="24"/>
      <c r="H47" s="26">
        <f t="shared" si="3"/>
        <v>564.16499999999996</v>
      </c>
      <c r="I47" s="19"/>
    </row>
    <row r="48" spans="1:10" x14ac:dyDescent="0.25">
      <c r="A48" s="19"/>
      <c r="B48" s="23" t="s">
        <v>1</v>
      </c>
      <c r="C48" s="24">
        <v>24</v>
      </c>
      <c r="D48" s="25">
        <v>17.91</v>
      </c>
      <c r="E48" s="26">
        <f t="shared" si="2"/>
        <v>1.7910000000000001</v>
      </c>
      <c r="F48" s="24">
        <v>32</v>
      </c>
      <c r="G48" s="24"/>
      <c r="H48" s="26">
        <f t="shared" si="3"/>
        <v>515.80799999999999</v>
      </c>
      <c r="I48" s="19"/>
    </row>
    <row r="49" spans="1:9" x14ac:dyDescent="0.25">
      <c r="A49" s="19"/>
      <c r="B49" s="23" t="s">
        <v>1</v>
      </c>
      <c r="C49" s="24">
        <v>31</v>
      </c>
      <c r="D49" s="25">
        <v>20.52</v>
      </c>
      <c r="E49" s="26">
        <f t="shared" si="2"/>
        <v>2.052</v>
      </c>
      <c r="F49" s="24">
        <v>32</v>
      </c>
      <c r="G49" s="24"/>
      <c r="H49" s="26">
        <f t="shared" si="3"/>
        <v>590.976</v>
      </c>
      <c r="I49" s="19"/>
    </row>
    <row r="50" spans="1:9" x14ac:dyDescent="0.25">
      <c r="A50" s="19"/>
      <c r="B50" s="23" t="s">
        <v>1</v>
      </c>
      <c r="C50" s="24">
        <v>22</v>
      </c>
      <c r="D50" s="25">
        <v>17.91</v>
      </c>
      <c r="E50" s="26">
        <f t="shared" si="2"/>
        <v>1.7910000000000001</v>
      </c>
      <c r="F50" s="24">
        <v>29</v>
      </c>
      <c r="G50" s="24"/>
      <c r="H50" s="26">
        <f t="shared" si="3"/>
        <v>467.45100000000002</v>
      </c>
      <c r="I50" s="19"/>
    </row>
    <row r="51" spans="1:9" x14ac:dyDescent="0.25">
      <c r="A51" s="19"/>
      <c r="B51" s="23" t="s">
        <v>1</v>
      </c>
      <c r="C51" s="24">
        <v>30</v>
      </c>
      <c r="D51" s="25">
        <v>18.45</v>
      </c>
      <c r="E51" s="26">
        <f t="shared" si="2"/>
        <v>1.845</v>
      </c>
      <c r="F51" s="24">
        <v>28</v>
      </c>
      <c r="G51" s="24"/>
      <c r="H51" s="26">
        <f t="shared" si="3"/>
        <v>464.94</v>
      </c>
      <c r="I51" s="19"/>
    </row>
    <row r="52" spans="1:9" x14ac:dyDescent="0.25">
      <c r="A52" s="19"/>
      <c r="B52" s="23" t="s">
        <v>1</v>
      </c>
      <c r="C52" s="24">
        <v>21</v>
      </c>
      <c r="D52" s="25">
        <v>17.91</v>
      </c>
      <c r="E52" s="26">
        <f t="shared" si="2"/>
        <v>1.7910000000000001</v>
      </c>
      <c r="F52" s="24">
        <v>27</v>
      </c>
      <c r="G52" s="24"/>
      <c r="H52" s="26">
        <f t="shared" si="3"/>
        <v>435.21299999999997</v>
      </c>
      <c r="I52" s="19"/>
    </row>
    <row r="53" spans="1:9" x14ac:dyDescent="0.25">
      <c r="A53" s="19"/>
      <c r="B53" s="23" t="s">
        <v>1</v>
      </c>
      <c r="C53" s="24">
        <v>17</v>
      </c>
      <c r="D53" s="25">
        <v>16.38</v>
      </c>
      <c r="E53" s="26">
        <f t="shared" si="2"/>
        <v>1.6379999999999999</v>
      </c>
      <c r="F53" s="24">
        <v>25</v>
      </c>
      <c r="G53" s="24"/>
      <c r="H53" s="26">
        <f t="shared" si="3"/>
        <v>368.54999999999995</v>
      </c>
      <c r="I53" s="19"/>
    </row>
    <row r="54" spans="1:9" x14ac:dyDescent="0.25">
      <c r="A54" s="19"/>
      <c r="B54" s="23" t="s">
        <v>1</v>
      </c>
      <c r="C54" s="24">
        <v>29</v>
      </c>
      <c r="D54" s="25">
        <v>18.45</v>
      </c>
      <c r="E54" s="26">
        <f t="shared" si="2"/>
        <v>1.845</v>
      </c>
      <c r="F54" s="24">
        <v>25</v>
      </c>
      <c r="G54" s="24"/>
      <c r="H54" s="26">
        <f t="shared" si="3"/>
        <v>415.125</v>
      </c>
      <c r="I54" s="19"/>
    </row>
    <row r="55" spans="1:9" x14ac:dyDescent="0.25">
      <c r="A55" s="19"/>
      <c r="B55" s="23" t="s">
        <v>1</v>
      </c>
      <c r="C55" s="24">
        <v>25</v>
      </c>
      <c r="D55" s="25">
        <v>18.45</v>
      </c>
      <c r="E55" s="26">
        <f t="shared" si="2"/>
        <v>1.845</v>
      </c>
      <c r="F55" s="24">
        <v>16</v>
      </c>
      <c r="G55" s="24"/>
      <c r="H55" s="26">
        <f t="shared" si="3"/>
        <v>265.68</v>
      </c>
      <c r="I55" s="19"/>
    </row>
    <row r="56" spans="1:9" x14ac:dyDescent="0.25">
      <c r="A56" s="19"/>
      <c r="B56" s="23" t="s">
        <v>1</v>
      </c>
      <c r="C56" s="24">
        <v>18</v>
      </c>
      <c r="D56" s="25">
        <v>16.38</v>
      </c>
      <c r="E56" s="26">
        <f t="shared" si="2"/>
        <v>1.6379999999999999</v>
      </c>
      <c r="F56" s="24">
        <v>12</v>
      </c>
      <c r="G56" s="24"/>
      <c r="H56" s="26">
        <f t="shared" si="3"/>
        <v>176.904</v>
      </c>
      <c r="I56" s="19"/>
    </row>
    <row r="57" spans="1:9" x14ac:dyDescent="0.25">
      <c r="A57" s="19"/>
      <c r="B57" s="23" t="s">
        <v>1</v>
      </c>
      <c r="C57" s="24">
        <v>26</v>
      </c>
      <c r="D57" s="25">
        <v>18.45</v>
      </c>
      <c r="E57" s="26">
        <f t="shared" si="2"/>
        <v>1.845</v>
      </c>
      <c r="F57" s="24">
        <v>12</v>
      </c>
      <c r="G57" s="24"/>
      <c r="H57" s="26">
        <f t="shared" si="3"/>
        <v>199.26</v>
      </c>
      <c r="I57" s="19"/>
    </row>
    <row r="58" spans="1:9" x14ac:dyDescent="0.25">
      <c r="A58" s="19"/>
      <c r="B58" s="23" t="s">
        <v>1</v>
      </c>
      <c r="C58" s="24">
        <v>33</v>
      </c>
      <c r="D58" s="25">
        <v>20.52</v>
      </c>
      <c r="E58" s="26">
        <f t="shared" si="2"/>
        <v>2.052</v>
      </c>
      <c r="F58" s="24">
        <v>12</v>
      </c>
      <c r="G58" s="24"/>
      <c r="H58" s="26">
        <f t="shared" si="3"/>
        <v>221.61599999999999</v>
      </c>
      <c r="I58" s="19"/>
    </row>
    <row r="59" spans="1:9" x14ac:dyDescent="0.25">
      <c r="A59" s="19"/>
      <c r="B59" s="23" t="s">
        <v>1</v>
      </c>
      <c r="C59" s="24">
        <v>34</v>
      </c>
      <c r="D59" s="25">
        <v>20.52</v>
      </c>
      <c r="E59" s="26">
        <f t="shared" si="2"/>
        <v>2.052</v>
      </c>
      <c r="F59" s="24">
        <v>11</v>
      </c>
      <c r="G59" s="24"/>
      <c r="H59" s="26">
        <f t="shared" si="3"/>
        <v>203.148</v>
      </c>
      <c r="I59" s="19"/>
    </row>
    <row r="60" spans="1:9" x14ac:dyDescent="0.25">
      <c r="A60" s="19"/>
      <c r="B60" s="23" t="s">
        <v>1</v>
      </c>
      <c r="C60" s="24">
        <v>35</v>
      </c>
      <c r="D60" s="25">
        <v>20.52</v>
      </c>
      <c r="E60" s="26">
        <f t="shared" si="2"/>
        <v>2.052</v>
      </c>
      <c r="F60" s="24">
        <v>9</v>
      </c>
      <c r="G60" s="24"/>
      <c r="H60" s="26">
        <f t="shared" si="3"/>
        <v>166.21199999999999</v>
      </c>
      <c r="I60" s="19"/>
    </row>
    <row r="61" spans="1:9" x14ac:dyDescent="0.25">
      <c r="A61" s="19"/>
      <c r="B61" s="23" t="s">
        <v>1</v>
      </c>
      <c r="C61" s="24">
        <v>36</v>
      </c>
      <c r="D61" s="25">
        <v>20.52</v>
      </c>
      <c r="E61" s="26">
        <f t="shared" si="2"/>
        <v>2.052</v>
      </c>
      <c r="F61" s="24">
        <v>7</v>
      </c>
      <c r="G61" s="24"/>
      <c r="H61" s="26">
        <f t="shared" si="3"/>
        <v>129.27600000000001</v>
      </c>
      <c r="I61" s="19"/>
    </row>
    <row r="62" spans="1:9" x14ac:dyDescent="0.25">
      <c r="A62" s="19"/>
      <c r="B62" s="23" t="s">
        <v>1</v>
      </c>
      <c r="C62" s="24">
        <v>20</v>
      </c>
      <c r="D62" s="25">
        <v>17.91</v>
      </c>
      <c r="E62" s="26">
        <f t="shared" si="2"/>
        <v>1.7910000000000001</v>
      </c>
      <c r="F62" s="24">
        <v>5</v>
      </c>
      <c r="G62" s="24"/>
      <c r="H62" s="26">
        <f t="shared" si="3"/>
        <v>80.594999999999999</v>
      </c>
      <c r="I62" s="19"/>
    </row>
    <row r="63" spans="1:9" x14ac:dyDescent="0.25">
      <c r="A63" s="19"/>
      <c r="B63" s="23" t="s">
        <v>1</v>
      </c>
      <c r="C63" s="24">
        <v>27</v>
      </c>
      <c r="D63" s="25">
        <v>18.45</v>
      </c>
      <c r="E63" s="26">
        <f t="shared" si="2"/>
        <v>1.845</v>
      </c>
      <c r="F63" s="24">
        <v>5</v>
      </c>
      <c r="G63" s="24"/>
      <c r="H63" s="26">
        <f t="shared" si="3"/>
        <v>83.025000000000006</v>
      </c>
      <c r="I63" s="19"/>
    </row>
    <row r="64" spans="1:9" x14ac:dyDescent="0.25">
      <c r="A64" s="19"/>
      <c r="B64" s="23" t="s">
        <v>1</v>
      </c>
      <c r="C64" s="24">
        <v>19</v>
      </c>
      <c r="D64" s="25">
        <v>16.38</v>
      </c>
      <c r="E64" s="26">
        <f t="shared" si="2"/>
        <v>1.6379999999999999</v>
      </c>
      <c r="F64" s="24">
        <v>3</v>
      </c>
      <c r="G64" s="24"/>
      <c r="H64" s="26">
        <f t="shared" si="3"/>
        <v>44.225999999999999</v>
      </c>
      <c r="I64" s="19"/>
    </row>
    <row r="65" spans="1:9" x14ac:dyDescent="0.25">
      <c r="A65" s="19"/>
      <c r="B65" s="23" t="s">
        <v>1</v>
      </c>
      <c r="C65" s="24">
        <v>28</v>
      </c>
      <c r="D65" s="25">
        <v>18.45</v>
      </c>
      <c r="E65" s="26">
        <f t="shared" si="2"/>
        <v>1.845</v>
      </c>
      <c r="F65" s="24">
        <v>0</v>
      </c>
      <c r="G65" s="24"/>
      <c r="H65" s="26">
        <f t="shared" si="3"/>
        <v>0</v>
      </c>
      <c r="I65" s="19"/>
    </row>
    <row r="66" spans="1:9" x14ac:dyDescent="0.25">
      <c r="A66" s="19"/>
      <c r="B66" s="23" t="s">
        <v>1</v>
      </c>
      <c r="C66" s="24">
        <v>32</v>
      </c>
      <c r="D66" s="25">
        <v>20.52</v>
      </c>
      <c r="E66" s="26">
        <f t="shared" si="2"/>
        <v>2.052</v>
      </c>
      <c r="F66" s="24">
        <v>0</v>
      </c>
      <c r="G66" s="24"/>
      <c r="H66" s="26">
        <f t="shared" si="3"/>
        <v>0</v>
      </c>
      <c r="I66" s="19"/>
    </row>
    <row r="67" spans="1:9" x14ac:dyDescent="0.25">
      <c r="A67" s="19"/>
      <c r="B67" s="27" t="s">
        <v>10</v>
      </c>
      <c r="C67" s="27"/>
      <c r="D67" s="30">
        <f>SUBTOTAL(101,Productos[Precio])</f>
        <v>19.547380952380955</v>
      </c>
      <c r="E67" s="28">
        <f>SUBTOTAL(101,Productos[Descuento])</f>
        <v>1.9547380952380955</v>
      </c>
      <c r="F67" s="29">
        <f>SUBTOTAL(101,Productos[Cantidad])</f>
        <v>16.301587301587301</v>
      </c>
      <c r="G67" s="27"/>
      <c r="H67" s="28">
        <f>SUBTOTAL(109,Productos[Valor Total])</f>
        <v>18037.097999999998</v>
      </c>
      <c r="I67" s="19"/>
    </row>
    <row r="68" spans="1:9" x14ac:dyDescent="0.25">
      <c r="B68" s="19"/>
      <c r="C68" s="20"/>
      <c r="D68" s="19"/>
      <c r="E68" s="19"/>
      <c r="F68" s="20"/>
      <c r="G68" s="20"/>
      <c r="H68" s="19"/>
    </row>
  </sheetData>
  <mergeCells count="1">
    <mergeCell ref="A1:I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64D13-05CE-465C-9AC1-4DA5B420E9C9}">
  <dimension ref="A1:G25"/>
  <sheetViews>
    <sheetView zoomScale="150" zoomScaleNormal="150" workbookViewId="0">
      <selection activeCell="D8" sqref="D8"/>
    </sheetView>
  </sheetViews>
  <sheetFormatPr baseColWidth="10" defaultRowHeight="15" x14ac:dyDescent="0.25"/>
  <cols>
    <col min="1" max="1" width="21.5703125" customWidth="1"/>
  </cols>
  <sheetData>
    <row r="1" spans="1:7" x14ac:dyDescent="0.25">
      <c r="A1" t="s">
        <v>0</v>
      </c>
    </row>
    <row r="2" spans="1:7" x14ac:dyDescent="0.25">
      <c r="A2" t="s">
        <v>2</v>
      </c>
    </row>
    <row r="3" spans="1:7" ht="15.75" thickBot="1" x14ac:dyDescent="0.3"/>
    <row r="4" spans="1:7" ht="15.75" thickBot="1" x14ac:dyDescent="0.3">
      <c r="A4" s="7" t="s">
        <v>0</v>
      </c>
      <c r="B4" s="7" t="s">
        <v>4</v>
      </c>
      <c r="C4" s="7" t="s">
        <v>5</v>
      </c>
      <c r="D4" s="7" t="s">
        <v>9</v>
      </c>
      <c r="E4" s="7" t="s">
        <v>6</v>
      </c>
      <c r="F4" s="7" t="s">
        <v>11</v>
      </c>
      <c r="G4" s="7" t="s">
        <v>8</v>
      </c>
    </row>
    <row r="5" spans="1:7" x14ac:dyDescent="0.25">
      <c r="A5" s="12" t="s">
        <v>2</v>
      </c>
      <c r="B5" s="13">
        <v>16</v>
      </c>
      <c r="C5" s="34">
        <v>17.29</v>
      </c>
      <c r="D5" s="14">
        <v>1.7290000000000001</v>
      </c>
      <c r="E5" s="13">
        <v>35</v>
      </c>
      <c r="F5" s="13">
        <v>6</v>
      </c>
      <c r="G5" s="14">
        <v>544.63499999999999</v>
      </c>
    </row>
    <row r="6" spans="1:7" x14ac:dyDescent="0.25">
      <c r="A6" s="8" t="s">
        <v>2</v>
      </c>
      <c r="B6" s="9">
        <v>17</v>
      </c>
      <c r="C6" s="10">
        <v>17.29</v>
      </c>
      <c r="D6" s="11">
        <v>1.7290000000000001</v>
      </c>
      <c r="E6" s="9">
        <v>22</v>
      </c>
      <c r="F6" s="9">
        <v>6</v>
      </c>
      <c r="G6" s="11">
        <v>342.34199999999998</v>
      </c>
    </row>
    <row r="7" spans="1:7" x14ac:dyDescent="0.25">
      <c r="A7" s="8" t="s">
        <v>2</v>
      </c>
      <c r="B7" s="9">
        <v>18</v>
      </c>
      <c r="C7" s="10">
        <v>17.29</v>
      </c>
      <c r="D7" s="11">
        <v>1.7290000000000001</v>
      </c>
      <c r="E7" s="9">
        <v>3</v>
      </c>
      <c r="F7" s="9">
        <v>6</v>
      </c>
      <c r="G7" s="11">
        <v>46.683</v>
      </c>
    </row>
    <row r="8" spans="1:7" x14ac:dyDescent="0.25">
      <c r="A8" s="8" t="s">
        <v>2</v>
      </c>
      <c r="B8" s="9">
        <v>19</v>
      </c>
      <c r="C8" s="10">
        <v>17.29</v>
      </c>
      <c r="D8" s="11">
        <v>1.7290000000000001</v>
      </c>
      <c r="E8" s="9">
        <v>20</v>
      </c>
      <c r="F8" s="9">
        <v>6</v>
      </c>
      <c r="G8" s="11">
        <v>311.22000000000003</v>
      </c>
    </row>
    <row r="9" spans="1:7" x14ac:dyDescent="0.25">
      <c r="A9" s="8" t="s">
        <v>2</v>
      </c>
      <c r="B9" s="9">
        <v>20</v>
      </c>
      <c r="C9" s="10">
        <v>18.904999999999998</v>
      </c>
      <c r="D9" s="11">
        <v>1.8904999999999998</v>
      </c>
      <c r="E9" s="9">
        <v>15</v>
      </c>
      <c r="F9" s="9">
        <v>6</v>
      </c>
      <c r="G9" s="11">
        <v>255.21749999999997</v>
      </c>
    </row>
    <row r="10" spans="1:7" x14ac:dyDescent="0.25">
      <c r="A10" s="8" t="s">
        <v>2</v>
      </c>
      <c r="B10" s="9">
        <v>21</v>
      </c>
      <c r="C10" s="10">
        <v>18.904999999999998</v>
      </c>
      <c r="D10" s="11">
        <v>1.8904999999999998</v>
      </c>
      <c r="E10" s="9">
        <v>10</v>
      </c>
      <c r="F10" s="9">
        <v>6</v>
      </c>
      <c r="G10" s="11">
        <v>170.14499999999998</v>
      </c>
    </row>
    <row r="11" spans="1:7" x14ac:dyDescent="0.25">
      <c r="A11" s="8" t="s">
        <v>2</v>
      </c>
      <c r="B11" s="9">
        <v>22</v>
      </c>
      <c r="C11" s="10">
        <v>18.904999999999998</v>
      </c>
      <c r="D11" s="11">
        <v>1.8904999999999998</v>
      </c>
      <c r="E11" s="9">
        <v>2</v>
      </c>
      <c r="F11" s="9">
        <v>6</v>
      </c>
      <c r="G11" s="11">
        <v>34.028999999999996</v>
      </c>
    </row>
    <row r="12" spans="1:7" x14ac:dyDescent="0.25">
      <c r="A12" s="8" t="s">
        <v>2</v>
      </c>
      <c r="B12" s="9">
        <v>23</v>
      </c>
      <c r="C12" s="10">
        <v>18.904999999999998</v>
      </c>
      <c r="D12" s="11">
        <v>1.8904999999999998</v>
      </c>
      <c r="E12" s="9">
        <v>0</v>
      </c>
      <c r="F12" s="9">
        <v>6</v>
      </c>
      <c r="G12" s="11">
        <v>0</v>
      </c>
    </row>
    <row r="13" spans="1:7" x14ac:dyDescent="0.25">
      <c r="A13" s="8" t="s">
        <v>2</v>
      </c>
      <c r="B13" s="9">
        <v>24</v>
      </c>
      <c r="C13" s="10">
        <v>18.904999999999998</v>
      </c>
      <c r="D13" s="11">
        <v>1.8904999999999998</v>
      </c>
      <c r="E13" s="9">
        <v>15</v>
      </c>
      <c r="F13" s="9">
        <v>6</v>
      </c>
      <c r="G13" s="11">
        <v>255.21749999999997</v>
      </c>
    </row>
    <row r="14" spans="1:7" x14ac:dyDescent="0.25">
      <c r="A14" s="8" t="s">
        <v>2</v>
      </c>
      <c r="B14" s="9">
        <v>25</v>
      </c>
      <c r="C14" s="10">
        <v>19.475000000000001</v>
      </c>
      <c r="D14" s="11">
        <v>1.9475000000000002</v>
      </c>
      <c r="E14" s="9">
        <v>20</v>
      </c>
      <c r="F14" s="9">
        <v>6</v>
      </c>
      <c r="G14" s="11">
        <v>350.55</v>
      </c>
    </row>
    <row r="15" spans="1:7" x14ac:dyDescent="0.25">
      <c r="A15" s="8" t="s">
        <v>2</v>
      </c>
      <c r="B15" s="9">
        <v>26</v>
      </c>
      <c r="C15" s="10">
        <v>19.475000000000001</v>
      </c>
      <c r="D15" s="11">
        <v>1.9475000000000002</v>
      </c>
      <c r="E15" s="9">
        <v>30</v>
      </c>
      <c r="F15" s="9">
        <v>6</v>
      </c>
      <c r="G15" s="11">
        <v>525.82500000000005</v>
      </c>
    </row>
    <row r="16" spans="1:7" x14ac:dyDescent="0.25">
      <c r="A16" s="8" t="s">
        <v>2</v>
      </c>
      <c r="B16" s="9">
        <v>27</v>
      </c>
      <c r="C16" s="10">
        <v>19.475000000000001</v>
      </c>
      <c r="D16" s="11">
        <v>1.9475000000000002</v>
      </c>
      <c r="E16" s="9">
        <v>19</v>
      </c>
      <c r="F16" s="9">
        <v>6</v>
      </c>
      <c r="G16" s="11">
        <v>333.02249999999998</v>
      </c>
    </row>
    <row r="17" spans="1:7" x14ac:dyDescent="0.25">
      <c r="A17" s="8" t="s">
        <v>2</v>
      </c>
      <c r="B17" s="9">
        <v>28</v>
      </c>
      <c r="C17" s="10">
        <v>19.475000000000001</v>
      </c>
      <c r="D17" s="11">
        <v>1.9475000000000002</v>
      </c>
      <c r="E17" s="9">
        <v>23</v>
      </c>
      <c r="F17" s="9">
        <v>6</v>
      </c>
      <c r="G17" s="11">
        <v>403.13249999999999</v>
      </c>
    </row>
    <row r="18" spans="1:7" x14ac:dyDescent="0.25">
      <c r="A18" s="8" t="s">
        <v>2</v>
      </c>
      <c r="B18" s="9">
        <v>29</v>
      </c>
      <c r="C18" s="10">
        <v>19.475000000000001</v>
      </c>
      <c r="D18" s="11">
        <v>1.9475000000000002</v>
      </c>
      <c r="E18" s="9">
        <v>32</v>
      </c>
      <c r="F18" s="9">
        <v>6</v>
      </c>
      <c r="G18" s="11">
        <v>560.88</v>
      </c>
    </row>
    <row r="19" spans="1:7" x14ac:dyDescent="0.25">
      <c r="A19" s="8" t="s">
        <v>2</v>
      </c>
      <c r="B19" s="9">
        <v>30</v>
      </c>
      <c r="C19" s="10">
        <v>19.475000000000001</v>
      </c>
      <c r="D19" s="11">
        <v>1.9475000000000002</v>
      </c>
      <c r="E19" s="9">
        <v>2</v>
      </c>
      <c r="F19" s="9">
        <v>6</v>
      </c>
      <c r="G19" s="11">
        <v>35.055</v>
      </c>
    </row>
    <row r="20" spans="1:7" x14ac:dyDescent="0.25">
      <c r="A20" s="8" t="s">
        <v>2</v>
      </c>
      <c r="B20" s="9">
        <v>31</v>
      </c>
      <c r="C20" s="10">
        <v>21.66</v>
      </c>
      <c r="D20" s="11">
        <v>2.1659999999999999</v>
      </c>
      <c r="E20" s="9">
        <v>5</v>
      </c>
      <c r="F20" s="9">
        <v>6</v>
      </c>
      <c r="G20" s="11">
        <v>97.47</v>
      </c>
    </row>
    <row r="21" spans="1:7" x14ac:dyDescent="0.25">
      <c r="A21" s="8" t="s">
        <v>2</v>
      </c>
      <c r="B21" s="9">
        <v>32</v>
      </c>
      <c r="C21" s="10">
        <v>21.66</v>
      </c>
      <c r="D21" s="11">
        <v>2.1659999999999999</v>
      </c>
      <c r="E21" s="9">
        <v>31</v>
      </c>
      <c r="F21" s="9">
        <v>6</v>
      </c>
      <c r="G21" s="11">
        <v>604.31399999999996</v>
      </c>
    </row>
    <row r="22" spans="1:7" x14ac:dyDescent="0.25">
      <c r="A22" s="8" t="s">
        <v>2</v>
      </c>
      <c r="B22" s="9">
        <v>33</v>
      </c>
      <c r="C22" s="10">
        <v>21.66</v>
      </c>
      <c r="D22" s="11">
        <v>2.1659999999999999</v>
      </c>
      <c r="E22" s="9">
        <v>23</v>
      </c>
      <c r="F22" s="9">
        <v>6</v>
      </c>
      <c r="G22" s="11">
        <v>448.36199999999997</v>
      </c>
    </row>
    <row r="23" spans="1:7" x14ac:dyDescent="0.25">
      <c r="A23" s="8" t="s">
        <v>2</v>
      </c>
      <c r="B23" s="9">
        <v>34</v>
      </c>
      <c r="C23" s="10">
        <v>21.66</v>
      </c>
      <c r="D23" s="11">
        <v>2.1659999999999999</v>
      </c>
      <c r="E23" s="9">
        <v>21</v>
      </c>
      <c r="F23" s="9">
        <v>6</v>
      </c>
      <c r="G23" s="11">
        <v>409.37400000000002</v>
      </c>
    </row>
    <row r="24" spans="1:7" x14ac:dyDescent="0.25">
      <c r="A24" s="8" t="s">
        <v>2</v>
      </c>
      <c r="B24" s="9">
        <v>35</v>
      </c>
      <c r="C24" s="10">
        <v>21.66</v>
      </c>
      <c r="D24" s="11">
        <v>2.1659999999999999</v>
      </c>
      <c r="E24" s="9">
        <v>12</v>
      </c>
      <c r="F24" s="9">
        <v>6</v>
      </c>
      <c r="G24" s="11">
        <v>233.928</v>
      </c>
    </row>
    <row r="25" spans="1:7" x14ac:dyDescent="0.25">
      <c r="A25" s="8" t="s">
        <v>2</v>
      </c>
      <c r="B25" s="9">
        <v>36</v>
      </c>
      <c r="C25" s="10">
        <v>21.66</v>
      </c>
      <c r="D25" s="11">
        <v>2.1659999999999999</v>
      </c>
      <c r="E25" s="9">
        <v>3</v>
      </c>
      <c r="F25" s="9">
        <v>6</v>
      </c>
      <c r="G25" s="11">
        <v>58.481999999999999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6B0A36441F0D4DAD3991578DF7F2F0" ma:contentTypeVersion="9" ma:contentTypeDescription="Crie um novo documento." ma:contentTypeScope="" ma:versionID="bc4e3c30325b28e99d83cc2b5110809a">
  <xsd:schema xmlns:xsd="http://www.w3.org/2001/XMLSchema" xmlns:xs="http://www.w3.org/2001/XMLSchema" xmlns:p="http://schemas.microsoft.com/office/2006/metadata/properties" xmlns:ns2="4f05b7ab-9a2f-41ed-818c-74617ab702a7" targetNamespace="http://schemas.microsoft.com/office/2006/metadata/properties" ma:root="true" ma:fieldsID="3286c5054bb1663ebd6afc299d859c0b" ns2:_="">
    <xsd:import namespace="4f05b7ab-9a2f-41ed-818c-74617ab702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5b7ab-9a2f-41ed-818c-74617ab70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8FDFED-4F68-471C-B547-7FD0D0D2AD21}"/>
</file>

<file path=customXml/itemProps2.xml><?xml version="1.0" encoding="utf-8"?>
<ds:datastoreItem xmlns:ds="http://schemas.openxmlformats.org/officeDocument/2006/customXml" ds:itemID="{23E6A05F-C23C-4BE0-8EC0-3137CDC8E799}"/>
</file>

<file path=customXml/itemProps3.xml><?xml version="1.0" encoding="utf-8"?>
<ds:datastoreItem xmlns:ds="http://schemas.openxmlformats.org/officeDocument/2006/customXml" ds:itemID="{6EC015AA-606F-4B7E-93EB-E9CCD804EF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7</vt:i4>
      </vt:variant>
    </vt:vector>
  </HeadingPairs>
  <TitlesOfParts>
    <vt:vector size="13" baseType="lpstr">
      <vt:lpstr>Tablero</vt:lpstr>
      <vt:lpstr>Mis Numeros</vt:lpstr>
      <vt:lpstr>Productos de Niños</vt:lpstr>
      <vt:lpstr>Búsqueda de estock</vt:lpstr>
      <vt:lpstr>Productos de Niños (Con Tabla)</vt:lpstr>
      <vt:lpstr>Datos Filtrados</vt:lpstr>
      <vt:lpstr>'Datos Filtrados'!Área_de_extracción</vt:lpstr>
      <vt:lpstr>Col_Cantidad</vt:lpstr>
      <vt:lpstr>Col_descuento</vt:lpstr>
      <vt:lpstr>Col_Precios</vt:lpstr>
      <vt:lpstr>Col_Productos</vt:lpstr>
      <vt:lpstr>'Datos Filtrados'!Criterios</vt:lpstr>
      <vt:lpstr>Descuento_Porcentaje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Office Resolve Testes</cp:lastModifiedBy>
  <cp:lastPrinted>2021-04-19T01:13:14Z</cp:lastPrinted>
  <dcterms:created xsi:type="dcterms:W3CDTF">2021-04-03T00:17:46Z</dcterms:created>
  <dcterms:modified xsi:type="dcterms:W3CDTF">2021-06-17T19:58:56Z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0x010100556B0A36441F0D4DAD3991578DF7F2F0</vt:lpwstr>
  </property>
</Properties>
</file>