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Cache/pivotCacheDefinition1.xml" ContentType="application/vnd.openxmlformats-officedocument.spreadsheetml.pivotCacheDefinitio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lura Cursos\Proyecto Transporte de Carga\"/>
    </mc:Choice>
  </mc:AlternateContent>
  <xr:revisionPtr revIDLastSave="0" documentId="13_ncr:1_{C81CE4A5-2B72-4F2A-B15B-42D1704A99BD}" xr6:coauthVersionLast="47" xr6:coauthVersionMax="47" xr10:uidLastSave="{00000000-0000-0000-0000-000000000000}"/>
  <bookViews>
    <workbookView xWindow="20370" yWindow="-120" windowWidth="20640" windowHeight="11760" xr2:uid="{CD525302-1B9C-42BA-910D-69804DEB1A14}"/>
  </bookViews>
  <sheets>
    <sheet name="Dashboard" sheetId="5" r:id="rId1"/>
    <sheet name="Pesos de Transporte" sheetId="4" r:id="rId2"/>
    <sheet name="Control de Envios" sheetId="1" r:id="rId3"/>
  </sheets>
  <definedNames>
    <definedName name="Estatus_Llegada">OFFSET('Control de Envios'!$M$1,0,0,COUNTA('Control de Envios'!$M:$M),1)</definedName>
    <definedName name="Estatus_Salida">OFFSET('Control de Envios'!$J$1,0,0,COUNTA('Control de Envios'!$J:$J),1)</definedName>
    <definedName name="NativeTimeline_Fecha_Contrato">#N/A</definedName>
    <definedName name="OrigenDatos">OFFSET('Control de Envios'!$A$1,0,0,COUNTA('Control de Envios'!$A:$A),13)</definedName>
    <definedName name="Pesos">OFFSET('Control de Envios'!$F$1,0,0,COUNTA('Control de Envios'!$F:$F),1)</definedName>
    <definedName name="SegmentaciónDeDatos_Client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EN16" i="5" a="1"/>
  <c r="EN16" i="5" s="1"/>
  <c r="EN10" i="5" a="1"/>
  <c r="EN10" i="5" s="1"/>
  <c r="CQ16" i="5" a="1"/>
  <c r="CQ16" i="5" s="1"/>
  <c r="CQ10" i="5" a="1"/>
  <c r="CQ10" i="5" s="1"/>
  <c r="AT16" i="5" a="1"/>
  <c r="AT16" i="5" s="1"/>
  <c r="AT10" i="5" a="1"/>
  <c r="AT10" i="5" s="1"/>
  <c r="DP10" i="5"/>
  <c r="EN4" i="5"/>
  <c r="DP4" i="5"/>
  <c r="BS10" i="5"/>
  <c r="BS4" i="5"/>
  <c r="CQ4" i="5"/>
  <c r="V10" i="5"/>
  <c r="AT4" i="5"/>
  <c r="V4" i="5"/>
  <c r="DP16" i="5" l="1"/>
  <c r="BS16" i="5"/>
  <c r="V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<sst xmlns="http://schemas.openxmlformats.org/spreadsheetml/2006/main" count="319" uniqueCount="56">
  <si>
    <t>Cliente</t>
  </si>
  <si>
    <t>Peso (Kg)</t>
  </si>
  <si>
    <t>Destino</t>
  </si>
  <si>
    <t>Carne Congelada</t>
  </si>
  <si>
    <t>Fecha Contrato</t>
  </si>
  <si>
    <t>Valor del Contrato</t>
  </si>
  <si>
    <t>Tipo de la Carga</t>
  </si>
  <si>
    <t>Tipo de Vehículo</t>
  </si>
  <si>
    <t>Origen</t>
  </si>
  <si>
    <t>Fecha de Salida</t>
  </si>
  <si>
    <t>Abierto</t>
  </si>
  <si>
    <t>Cerrado</t>
  </si>
  <si>
    <t>Camión frigorífico</t>
  </si>
  <si>
    <t>Camión Cerrado</t>
  </si>
  <si>
    <t>Estatus Contrato</t>
  </si>
  <si>
    <t>Estatus de Salida</t>
  </si>
  <si>
    <t>Fecha de Llegada</t>
  </si>
  <si>
    <t>Estatus de Llegada</t>
  </si>
  <si>
    <t>Librería Muchas Letras</t>
  </si>
  <si>
    <t>Figrorífico Mucho Frío</t>
  </si>
  <si>
    <t>Tecnología Vieja</t>
  </si>
  <si>
    <t>Eletrónica CortoCircuito</t>
  </si>
  <si>
    <t>Papelería Sin Papel</t>
  </si>
  <si>
    <t>Artículos de Papelería</t>
  </si>
  <si>
    <t>Libros</t>
  </si>
  <si>
    <t>Material de Oficina</t>
  </si>
  <si>
    <t>Notebook</t>
  </si>
  <si>
    <t>Smart TV</t>
  </si>
  <si>
    <t>Muebles de cocina</t>
  </si>
  <si>
    <t>Teléfono Móvil</t>
  </si>
  <si>
    <t>Completa - Con Retraso</t>
  </si>
  <si>
    <t>Completa - Puntual</t>
  </si>
  <si>
    <t>Pendiente - Con Retraso</t>
  </si>
  <si>
    <t>Pendiente - Puntual</t>
  </si>
  <si>
    <t>Sucursal 1</t>
  </si>
  <si>
    <t>Sucursal 3</t>
  </si>
  <si>
    <t>Sucursal 4</t>
  </si>
  <si>
    <t>Sucursal 6</t>
  </si>
  <si>
    <t>Sucursal 5</t>
  </si>
  <si>
    <t>Sucursal 2</t>
  </si>
  <si>
    <t>Utilitario</t>
  </si>
  <si>
    <t>Etiquetas de fila</t>
  </si>
  <si>
    <t>Suma de Valor del Contrato</t>
  </si>
  <si>
    <t>Total general</t>
  </si>
  <si>
    <t>Suma de Peso (Kg)</t>
  </si>
  <si>
    <t>Cuenta de Destino</t>
  </si>
  <si>
    <t>Suma Peso (Kg)</t>
  </si>
  <si>
    <t>Dashboard de Transporte</t>
  </si>
  <si>
    <t>Total Viajes</t>
  </si>
  <si>
    <t>Promedio de Peso</t>
  </si>
  <si>
    <t>Valor Contrato</t>
  </si>
  <si>
    <t>Llegadas Retrasadas</t>
  </si>
  <si>
    <t>Llegadas Pendientes</t>
  </si>
  <si>
    <t>Panel 2</t>
  </si>
  <si>
    <t>Panel 3</t>
  </si>
  <si>
    <t>Panel INFO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</si>
</sst>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3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58"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numFmt numFmtId="164" formatCode="_-[$$-409]* #,##0.00_ ;_-[$$-409]* \-#,##0.00\ ;_-[$$-409]* &quot;-&quot;??_ ;_-@_ "/>
    </dxf>
    <dxf>
      <numFmt numFmtId="0" formatCode="General"/>
    </dxf>
    <dxf>
      <alignment horizontal="center"/>
    </dxf>
    <dxf>
      <numFmt numFmtId="0" formatCode="General"/>
    </dxf>
    <dxf>
      <alignment horizontal="center"/>
    </dxf>
    <dxf>
      <alignment horizontal="center"/>
    </dxf>
    <dxf>
      <numFmt numFmtId="0" formatCode="General"/>
    </dxf>
    <dxf>
      <alignment horizontal="center"/>
    </dxf>
    <dxf>
      <numFmt numFmtId="0" formatCode="General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A-4A51-9274-ABDB1B75E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A-4A51-9274-ABDB1B75EF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A-4A51-9274-ABDB1B75EF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A-4A51-9274-ABDB1B75EF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A-4A51-9274-ABDB1B75EF1D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A-4A51-9274-ABDB1B75E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6-4B14-99F1-FE6A8996A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91-40E2-ACC1-E08FFC6188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91-40E2-ACC1-E08FFC6188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91-40E2-ACC1-E08FFC6188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91-40E2-ACC1-E08FFC6188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91-40E2-ACC1-E08FFC61885F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91-40E2-ACC1-E08FFC61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5-4B2F-BE36-1A3C02478D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'Pesos de Transporte'!$B$8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B3-42D8-A962-747B8A5EAF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B3-42D8-A962-747B8A5EAF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B3-42D8-A962-747B8A5EAF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B3-42D8-A962-747B8A5EAF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B3-42D8-A962-747B8A5EAFD9}"/>
              </c:ext>
            </c:extLst>
          </c:dPt>
          <c:cat>
            <c:strRef>
              <c:f>'Pesos de Transporte'!$A$9:$A$10</c:f>
              <c:strCache>
                <c:ptCount val="1"/>
                <c:pt idx="0">
                  <c:v>Utilitario</c:v>
                </c:pt>
              </c:strCache>
            </c:strRef>
          </c:cat>
          <c:val>
            <c:numRef>
              <c:f>'Pesos de Transporte'!$B$9:$B$10</c:f>
              <c:numCache>
                <c:formatCode>_("R$"* #,##0.00_);_("R$"* \(#,##0.00\);_("R$"* "-"??_);_(@_)</c:formatCode>
                <c:ptCount val="1"/>
                <c:pt idx="0">
                  <c:v>1095.8857142857141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B3-42D8-A962-747B8A5EA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de Rutas - RSabino Transporte de Carga.xlsx]Pesos de Transporte!TablaDinámica2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'Pesos de Transporte'!$D$8</c:f>
              <c:strCache>
                <c:ptCount val="1"/>
                <c:pt idx="0">
                  <c:v>Suma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Transporte'!$D$9:$D$11</c:f>
              <c:numCache>
                <c:formatCode>General</c:formatCode>
                <c:ptCount val="2"/>
                <c:pt idx="0">
                  <c:v>14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704384351"/>
        <c:axId val="704384767"/>
      </c:barChart>
      <c:lineChart>
        <c:grouping val="standard"/>
        <c:varyColors val="0"/>
        <c:ser>
          <c:idx val="1"/>
          <c:order val="1"/>
          <c:tx>
            <c:strRef>
              <c:f>'Pesos de Transporte'!$E$8</c:f>
              <c:strCache>
                <c:ptCount val="1"/>
                <c:pt idx="0">
                  <c:v>Cuenta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'Pesos de Transporte'!$C$9:$C$11</c:f>
              <c:strCache>
                <c:ptCount val="2"/>
                <c:pt idx="0">
                  <c:v>Librería Muchas Letras</c:v>
                </c:pt>
                <c:pt idx="1">
                  <c:v>Papelería Sin Papel</c:v>
                </c:pt>
              </c:strCache>
            </c:strRef>
          </c:cat>
          <c:val>
            <c:numRef>
              <c:f>'Pesos de Transporte'!$E$9:$E$11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07-4CA4-B872-5F96E57A16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4387679"/>
        <c:axId val="704376863"/>
      </c:lineChart>
      <c:catAx>
        <c:axId val="70438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767"/>
        <c:crosses val="autoZero"/>
        <c:auto val="1"/>
        <c:lblAlgn val="ctr"/>
        <c:lblOffset val="100"/>
        <c:noMultiLvlLbl val="0"/>
      </c:catAx>
      <c:valAx>
        <c:axId val="70438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4351"/>
        <c:crosses val="autoZero"/>
        <c:crossBetween val="between"/>
      </c:valAx>
      <c:valAx>
        <c:axId val="70437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04387679"/>
        <c:crosses val="max"/>
        <c:crossBetween val="between"/>
      </c:valAx>
      <c:catAx>
        <c:axId val="70438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437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9524</xdr:colOff>
      <xdr:row>2</xdr:row>
      <xdr:rowOff>9523</xdr:rowOff>
    </xdr:from>
    <xdr:to>
      <xdr:col>44</xdr:col>
      <xdr:colOff>190500</xdr:colOff>
      <xdr:row>19</xdr:row>
      <xdr:rowOff>171450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399AC46A-7497-4136-B4EE-06CF92B90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19049</xdr:rowOff>
    </xdr:from>
    <xdr:to>
      <xdr:col>20</xdr:col>
      <xdr:colOff>180975</xdr:colOff>
      <xdr:row>19</xdr:row>
      <xdr:rowOff>180974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D762C7D-2CC4-4CDB-B6BC-F83F11FE3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74</xdr:col>
      <xdr:colOff>9524</xdr:colOff>
      <xdr:row>2</xdr:row>
      <xdr:rowOff>9523</xdr:rowOff>
    </xdr:from>
    <xdr:to>
      <xdr:col>93</xdr:col>
      <xdr:colOff>190500</xdr:colOff>
      <xdr:row>19</xdr:row>
      <xdr:rowOff>171450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240C593E-ECE9-4882-AFB8-82F202CD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0</xdr:colOff>
      <xdr:row>2</xdr:row>
      <xdr:rowOff>19049</xdr:rowOff>
    </xdr:from>
    <xdr:to>
      <xdr:col>69</xdr:col>
      <xdr:colOff>180975</xdr:colOff>
      <xdr:row>19</xdr:row>
      <xdr:rowOff>180974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6CDB918A-3E7F-467C-996B-8D693E9CB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9524</xdr:colOff>
      <xdr:row>2</xdr:row>
      <xdr:rowOff>9523</xdr:rowOff>
    </xdr:from>
    <xdr:to>
      <xdr:col>142</xdr:col>
      <xdr:colOff>190500</xdr:colOff>
      <xdr:row>19</xdr:row>
      <xdr:rowOff>171450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F5C684B1-E9DD-4D6C-94A4-1352BAEAA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99</xdr:col>
      <xdr:colOff>0</xdr:colOff>
      <xdr:row>2</xdr:row>
      <xdr:rowOff>19049</xdr:rowOff>
    </xdr:from>
    <xdr:to>
      <xdr:col>118</xdr:col>
      <xdr:colOff>180975</xdr:colOff>
      <xdr:row>19</xdr:row>
      <xdr:rowOff>180974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054620B5-079A-4E27-AAC3-E234741EF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0</xdr:colOff>
      <xdr:row>19</xdr:row>
      <xdr:rowOff>38100</xdr:rowOff>
    </xdr:from>
    <xdr:to>
      <xdr:col>49</xdr:col>
      <xdr:colOff>9525</xdr:colOff>
      <xdr:row>24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Fecha Contrato">
              <a:extLst>
                <a:ext uri="{FF2B5EF4-FFF2-40B4-BE49-F238E27FC236}">
                  <a16:creationId xmlns:a16="http://schemas.microsoft.com/office/drawing/2014/main" id="{93B791A8-491C-4AEB-911A-3F08E15F06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Contra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67125"/>
              <a:ext cx="115062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438150</xdr:colOff>
      <xdr:row>0</xdr:row>
      <xdr:rowOff>19050</xdr:rowOff>
    </xdr:from>
    <xdr:to>
      <xdr:col>6</xdr:col>
      <xdr:colOff>1104900</xdr:colOff>
      <xdr:row>6</xdr:row>
      <xdr:rowOff>609600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58A3F11F-5F42-40A1-96E8-1D1C8D5B9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19050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434.665958564816" createdVersion="7" refreshedVersion="7" minRefreshableVersion="3" recordCount="34" xr:uid="{40B504C4-4929-4C57-BA3D-4024E763DC41}">
  <cacheSource type="worksheet">
    <worksheetSource name="=OrigenDatos"/>
  </cacheSource>
  <cacheFields count="13">
    <cacheField name="Cliente" numFmtId="0">
      <sharedItems containsBlank="1" count="6">
        <s v="Librería Muchas Letras"/>
        <s v="Figrorífico Mucho Frío"/>
        <s v="Tecnología Vieja"/>
        <s v="Eletrónica CortoCircuito"/>
        <s v="Papelería Sin Papel"/>
        <m u="1"/>
      </sharedItems>
    </cacheField>
    <cacheField name="Fecha Contrato" numFmtId="14">
      <sharedItems containsSemiMixedTypes="0" containsNonDate="0" containsDate="1" containsString="0" minDate="2020-01-03T00:00:00" maxDate="2021-01-23T00:00:00" count="27">
        <d v="2020-03-01T00:00:00"/>
        <d v="2020-04-15T00:00:00"/>
        <d v="2020-04-20T00:00:00"/>
        <d v="2020-10-06T00:00:00"/>
        <d v="2020-11-10T00:00:00"/>
        <d v="2020-12-11T00:00:00"/>
        <d v="2020-04-02T00:00:00"/>
        <d v="2020-05-03T00:00:00"/>
        <d v="2020-05-09T00:00:00"/>
        <d v="2020-05-20T00:00:00"/>
        <d v="2020-07-17T00:00:00"/>
        <d v="2020-07-06T00:00:00"/>
        <d v="2020-08-10T00:00:00"/>
        <d v="2020-08-15T00:00:00"/>
        <d v="2020-10-20T00:00:00"/>
        <d v="2020-12-01T00:00:00"/>
        <d v="2020-01-03T00:00:00"/>
        <d v="2020-01-15T00:00:00"/>
        <d v="2020-09-06T00:00:00"/>
        <d v="2020-10-15T00:00:00"/>
        <d v="2020-12-20T00:00:00"/>
        <d v="2020-04-01T00:00:00"/>
        <d v="2020-05-07T00:00:00"/>
        <d v="2020-11-30T00:00:00"/>
        <d v="2020-12-07T00:00:00"/>
        <d v="2021-01-10T00:00:00"/>
        <d v="2021-01-22T00:00:00"/>
      </sharedItems>
    </cacheField>
    <cacheField name="Estatus Contrato" numFmtId="0">
      <sharedItems/>
    </cacheField>
    <cacheField name="Valor del Contrato" numFmtId="164">
      <sharedItems containsSemiMixedTypes="0" containsString="0" containsNumber="1" minValue="174.56268221574345" maxValue="15860"/>
    </cacheField>
    <cacheField name="Tipo de la 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hículo" numFmtId="0">
      <sharedItems containsBlank="1" count="4">
        <s v="Utilitario"/>
        <s v="Camión frigorífico"/>
        <s v="Camión Cerrado"/>
        <m u="1"/>
      </sharedItems>
    </cacheField>
    <cacheField name="Origen" numFmtId="0">
      <sharedItems/>
    </cacheField>
    <cacheField name="Fecha de Salida" numFmtId="14">
      <sharedItems containsSemiMixedTypes="0" containsNonDate="0" containsDate="1" containsString="0" minDate="2020-03-05T00:00:00" maxDate="2021-01-25T00:00:00"/>
    </cacheField>
    <cacheField name="Estatus de Salida" numFmtId="0">
      <sharedItems/>
    </cacheField>
    <cacheField name="Destino" numFmtId="0">
      <sharedItems/>
    </cacheField>
    <cacheField name="Fecha de Llegada" numFmtId="14">
      <sharedItems containsSemiMixedTypes="0" containsNonDate="0" containsDate="1" containsString="0" minDate="2020-03-05T00:00:00" maxDate="2021-01-25T00:00:00"/>
    </cacheField>
    <cacheField name="Estatus de Llegada" numFmtId="0">
      <sharedItems/>
    </cacheField>
  </cacheFields>
  <extLst>
    <ext xmlns:x14="http://schemas.microsoft.com/office/spreadsheetml/2009/9/main" uri="{725AE2AE-9491-48be-B2B4-4EB974FC3084}">
      <x14:pivotCacheDefinition pivotCacheId="17560046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Cerrado"/>
    <n v="1000"/>
    <s v="Material de Oficina"/>
    <n v="25"/>
    <x v="0"/>
    <s v="Sucursal 1"/>
    <d v="2020-03-05T00:00:00"/>
    <s v="Completa - Puntual"/>
    <s v="Sucursal 2"/>
    <d v="2020-03-05T00:00:00"/>
    <s v="Completa - Puntual"/>
  </r>
  <r>
    <x v="0"/>
    <x v="1"/>
    <s v="Cerrado"/>
    <n v="600"/>
    <s v="Libros"/>
    <n v="16"/>
    <x v="0"/>
    <s v="Sucursal 1"/>
    <d v="2020-04-20T00:00:00"/>
    <s v="Completa - Puntual"/>
    <s v="Sucursal 5"/>
    <d v="2020-04-20T00:00:00"/>
    <s v="Completa - Puntual"/>
  </r>
  <r>
    <x v="0"/>
    <x v="2"/>
    <s v="Cerrado"/>
    <n v="250"/>
    <s v="Libros"/>
    <n v="9"/>
    <x v="0"/>
    <s v="Sucursal 1"/>
    <d v="2020-04-20T00:00:00"/>
    <s v="Completa - Puntual"/>
    <s v="Sucursal 5"/>
    <d v="2020-04-20T00:00:00"/>
    <s v="Completa - Puntual"/>
  </r>
  <r>
    <x v="0"/>
    <x v="3"/>
    <s v="Cerrado"/>
    <n v="700"/>
    <s v="Material de Oficina"/>
    <n v="23"/>
    <x v="0"/>
    <s v="Sucursal 1"/>
    <d v="2020-10-10T00:00:00"/>
    <s v="Completa - Con Retraso"/>
    <s v="Sucursal 2"/>
    <d v="2020-10-10T00:00:00"/>
    <s v="Completa - Con Retraso"/>
  </r>
  <r>
    <x v="0"/>
    <x v="4"/>
    <s v="Abierto"/>
    <n v="450"/>
    <s v="Libros"/>
    <n v="14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1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0"/>
    <x v="5"/>
    <s v="Abierto"/>
    <n v="2000"/>
    <s v="Material de Oficina"/>
    <n v="28"/>
    <x v="0"/>
    <s v="Sucursal 1"/>
    <d v="2020-12-20T00:00:00"/>
    <s v="Pendiente - Con Retraso"/>
    <s v="Sucursal 2"/>
    <d v="2020-12-20T00:00:00"/>
    <s v="Pendiente - Con Retraso"/>
  </r>
  <r>
    <x v="1"/>
    <x v="6"/>
    <s v="Cerrado"/>
    <n v="2395"/>
    <s v="Carne Congelada"/>
    <n v="343"/>
    <x v="1"/>
    <s v="Sucursal 3"/>
    <d v="2020-04-12T00:00:00"/>
    <s v="Completa - Puntual"/>
    <s v="Sucursal 2"/>
    <d v="2020-04-15T00:00:00"/>
    <s v="Completa - Puntual"/>
  </r>
  <r>
    <x v="1"/>
    <x v="7"/>
    <s v="Cerrado"/>
    <n v="1745.6268221574344"/>
    <s v="Carne Congelada"/>
    <n v="250"/>
    <x v="1"/>
    <s v="Sucursal 3"/>
    <d v="2020-05-10T00:00:00"/>
    <s v="Completa - Puntual"/>
    <s v="Sucursal 5"/>
    <d v="2020-05-13T00:00:00"/>
    <s v="Completa - Con Retraso"/>
  </r>
  <r>
    <x v="1"/>
    <x v="8"/>
    <s v="Cerrado"/>
    <n v="907.72594752186592"/>
    <s v="Carne Congelada"/>
    <n v="130"/>
    <x v="1"/>
    <s v="Sucursal 3"/>
    <d v="2020-05-10T00:00:00"/>
    <s v="Completa - Puntual"/>
    <s v="Sucursal 5"/>
    <d v="2020-05-13T00:00:00"/>
    <s v="Completa - Con Retraso"/>
  </r>
  <r>
    <x v="1"/>
    <x v="9"/>
    <s v="Cerrado"/>
    <n v="1955.1020408163265"/>
    <s v="Carne Congelada"/>
    <n v="280"/>
    <x v="1"/>
    <s v="Sucursal 3"/>
    <d v="2020-05-22T00:00:00"/>
    <s v="Completa - Puntual"/>
    <s v="Sucursal 2"/>
    <d v="2020-05-25T00:00:00"/>
    <s v="Completa - Puntual"/>
  </r>
  <r>
    <x v="1"/>
    <x v="10"/>
    <s v="Cerrado"/>
    <n v="1326.6763848396502"/>
    <s v="Carne Congelada"/>
    <n v="190"/>
    <x v="1"/>
    <s v="Sucursal 3"/>
    <d v="2020-07-20T00:00:00"/>
    <s v="Completa - Puntual"/>
    <s v="Sucursal 2"/>
    <d v="2020-07-23T00:00:00"/>
    <s v="Completa - Puntual"/>
  </r>
  <r>
    <x v="2"/>
    <x v="11"/>
    <s v="Cerrado"/>
    <n v="12360"/>
    <s v="Notebook"/>
    <n v="15"/>
    <x v="0"/>
    <s v="Sucursal 4"/>
    <d v="2020-07-07T00:00:00"/>
    <s v="Completa - Puntual"/>
    <s v="Sucursal 6"/>
    <d v="2020-07-12T00:00:00"/>
    <s v="Completa - Puntual"/>
  </r>
  <r>
    <x v="2"/>
    <x v="12"/>
    <s v="Cerrado"/>
    <n v="920"/>
    <s v="Smart TV"/>
    <n v="23"/>
    <x v="0"/>
    <s v="Sucursal 4"/>
    <d v="2020-08-16T00:00:00"/>
    <s v="Completa - Puntual"/>
    <s v="Sucursal 6"/>
    <d v="2020-07-22T00:00:00"/>
    <s v="Completa - Con Retraso"/>
  </r>
  <r>
    <x v="2"/>
    <x v="13"/>
    <s v="Cerrado"/>
    <n v="11945"/>
    <s v="Notebook"/>
    <n v="11"/>
    <x v="0"/>
    <s v="Sucursal 4"/>
    <d v="2020-08-16T00:00:00"/>
    <s v="Completa - Puntual"/>
    <s v="Sucursal 2"/>
    <d v="2020-08-23T00:00:00"/>
    <s v="Completa - Con Retraso"/>
  </r>
  <r>
    <x v="2"/>
    <x v="14"/>
    <s v="Cerrado"/>
    <n v="15860"/>
    <s v="Notebook"/>
    <n v="17"/>
    <x v="0"/>
    <s v="Sucursal 4"/>
    <d v="2020-10-22T00:00:00"/>
    <s v="Completa - Puntual"/>
    <s v="Sucursal 1"/>
    <d v="2020-10-28T00:00:00"/>
    <s v="Completa - Puntual"/>
  </r>
  <r>
    <x v="2"/>
    <x v="15"/>
    <s v="Abierto"/>
    <n v="6200"/>
    <s v="Teléfono Móvil"/>
    <n v="3"/>
    <x v="0"/>
    <s v="Sucursal 4"/>
    <d v="2020-12-05T00:00:00"/>
    <s v="Pendiente - Con Retraso"/>
    <s v="Sucursal 2"/>
    <d v="2020-12-12T00:00:00"/>
    <s v="Pendiente - Con Retraso"/>
  </r>
  <r>
    <x v="2"/>
    <x v="16"/>
    <s v="Abierto"/>
    <n v="10930"/>
    <s v="Notebook"/>
    <n v="12"/>
    <x v="0"/>
    <s v="Sucursal 4"/>
    <d v="2021-01-15T00:00:00"/>
    <s v="Pendiente - Con Retraso"/>
    <s v="Sucursal 2"/>
    <d v="2021-01-21T00:00:00"/>
    <s v="Pendiente - Con Retraso"/>
  </r>
  <r>
    <x v="2"/>
    <x v="17"/>
    <s v="Abierto"/>
    <n v="5460"/>
    <s v="Teléfono Móvil"/>
    <n v="2"/>
    <x v="0"/>
    <s v="Sucursal 4"/>
    <d v="2021-01-15T00:00:00"/>
    <s v="Pendiente - Con Retraso"/>
    <s v="Sucursal 2"/>
    <d v="2021-01-21T00:00:00"/>
    <s v="Pendiente - Con Retraso"/>
  </r>
  <r>
    <x v="3"/>
    <x v="18"/>
    <s v="Cerrado"/>
    <n v="7230"/>
    <s v="Muebles de cocina"/>
    <n v="430"/>
    <x v="2"/>
    <s v="Sucursal 6"/>
    <d v="2020-09-07T00:00:00"/>
    <s v="Completa - Puntual"/>
    <s v="Sucursal 2"/>
    <d v="2020-09-07T00:00:00"/>
    <s v="Completa - Puntual"/>
  </r>
  <r>
    <x v="3"/>
    <x v="19"/>
    <s v="Cerrado"/>
    <n v="6587"/>
    <s v="Muebles de cocina"/>
    <n v="450"/>
    <x v="2"/>
    <s v="Sucursal 5"/>
    <d v="2020-10-16T00:00:00"/>
    <s v="Completa - Puntual"/>
    <s v="Sucursal 2"/>
    <d v="2020-10-16T00:00:00"/>
    <s v="Completa - Puntual"/>
  </r>
  <r>
    <x v="3"/>
    <x v="20"/>
    <s v="Abierto"/>
    <n v="3900"/>
    <s v="Muebles de cocina"/>
    <n v="390"/>
    <x v="2"/>
    <s v="Sucursal 4"/>
    <d v="2020-12-22T00:00:00"/>
    <s v="Pendiente - Con Retraso"/>
    <s v="Sucursal 2"/>
    <d v="2020-12-22T00:00:00"/>
    <s v="Pendiente - Con Retraso"/>
  </r>
  <r>
    <x v="4"/>
    <x v="21"/>
    <s v="Cerrado"/>
    <n v="916.12500000000011"/>
    <s v="Artículos de Papelería"/>
    <n v="25"/>
    <x v="0"/>
    <s v="Sucursal 2"/>
    <d v="2020-04-05T00:00:00"/>
    <s v="Completa - Puntual"/>
    <s v="Sucursal 1"/>
    <d v="2020-04-05T00:00:00"/>
    <s v="Completa - Puntual"/>
  </r>
  <r>
    <x v="4"/>
    <x v="22"/>
    <s v="Cerrado"/>
    <n v="854.4"/>
    <s v="Artículos de Papelería"/>
    <n v="30"/>
    <x v="0"/>
    <s v="Sucursal 2"/>
    <d v="2020-05-10T00:00:00"/>
    <s v="Completa - Puntual"/>
    <s v="Sucursal 3"/>
    <d v="2020-05-10T00:00:00"/>
    <s v="Completa - Puntual"/>
  </r>
  <r>
    <x v="4"/>
    <x v="9"/>
    <s v="Cerrado"/>
    <n v="884.2156521739131"/>
    <s v="Artículos de Papelería"/>
    <n v="28"/>
    <x v="0"/>
    <s v="Sucursal 2"/>
    <d v="2020-05-22T00:00:00"/>
    <s v="Completa - Puntual"/>
    <s v="Sucursal 4"/>
    <d v="2020-05-22T00:00:00"/>
    <s v="Completa - Puntual"/>
  </r>
  <r>
    <x v="4"/>
    <x v="23"/>
    <s v="Cerrado"/>
    <n v="645.88571428571424"/>
    <s v="Artículos de Papelería"/>
    <n v="20"/>
    <x v="0"/>
    <s v="Sucursal 2"/>
    <d v="2020-12-05T00:00:00"/>
    <s v="Completa - Puntual"/>
    <s v="Sucursal 5"/>
    <d v="2020-12-05T00:00:00"/>
    <s v="Completa - Puntual"/>
  </r>
  <r>
    <x v="4"/>
    <x v="24"/>
    <s v="Abierto"/>
    <n v="614.77714285714285"/>
    <s v="Artículos de Papelería"/>
    <n v="18"/>
    <x v="0"/>
    <s v="Sucursal 2"/>
    <d v="2020-12-09T00:00:00"/>
    <s v="Pendiente - Puntual"/>
    <s v="Sucursal 6"/>
    <d v="2020-12-09T00:00:00"/>
    <s v="Pendiente - Puntual"/>
  </r>
  <r>
    <x v="4"/>
    <x v="25"/>
    <s v="Abierto"/>
    <n v="174.56268221574345"/>
    <s v="Artículos de Papelería"/>
    <n v="25"/>
    <x v="0"/>
    <s v="Sucursal 3"/>
    <d v="2021-01-12T00:00:00"/>
    <s v="Pendiente - Con Retraso"/>
    <s v="Sucursal 1"/>
    <d v="2021-01-12T00:00:00"/>
    <s v="Pendiente - Con Retraso"/>
  </r>
  <r>
    <x v="4"/>
    <x v="26"/>
    <s v="Abierto"/>
    <n v="251.37026239067058"/>
    <s v="Artículos de Papelería"/>
    <n v="36"/>
    <x v="0"/>
    <s v="Sucursal 3"/>
    <d v="2021-01-24T00:00:00"/>
    <s v="Pendiente - Con Retraso"/>
    <s v="Sucursal 2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4"/>
    <d v="2021-01-24T00:00:00"/>
    <s v="Pendiente - Con Retraso"/>
  </r>
  <r>
    <x v="4"/>
    <x v="26"/>
    <s v="Abierto"/>
    <n v="251.37026239067058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  <r>
    <x v="0"/>
    <x v="26"/>
    <s v="Abierto"/>
    <n v="200"/>
    <s v="Artículos de Papelería"/>
    <n v="100"/>
    <x v="0"/>
    <s v="Sucursal 3"/>
    <d v="2021-01-24T00:00:00"/>
    <s v="Pendiente - Con Retraso"/>
    <s v="Sucursal 5"/>
    <d v="2021-01-24T00:00:00"/>
    <s v="Pendiente - Con Retra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5CEB6-DCCF-4F43-99E6-BF4822AE3D03}" name="TablaDinámica5" cacheId="0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2">
  <location ref="A8:B10" firstHeaderRow="1" firstDataRow="1" firstDataCol="1"/>
  <pivotFields count="13">
    <pivotField showAll="0">
      <items count="7">
        <item x="3"/>
        <item x="1"/>
        <item x="0"/>
        <item x="4"/>
        <item x="2"/>
        <item m="1" x="5"/>
        <item t="default"/>
      </items>
    </pivotField>
    <pivotField numFmtId="14" showAll="0">
      <items count="28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  <item t="default"/>
      </items>
    </pivotField>
    <pivotField showAll="0"/>
    <pivotField dataField="1" numFmtId="164" showAll="0"/>
    <pivotField showAll="0"/>
    <pivotField showAll="0"/>
    <pivotField axis="axisRow" showAll="0">
      <items count="5">
        <item x="2"/>
        <item x="1"/>
        <item x="0"/>
        <item m="1" x="3"/>
        <item t="default"/>
      </items>
    </pivotField>
    <pivotField showAll="0"/>
    <pivotField numFmtId="14" showAll="0"/>
    <pivotField showAll="0"/>
    <pivotField showAll="0"/>
    <pivotField numFmtId="14" showAll="0"/>
    <pivotField showAll="0"/>
  </pivotFields>
  <rowFields count="1">
    <field x="6"/>
  </rowFields>
  <rowItems count="2">
    <i>
      <x v="2"/>
    </i>
    <i t="grand">
      <x/>
    </i>
  </rowItems>
  <colItems count="1">
    <i/>
  </colItems>
  <dataFields count="1">
    <dataField name="Suma de Valor del Contrato" fld="3" baseField="0" baseItem="0" numFmtId="44"/>
  </dataFields>
  <chartFormats count="1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61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2FD6-85FF-4D38-B0B7-6CD29C85BA64}" name="TablaDinámica2" cacheId="0" applyNumberFormats="0" applyBorderFormats="0" applyFontFormats="0" applyPatternFormats="0" applyAlignmentFormats="0" applyWidthHeightFormats="1" dataCaption="Valores" updatedVersion="7" minRefreshableVersion="5" useAutoFormatting="1" colGrandTotals="0" itemPrintTitles="1" createdVersion="7" indent="0" compact="0" compactData="0" multipleFieldFilters="0" chartFormat="12">
  <location ref="C8:E11" firstHeaderRow="0" firstDataRow="1" firstDataCol="1"/>
  <pivotFields count="13">
    <pivotField axis="axisRow" compact="0" outline="0" showAll="0" defaultSubtotal="0">
      <items count="6">
        <item x="3"/>
        <item x="1"/>
        <item x="0"/>
        <item x="4"/>
        <item x="2"/>
        <item m="1" x="5"/>
      </items>
    </pivotField>
    <pivotField compact="0" numFmtId="14" outline="0" showAll="0" defaultSubtotal="0">
      <items count="27">
        <item x="16"/>
        <item x="17"/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25"/>
        <item x="26"/>
      </items>
    </pivotField>
    <pivotField compact="0" outline="0" showAll="0" defaultSubtotal="0"/>
    <pivotField compact="0" numFmtId="164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dataField="1" compact="0" outline="0" showAll="0" defaultSubtotal="0"/>
    <pivotField compact="0" numFmtId="14" outline="0" showAll="0" defaultSubtotal="0"/>
    <pivotField compact="0" outline="0" showAll="0" defaultSubtotal="0"/>
  </pivotFields>
  <rowFields count="1">
    <field x="0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(Kg)" fld="5" baseField="0" baseItem="0"/>
    <dataField name="Cuenta de Destino" fld="10" subtotal="count" baseField="0" baseItem="0"/>
  </dataFields>
  <formats count="5">
    <format dxfId="57">
      <pivotArea outline="0" collapsedLevelsAreSubtotals="1" fieldPosition="0"/>
    </format>
    <format dxfId="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23" showRowHeaders="1" showColHeaders="1" showRowStripes="0" showColStripes="0" showLastColumn="1"/>
  <filters count="1">
    <filter fld="1" type="dateBetween" evalOrder="-1" id="189" name="Fecha Contrato">
      <autoFilter ref="A1">
        <filterColumn colId="0">
          <customFilters and="1">
            <customFilter operator="greaterThanOrEqual" val="44136"/>
            <customFilter operator="lessThanOrEqual" val="441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" xr10:uid="{3ADA45AC-F900-4FB3-B2D0-8A7C011A84A3}" sourceName="Cliente">
  <pivotTables>
    <pivotTable tabId="4" name="TablaDinámica2"/>
    <pivotTable tabId="4" name="TablaDinámica5"/>
  </pivotTables>
  <data>
    <tabular pivotCacheId="1756004689">
      <items count="6">
        <i x="3" s="1"/>
        <i x="1" s="1"/>
        <i x="0" s="1"/>
        <i x="4" s="1"/>
        <i x="2" s="1"/>
        <i x="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A05CC854-1895-42BB-AD33-F736AD94B6B3}" cache="SegmentaciónDeDatos_Cliente" caption="Cliente" style="SlicerStyleLight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Contrato" xr10:uid="{9706C495-809D-4868-BFC4-EE7640FBC096}" sourceName="Fecha Contrato">
  <pivotTables>
    <pivotTable tabId="4" name="TablaDinámica2"/>
    <pivotTable tabId="4" name="TablaDinámica5"/>
  </pivotTables>
  <state minimalRefreshVersion="6" lastRefreshVersion="6" pivotCacheId="1756004689" filterType="dateBetween">
    <selection startDate="2020-11-01T00:00:00" endDate="2020-11-30T00:00:00"/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Contrato" xr10:uid="{44FD5637-0225-419F-9919-3ED7252EFEFC}" cache="NativeTimeline_Fecha_Contrato" caption="Fecha Contrato" showSelectionLabel="0" showTimeLevel="0" showHorizontalScrollbar="0" level="2" selectionLevel="2" scrollPosition="2020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CA89-10F6-4E4B-ADCC-EBE16516E188}">
  <dimension ref="A1:ER20"/>
  <sheetViews>
    <sheetView showGridLines="0" tabSelected="1" workbookViewId="0">
      <selection activeCell="R27" sqref="R27"/>
    </sheetView>
  </sheetViews>
  <sheetFormatPr baseColWidth="10" defaultColWidth="3.140625" defaultRowHeight="15" outlineLevelCol="1" x14ac:dyDescent="0.25"/>
  <cols>
    <col min="1" max="1" width="7.85546875" customWidth="1"/>
    <col min="2" max="21" width="3.140625" customWidth="1" outlineLevel="1"/>
    <col min="22" max="25" width="4.85546875" customWidth="1" outlineLevel="1"/>
    <col min="26" max="45" width="3.140625" customWidth="1" outlineLevel="1"/>
    <col min="46" max="49" width="4.85546875" customWidth="1" outlineLevel="1"/>
    <col min="50" max="50" width="7.85546875" customWidth="1"/>
    <col min="51" max="70" width="3.140625" customWidth="1" outlineLevel="1"/>
    <col min="71" max="74" width="4.85546875" customWidth="1" outlineLevel="1"/>
    <col min="75" max="94" width="3.140625" customWidth="1" outlineLevel="1"/>
    <col min="95" max="98" width="4.85546875" customWidth="1" outlineLevel="1"/>
    <col min="99" max="99" width="7.85546875" customWidth="1"/>
    <col min="100" max="119" width="3.140625" hidden="1" customWidth="1" outlineLevel="1"/>
    <col min="120" max="123" width="4.85546875" hidden="1" customWidth="1" outlineLevel="1"/>
    <col min="124" max="143" width="3.140625" hidden="1" customWidth="1" outlineLevel="1"/>
    <col min="144" max="147" width="4.85546875" hidden="1" customWidth="1" outlineLevel="1"/>
    <col min="148" max="148" width="3.140625" collapsed="1"/>
  </cols>
  <sheetData>
    <row r="1" spans="1:147" ht="16.5" thickBot="1" x14ac:dyDescent="0.3">
      <c r="A1" s="63" t="s">
        <v>55</v>
      </c>
      <c r="B1" s="57" t="s">
        <v>47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9"/>
      <c r="AX1" s="64" t="s">
        <v>53</v>
      </c>
      <c r="AY1" s="10" t="s">
        <v>47</v>
      </c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2"/>
      <c r="CU1" s="49" t="s">
        <v>54</v>
      </c>
      <c r="CV1" s="10" t="s">
        <v>47</v>
      </c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2"/>
    </row>
    <row r="2" spans="1:147" ht="12.75" customHeight="1" thickBot="1" x14ac:dyDescent="0.3">
      <c r="A2" s="55"/>
      <c r="B2" s="65" t="str">
        <f ca="1">IF(AVERAGE(Pesos)&gt;V16,"Promedio de Peso Abajo del Esperado","")</f>
        <v>Promedio de Peso Abajo del Esperado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7"/>
      <c r="AX2" s="56"/>
      <c r="AY2" s="52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4"/>
      <c r="CU2" s="50"/>
      <c r="CV2" s="52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4"/>
    </row>
    <row r="3" spans="1:147" x14ac:dyDescent="0.25">
      <c r="A3" s="50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  <c r="V3" s="60" t="s">
        <v>46</v>
      </c>
      <c r="W3" s="61"/>
      <c r="X3" s="61"/>
      <c r="Y3" s="62"/>
      <c r="Z3" s="28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30"/>
      <c r="AT3" s="60" t="s">
        <v>50</v>
      </c>
      <c r="AU3" s="61"/>
      <c r="AV3" s="61"/>
      <c r="AW3" s="62"/>
      <c r="AX3" s="50"/>
      <c r="AY3" s="25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40" t="s">
        <v>46</v>
      </c>
      <c r="BT3" s="41"/>
      <c r="BU3" s="41"/>
      <c r="BV3" s="42"/>
      <c r="BW3" s="25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7"/>
      <c r="CQ3" s="40" t="s">
        <v>50</v>
      </c>
      <c r="CR3" s="41"/>
      <c r="CS3" s="41"/>
      <c r="CT3" s="42"/>
      <c r="CU3" s="50"/>
      <c r="CV3" s="25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7"/>
      <c r="DP3" s="40" t="s">
        <v>46</v>
      </c>
      <c r="DQ3" s="41"/>
      <c r="DR3" s="41"/>
      <c r="DS3" s="42"/>
      <c r="DT3" s="25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7"/>
      <c r="EN3" s="40" t="s">
        <v>50</v>
      </c>
      <c r="EO3" s="41"/>
      <c r="EP3" s="41"/>
      <c r="EQ3" s="42"/>
    </row>
    <row r="4" spans="1:147" ht="15" customHeight="1" x14ac:dyDescent="0.25">
      <c r="A4" s="50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4">
        <f>GETPIVOTDATA("Suma de Peso (Kg)",'Pesos de Transporte'!$C$8)</f>
        <v>34</v>
      </c>
      <c r="W4" s="35"/>
      <c r="X4" s="35"/>
      <c r="Y4" s="36"/>
      <c r="Z4" s="28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30"/>
      <c r="AT4" s="13">
        <f>GETPIVOTDATA("Valor del Contrato",'Pesos de Transporte'!$A$8)</f>
        <v>1095.8857142857141</v>
      </c>
      <c r="AU4" s="14"/>
      <c r="AV4" s="14"/>
      <c r="AW4" s="15"/>
      <c r="AX4" s="50"/>
      <c r="AY4" s="28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30"/>
      <c r="BS4" s="34">
        <f>GETPIVOTDATA("Suma de Peso (Kg)",'Pesos de Transporte'!$C$8)</f>
        <v>34</v>
      </c>
      <c r="BT4" s="35"/>
      <c r="BU4" s="35"/>
      <c r="BV4" s="36"/>
      <c r="BW4" s="28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30"/>
      <c r="CQ4" s="13">
        <f>GETPIVOTDATA("Valor del Contrato",'Pesos de Transporte'!$A$8)</f>
        <v>1095.8857142857141</v>
      </c>
      <c r="CR4" s="14"/>
      <c r="CS4" s="14"/>
      <c r="CT4" s="15"/>
      <c r="CU4" s="50"/>
      <c r="CV4" s="28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30"/>
      <c r="DP4" s="34">
        <f>GETPIVOTDATA("Suma de Peso (Kg)",'Pesos de Transporte'!$C$8)</f>
        <v>34</v>
      </c>
      <c r="DQ4" s="35"/>
      <c r="DR4" s="35"/>
      <c r="DS4" s="36"/>
      <c r="DT4" s="28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30"/>
      <c r="EN4" s="13">
        <f>GETPIVOTDATA("Valor del Contrato",'Pesos de Transporte'!$A$8)</f>
        <v>1095.8857142857141</v>
      </c>
      <c r="EO4" s="14"/>
      <c r="EP4" s="14"/>
      <c r="EQ4" s="15"/>
    </row>
    <row r="5" spans="1:147" ht="15" customHeight="1" x14ac:dyDescent="0.25">
      <c r="A5" s="50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  <c r="V5" s="34"/>
      <c r="W5" s="35"/>
      <c r="X5" s="35"/>
      <c r="Y5" s="36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30"/>
      <c r="AT5" s="13"/>
      <c r="AU5" s="14"/>
      <c r="AV5" s="14"/>
      <c r="AW5" s="15"/>
      <c r="AX5" s="50"/>
      <c r="AY5" s="28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30"/>
      <c r="BS5" s="34"/>
      <c r="BT5" s="35"/>
      <c r="BU5" s="35"/>
      <c r="BV5" s="36"/>
      <c r="BW5" s="28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30"/>
      <c r="CQ5" s="13"/>
      <c r="CR5" s="14"/>
      <c r="CS5" s="14"/>
      <c r="CT5" s="15"/>
      <c r="CU5" s="50"/>
      <c r="CV5" s="28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  <c r="DP5" s="34"/>
      <c r="DQ5" s="35"/>
      <c r="DR5" s="35"/>
      <c r="DS5" s="36"/>
      <c r="DT5" s="28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30"/>
      <c r="EN5" s="13"/>
      <c r="EO5" s="14"/>
      <c r="EP5" s="14"/>
      <c r="EQ5" s="15"/>
    </row>
    <row r="6" spans="1:147" ht="15" customHeight="1" x14ac:dyDescent="0.25">
      <c r="A6" s="50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4"/>
      <c r="W6" s="35"/>
      <c r="X6" s="35"/>
      <c r="Y6" s="36"/>
      <c r="Z6" s="28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13"/>
      <c r="AU6" s="14"/>
      <c r="AV6" s="14"/>
      <c r="AW6" s="15"/>
      <c r="AX6" s="50"/>
      <c r="AY6" s="28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30"/>
      <c r="BS6" s="34"/>
      <c r="BT6" s="35"/>
      <c r="BU6" s="35"/>
      <c r="BV6" s="36"/>
      <c r="BW6" s="28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30"/>
      <c r="CQ6" s="13"/>
      <c r="CR6" s="14"/>
      <c r="CS6" s="14"/>
      <c r="CT6" s="15"/>
      <c r="CU6" s="50"/>
      <c r="CV6" s="28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30"/>
      <c r="DP6" s="34"/>
      <c r="DQ6" s="35"/>
      <c r="DR6" s="35"/>
      <c r="DS6" s="36"/>
      <c r="DT6" s="28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30"/>
      <c r="EN6" s="13"/>
      <c r="EO6" s="14"/>
      <c r="EP6" s="14"/>
      <c r="EQ6" s="15"/>
    </row>
    <row r="7" spans="1:147" ht="15" customHeight="1" x14ac:dyDescent="0.25">
      <c r="A7" s="50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  <c r="V7" s="34"/>
      <c r="W7" s="35"/>
      <c r="X7" s="35"/>
      <c r="Y7" s="36"/>
      <c r="Z7" s="28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30"/>
      <c r="AT7" s="13"/>
      <c r="AU7" s="14"/>
      <c r="AV7" s="14"/>
      <c r="AW7" s="15"/>
      <c r="AX7" s="50"/>
      <c r="AY7" s="28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30"/>
      <c r="BS7" s="34"/>
      <c r="BT7" s="35"/>
      <c r="BU7" s="35"/>
      <c r="BV7" s="36"/>
      <c r="BW7" s="28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30"/>
      <c r="CQ7" s="13"/>
      <c r="CR7" s="14"/>
      <c r="CS7" s="14"/>
      <c r="CT7" s="15"/>
      <c r="CU7" s="50"/>
      <c r="CV7" s="28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30"/>
      <c r="DP7" s="34"/>
      <c r="DQ7" s="35"/>
      <c r="DR7" s="35"/>
      <c r="DS7" s="36"/>
      <c r="DT7" s="28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30"/>
      <c r="EN7" s="13"/>
      <c r="EO7" s="14"/>
      <c r="EP7" s="14"/>
      <c r="EQ7" s="15"/>
    </row>
    <row r="8" spans="1:147" ht="15.75" customHeight="1" thickBot="1" x14ac:dyDescent="0.3">
      <c r="A8" s="50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  <c r="V8" s="37"/>
      <c r="W8" s="38"/>
      <c r="X8" s="38"/>
      <c r="Y8" s="39"/>
      <c r="Z8" s="28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30"/>
      <c r="AT8" s="16"/>
      <c r="AU8" s="17"/>
      <c r="AV8" s="17"/>
      <c r="AW8" s="18"/>
      <c r="AX8" s="50"/>
      <c r="AY8" s="28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30"/>
      <c r="BS8" s="37"/>
      <c r="BT8" s="38"/>
      <c r="BU8" s="38"/>
      <c r="BV8" s="39"/>
      <c r="BW8" s="28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30"/>
      <c r="CQ8" s="16"/>
      <c r="CR8" s="17"/>
      <c r="CS8" s="17"/>
      <c r="CT8" s="18"/>
      <c r="CU8" s="50"/>
      <c r="CV8" s="28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30"/>
      <c r="DP8" s="37"/>
      <c r="DQ8" s="38"/>
      <c r="DR8" s="38"/>
      <c r="DS8" s="39"/>
      <c r="DT8" s="28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30"/>
      <c r="EN8" s="16"/>
      <c r="EO8" s="17"/>
      <c r="EP8" s="17"/>
      <c r="EQ8" s="18"/>
    </row>
    <row r="9" spans="1:147" x14ac:dyDescent="0.25">
      <c r="A9" s="50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0"/>
      <c r="V9" s="40" t="s">
        <v>48</v>
      </c>
      <c r="W9" s="41"/>
      <c r="X9" s="41"/>
      <c r="Y9" s="42"/>
      <c r="Z9" s="28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30"/>
      <c r="AT9" s="40" t="s">
        <v>52</v>
      </c>
      <c r="AU9" s="41"/>
      <c r="AV9" s="41"/>
      <c r="AW9" s="42"/>
      <c r="AX9" s="50"/>
      <c r="AY9" s="28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30"/>
      <c r="BS9" s="40" t="s">
        <v>48</v>
      </c>
      <c r="BT9" s="41"/>
      <c r="BU9" s="41"/>
      <c r="BV9" s="42"/>
      <c r="BW9" s="28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30"/>
      <c r="CQ9" s="40" t="s">
        <v>52</v>
      </c>
      <c r="CR9" s="41"/>
      <c r="CS9" s="41"/>
      <c r="CT9" s="42"/>
      <c r="CU9" s="50"/>
      <c r="CV9" s="28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30"/>
      <c r="DP9" s="40" t="s">
        <v>48</v>
      </c>
      <c r="DQ9" s="41"/>
      <c r="DR9" s="41"/>
      <c r="DS9" s="42"/>
      <c r="DT9" s="28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30"/>
      <c r="EN9" s="40" t="s">
        <v>52</v>
      </c>
      <c r="EO9" s="41"/>
      <c r="EP9" s="41"/>
      <c r="EQ9" s="42"/>
    </row>
    <row r="10" spans="1:147" ht="15" customHeight="1" x14ac:dyDescent="0.25">
      <c r="A10" s="50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34">
        <f>GETPIVOTDATA("Cuenta de Destino",'Pesos de Transporte'!$C$8)</f>
        <v>2</v>
      </c>
      <c r="W10" s="35"/>
      <c r="X10" s="35"/>
      <c r="Y10" s="36"/>
      <c r="Z10" s="28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30"/>
      <c r="AT10" s="19" cm="1">
        <f t="array" aca="1" ref="AT10" ca="1">COUNTIF(Estatus_Llegada,"*Pendiente*")</f>
        <v>15</v>
      </c>
      <c r="AU10" s="20"/>
      <c r="AV10" s="20"/>
      <c r="AW10" s="21"/>
      <c r="AX10" s="50"/>
      <c r="AY10" s="28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30"/>
      <c r="BS10" s="34">
        <f>GETPIVOTDATA("Cuenta de Destino",'Pesos de Transporte'!$C$8)</f>
        <v>2</v>
      </c>
      <c r="BT10" s="35"/>
      <c r="BU10" s="35"/>
      <c r="BV10" s="36"/>
      <c r="BW10" s="28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30"/>
      <c r="CQ10" s="19" cm="1">
        <f t="array" aca="1" ref="CQ10" ca="1">COUNTIF(Estatus_Llegada,"*Pendiente*")</f>
        <v>15</v>
      </c>
      <c r="CR10" s="20"/>
      <c r="CS10" s="20"/>
      <c r="CT10" s="21"/>
      <c r="CU10" s="50"/>
      <c r="CV10" s="28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30"/>
      <c r="DP10" s="34">
        <f>GETPIVOTDATA("Cuenta de Destino",'Pesos de Transporte'!$C$8)</f>
        <v>2</v>
      </c>
      <c r="DQ10" s="35"/>
      <c r="DR10" s="35"/>
      <c r="DS10" s="36"/>
      <c r="DT10" s="28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30"/>
      <c r="EN10" s="19" cm="1">
        <f t="array" aca="1" ref="EN10" ca="1">COUNTIF(Estatus_Llegada,"*Pendiente*")</f>
        <v>15</v>
      </c>
      <c r="EO10" s="20"/>
      <c r="EP10" s="20"/>
      <c r="EQ10" s="21"/>
    </row>
    <row r="11" spans="1:147" ht="15" customHeight="1" x14ac:dyDescent="0.25">
      <c r="A11" s="50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0"/>
      <c r="V11" s="34"/>
      <c r="W11" s="35"/>
      <c r="X11" s="35"/>
      <c r="Y11" s="36"/>
      <c r="Z11" s="28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30"/>
      <c r="AT11" s="19"/>
      <c r="AU11" s="20"/>
      <c r="AV11" s="20"/>
      <c r="AW11" s="21"/>
      <c r="AX11" s="50"/>
      <c r="AY11" s="28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30"/>
      <c r="BS11" s="34"/>
      <c r="BT11" s="35"/>
      <c r="BU11" s="35"/>
      <c r="BV11" s="36"/>
      <c r="BW11" s="28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30"/>
      <c r="CQ11" s="19"/>
      <c r="CR11" s="20"/>
      <c r="CS11" s="20"/>
      <c r="CT11" s="21"/>
      <c r="CU11" s="50"/>
      <c r="CV11" s="28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30"/>
      <c r="DP11" s="34"/>
      <c r="DQ11" s="35"/>
      <c r="DR11" s="35"/>
      <c r="DS11" s="36"/>
      <c r="DT11" s="28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30"/>
      <c r="EN11" s="19"/>
      <c r="EO11" s="20"/>
      <c r="EP11" s="20"/>
      <c r="EQ11" s="21"/>
    </row>
    <row r="12" spans="1:147" ht="15" customHeight="1" x14ac:dyDescent="0.25">
      <c r="A12" s="50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0"/>
      <c r="V12" s="34"/>
      <c r="W12" s="35"/>
      <c r="X12" s="35"/>
      <c r="Y12" s="36"/>
      <c r="Z12" s="2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30"/>
      <c r="AT12" s="19"/>
      <c r="AU12" s="20"/>
      <c r="AV12" s="20"/>
      <c r="AW12" s="21"/>
      <c r="AX12" s="50"/>
      <c r="AY12" s="28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30"/>
      <c r="BS12" s="34"/>
      <c r="BT12" s="35"/>
      <c r="BU12" s="35"/>
      <c r="BV12" s="36"/>
      <c r="BW12" s="28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30"/>
      <c r="CQ12" s="19"/>
      <c r="CR12" s="20"/>
      <c r="CS12" s="20"/>
      <c r="CT12" s="21"/>
      <c r="CU12" s="50"/>
      <c r="CV12" s="28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30"/>
      <c r="DP12" s="34"/>
      <c r="DQ12" s="35"/>
      <c r="DR12" s="35"/>
      <c r="DS12" s="36"/>
      <c r="DT12" s="28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30"/>
      <c r="EN12" s="19"/>
      <c r="EO12" s="20"/>
      <c r="EP12" s="20"/>
      <c r="EQ12" s="21"/>
    </row>
    <row r="13" spans="1:147" ht="15" customHeight="1" x14ac:dyDescent="0.25">
      <c r="A13" s="50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0"/>
      <c r="V13" s="34"/>
      <c r="W13" s="35"/>
      <c r="X13" s="35"/>
      <c r="Y13" s="36"/>
      <c r="Z13" s="28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30"/>
      <c r="AT13" s="19"/>
      <c r="AU13" s="20"/>
      <c r="AV13" s="20"/>
      <c r="AW13" s="21"/>
      <c r="AX13" s="50"/>
      <c r="AY13" s="28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30"/>
      <c r="BS13" s="34"/>
      <c r="BT13" s="35"/>
      <c r="BU13" s="35"/>
      <c r="BV13" s="36"/>
      <c r="BW13" s="28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30"/>
      <c r="CQ13" s="19"/>
      <c r="CR13" s="20"/>
      <c r="CS13" s="20"/>
      <c r="CT13" s="21"/>
      <c r="CU13" s="50"/>
      <c r="CV13" s="28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30"/>
      <c r="DP13" s="34"/>
      <c r="DQ13" s="35"/>
      <c r="DR13" s="35"/>
      <c r="DS13" s="36"/>
      <c r="DT13" s="28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30"/>
      <c r="EN13" s="19"/>
      <c r="EO13" s="20"/>
      <c r="EP13" s="20"/>
      <c r="EQ13" s="21"/>
    </row>
    <row r="14" spans="1:147" ht="15.75" customHeight="1" thickBot="1" x14ac:dyDescent="0.3">
      <c r="A14" s="50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0"/>
      <c r="V14" s="37"/>
      <c r="W14" s="38"/>
      <c r="X14" s="38"/>
      <c r="Y14" s="39"/>
      <c r="Z14" s="28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30"/>
      <c r="AT14" s="22"/>
      <c r="AU14" s="23"/>
      <c r="AV14" s="23"/>
      <c r="AW14" s="24"/>
      <c r="AX14" s="50"/>
      <c r="AY14" s="28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30"/>
      <c r="BS14" s="37"/>
      <c r="BT14" s="38"/>
      <c r="BU14" s="38"/>
      <c r="BV14" s="39"/>
      <c r="BW14" s="28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30"/>
      <c r="CQ14" s="22"/>
      <c r="CR14" s="23"/>
      <c r="CS14" s="23"/>
      <c r="CT14" s="24"/>
      <c r="CU14" s="50"/>
      <c r="CV14" s="28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30"/>
      <c r="DP14" s="37"/>
      <c r="DQ14" s="38"/>
      <c r="DR14" s="38"/>
      <c r="DS14" s="39"/>
      <c r="DT14" s="28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30"/>
      <c r="EN14" s="22"/>
      <c r="EO14" s="23"/>
      <c r="EP14" s="23"/>
      <c r="EQ14" s="24"/>
    </row>
    <row r="15" spans="1:147" x14ac:dyDescent="0.25">
      <c r="A15" s="50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0"/>
      <c r="V15" s="40" t="s">
        <v>49</v>
      </c>
      <c r="W15" s="41"/>
      <c r="X15" s="41"/>
      <c r="Y15" s="42"/>
      <c r="Z15" s="28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30"/>
      <c r="AT15" s="40" t="s">
        <v>51</v>
      </c>
      <c r="AU15" s="41"/>
      <c r="AV15" s="41"/>
      <c r="AW15" s="42"/>
      <c r="AX15" s="50"/>
      <c r="AY15" s="28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30"/>
      <c r="BS15" s="40" t="s">
        <v>49</v>
      </c>
      <c r="BT15" s="41"/>
      <c r="BU15" s="41"/>
      <c r="BV15" s="42"/>
      <c r="BW15" s="28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30"/>
      <c r="CQ15" s="40" t="s">
        <v>51</v>
      </c>
      <c r="CR15" s="41"/>
      <c r="CS15" s="41"/>
      <c r="CT15" s="42"/>
      <c r="CU15" s="50"/>
      <c r="CV15" s="28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30"/>
      <c r="DP15" s="40" t="s">
        <v>49</v>
      </c>
      <c r="DQ15" s="41"/>
      <c r="DR15" s="41"/>
      <c r="DS15" s="42"/>
      <c r="DT15" s="28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30"/>
      <c r="EN15" s="40" t="s">
        <v>51</v>
      </c>
      <c r="EO15" s="41"/>
      <c r="EP15" s="41"/>
      <c r="EQ15" s="42"/>
    </row>
    <row r="16" spans="1:147" ht="15" customHeight="1" x14ac:dyDescent="0.25">
      <c r="A16" s="50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  <c r="V16" s="43">
        <f>V4/V10</f>
        <v>17</v>
      </c>
      <c r="W16" s="44"/>
      <c r="X16" s="44"/>
      <c r="Y16" s="45"/>
      <c r="Z16" s="28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30"/>
      <c r="AT16" s="19" cm="1">
        <f t="array" aca="1" ref="AT16" ca="1">COUNTIF(Estatus_Llegada,"Pendiente - Con Retraso")</f>
        <v>14</v>
      </c>
      <c r="AU16" s="20"/>
      <c r="AV16" s="20"/>
      <c r="AW16" s="21"/>
      <c r="AX16" s="50"/>
      <c r="AY16" s="28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30"/>
      <c r="BS16" s="43">
        <f>BS4/BS10</f>
        <v>17</v>
      </c>
      <c r="BT16" s="44"/>
      <c r="BU16" s="44"/>
      <c r="BV16" s="45"/>
      <c r="BW16" s="28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30"/>
      <c r="CQ16" s="19" cm="1">
        <f t="array" aca="1" ref="CQ16" ca="1">COUNTIF(Estatus_Llegada,"Pendiente - Con Retraso")</f>
        <v>14</v>
      </c>
      <c r="CR16" s="20"/>
      <c r="CS16" s="20"/>
      <c r="CT16" s="21"/>
      <c r="CU16" s="50"/>
      <c r="CV16" s="28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30"/>
      <c r="DP16" s="43">
        <f>DP4/DP10</f>
        <v>17</v>
      </c>
      <c r="DQ16" s="44"/>
      <c r="DR16" s="44"/>
      <c r="DS16" s="45"/>
      <c r="DT16" s="28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30"/>
      <c r="EN16" s="19" cm="1">
        <f t="array" aca="1" ref="EN16" ca="1">COUNTIF(Estatus_Llegada,"Pendiente - Con Retraso")</f>
        <v>14</v>
      </c>
      <c r="EO16" s="20"/>
      <c r="EP16" s="20"/>
      <c r="EQ16" s="21"/>
    </row>
    <row r="17" spans="1:147" ht="15" customHeight="1" x14ac:dyDescent="0.25">
      <c r="A17" s="50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  <c r="V17" s="43"/>
      <c r="W17" s="44"/>
      <c r="X17" s="44"/>
      <c r="Y17" s="45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  <c r="AT17" s="19"/>
      <c r="AU17" s="20"/>
      <c r="AV17" s="20"/>
      <c r="AW17" s="21"/>
      <c r="AX17" s="50"/>
      <c r="AY17" s="28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30"/>
      <c r="BS17" s="43"/>
      <c r="BT17" s="44"/>
      <c r="BU17" s="44"/>
      <c r="BV17" s="45"/>
      <c r="BW17" s="28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30"/>
      <c r="CQ17" s="19"/>
      <c r="CR17" s="20"/>
      <c r="CS17" s="20"/>
      <c r="CT17" s="21"/>
      <c r="CU17" s="50"/>
      <c r="CV17" s="28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30"/>
      <c r="DP17" s="43"/>
      <c r="DQ17" s="44"/>
      <c r="DR17" s="44"/>
      <c r="DS17" s="45"/>
      <c r="DT17" s="28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30"/>
      <c r="EN17" s="19"/>
      <c r="EO17" s="20"/>
      <c r="EP17" s="20"/>
      <c r="EQ17" s="21"/>
    </row>
    <row r="18" spans="1:147" ht="15" customHeight="1" x14ac:dyDescent="0.25">
      <c r="A18" s="50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  <c r="V18" s="43"/>
      <c r="W18" s="44"/>
      <c r="X18" s="44"/>
      <c r="Y18" s="45"/>
      <c r="Z18" s="28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30"/>
      <c r="AT18" s="19"/>
      <c r="AU18" s="20"/>
      <c r="AV18" s="20"/>
      <c r="AW18" s="21"/>
      <c r="AX18" s="50"/>
      <c r="AY18" s="28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30"/>
      <c r="BS18" s="43"/>
      <c r="BT18" s="44"/>
      <c r="BU18" s="44"/>
      <c r="BV18" s="45"/>
      <c r="BW18" s="28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30"/>
      <c r="CQ18" s="19"/>
      <c r="CR18" s="20"/>
      <c r="CS18" s="20"/>
      <c r="CT18" s="21"/>
      <c r="CU18" s="50"/>
      <c r="CV18" s="28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30"/>
      <c r="DP18" s="43"/>
      <c r="DQ18" s="44"/>
      <c r="DR18" s="44"/>
      <c r="DS18" s="45"/>
      <c r="DT18" s="28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30"/>
      <c r="EN18" s="19"/>
      <c r="EO18" s="20"/>
      <c r="EP18" s="20"/>
      <c r="EQ18" s="21"/>
    </row>
    <row r="19" spans="1:147" ht="15" customHeight="1" x14ac:dyDescent="0.25">
      <c r="A19" s="50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0"/>
      <c r="V19" s="43"/>
      <c r="W19" s="44"/>
      <c r="X19" s="44"/>
      <c r="Y19" s="45"/>
      <c r="Z19" s="28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  <c r="AT19" s="19"/>
      <c r="AU19" s="20"/>
      <c r="AV19" s="20"/>
      <c r="AW19" s="21"/>
      <c r="AX19" s="50"/>
      <c r="AY19" s="28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30"/>
      <c r="BS19" s="43"/>
      <c r="BT19" s="44"/>
      <c r="BU19" s="44"/>
      <c r="BV19" s="45"/>
      <c r="BW19" s="28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30"/>
      <c r="CQ19" s="19"/>
      <c r="CR19" s="20"/>
      <c r="CS19" s="20"/>
      <c r="CT19" s="21"/>
      <c r="CU19" s="50"/>
      <c r="CV19" s="28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30"/>
      <c r="DP19" s="43"/>
      <c r="DQ19" s="44"/>
      <c r="DR19" s="44"/>
      <c r="DS19" s="45"/>
      <c r="DT19" s="28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30"/>
      <c r="EN19" s="19"/>
      <c r="EO19" s="20"/>
      <c r="EP19" s="20"/>
      <c r="EQ19" s="21"/>
    </row>
    <row r="20" spans="1:147" ht="15.75" customHeight="1" thickBot="1" x14ac:dyDescent="0.3">
      <c r="A20" s="5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46"/>
      <c r="W20" s="47"/>
      <c r="X20" s="47"/>
      <c r="Y20" s="48"/>
      <c r="Z20" s="31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3"/>
      <c r="AT20" s="22"/>
      <c r="AU20" s="23"/>
      <c r="AV20" s="23"/>
      <c r="AW20" s="24"/>
      <c r="AX20" s="51"/>
      <c r="AY20" s="31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3"/>
      <c r="BS20" s="46"/>
      <c r="BT20" s="47"/>
      <c r="BU20" s="47"/>
      <c r="BV20" s="48"/>
      <c r="BW20" s="31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3"/>
      <c r="CQ20" s="22"/>
      <c r="CR20" s="23"/>
      <c r="CS20" s="23"/>
      <c r="CT20" s="24"/>
      <c r="CU20" s="51"/>
      <c r="CV20" s="31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3"/>
      <c r="DP20" s="46"/>
      <c r="DQ20" s="47"/>
      <c r="DR20" s="47"/>
      <c r="DS20" s="48"/>
      <c r="DT20" s="31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3"/>
      <c r="EN20" s="22"/>
      <c r="EO20" s="23"/>
      <c r="EP20" s="23"/>
      <c r="EQ20" s="24"/>
    </row>
  </sheetData>
  <mergeCells count="49">
    <mergeCell ref="EN16:EQ20"/>
    <mergeCell ref="B2:AW2"/>
    <mergeCell ref="CQ16:CT20"/>
    <mergeCell ref="CU1:CU20"/>
    <mergeCell ref="CV1:EQ1"/>
    <mergeCell ref="CV3:DO20"/>
    <mergeCell ref="DP3:DS3"/>
    <mergeCell ref="DT3:EM20"/>
    <mergeCell ref="EN3:EQ3"/>
    <mergeCell ref="DP4:DS8"/>
    <mergeCell ref="EN4:EQ8"/>
    <mergeCell ref="DP9:DS9"/>
    <mergeCell ref="EN9:EQ9"/>
    <mergeCell ref="DP10:DS14"/>
    <mergeCell ref="EN10:EQ14"/>
    <mergeCell ref="DP15:DS15"/>
    <mergeCell ref="EN15:EQ15"/>
    <mergeCell ref="DP16:DS20"/>
    <mergeCell ref="A1:A20"/>
    <mergeCell ref="AX1:AX20"/>
    <mergeCell ref="AY1:CT1"/>
    <mergeCell ref="AY3:BR20"/>
    <mergeCell ref="BS3:BV3"/>
    <mergeCell ref="BW3:CP20"/>
    <mergeCell ref="CQ3:CT3"/>
    <mergeCell ref="BS4:BV8"/>
    <mergeCell ref="CQ4:CT8"/>
    <mergeCell ref="BS9:BV9"/>
    <mergeCell ref="CQ9:CT9"/>
    <mergeCell ref="BS10:BV14"/>
    <mergeCell ref="CQ10:CT14"/>
    <mergeCell ref="BS15:BV15"/>
    <mergeCell ref="CQ15:CT15"/>
    <mergeCell ref="BS16:BV20"/>
    <mergeCell ref="B1:AW1"/>
    <mergeCell ref="AT4:AW8"/>
    <mergeCell ref="AT10:AW14"/>
    <mergeCell ref="AT16:AW20"/>
    <mergeCell ref="B3:U20"/>
    <mergeCell ref="Z3:AS20"/>
    <mergeCell ref="V4:Y8"/>
    <mergeCell ref="V3:Y3"/>
    <mergeCell ref="V10:Y14"/>
    <mergeCell ref="V16:Y20"/>
    <mergeCell ref="V15:Y15"/>
    <mergeCell ref="V9:Y9"/>
    <mergeCell ref="AT9:AW9"/>
    <mergeCell ref="AT15:AW15"/>
    <mergeCell ref="AT3:AW3"/>
  </mergeCells>
  <conditionalFormatting sqref="AT10:AW14 AT16:AW20 CQ16:CT20 EN16:EQ20">
    <cfRule type="expression" dxfId="37" priority="6">
      <formula>$AT$10=$AT$16</formula>
    </cfRule>
    <cfRule type="expression" dxfId="36" priority="7">
      <formula>$AT$16/$AT$10&gt;=0.5</formula>
    </cfRule>
  </conditionalFormatting>
  <conditionalFormatting sqref="CQ10:CT14">
    <cfRule type="expression" dxfId="35" priority="4">
      <formula>$AT$10=$AT$16</formula>
    </cfRule>
    <cfRule type="expression" dxfId="34" priority="5">
      <formula>$AT$16/$AT$10&gt;=0.5</formula>
    </cfRule>
  </conditionalFormatting>
  <conditionalFormatting sqref="EN10:EQ14">
    <cfRule type="expression" dxfId="33" priority="2">
      <formula>$AT$10=$AT$16</formula>
    </cfRule>
    <cfRule type="expression" dxfId="32" priority="3">
      <formula>$AT$16/$AT$10&gt;=0.5</formula>
    </cfRule>
  </conditionalFormatting>
  <conditionalFormatting sqref="B2:AW2">
    <cfRule type="containsText" dxfId="25" priority="1" operator="containsText" text="Promedio">
      <formula>NOT(ISERROR(SEARCH("Promedio",B2)))</formula>
    </cfRule>
  </conditionalFormatting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DE-E4D8-4742-805C-3A3D9A35347B}">
  <dimension ref="A7:E11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7.5703125" bestFit="1" customWidth="1"/>
    <col min="2" max="2" width="25.42578125" bestFit="1" customWidth="1"/>
    <col min="3" max="3" width="20.5703125" bestFit="1" customWidth="1"/>
    <col min="4" max="7" width="17.42578125" bestFit="1" customWidth="1"/>
    <col min="8" max="9" width="9.7109375" bestFit="1" customWidth="1"/>
    <col min="10" max="11" width="22.42578125" bestFit="1" customWidth="1"/>
  </cols>
  <sheetData>
    <row r="7" spans="1:5" ht="50.25" customHeight="1" x14ac:dyDescent="0.25"/>
    <row r="8" spans="1:5" x14ac:dyDescent="0.25">
      <c r="A8" s="6" t="s">
        <v>41</v>
      </c>
      <c r="B8" t="s">
        <v>42</v>
      </c>
      <c r="C8" s="6" t="s">
        <v>0</v>
      </c>
      <c r="D8" t="s">
        <v>44</v>
      </c>
      <c r="E8" t="s">
        <v>45</v>
      </c>
    </row>
    <row r="9" spans="1:5" x14ac:dyDescent="0.25">
      <c r="A9" s="7" t="s">
        <v>40</v>
      </c>
      <c r="B9" s="8">
        <v>1095.8857142857141</v>
      </c>
      <c r="C9" t="s">
        <v>18</v>
      </c>
      <c r="D9" s="9">
        <v>14</v>
      </c>
      <c r="E9" s="9">
        <v>1</v>
      </c>
    </row>
    <row r="10" spans="1:5" x14ac:dyDescent="0.25">
      <c r="A10" s="7" t="s">
        <v>43</v>
      </c>
      <c r="B10" s="8">
        <v>1095.8857142857141</v>
      </c>
      <c r="C10" t="s">
        <v>22</v>
      </c>
      <c r="D10" s="9">
        <v>20</v>
      </c>
      <c r="E10" s="9">
        <v>1</v>
      </c>
    </row>
    <row r="11" spans="1:5" x14ac:dyDescent="0.25">
      <c r="C11" t="s">
        <v>43</v>
      </c>
      <c r="D11" s="9">
        <v>34</v>
      </c>
      <c r="E11" s="9">
        <v>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532-6EEA-47A8-A682-FFED6B90A989}">
  <dimension ref="A1:M35"/>
  <sheetViews>
    <sheetView topLeftCell="F1" zoomScaleNormal="100" workbookViewId="0">
      <selection activeCell="M30" sqref="M30"/>
    </sheetView>
  </sheetViews>
  <sheetFormatPr baseColWidth="10" defaultColWidth="9.140625" defaultRowHeight="15" x14ac:dyDescent="0.25"/>
  <cols>
    <col min="1" max="1" width="29.85546875" customWidth="1"/>
    <col min="2" max="2" width="15.28515625" bestFit="1" customWidth="1"/>
    <col min="3" max="3" width="15.5703125" bestFit="1" customWidth="1"/>
    <col min="4" max="4" width="18.85546875" bestFit="1" customWidth="1"/>
    <col min="5" max="5" width="23.42578125" customWidth="1"/>
    <col min="6" max="6" width="9.28515625" bestFit="1" customWidth="1"/>
    <col min="7" max="7" width="19.42578125" bestFit="1" customWidth="1"/>
    <col min="8" max="8" width="15.5703125" customWidth="1"/>
    <col min="9" max="9" width="14.7109375" bestFit="1" customWidth="1"/>
    <col min="10" max="10" width="23.5703125" customWidth="1"/>
    <col min="11" max="11" width="15.5703125" customWidth="1"/>
    <col min="12" max="12" width="15.85546875" bestFit="1" customWidth="1"/>
    <col min="13" max="13" width="23.5703125" customWidth="1"/>
  </cols>
  <sheetData>
    <row r="1" spans="1:13" x14ac:dyDescent="0.25">
      <c r="A1" s="1" t="s">
        <v>0</v>
      </c>
      <c r="B1" s="1" t="s">
        <v>4</v>
      </c>
      <c r="C1" s="1" t="s">
        <v>14</v>
      </c>
      <c r="D1" s="2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2</v>
      </c>
      <c r="L1" s="1" t="s">
        <v>16</v>
      </c>
      <c r="M1" s="1" t="s">
        <v>17</v>
      </c>
    </row>
    <row r="2" spans="1:13" x14ac:dyDescent="0.25">
      <c r="A2" t="s">
        <v>18</v>
      </c>
      <c r="B2" s="3">
        <v>43891</v>
      </c>
      <c r="C2" t="s">
        <v>11</v>
      </c>
      <c r="D2" s="5">
        <v>1000</v>
      </c>
      <c r="E2" t="s">
        <v>25</v>
      </c>
      <c r="F2" s="4">
        <v>25</v>
      </c>
      <c r="G2" t="s">
        <v>40</v>
      </c>
      <c r="H2" s="4" t="s">
        <v>34</v>
      </c>
      <c r="I2" s="3">
        <v>43895</v>
      </c>
      <c r="J2" s="4" t="s">
        <v>31</v>
      </c>
      <c r="K2" s="4" t="s">
        <v>39</v>
      </c>
      <c r="L2" s="3">
        <v>43895</v>
      </c>
      <c r="M2" s="4" t="s">
        <v>31</v>
      </c>
    </row>
    <row r="3" spans="1:13" x14ac:dyDescent="0.25">
      <c r="A3" t="s">
        <v>18</v>
      </c>
      <c r="B3" s="3">
        <v>43936</v>
      </c>
      <c r="C3" t="s">
        <v>11</v>
      </c>
      <c r="D3" s="5">
        <v>600</v>
      </c>
      <c r="E3" t="s">
        <v>24</v>
      </c>
      <c r="F3" s="4">
        <v>16</v>
      </c>
      <c r="G3" t="s">
        <v>40</v>
      </c>
      <c r="H3" s="4" t="s">
        <v>34</v>
      </c>
      <c r="I3" s="3">
        <v>43941</v>
      </c>
      <c r="J3" s="4" t="s">
        <v>31</v>
      </c>
      <c r="K3" s="4" t="s">
        <v>38</v>
      </c>
      <c r="L3" s="3">
        <v>43941</v>
      </c>
      <c r="M3" s="4" t="s">
        <v>31</v>
      </c>
    </row>
    <row r="4" spans="1:13" x14ac:dyDescent="0.25">
      <c r="A4" t="s">
        <v>18</v>
      </c>
      <c r="B4" s="3">
        <v>43941</v>
      </c>
      <c r="C4" t="s">
        <v>11</v>
      </c>
      <c r="D4" s="5">
        <v>250</v>
      </c>
      <c r="E4" t="s">
        <v>24</v>
      </c>
      <c r="F4" s="4">
        <v>9</v>
      </c>
      <c r="G4" t="s">
        <v>40</v>
      </c>
      <c r="H4" s="4" t="s">
        <v>34</v>
      </c>
      <c r="I4" s="3">
        <v>43941</v>
      </c>
      <c r="J4" s="4" t="s">
        <v>31</v>
      </c>
      <c r="K4" s="4" t="s">
        <v>38</v>
      </c>
      <c r="L4" s="3">
        <v>43941</v>
      </c>
      <c r="M4" s="4" t="s">
        <v>31</v>
      </c>
    </row>
    <row r="5" spans="1:13" x14ac:dyDescent="0.25">
      <c r="A5" t="s">
        <v>18</v>
      </c>
      <c r="B5" s="3">
        <v>44110</v>
      </c>
      <c r="C5" t="s">
        <v>11</v>
      </c>
      <c r="D5" s="5">
        <v>700</v>
      </c>
      <c r="E5" t="s">
        <v>25</v>
      </c>
      <c r="F5" s="4">
        <v>23</v>
      </c>
      <c r="G5" t="s">
        <v>40</v>
      </c>
      <c r="H5" s="4" t="s">
        <v>34</v>
      </c>
      <c r="I5" s="3">
        <v>44114</v>
      </c>
      <c r="J5" s="4" t="s">
        <v>30</v>
      </c>
      <c r="K5" s="4" t="s">
        <v>39</v>
      </c>
      <c r="L5" s="3">
        <v>44114</v>
      </c>
      <c r="M5" s="4" t="s">
        <v>30</v>
      </c>
    </row>
    <row r="6" spans="1:13" x14ac:dyDescent="0.25">
      <c r="A6" t="s">
        <v>18</v>
      </c>
      <c r="B6" s="3">
        <v>44145</v>
      </c>
      <c r="C6" t="s">
        <v>10</v>
      </c>
      <c r="D6" s="5">
        <v>450</v>
      </c>
      <c r="E6" t="s">
        <v>24</v>
      </c>
      <c r="F6" s="4">
        <v>14</v>
      </c>
      <c r="G6" t="s">
        <v>40</v>
      </c>
      <c r="H6" s="4" t="s">
        <v>34</v>
      </c>
      <c r="I6" s="3">
        <v>44185</v>
      </c>
      <c r="J6" s="4" t="s">
        <v>32</v>
      </c>
      <c r="K6" s="4" t="s">
        <v>39</v>
      </c>
      <c r="L6" s="3">
        <v>44185</v>
      </c>
      <c r="M6" s="4" t="s">
        <v>32</v>
      </c>
    </row>
    <row r="7" spans="1:13" x14ac:dyDescent="0.25">
      <c r="A7" t="s">
        <v>18</v>
      </c>
      <c r="B7" s="3">
        <v>44176</v>
      </c>
      <c r="C7" t="s">
        <v>10</v>
      </c>
      <c r="D7" s="5">
        <v>1000</v>
      </c>
      <c r="E7" t="s">
        <v>25</v>
      </c>
      <c r="F7" s="4">
        <v>28</v>
      </c>
      <c r="G7" t="s">
        <v>40</v>
      </c>
      <c r="H7" s="4" t="s">
        <v>34</v>
      </c>
      <c r="I7" s="3">
        <v>44185</v>
      </c>
      <c r="J7" s="4" t="s">
        <v>32</v>
      </c>
      <c r="K7" s="4" t="s">
        <v>39</v>
      </c>
      <c r="L7" s="3">
        <v>44185</v>
      </c>
      <c r="M7" s="4" t="s">
        <v>32</v>
      </c>
    </row>
    <row r="8" spans="1:13" x14ac:dyDescent="0.25">
      <c r="A8" t="s">
        <v>18</v>
      </c>
      <c r="B8" s="3">
        <v>44176</v>
      </c>
      <c r="C8" t="s">
        <v>10</v>
      </c>
      <c r="D8" s="5">
        <v>2000</v>
      </c>
      <c r="E8" t="s">
        <v>25</v>
      </c>
      <c r="F8" s="4">
        <v>28</v>
      </c>
      <c r="G8" t="s">
        <v>40</v>
      </c>
      <c r="H8" s="4" t="s">
        <v>34</v>
      </c>
      <c r="I8" s="3">
        <v>44185</v>
      </c>
      <c r="J8" s="4" t="s">
        <v>32</v>
      </c>
      <c r="K8" s="4" t="s">
        <v>39</v>
      </c>
      <c r="L8" s="3">
        <v>44185</v>
      </c>
      <c r="M8" s="4" t="s">
        <v>32</v>
      </c>
    </row>
    <row r="9" spans="1:13" x14ac:dyDescent="0.25">
      <c r="A9" t="s">
        <v>19</v>
      </c>
      <c r="B9" s="3">
        <v>43923</v>
      </c>
      <c r="C9" t="s">
        <v>11</v>
      </c>
      <c r="D9" s="5">
        <v>2395</v>
      </c>
      <c r="E9" t="s">
        <v>3</v>
      </c>
      <c r="F9" s="4">
        <v>343</v>
      </c>
      <c r="G9" t="s">
        <v>12</v>
      </c>
      <c r="H9" s="4" t="s">
        <v>35</v>
      </c>
      <c r="I9" s="3">
        <v>43933</v>
      </c>
      <c r="J9" s="4" t="s">
        <v>31</v>
      </c>
      <c r="K9" s="4" t="s">
        <v>39</v>
      </c>
      <c r="L9" s="3">
        <v>43936</v>
      </c>
      <c r="M9" s="4" t="s">
        <v>31</v>
      </c>
    </row>
    <row r="10" spans="1:13" x14ac:dyDescent="0.25">
      <c r="A10" t="s">
        <v>19</v>
      </c>
      <c r="B10" s="3">
        <v>43954</v>
      </c>
      <c r="C10" t="s">
        <v>11</v>
      </c>
      <c r="D10" s="5">
        <v>1745.6268221574344</v>
      </c>
      <c r="E10" t="s">
        <v>3</v>
      </c>
      <c r="F10" s="4">
        <v>250</v>
      </c>
      <c r="G10" t="s">
        <v>12</v>
      </c>
      <c r="H10" s="4" t="s">
        <v>35</v>
      </c>
      <c r="I10" s="3">
        <v>43961</v>
      </c>
      <c r="J10" s="4" t="s">
        <v>31</v>
      </c>
      <c r="K10" s="4" t="s">
        <v>38</v>
      </c>
      <c r="L10" s="3">
        <v>43964</v>
      </c>
      <c r="M10" s="4" t="s">
        <v>30</v>
      </c>
    </row>
    <row r="11" spans="1:13" x14ac:dyDescent="0.25">
      <c r="A11" t="s">
        <v>19</v>
      </c>
      <c r="B11" s="3">
        <v>43960</v>
      </c>
      <c r="C11" t="s">
        <v>11</v>
      </c>
      <c r="D11" s="5">
        <v>907.72594752186592</v>
      </c>
      <c r="E11" t="s">
        <v>3</v>
      </c>
      <c r="F11" s="4">
        <v>130</v>
      </c>
      <c r="G11" t="s">
        <v>12</v>
      </c>
      <c r="H11" s="4" t="s">
        <v>35</v>
      </c>
      <c r="I11" s="3">
        <v>43961</v>
      </c>
      <c r="J11" s="4" t="s">
        <v>31</v>
      </c>
      <c r="K11" s="4" t="s">
        <v>38</v>
      </c>
      <c r="L11" s="3">
        <v>43964</v>
      </c>
      <c r="M11" s="4" t="s">
        <v>30</v>
      </c>
    </row>
    <row r="12" spans="1:13" x14ac:dyDescent="0.25">
      <c r="A12" t="s">
        <v>19</v>
      </c>
      <c r="B12" s="3">
        <v>43971</v>
      </c>
      <c r="C12" t="s">
        <v>11</v>
      </c>
      <c r="D12" s="5">
        <v>1955.1020408163265</v>
      </c>
      <c r="E12" t="s">
        <v>3</v>
      </c>
      <c r="F12" s="4">
        <v>280</v>
      </c>
      <c r="G12" t="s">
        <v>12</v>
      </c>
      <c r="H12" s="4" t="s">
        <v>35</v>
      </c>
      <c r="I12" s="3">
        <v>43973</v>
      </c>
      <c r="J12" s="4" t="s">
        <v>31</v>
      </c>
      <c r="K12" s="4" t="s">
        <v>39</v>
      </c>
      <c r="L12" s="3">
        <v>43976</v>
      </c>
      <c r="M12" s="4" t="s">
        <v>31</v>
      </c>
    </row>
    <row r="13" spans="1:13" x14ac:dyDescent="0.25">
      <c r="A13" t="s">
        <v>19</v>
      </c>
      <c r="B13" s="3">
        <v>44029</v>
      </c>
      <c r="C13" t="s">
        <v>11</v>
      </c>
      <c r="D13" s="5">
        <v>1326.6763848396502</v>
      </c>
      <c r="E13" t="s">
        <v>3</v>
      </c>
      <c r="F13" s="4">
        <v>190</v>
      </c>
      <c r="G13" t="s">
        <v>12</v>
      </c>
      <c r="H13" s="4" t="s">
        <v>35</v>
      </c>
      <c r="I13" s="3">
        <v>44032</v>
      </c>
      <c r="J13" s="4" t="s">
        <v>31</v>
      </c>
      <c r="K13" s="4" t="s">
        <v>39</v>
      </c>
      <c r="L13" s="3">
        <v>44035</v>
      </c>
      <c r="M13" s="4" t="s">
        <v>31</v>
      </c>
    </row>
    <row r="14" spans="1:13" x14ac:dyDescent="0.25">
      <c r="A14" t="s">
        <v>20</v>
      </c>
      <c r="B14" s="3">
        <v>44018</v>
      </c>
      <c r="C14" t="s">
        <v>11</v>
      </c>
      <c r="D14" s="5">
        <v>12360</v>
      </c>
      <c r="E14" t="s">
        <v>26</v>
      </c>
      <c r="F14" s="4">
        <v>15</v>
      </c>
      <c r="G14" t="s">
        <v>40</v>
      </c>
      <c r="H14" s="4" t="s">
        <v>36</v>
      </c>
      <c r="I14" s="3">
        <v>44019</v>
      </c>
      <c r="J14" s="4" t="s">
        <v>31</v>
      </c>
      <c r="K14" s="4" t="s">
        <v>37</v>
      </c>
      <c r="L14" s="3">
        <v>44024</v>
      </c>
      <c r="M14" s="4" t="s">
        <v>31</v>
      </c>
    </row>
    <row r="15" spans="1:13" x14ac:dyDescent="0.25">
      <c r="A15" t="s">
        <v>20</v>
      </c>
      <c r="B15" s="3">
        <v>44053</v>
      </c>
      <c r="C15" t="s">
        <v>11</v>
      </c>
      <c r="D15" s="5">
        <v>920</v>
      </c>
      <c r="E15" t="s">
        <v>27</v>
      </c>
      <c r="F15" s="4">
        <v>23</v>
      </c>
      <c r="G15" t="s">
        <v>40</v>
      </c>
      <c r="H15" s="4" t="s">
        <v>36</v>
      </c>
      <c r="I15" s="3">
        <v>44059</v>
      </c>
      <c r="J15" s="4" t="s">
        <v>31</v>
      </c>
      <c r="K15" s="4" t="s">
        <v>37</v>
      </c>
      <c r="L15" s="3">
        <v>44034</v>
      </c>
      <c r="M15" s="4" t="s">
        <v>30</v>
      </c>
    </row>
    <row r="16" spans="1:13" x14ac:dyDescent="0.25">
      <c r="A16" t="s">
        <v>20</v>
      </c>
      <c r="B16" s="3">
        <v>44058</v>
      </c>
      <c r="C16" t="s">
        <v>11</v>
      </c>
      <c r="D16" s="5">
        <v>11945</v>
      </c>
      <c r="E16" t="s">
        <v>26</v>
      </c>
      <c r="F16" s="4">
        <v>11</v>
      </c>
      <c r="G16" t="s">
        <v>40</v>
      </c>
      <c r="H16" s="4" t="s">
        <v>36</v>
      </c>
      <c r="I16" s="3">
        <v>44059</v>
      </c>
      <c r="J16" s="4" t="s">
        <v>31</v>
      </c>
      <c r="K16" s="4" t="s">
        <v>39</v>
      </c>
      <c r="L16" s="3">
        <v>44066</v>
      </c>
      <c r="M16" s="4" t="s">
        <v>30</v>
      </c>
    </row>
    <row r="17" spans="1:13" x14ac:dyDescent="0.25">
      <c r="A17" t="s">
        <v>20</v>
      </c>
      <c r="B17" s="3">
        <v>44124</v>
      </c>
      <c r="C17" t="s">
        <v>11</v>
      </c>
      <c r="D17" s="5">
        <v>15860</v>
      </c>
      <c r="E17" t="s">
        <v>26</v>
      </c>
      <c r="F17" s="4">
        <v>17</v>
      </c>
      <c r="G17" t="s">
        <v>40</v>
      </c>
      <c r="H17" s="4" t="s">
        <v>36</v>
      </c>
      <c r="I17" s="3">
        <v>44126</v>
      </c>
      <c r="J17" s="4" t="s">
        <v>31</v>
      </c>
      <c r="K17" s="4" t="s">
        <v>34</v>
      </c>
      <c r="L17" s="3">
        <v>44132</v>
      </c>
      <c r="M17" s="4" t="s">
        <v>31</v>
      </c>
    </row>
    <row r="18" spans="1:13" x14ac:dyDescent="0.25">
      <c r="A18" t="s">
        <v>20</v>
      </c>
      <c r="B18" s="3">
        <v>44166</v>
      </c>
      <c r="C18" t="s">
        <v>10</v>
      </c>
      <c r="D18" s="5">
        <v>6200</v>
      </c>
      <c r="E18" t="s">
        <v>29</v>
      </c>
      <c r="F18" s="4">
        <v>3</v>
      </c>
      <c r="G18" t="s">
        <v>40</v>
      </c>
      <c r="H18" s="4" t="s">
        <v>36</v>
      </c>
      <c r="I18" s="3">
        <v>44170</v>
      </c>
      <c r="J18" s="4" t="s">
        <v>32</v>
      </c>
      <c r="K18" s="4" t="s">
        <v>39</v>
      </c>
      <c r="L18" s="3">
        <v>44177</v>
      </c>
      <c r="M18" s="4" t="s">
        <v>32</v>
      </c>
    </row>
    <row r="19" spans="1:13" x14ac:dyDescent="0.25">
      <c r="A19" t="s">
        <v>20</v>
      </c>
      <c r="B19" s="3">
        <v>43833</v>
      </c>
      <c r="C19" t="s">
        <v>10</v>
      </c>
      <c r="D19" s="5">
        <v>10930</v>
      </c>
      <c r="E19" t="s">
        <v>26</v>
      </c>
      <c r="F19" s="4">
        <v>12</v>
      </c>
      <c r="G19" t="s">
        <v>40</v>
      </c>
      <c r="H19" s="4" t="s">
        <v>36</v>
      </c>
      <c r="I19" s="3">
        <v>44211</v>
      </c>
      <c r="J19" s="4" t="s">
        <v>32</v>
      </c>
      <c r="K19" s="4" t="s">
        <v>39</v>
      </c>
      <c r="L19" s="3">
        <v>44217</v>
      </c>
      <c r="M19" s="4" t="s">
        <v>32</v>
      </c>
    </row>
    <row r="20" spans="1:13" x14ac:dyDescent="0.25">
      <c r="A20" t="s">
        <v>20</v>
      </c>
      <c r="B20" s="3">
        <v>43845</v>
      </c>
      <c r="C20" t="s">
        <v>10</v>
      </c>
      <c r="D20" s="5">
        <v>5460</v>
      </c>
      <c r="E20" t="s">
        <v>29</v>
      </c>
      <c r="F20" s="4">
        <v>2</v>
      </c>
      <c r="G20" t="s">
        <v>40</v>
      </c>
      <c r="H20" s="4" t="s">
        <v>36</v>
      </c>
      <c r="I20" s="3">
        <v>44211</v>
      </c>
      <c r="J20" s="4" t="s">
        <v>32</v>
      </c>
      <c r="K20" s="4" t="s">
        <v>39</v>
      </c>
      <c r="L20" s="3">
        <v>44217</v>
      </c>
      <c r="M20" s="4" t="s">
        <v>32</v>
      </c>
    </row>
    <row r="21" spans="1:13" x14ac:dyDescent="0.25">
      <c r="A21" t="s">
        <v>21</v>
      </c>
      <c r="B21" s="3">
        <v>44080</v>
      </c>
      <c r="C21" t="s">
        <v>11</v>
      </c>
      <c r="D21" s="5">
        <v>7230</v>
      </c>
      <c r="E21" t="s">
        <v>28</v>
      </c>
      <c r="F21" s="4">
        <v>430</v>
      </c>
      <c r="G21" t="s">
        <v>13</v>
      </c>
      <c r="H21" s="4" t="s">
        <v>37</v>
      </c>
      <c r="I21" s="3">
        <v>44081</v>
      </c>
      <c r="J21" s="4" t="s">
        <v>31</v>
      </c>
      <c r="K21" s="4" t="s">
        <v>39</v>
      </c>
      <c r="L21" s="3">
        <v>44081</v>
      </c>
      <c r="M21" s="4" t="s">
        <v>31</v>
      </c>
    </row>
    <row r="22" spans="1:13" x14ac:dyDescent="0.25">
      <c r="A22" t="s">
        <v>21</v>
      </c>
      <c r="B22" s="3">
        <v>44119</v>
      </c>
      <c r="C22" t="s">
        <v>11</v>
      </c>
      <c r="D22" s="5">
        <v>6587</v>
      </c>
      <c r="E22" t="s">
        <v>28</v>
      </c>
      <c r="F22" s="4">
        <v>450</v>
      </c>
      <c r="G22" t="s">
        <v>13</v>
      </c>
      <c r="H22" s="4" t="s">
        <v>38</v>
      </c>
      <c r="I22" s="3">
        <v>44120</v>
      </c>
      <c r="J22" s="4" t="s">
        <v>31</v>
      </c>
      <c r="K22" s="4" t="s">
        <v>39</v>
      </c>
      <c r="L22" s="3">
        <v>44120</v>
      </c>
      <c r="M22" s="4" t="s">
        <v>31</v>
      </c>
    </row>
    <row r="23" spans="1:13" x14ac:dyDescent="0.25">
      <c r="A23" t="s">
        <v>21</v>
      </c>
      <c r="B23" s="3">
        <v>44185</v>
      </c>
      <c r="C23" t="s">
        <v>10</v>
      </c>
      <c r="D23" s="5">
        <v>3900</v>
      </c>
      <c r="E23" t="s">
        <v>28</v>
      </c>
      <c r="F23" s="4">
        <v>390</v>
      </c>
      <c r="G23" t="s">
        <v>13</v>
      </c>
      <c r="H23" s="4" t="s">
        <v>36</v>
      </c>
      <c r="I23" s="3">
        <v>44187</v>
      </c>
      <c r="J23" s="4" t="s">
        <v>32</v>
      </c>
      <c r="K23" s="4" t="s">
        <v>39</v>
      </c>
      <c r="L23" s="3">
        <v>44187</v>
      </c>
      <c r="M23" s="4" t="s">
        <v>32</v>
      </c>
    </row>
    <row r="24" spans="1:13" x14ac:dyDescent="0.25">
      <c r="A24" t="s">
        <v>22</v>
      </c>
      <c r="B24" s="3">
        <v>43922</v>
      </c>
      <c r="C24" t="s">
        <v>11</v>
      </c>
      <c r="D24" s="5">
        <v>916.12500000000011</v>
      </c>
      <c r="E24" t="s">
        <v>23</v>
      </c>
      <c r="F24" s="4">
        <v>25</v>
      </c>
      <c r="G24" t="s">
        <v>40</v>
      </c>
      <c r="H24" s="4" t="s">
        <v>39</v>
      </c>
      <c r="I24" s="3">
        <v>43926</v>
      </c>
      <c r="J24" s="4" t="s">
        <v>31</v>
      </c>
      <c r="K24" s="4" t="s">
        <v>34</v>
      </c>
      <c r="L24" s="3">
        <v>43926</v>
      </c>
      <c r="M24" s="4" t="s">
        <v>31</v>
      </c>
    </row>
    <row r="25" spans="1:13" x14ac:dyDescent="0.25">
      <c r="A25" t="s">
        <v>22</v>
      </c>
      <c r="B25" s="3">
        <v>43958</v>
      </c>
      <c r="C25" t="s">
        <v>11</v>
      </c>
      <c r="D25" s="5">
        <v>854.4</v>
      </c>
      <c r="E25" t="s">
        <v>23</v>
      </c>
      <c r="F25" s="4">
        <v>30</v>
      </c>
      <c r="G25" t="s">
        <v>40</v>
      </c>
      <c r="H25" s="4" t="s">
        <v>39</v>
      </c>
      <c r="I25" s="3">
        <v>43961</v>
      </c>
      <c r="J25" s="4" t="s">
        <v>31</v>
      </c>
      <c r="K25" s="4" t="s">
        <v>35</v>
      </c>
      <c r="L25" s="3">
        <v>43961</v>
      </c>
      <c r="M25" s="4" t="s">
        <v>31</v>
      </c>
    </row>
    <row r="26" spans="1:13" x14ac:dyDescent="0.25">
      <c r="A26" t="s">
        <v>22</v>
      </c>
      <c r="B26" s="3">
        <v>43971</v>
      </c>
      <c r="C26" t="s">
        <v>11</v>
      </c>
      <c r="D26" s="5">
        <v>884.2156521739131</v>
      </c>
      <c r="E26" t="s">
        <v>23</v>
      </c>
      <c r="F26" s="4">
        <v>28</v>
      </c>
      <c r="G26" t="s">
        <v>40</v>
      </c>
      <c r="H26" s="4" t="s">
        <v>39</v>
      </c>
      <c r="I26" s="3">
        <v>43973</v>
      </c>
      <c r="J26" s="4" t="s">
        <v>31</v>
      </c>
      <c r="K26" s="4" t="s">
        <v>36</v>
      </c>
      <c r="L26" s="3">
        <v>43973</v>
      </c>
      <c r="M26" s="4" t="s">
        <v>31</v>
      </c>
    </row>
    <row r="27" spans="1:13" x14ac:dyDescent="0.25">
      <c r="A27" t="s">
        <v>22</v>
      </c>
      <c r="B27" s="3">
        <v>44165</v>
      </c>
      <c r="C27" t="s">
        <v>11</v>
      </c>
      <c r="D27" s="5">
        <v>645.88571428571424</v>
      </c>
      <c r="E27" t="s">
        <v>23</v>
      </c>
      <c r="F27" s="4">
        <v>20</v>
      </c>
      <c r="G27" t="s">
        <v>40</v>
      </c>
      <c r="H27" s="4" t="s">
        <v>39</v>
      </c>
      <c r="I27" s="3">
        <v>44170</v>
      </c>
      <c r="J27" s="4" t="s">
        <v>31</v>
      </c>
      <c r="K27" s="4" t="s">
        <v>38</v>
      </c>
      <c r="L27" s="3">
        <v>44170</v>
      </c>
      <c r="M27" s="4" t="s">
        <v>31</v>
      </c>
    </row>
    <row r="28" spans="1:13" x14ac:dyDescent="0.25">
      <c r="A28" t="s">
        <v>22</v>
      </c>
      <c r="B28" s="3">
        <v>44172</v>
      </c>
      <c r="C28" t="s">
        <v>10</v>
      </c>
      <c r="D28" s="5">
        <v>614.77714285714285</v>
      </c>
      <c r="E28" t="s">
        <v>23</v>
      </c>
      <c r="F28" s="4">
        <v>18</v>
      </c>
      <c r="G28" t="s">
        <v>40</v>
      </c>
      <c r="H28" s="4" t="s">
        <v>39</v>
      </c>
      <c r="I28" s="3">
        <v>44174</v>
      </c>
      <c r="J28" s="4" t="s">
        <v>33</v>
      </c>
      <c r="K28" s="4" t="s">
        <v>37</v>
      </c>
      <c r="L28" s="3">
        <v>44174</v>
      </c>
      <c r="M28" s="4" t="s">
        <v>32</v>
      </c>
    </row>
    <row r="29" spans="1:13" x14ac:dyDescent="0.25">
      <c r="A29" t="s">
        <v>22</v>
      </c>
      <c r="B29" s="3">
        <v>44206</v>
      </c>
      <c r="C29" t="s">
        <v>10</v>
      </c>
      <c r="D29" s="5">
        <v>174.56268221574345</v>
      </c>
      <c r="E29" t="s">
        <v>23</v>
      </c>
      <c r="F29" s="4">
        <v>25</v>
      </c>
      <c r="G29" t="s">
        <v>40</v>
      </c>
      <c r="H29" s="4" t="s">
        <v>35</v>
      </c>
      <c r="I29" s="3">
        <v>44208</v>
      </c>
      <c r="J29" s="4" t="s">
        <v>32</v>
      </c>
      <c r="K29" s="4" t="s">
        <v>34</v>
      </c>
      <c r="L29" s="3">
        <v>44208</v>
      </c>
      <c r="M29" s="4" t="s">
        <v>33</v>
      </c>
    </row>
    <row r="30" spans="1:13" x14ac:dyDescent="0.25">
      <c r="A30" t="s">
        <v>22</v>
      </c>
      <c r="B30" s="3">
        <v>44218</v>
      </c>
      <c r="C30" t="s">
        <v>10</v>
      </c>
      <c r="D30" s="5">
        <v>251.37026239067058</v>
      </c>
      <c r="E30" t="s">
        <v>23</v>
      </c>
      <c r="F30" s="4">
        <v>36</v>
      </c>
      <c r="G30" t="s">
        <v>40</v>
      </c>
      <c r="H30" s="4" t="s">
        <v>35</v>
      </c>
      <c r="I30" s="3">
        <v>44220</v>
      </c>
      <c r="J30" s="4" t="s">
        <v>32</v>
      </c>
      <c r="K30" s="4" t="s">
        <v>39</v>
      </c>
      <c r="L30" s="3">
        <v>44220</v>
      </c>
      <c r="M30" s="4" t="s">
        <v>32</v>
      </c>
    </row>
    <row r="31" spans="1:13" x14ac:dyDescent="0.25">
      <c r="A31" t="s">
        <v>22</v>
      </c>
      <c r="B31" s="3">
        <v>44218</v>
      </c>
      <c r="C31" t="s">
        <v>10</v>
      </c>
      <c r="D31" s="5">
        <v>251.37026239067058</v>
      </c>
      <c r="E31" t="s">
        <v>23</v>
      </c>
      <c r="F31" s="4">
        <v>100</v>
      </c>
      <c r="G31" t="s">
        <v>40</v>
      </c>
      <c r="H31" s="4" t="s">
        <v>35</v>
      </c>
      <c r="I31" s="3">
        <v>44220</v>
      </c>
      <c r="J31" s="4" t="s">
        <v>32</v>
      </c>
      <c r="K31" s="4" t="s">
        <v>36</v>
      </c>
      <c r="L31" s="3">
        <v>44220</v>
      </c>
      <c r="M31" s="4" t="s">
        <v>32</v>
      </c>
    </row>
    <row r="32" spans="1:13" x14ac:dyDescent="0.25">
      <c r="A32" t="s">
        <v>22</v>
      </c>
      <c r="B32" s="3">
        <v>44218</v>
      </c>
      <c r="C32" t="s">
        <v>10</v>
      </c>
      <c r="D32" s="5">
        <v>251.37026239067058</v>
      </c>
      <c r="E32" t="s">
        <v>23</v>
      </c>
      <c r="F32" s="4">
        <v>100</v>
      </c>
      <c r="G32" t="s">
        <v>40</v>
      </c>
      <c r="H32" s="4" t="s">
        <v>35</v>
      </c>
      <c r="I32" s="3">
        <v>44220</v>
      </c>
      <c r="J32" s="4" t="s">
        <v>32</v>
      </c>
      <c r="K32" s="4" t="s">
        <v>38</v>
      </c>
      <c r="L32" s="3">
        <v>44220</v>
      </c>
      <c r="M32" s="4" t="s">
        <v>32</v>
      </c>
    </row>
    <row r="33" spans="1:13" x14ac:dyDescent="0.25">
      <c r="A33" t="s">
        <v>18</v>
      </c>
      <c r="B33" s="3">
        <v>44218</v>
      </c>
      <c r="C33" t="s">
        <v>10</v>
      </c>
      <c r="D33" s="5">
        <v>200</v>
      </c>
      <c r="E33" t="s">
        <v>23</v>
      </c>
      <c r="F33" s="4">
        <v>100</v>
      </c>
      <c r="G33" t="s">
        <v>40</v>
      </c>
      <c r="H33" s="4" t="s">
        <v>35</v>
      </c>
      <c r="I33" s="3">
        <v>44220</v>
      </c>
      <c r="J33" s="4" t="s">
        <v>32</v>
      </c>
      <c r="K33" s="4" t="s">
        <v>38</v>
      </c>
      <c r="L33" s="3">
        <v>44220</v>
      </c>
      <c r="M33" s="4" t="s">
        <v>32</v>
      </c>
    </row>
    <row r="34" spans="1:13" x14ac:dyDescent="0.25">
      <c r="A34" t="s">
        <v>18</v>
      </c>
      <c r="B34" s="3">
        <v>44218</v>
      </c>
      <c r="C34" t="s">
        <v>10</v>
      </c>
      <c r="D34" s="5">
        <v>200</v>
      </c>
      <c r="E34" t="s">
        <v>23</v>
      </c>
      <c r="F34" s="4">
        <v>100</v>
      </c>
      <c r="G34" t="s">
        <v>40</v>
      </c>
      <c r="H34" s="4" t="s">
        <v>35</v>
      </c>
      <c r="I34" s="3">
        <v>44220</v>
      </c>
      <c r="J34" s="4" t="s">
        <v>32</v>
      </c>
      <c r="K34" s="4" t="s">
        <v>38</v>
      </c>
      <c r="L34" s="3">
        <v>44220</v>
      </c>
      <c r="M34" s="4" t="s">
        <v>32</v>
      </c>
    </row>
    <row r="35" spans="1:13" x14ac:dyDescent="0.25">
      <c r="A35" t="s">
        <v>18</v>
      </c>
      <c r="B35" s="3">
        <v>44218</v>
      </c>
      <c r="C35" t="s">
        <v>10</v>
      </c>
      <c r="D35" s="5">
        <v>200</v>
      </c>
      <c r="E35" t="s">
        <v>23</v>
      </c>
      <c r="F35" s="4">
        <v>100</v>
      </c>
      <c r="G35" t="s">
        <v>40</v>
      </c>
      <c r="H35" s="4" t="s">
        <v>35</v>
      </c>
      <c r="I35" s="3">
        <v>44220</v>
      </c>
      <c r="J35" s="4" t="s">
        <v>32</v>
      </c>
      <c r="K35" s="4" t="s">
        <v>38</v>
      </c>
      <c r="L35" s="3">
        <v>44220</v>
      </c>
      <c r="M35" s="4" t="s">
        <v>32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BE1C4-7A69-4DC6-9C7E-1B4B2AD12C86}"/>
</file>

<file path=customXml/itemProps2.xml><?xml version="1.0" encoding="utf-8"?>
<ds:datastoreItem xmlns:ds="http://schemas.openxmlformats.org/officeDocument/2006/customXml" ds:itemID="{672D9750-984C-4E6F-BB19-37852F703303}"/>
</file>

<file path=customXml/itemProps3.xml><?xml version="1.0" encoding="utf-8"?>
<ds:datastoreItem xmlns:ds="http://schemas.openxmlformats.org/officeDocument/2006/customXml" ds:itemID="{437FFED9-2EC5-44D8-809D-AFD8976C5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Dashboard</vt:lpstr>
      <vt:lpstr>Pesos de Transporte</vt:lpstr>
      <vt:lpstr>Control de 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2021-08-11T15:04:05Z</dcterms:created>
  <dcterms:modified xsi:type="dcterms:W3CDTF">2021-09-08T19:36:19Z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