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olors2.xml" ContentType="application/vnd.ms-office.chartcolorstyle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lura Cursos\Proyecto Transporte de Carga\"/>
    </mc:Choice>
  </mc:AlternateContent>
  <xr:revisionPtr revIDLastSave="0" documentId="13_ncr:1_{46BF4ED0-4CDE-41EE-82C1-D4FA9390201D}" xr6:coauthVersionLast="47" xr6:coauthVersionMax="47" xr10:uidLastSave="{00000000-0000-0000-0000-000000000000}"/>
  <bookViews>
    <workbookView xWindow="20370" yWindow="-120" windowWidth="20640" windowHeight="11760" xr2:uid="{CD525302-1B9C-42BA-910D-69804DEB1A14}"/>
  </bookViews>
  <sheets>
    <sheet name="Dashboard" sheetId="5" r:id="rId1"/>
    <sheet name="Valores de Contratos" sheetId="2" r:id="rId2"/>
    <sheet name="Pesos de Transporte" sheetId="4" r:id="rId3"/>
    <sheet name="Control de Envios" sheetId="1" r:id="rId4"/>
  </sheets>
  <definedNames>
    <definedName name="Estatus_Llegada">OFFSET('Control de Envios'!$M$1,0,0,COUNTA('Control de Envios'!$M:$M),1)</definedName>
    <definedName name="Estatus_Salida">OFFSET('Control de Envios'!$J$1,0,0,COUNTA('Control de Envios'!$J:$J),1)</definedName>
    <definedName name="NativeTimeline_Fecha_Contrato">#N/A</definedName>
    <definedName name="OrigenDatos">OFFSET('Control de Envios'!$A$1,0,0,COUNTA('Control de Envios'!$A:$A),13)</definedName>
    <definedName name="SegmentaciónDeDatos_Cliente">#N/A</definedName>
  </definedNames>
  <calcPr calcId="191029"/>
  <pivotCaches>
    <pivotCache cacheId="2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7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15" i="5" l="1" a="1"/>
  <c r="AS15" i="5" s="1"/>
  <c r="AS9" i="5" a="1"/>
  <c r="AS9" i="5" s="1"/>
  <c r="U9" i="5"/>
  <c r="U3" i="5"/>
  <c r="AS3" i="5"/>
  <c r="U15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<sst xmlns="http://schemas.openxmlformats.org/spreadsheetml/2006/main" count="307" uniqueCount="53">
  <si>
    <t>Cliente</t>
  </si>
  <si>
    <t>Peso (Kg)</t>
  </si>
  <si>
    <t>Destino</t>
  </si>
  <si>
    <t>Carne Congelada</t>
  </si>
  <si>
    <t>Fecha Contrato</t>
  </si>
  <si>
    <t>Valor del Contrato</t>
  </si>
  <si>
    <t>Tipo de la Carga</t>
  </si>
  <si>
    <t>Tipo de Vehículo</t>
  </si>
  <si>
    <t>Origen</t>
  </si>
  <si>
    <t>Fecha de Salida</t>
  </si>
  <si>
    <t>Abierto</t>
  </si>
  <si>
    <t>Cerrado</t>
  </si>
  <si>
    <t>Camión frigorífico</t>
  </si>
  <si>
    <t>Camión Cerrado</t>
  </si>
  <si>
    <t>Estatus Contrato</t>
  </si>
  <si>
    <t>Estatus de Salida</t>
  </si>
  <si>
    <t>Fecha de Llegada</t>
  </si>
  <si>
    <t>Estatus de Llegada</t>
  </si>
  <si>
    <t>Librería Muchas Letras</t>
  </si>
  <si>
    <t>Figrorífico Mucho Frío</t>
  </si>
  <si>
    <t>Tecnología Vieja</t>
  </si>
  <si>
    <t>Eletrónica CortoCircuito</t>
  </si>
  <si>
    <t>Papelería Sin Papel</t>
  </si>
  <si>
    <t>Artículos de Papelería</t>
  </si>
  <si>
    <t>Libros</t>
  </si>
  <si>
    <t>Material de Oficina</t>
  </si>
  <si>
    <t>Notebook</t>
  </si>
  <si>
    <t>Smart TV</t>
  </si>
  <si>
    <t>Muebles de cocina</t>
  </si>
  <si>
    <t>Teléfono Móvil</t>
  </si>
  <si>
    <t>Completa - Con Retraso</t>
  </si>
  <si>
    <t>Completa - Puntual</t>
  </si>
  <si>
    <t>Pendiente - Con Retraso</t>
  </si>
  <si>
    <t>Pendiente - Puntual</t>
  </si>
  <si>
    <t>Sucursal 1</t>
  </si>
  <si>
    <t>Sucursal 3</t>
  </si>
  <si>
    <t>Sucursal 4</t>
  </si>
  <si>
    <t>Sucursal 6</t>
  </si>
  <si>
    <t>Sucursal 5</t>
  </si>
  <si>
    <t>Sucursal 2</t>
  </si>
  <si>
    <t>Utilitario</t>
  </si>
  <si>
    <t>Etiquetas de fila</t>
  </si>
  <si>
    <t>Suma de Valor del Contrato</t>
  </si>
  <si>
    <t>Total general</t>
  </si>
  <si>
    <t>Suma de Peso (Kg)</t>
  </si>
  <si>
    <t>Cuenta de Destino</t>
  </si>
  <si>
    <t>Suma Peso (Kg)</t>
  </si>
  <si>
    <t>Dashboard de Transporte</t>
  </si>
  <si>
    <t>Total Viajes</t>
  </si>
  <si>
    <t>Promedio de Peso</t>
  </si>
  <si>
    <t>Valor Contrato</t>
  </si>
  <si>
    <t>Llegadas Retrasadas</t>
  </si>
  <si>
    <t>Llegadas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</si>
</sst>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NumberFormat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47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1/relationships/timelineCache" Target="timelineCaches/timeline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Carga.xlsx]Pesos de Transporte!TablaDinámica5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'Pesos de Transporte'!$B$8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5A-4A51-9274-ABDB1B75EF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5A-4A51-9274-ABDB1B75EF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25A-4A51-9274-ABDB1B75EF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25A-4A51-9274-ABDB1B75EF1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25A-4A51-9274-ABDB1B75EF1D}"/>
              </c:ext>
            </c:extLst>
          </c:dPt>
          <c:cat>
            <c:strRef>
              <c:f>'Pesos de Transporte'!$A$9:$A$12</c:f>
              <c:strCache>
                <c:ptCount val="3"/>
                <c:pt idx="0">
                  <c:v>Camión Cerrado</c:v>
                </c:pt>
                <c:pt idx="1">
                  <c:v>Camión frigorífico</c:v>
                </c:pt>
                <c:pt idx="2">
                  <c:v>Utilitario</c:v>
                </c:pt>
              </c:strCache>
            </c:strRef>
          </c:cat>
          <c:val>
            <c:numRef>
              <c:f>'Pesos de Transporte'!$B$9:$B$12</c:f>
              <c:numCache>
                <c:formatCode>_("R$"* #,##0.00_);_("R$"* \(#,##0.00\);_("R$"* "-"??_);_(@_)</c:formatCode>
                <c:ptCount val="3"/>
                <c:pt idx="0">
                  <c:v>13817</c:v>
                </c:pt>
                <c:pt idx="1">
                  <c:v>5935.131195335277</c:v>
                </c:pt>
                <c:pt idx="2">
                  <c:v>44619.501366459626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5A-4A51-9274-ABDB1B75E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Carga.xlsx]Pesos de Transporte!TablaDinámica2</c:name>
    <c:fmtId val="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'Pesos de Transporte'!$D$8</c:f>
              <c:strCache>
                <c:ptCount val="1"/>
                <c:pt idx="0">
                  <c:v>Suma de Peso (Kg)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Transporte'!$C$9:$C$14</c:f>
              <c:strCache>
                <c:ptCount val="5"/>
                <c:pt idx="0">
                  <c:v>Eletrónica CortoCircuito</c:v>
                </c:pt>
                <c:pt idx="1">
                  <c:v>Figrorífico Mucho Frío</c:v>
                </c:pt>
                <c:pt idx="2">
                  <c:v>Librería Muchas Letras</c:v>
                </c:pt>
                <c:pt idx="3">
                  <c:v>Papelería Sin Papel</c:v>
                </c:pt>
                <c:pt idx="4">
                  <c:v>Tecnología Vieja</c:v>
                </c:pt>
              </c:strCache>
            </c:strRef>
          </c:cat>
          <c:val>
            <c:numRef>
              <c:f>'Pesos de Transporte'!$D$9:$D$14</c:f>
              <c:numCache>
                <c:formatCode>General</c:formatCode>
                <c:ptCount val="5"/>
                <c:pt idx="0">
                  <c:v>880</c:v>
                </c:pt>
                <c:pt idx="1">
                  <c:v>850</c:v>
                </c:pt>
                <c:pt idx="2">
                  <c:v>37</c:v>
                </c:pt>
                <c:pt idx="3">
                  <c:v>78</c:v>
                </c:pt>
                <c:pt idx="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6-4B14-99F1-FE6A8996A0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704384351"/>
        <c:axId val="704384767"/>
      </c:barChart>
      <c:lineChart>
        <c:grouping val="standard"/>
        <c:varyColors val="0"/>
        <c:ser>
          <c:idx val="1"/>
          <c:order val="1"/>
          <c:tx>
            <c:strRef>
              <c:f>'Pesos de Transporte'!$E$8</c:f>
              <c:strCache>
                <c:ptCount val="1"/>
                <c:pt idx="0">
                  <c:v>Cuenta de Destino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Transporte'!$C$9:$C$14</c:f>
              <c:strCache>
                <c:ptCount val="5"/>
                <c:pt idx="0">
                  <c:v>Eletrónica CortoCircuito</c:v>
                </c:pt>
                <c:pt idx="1">
                  <c:v>Figrorífico Mucho Frío</c:v>
                </c:pt>
                <c:pt idx="2">
                  <c:v>Librería Muchas Letras</c:v>
                </c:pt>
                <c:pt idx="3">
                  <c:v>Papelería Sin Papel</c:v>
                </c:pt>
                <c:pt idx="4">
                  <c:v>Tecnología Vieja</c:v>
                </c:pt>
              </c:strCache>
            </c:strRef>
          </c:cat>
          <c:val>
            <c:numRef>
              <c:f>'Pesos de Transporte'!$E$9:$E$14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86-4B14-99F1-FE6A8996A0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04387679"/>
        <c:axId val="704376863"/>
      </c:lineChart>
      <c:catAx>
        <c:axId val="70438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767"/>
        <c:crosses val="autoZero"/>
        <c:auto val="1"/>
        <c:lblAlgn val="ctr"/>
        <c:lblOffset val="100"/>
        <c:noMultiLvlLbl val="0"/>
      </c:catAx>
      <c:valAx>
        <c:axId val="704384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351"/>
        <c:crosses val="autoZero"/>
        <c:crossBetween val="between"/>
      </c:valAx>
      <c:valAx>
        <c:axId val="70437686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7679"/>
        <c:crosses val="max"/>
        <c:crossBetween val="between"/>
      </c:valAx>
      <c:catAx>
        <c:axId val="7043876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4376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9524</xdr:colOff>
      <xdr:row>1</xdr:row>
      <xdr:rowOff>9523</xdr:rowOff>
    </xdr:from>
    <xdr:to>
      <xdr:col>43</xdr:col>
      <xdr:colOff>190500</xdr:colOff>
      <xdr:row>18</xdr:row>
      <xdr:rowOff>171450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399AC46A-7497-4136-B4EE-06CF92B90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19049</xdr:rowOff>
    </xdr:from>
    <xdr:to>
      <xdr:col>19</xdr:col>
      <xdr:colOff>180975</xdr:colOff>
      <xdr:row>18</xdr:row>
      <xdr:rowOff>180974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3D762C7D-2CC4-4CDB-B6BC-F83F11FE3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323850</xdr:colOff>
      <xdr:row>0</xdr:row>
      <xdr:rowOff>19050</xdr:rowOff>
    </xdr:from>
    <xdr:to>
      <xdr:col>6</xdr:col>
      <xdr:colOff>990600</xdr:colOff>
      <xdr:row>6</xdr:row>
      <xdr:rowOff>609600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liente">
              <a:extLst>
                <a:ext uri="{FF2B5EF4-FFF2-40B4-BE49-F238E27FC236}">
                  <a16:creationId xmlns:a16="http://schemas.microsoft.com/office/drawing/2014/main" id="{58A3F11F-5F42-40A1-96E8-1D1C8D5B9B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00875" y="19050"/>
              <a:ext cx="1828800" cy="1733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9524</xdr:colOff>
      <xdr:row>0</xdr:row>
      <xdr:rowOff>19050</xdr:rowOff>
    </xdr:from>
    <xdr:to>
      <xdr:col>5</xdr:col>
      <xdr:colOff>295274</xdr:colOff>
      <xdr:row>6</xdr:row>
      <xdr:rowOff>600075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5" name="Fecha Contrato">
              <a:extLst>
                <a:ext uri="{FF2B5EF4-FFF2-40B4-BE49-F238E27FC236}">
                  <a16:creationId xmlns:a16="http://schemas.microsoft.com/office/drawing/2014/main" id="{0310D0A4-2AEA-4147-916B-714541481E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 Contra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4" y="19050"/>
              <a:ext cx="6962775" cy="172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4434.665958564816" createdVersion="7" refreshedVersion="7" minRefreshableVersion="3" recordCount="34" xr:uid="{40B504C4-4929-4C57-BA3D-4024E763DC41}">
  <cacheSource type="worksheet">
    <worksheetSource name="=OrigenDatos"/>
  </cacheSource>
  <cacheFields count="13">
    <cacheField name="Cliente" numFmtId="0">
      <sharedItems containsBlank="1" count="6">
        <s v="Librería Muchas Letras"/>
        <s v="Figrorífico Mucho Frío"/>
        <s v="Tecnología Vieja"/>
        <s v="Eletrónica CortoCircuito"/>
        <s v="Papelería Sin Papel"/>
        <m u="1"/>
      </sharedItems>
    </cacheField>
    <cacheField name="Fecha Contrato" numFmtId="14">
      <sharedItems containsSemiMixedTypes="0" containsNonDate="0" containsDate="1" containsString="0" minDate="2020-01-03T00:00:00" maxDate="2021-01-23T00:00:00" count="27">
        <d v="2020-03-01T00:00:00"/>
        <d v="2020-04-15T00:00:00"/>
        <d v="2020-04-20T00:00:00"/>
        <d v="2020-10-06T00:00:00"/>
        <d v="2020-11-10T00:00:00"/>
        <d v="2020-12-11T00:00:00"/>
        <d v="2020-04-02T00:00:00"/>
        <d v="2020-05-03T00:00:00"/>
        <d v="2020-05-09T00:00:00"/>
        <d v="2020-05-20T00:00:00"/>
        <d v="2020-07-17T00:00:00"/>
        <d v="2020-07-06T00:00:00"/>
        <d v="2020-08-10T00:00:00"/>
        <d v="2020-08-15T00:00:00"/>
        <d v="2020-10-20T00:00:00"/>
        <d v="2020-12-01T00:00:00"/>
        <d v="2020-01-03T00:00:00"/>
        <d v="2020-01-15T00:00:00"/>
        <d v="2020-09-06T00:00:00"/>
        <d v="2020-10-15T00:00:00"/>
        <d v="2020-12-20T00:00:00"/>
        <d v="2020-04-01T00:00:00"/>
        <d v="2020-05-07T00:00:00"/>
        <d v="2020-11-30T00:00:00"/>
        <d v="2020-12-07T00:00:00"/>
        <d v="2021-01-10T00:00:00"/>
        <d v="2021-01-22T00:00:00"/>
      </sharedItems>
    </cacheField>
    <cacheField name="Estatus Contrato" numFmtId="0">
      <sharedItems/>
    </cacheField>
    <cacheField name="Valor del Contrato" numFmtId="164">
      <sharedItems containsSemiMixedTypes="0" containsString="0" containsNumber="1" minValue="174.56268221574345" maxValue="15860"/>
    </cacheField>
    <cacheField name="Tipo de la Carga" numFmtId="0">
      <sharedItems/>
    </cacheField>
    <cacheField name="Peso (Kg)" numFmtId="0">
      <sharedItems containsSemiMixedTypes="0" containsString="0" containsNumber="1" containsInteger="1" minValue="2" maxValue="450"/>
    </cacheField>
    <cacheField name="Tipo de Vehículo" numFmtId="0">
      <sharedItems containsBlank="1" count="4">
        <s v="Utilitario"/>
        <s v="Camión frigorífico"/>
        <s v="Camión Cerrado"/>
        <m u="1"/>
      </sharedItems>
    </cacheField>
    <cacheField name="Origen" numFmtId="0">
      <sharedItems/>
    </cacheField>
    <cacheField name="Fecha de Salida" numFmtId="14">
      <sharedItems containsSemiMixedTypes="0" containsNonDate="0" containsDate="1" containsString="0" minDate="2020-03-05T00:00:00" maxDate="2021-01-25T00:00:00"/>
    </cacheField>
    <cacheField name="Estatus de Salida" numFmtId="0">
      <sharedItems/>
    </cacheField>
    <cacheField name="Destino" numFmtId="0">
      <sharedItems/>
    </cacheField>
    <cacheField name="Fecha de Llegada" numFmtId="14">
      <sharedItems containsSemiMixedTypes="0" containsNonDate="0" containsDate="1" containsString="0" minDate="2020-03-05T00:00:00" maxDate="2021-01-25T00:00:00"/>
    </cacheField>
    <cacheField name="Estatus de Llegada" numFmtId="0">
      <sharedItems/>
    </cacheField>
  </cacheFields>
  <extLst>
    <ext xmlns:x14="http://schemas.microsoft.com/office/spreadsheetml/2009/9/main" uri="{725AE2AE-9491-48be-B2B4-4EB974FC3084}">
      <x14:pivotCacheDefinition pivotCacheId="17560046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x v="0"/>
    <s v="Cerrado"/>
    <n v="1000"/>
    <s v="Material de Oficina"/>
    <n v="25"/>
    <x v="0"/>
    <s v="Sucursal 1"/>
    <d v="2020-03-05T00:00:00"/>
    <s v="Completa - Puntual"/>
    <s v="Sucursal 2"/>
    <d v="2020-03-05T00:00:00"/>
    <s v="Completa - Puntual"/>
  </r>
  <r>
    <x v="0"/>
    <x v="1"/>
    <s v="Cerrado"/>
    <n v="600"/>
    <s v="Libros"/>
    <n v="16"/>
    <x v="0"/>
    <s v="Sucursal 1"/>
    <d v="2020-04-20T00:00:00"/>
    <s v="Completa - Puntual"/>
    <s v="Sucursal 5"/>
    <d v="2020-04-20T00:00:00"/>
    <s v="Completa - Puntual"/>
  </r>
  <r>
    <x v="0"/>
    <x v="2"/>
    <s v="Cerrado"/>
    <n v="250"/>
    <s v="Libros"/>
    <n v="9"/>
    <x v="0"/>
    <s v="Sucursal 1"/>
    <d v="2020-04-20T00:00:00"/>
    <s v="Completa - Puntual"/>
    <s v="Sucursal 5"/>
    <d v="2020-04-20T00:00:00"/>
    <s v="Completa - Puntual"/>
  </r>
  <r>
    <x v="0"/>
    <x v="3"/>
    <s v="Cerrado"/>
    <n v="700"/>
    <s v="Material de Oficina"/>
    <n v="23"/>
    <x v="0"/>
    <s v="Sucursal 1"/>
    <d v="2020-10-10T00:00:00"/>
    <s v="Completa - Con Retraso"/>
    <s v="Sucursal 2"/>
    <d v="2020-10-10T00:00:00"/>
    <s v="Completa - Con Retraso"/>
  </r>
  <r>
    <x v="0"/>
    <x v="4"/>
    <s v="Abierto"/>
    <n v="450"/>
    <s v="Libros"/>
    <n v="14"/>
    <x v="0"/>
    <s v="Sucursal 1"/>
    <d v="2020-12-20T00:00:00"/>
    <s v="Pendiente - Con Retraso"/>
    <s v="Sucursal 2"/>
    <d v="2020-12-20T00:00:00"/>
    <s v="Pendiente - Con Retraso"/>
  </r>
  <r>
    <x v="0"/>
    <x v="5"/>
    <s v="Abierto"/>
    <n v="1000"/>
    <s v="Material de Oficina"/>
    <n v="28"/>
    <x v="0"/>
    <s v="Sucursal 1"/>
    <d v="2020-12-20T00:00:00"/>
    <s v="Pendiente - Con Retraso"/>
    <s v="Sucursal 2"/>
    <d v="2020-12-20T00:00:00"/>
    <s v="Pendiente - Con Retraso"/>
  </r>
  <r>
    <x v="0"/>
    <x v="5"/>
    <s v="Abierto"/>
    <n v="2000"/>
    <s v="Material de Oficina"/>
    <n v="28"/>
    <x v="0"/>
    <s v="Sucursal 1"/>
    <d v="2020-12-20T00:00:00"/>
    <s v="Pendiente - Con Retraso"/>
    <s v="Sucursal 2"/>
    <d v="2020-12-20T00:00:00"/>
    <s v="Pendiente - Con Retraso"/>
  </r>
  <r>
    <x v="1"/>
    <x v="6"/>
    <s v="Cerrado"/>
    <n v="2395"/>
    <s v="Carne Congelada"/>
    <n v="343"/>
    <x v="1"/>
    <s v="Sucursal 3"/>
    <d v="2020-04-12T00:00:00"/>
    <s v="Completa - Puntual"/>
    <s v="Sucursal 2"/>
    <d v="2020-04-15T00:00:00"/>
    <s v="Completa - Puntual"/>
  </r>
  <r>
    <x v="1"/>
    <x v="7"/>
    <s v="Cerrado"/>
    <n v="1745.6268221574344"/>
    <s v="Carne Congelada"/>
    <n v="250"/>
    <x v="1"/>
    <s v="Sucursal 3"/>
    <d v="2020-05-10T00:00:00"/>
    <s v="Completa - Puntual"/>
    <s v="Sucursal 5"/>
    <d v="2020-05-13T00:00:00"/>
    <s v="Completa - Con Retraso"/>
  </r>
  <r>
    <x v="1"/>
    <x v="8"/>
    <s v="Cerrado"/>
    <n v="907.72594752186592"/>
    <s v="Carne Congelada"/>
    <n v="130"/>
    <x v="1"/>
    <s v="Sucursal 3"/>
    <d v="2020-05-10T00:00:00"/>
    <s v="Completa - Puntual"/>
    <s v="Sucursal 5"/>
    <d v="2020-05-13T00:00:00"/>
    <s v="Completa - Con Retraso"/>
  </r>
  <r>
    <x v="1"/>
    <x v="9"/>
    <s v="Cerrado"/>
    <n v="1955.1020408163265"/>
    <s v="Carne Congelada"/>
    <n v="280"/>
    <x v="1"/>
    <s v="Sucursal 3"/>
    <d v="2020-05-22T00:00:00"/>
    <s v="Completa - Puntual"/>
    <s v="Sucursal 2"/>
    <d v="2020-05-25T00:00:00"/>
    <s v="Completa - Puntual"/>
  </r>
  <r>
    <x v="1"/>
    <x v="10"/>
    <s v="Cerrado"/>
    <n v="1326.6763848396502"/>
    <s v="Carne Congelada"/>
    <n v="190"/>
    <x v="1"/>
    <s v="Sucursal 3"/>
    <d v="2020-07-20T00:00:00"/>
    <s v="Completa - Puntual"/>
    <s v="Sucursal 2"/>
    <d v="2020-07-23T00:00:00"/>
    <s v="Completa - Puntual"/>
  </r>
  <r>
    <x v="2"/>
    <x v="11"/>
    <s v="Cerrado"/>
    <n v="12360"/>
    <s v="Notebook"/>
    <n v="15"/>
    <x v="0"/>
    <s v="Sucursal 4"/>
    <d v="2020-07-07T00:00:00"/>
    <s v="Completa - Puntual"/>
    <s v="Sucursal 6"/>
    <d v="2020-07-12T00:00:00"/>
    <s v="Completa - Puntual"/>
  </r>
  <r>
    <x v="2"/>
    <x v="12"/>
    <s v="Cerrado"/>
    <n v="920"/>
    <s v="Smart TV"/>
    <n v="23"/>
    <x v="0"/>
    <s v="Sucursal 4"/>
    <d v="2020-08-16T00:00:00"/>
    <s v="Completa - Puntual"/>
    <s v="Sucursal 6"/>
    <d v="2020-07-22T00:00:00"/>
    <s v="Completa - Con Retraso"/>
  </r>
  <r>
    <x v="2"/>
    <x v="13"/>
    <s v="Cerrado"/>
    <n v="11945"/>
    <s v="Notebook"/>
    <n v="11"/>
    <x v="0"/>
    <s v="Sucursal 4"/>
    <d v="2020-08-16T00:00:00"/>
    <s v="Completa - Puntual"/>
    <s v="Sucursal 2"/>
    <d v="2020-08-23T00:00:00"/>
    <s v="Completa - Con Retraso"/>
  </r>
  <r>
    <x v="2"/>
    <x v="14"/>
    <s v="Cerrado"/>
    <n v="15860"/>
    <s v="Notebook"/>
    <n v="17"/>
    <x v="0"/>
    <s v="Sucursal 4"/>
    <d v="2020-10-22T00:00:00"/>
    <s v="Completa - Puntual"/>
    <s v="Sucursal 1"/>
    <d v="2020-10-28T00:00:00"/>
    <s v="Completa - Puntual"/>
  </r>
  <r>
    <x v="2"/>
    <x v="15"/>
    <s v="Abierto"/>
    <n v="6200"/>
    <s v="Teléfono Móvil"/>
    <n v="3"/>
    <x v="0"/>
    <s v="Sucursal 4"/>
    <d v="2020-12-05T00:00:00"/>
    <s v="Pendiente - Con Retraso"/>
    <s v="Sucursal 2"/>
    <d v="2020-12-12T00:00:00"/>
    <s v="Pendiente - Con Retraso"/>
  </r>
  <r>
    <x v="2"/>
    <x v="16"/>
    <s v="Abierto"/>
    <n v="10930"/>
    <s v="Notebook"/>
    <n v="12"/>
    <x v="0"/>
    <s v="Sucursal 4"/>
    <d v="2021-01-15T00:00:00"/>
    <s v="Pendiente - Con Retraso"/>
    <s v="Sucursal 2"/>
    <d v="2021-01-21T00:00:00"/>
    <s v="Pendiente - Con Retraso"/>
  </r>
  <r>
    <x v="2"/>
    <x v="17"/>
    <s v="Abierto"/>
    <n v="5460"/>
    <s v="Teléfono Móvil"/>
    <n v="2"/>
    <x v="0"/>
    <s v="Sucursal 4"/>
    <d v="2021-01-15T00:00:00"/>
    <s v="Pendiente - Con Retraso"/>
    <s v="Sucursal 2"/>
    <d v="2021-01-21T00:00:00"/>
    <s v="Pendiente - Con Retraso"/>
  </r>
  <r>
    <x v="3"/>
    <x v="18"/>
    <s v="Cerrado"/>
    <n v="7230"/>
    <s v="Muebles de cocina"/>
    <n v="430"/>
    <x v="2"/>
    <s v="Sucursal 6"/>
    <d v="2020-09-07T00:00:00"/>
    <s v="Completa - Puntual"/>
    <s v="Sucursal 2"/>
    <d v="2020-09-07T00:00:00"/>
    <s v="Completa - Puntual"/>
  </r>
  <r>
    <x v="3"/>
    <x v="19"/>
    <s v="Cerrado"/>
    <n v="6587"/>
    <s v="Muebles de cocina"/>
    <n v="450"/>
    <x v="2"/>
    <s v="Sucursal 5"/>
    <d v="2020-10-16T00:00:00"/>
    <s v="Completa - Puntual"/>
    <s v="Sucursal 2"/>
    <d v="2020-10-16T00:00:00"/>
    <s v="Completa - Puntual"/>
  </r>
  <r>
    <x v="3"/>
    <x v="20"/>
    <s v="Abierto"/>
    <n v="3900"/>
    <s v="Muebles de cocina"/>
    <n v="390"/>
    <x v="2"/>
    <s v="Sucursal 4"/>
    <d v="2020-12-22T00:00:00"/>
    <s v="Pendiente - Con Retraso"/>
    <s v="Sucursal 2"/>
    <d v="2020-12-22T00:00:00"/>
    <s v="Pendiente - Con Retraso"/>
  </r>
  <r>
    <x v="4"/>
    <x v="21"/>
    <s v="Cerrado"/>
    <n v="916.12500000000011"/>
    <s v="Artículos de Papelería"/>
    <n v="25"/>
    <x v="0"/>
    <s v="Sucursal 2"/>
    <d v="2020-04-05T00:00:00"/>
    <s v="Completa - Puntual"/>
    <s v="Sucursal 1"/>
    <d v="2020-04-05T00:00:00"/>
    <s v="Completa - Puntual"/>
  </r>
  <r>
    <x v="4"/>
    <x v="22"/>
    <s v="Cerrado"/>
    <n v="854.4"/>
    <s v="Artículos de Papelería"/>
    <n v="30"/>
    <x v="0"/>
    <s v="Sucursal 2"/>
    <d v="2020-05-10T00:00:00"/>
    <s v="Completa - Puntual"/>
    <s v="Sucursal 3"/>
    <d v="2020-05-10T00:00:00"/>
    <s v="Completa - Puntual"/>
  </r>
  <r>
    <x v="4"/>
    <x v="9"/>
    <s v="Cerrado"/>
    <n v="884.2156521739131"/>
    <s v="Artículos de Papelería"/>
    <n v="28"/>
    <x v="0"/>
    <s v="Sucursal 2"/>
    <d v="2020-05-22T00:00:00"/>
    <s v="Completa - Puntual"/>
    <s v="Sucursal 4"/>
    <d v="2020-05-22T00:00:00"/>
    <s v="Completa - Puntual"/>
  </r>
  <r>
    <x v="4"/>
    <x v="23"/>
    <s v="Cerrado"/>
    <n v="645.88571428571424"/>
    <s v="Artículos de Papelería"/>
    <n v="20"/>
    <x v="0"/>
    <s v="Sucursal 2"/>
    <d v="2020-12-05T00:00:00"/>
    <s v="Completa - Puntual"/>
    <s v="Sucursal 5"/>
    <d v="2020-12-05T00:00:00"/>
    <s v="Completa - Puntual"/>
  </r>
  <r>
    <x v="4"/>
    <x v="24"/>
    <s v="Abierto"/>
    <n v="614.77714285714285"/>
    <s v="Artículos de Papelería"/>
    <n v="18"/>
    <x v="0"/>
    <s v="Sucursal 2"/>
    <d v="2020-12-09T00:00:00"/>
    <s v="Pendiente - Puntual"/>
    <s v="Sucursal 6"/>
    <d v="2020-12-09T00:00:00"/>
    <s v="Pendiente - Puntual"/>
  </r>
  <r>
    <x v="4"/>
    <x v="25"/>
    <s v="Abierto"/>
    <n v="174.56268221574345"/>
    <s v="Artículos de Papelería"/>
    <n v="25"/>
    <x v="0"/>
    <s v="Sucursal 3"/>
    <d v="2021-01-12T00:00:00"/>
    <s v="Pendiente - Con Retraso"/>
    <s v="Sucursal 1"/>
    <d v="2021-01-12T00:00:00"/>
    <s v="Pendiente - Con Retraso"/>
  </r>
  <r>
    <x v="4"/>
    <x v="26"/>
    <s v="Abierto"/>
    <n v="251.37026239067058"/>
    <s v="Artículos de Papelería"/>
    <n v="36"/>
    <x v="0"/>
    <s v="Sucursal 3"/>
    <d v="2021-01-24T00:00:00"/>
    <s v="Pendiente - Con Retraso"/>
    <s v="Sucursal 2"/>
    <d v="2021-01-24T00:00:00"/>
    <s v="Pendiente - Con Retraso"/>
  </r>
  <r>
    <x v="4"/>
    <x v="26"/>
    <s v="Abierto"/>
    <n v="251.37026239067058"/>
    <s v="Artículos de Papelería"/>
    <n v="100"/>
    <x v="0"/>
    <s v="Sucursal 3"/>
    <d v="2021-01-24T00:00:00"/>
    <s v="Pendiente - Con Retraso"/>
    <s v="Sucursal 4"/>
    <d v="2021-01-24T00:00:00"/>
    <s v="Pendiente - Con Retraso"/>
  </r>
  <r>
    <x v="4"/>
    <x v="26"/>
    <s v="Abierto"/>
    <n v="251.37026239067058"/>
    <s v="Artículos de Papelería"/>
    <n v="100"/>
    <x v="0"/>
    <s v="Sucursal 3"/>
    <d v="2021-01-24T00:00:00"/>
    <s v="Pendiente - Con Retraso"/>
    <s v="Sucursal 5"/>
    <d v="2021-01-24T00:00:00"/>
    <s v="Pendiente - Con Retraso"/>
  </r>
  <r>
    <x v="0"/>
    <x v="26"/>
    <s v="Abierto"/>
    <n v="200"/>
    <s v="Artículos de Papelería"/>
    <n v="100"/>
    <x v="0"/>
    <s v="Sucursal 3"/>
    <d v="2021-01-24T00:00:00"/>
    <s v="Pendiente - Con Retraso"/>
    <s v="Sucursal 5"/>
    <d v="2021-01-24T00:00:00"/>
    <s v="Pendiente - Con Retraso"/>
  </r>
  <r>
    <x v="0"/>
    <x v="26"/>
    <s v="Abierto"/>
    <n v="200"/>
    <s v="Artículos de Papelería"/>
    <n v="100"/>
    <x v="0"/>
    <s v="Sucursal 3"/>
    <d v="2021-01-24T00:00:00"/>
    <s v="Pendiente - Con Retraso"/>
    <s v="Sucursal 5"/>
    <d v="2021-01-24T00:00:00"/>
    <s v="Pendiente - Con Retraso"/>
  </r>
  <r>
    <x v="0"/>
    <x v="26"/>
    <s v="Abierto"/>
    <n v="200"/>
    <s v="Artículos de Papelería"/>
    <n v="100"/>
    <x v="0"/>
    <s v="Sucursal 3"/>
    <d v="2021-01-24T00:00:00"/>
    <s v="Pendiente - Con Retraso"/>
    <s v="Sucursal 5"/>
    <d v="2021-01-24T00:00:00"/>
    <s v="Pendiente - Con Retras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15CEB6-DCCF-4F43-99E6-BF4822AE3D03}" name="TablaDinámica5" cacheId="20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 chartFormat="2">
  <location ref="A8:B12" firstHeaderRow="1" firstDataRow="1" firstDataCol="1"/>
  <pivotFields count="13">
    <pivotField showAll="0">
      <items count="7">
        <item x="3"/>
        <item x="1"/>
        <item x="0"/>
        <item x="4"/>
        <item x="2"/>
        <item m="1" x="5"/>
        <item t="default"/>
      </items>
    </pivotField>
    <pivotField numFmtId="14" showAll="0">
      <items count="28">
        <item x="16"/>
        <item x="17"/>
        <item x="0"/>
        <item x="21"/>
        <item x="6"/>
        <item x="1"/>
        <item x="2"/>
        <item x="7"/>
        <item x="22"/>
        <item x="8"/>
        <item x="9"/>
        <item x="11"/>
        <item x="10"/>
        <item x="12"/>
        <item x="13"/>
        <item x="18"/>
        <item x="3"/>
        <item x="19"/>
        <item x="14"/>
        <item x="4"/>
        <item x="23"/>
        <item x="15"/>
        <item x="24"/>
        <item x="5"/>
        <item x="20"/>
        <item x="25"/>
        <item x="26"/>
        <item t="default"/>
      </items>
    </pivotField>
    <pivotField showAll="0"/>
    <pivotField dataField="1" numFmtId="164" showAll="0"/>
    <pivotField showAll="0"/>
    <pivotField showAll="0"/>
    <pivotField axis="axisRow" showAll="0">
      <items count="5">
        <item x="2"/>
        <item x="1"/>
        <item x="0"/>
        <item m="1" x="3"/>
        <item t="default"/>
      </items>
    </pivotField>
    <pivotField showAll="0"/>
    <pivotField numFmtId="14" showAll="0"/>
    <pivotField showAll="0"/>
    <pivotField showAll="0"/>
    <pivotField numFmtId="14"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Valor del Contrato" fld="3" baseField="0" baseItem="0" numFmtId="44"/>
  </dataField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23" showRowHeaders="1" showColHeaders="1" showRowStripes="0" showColStripes="0" showLastColumn="1"/>
  <filters count="1">
    <filter fld="1" type="dateBetween" evalOrder="-1" id="44" name="Fecha Contrato">
      <autoFilter ref="A1">
        <filterColumn colId="0">
          <customFilters and="1">
            <customFilter operator="greaterThanOrEqual" val="43952"/>
            <customFilter operator="lessThanOrEqual" val="44165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6E2FD6-85FF-4D38-B0B7-6CD29C85BA64}" name="TablaDinámica2" cacheId="20" applyNumberFormats="0" applyBorderFormats="0" applyFontFormats="0" applyPatternFormats="0" applyAlignmentFormats="0" applyWidthHeightFormats="1" dataCaption="Valores" updatedVersion="7" minRefreshableVersion="5" useAutoFormatting="1" colGrandTotals="0" itemPrintTitles="1" createdVersion="7" indent="0" compact="0" compactData="0" multipleFieldFilters="0" chartFormat="2">
  <location ref="C8:E14" firstHeaderRow="0" firstDataRow="1" firstDataCol="1"/>
  <pivotFields count="13">
    <pivotField axis="axisRow" compact="0" outline="0" showAll="0" defaultSubtotal="0">
      <items count="6">
        <item x="3"/>
        <item x="1"/>
        <item x="0"/>
        <item x="4"/>
        <item x="2"/>
        <item m="1" x="5"/>
      </items>
    </pivotField>
    <pivotField compact="0" numFmtId="14" outline="0" showAll="0" defaultSubtotal="0">
      <items count="27">
        <item x="16"/>
        <item x="17"/>
        <item x="0"/>
        <item x="21"/>
        <item x="6"/>
        <item x="1"/>
        <item x="2"/>
        <item x="7"/>
        <item x="22"/>
        <item x="8"/>
        <item x="9"/>
        <item x="11"/>
        <item x="10"/>
        <item x="12"/>
        <item x="13"/>
        <item x="18"/>
        <item x="3"/>
        <item x="19"/>
        <item x="14"/>
        <item x="4"/>
        <item x="23"/>
        <item x="15"/>
        <item x="24"/>
        <item x="5"/>
        <item x="20"/>
        <item x="25"/>
        <item x="26"/>
      </items>
    </pivotField>
    <pivotField compact="0" outline="0" showAll="0" defaultSubtotal="0"/>
    <pivotField compact="0" numFmtId="164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4" outline="0" showAll="0" defaultSubtotal="0"/>
    <pivotField compact="0" outline="0" showAll="0" defaultSubtotal="0"/>
    <pivotField dataField="1" compact="0" outline="0" showAll="0" defaultSubtotal="0"/>
    <pivotField compact="0" numFmtId="14" outline="0" showAll="0" defaultSubtotal="0"/>
    <pivotField compact="0" outlin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eso (Kg)" fld="5" baseField="0" baseItem="0"/>
    <dataField name="Cuenta de Destino" fld="10" subtotal="count" baseField="0" baseItem="0"/>
  </dataFields>
  <formats count="5">
    <format dxfId="7">
      <pivotArea outline="0" collapsedLevelsAreSubtotals="1" fieldPosition="0"/>
    </format>
    <format dxfId="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23" showRowHeaders="1" showColHeaders="1" showRowStripes="0" showColStripes="0" showLastColumn="1"/>
  <filters count="1">
    <filter fld="1" type="dateBetween" evalOrder="-1" id="72" name="Fecha Contrato">
      <autoFilter ref="A1">
        <filterColumn colId="0">
          <customFilters and="1">
            <customFilter operator="greaterThanOrEqual" val="43952"/>
            <customFilter operator="lessThanOrEqual" val="44165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iente" xr10:uid="{3ADA45AC-F900-4FB3-B2D0-8A7C011A84A3}" sourceName="Cliente">
  <pivotTables>
    <pivotTable tabId="4" name="TablaDinámica2"/>
    <pivotTable tabId="4" name="TablaDinámica5"/>
  </pivotTables>
  <data>
    <tabular pivotCacheId="1756004689">
      <items count="6">
        <i x="3" s="1"/>
        <i x="1" s="1"/>
        <i x="0" s="1"/>
        <i x="4" s="1"/>
        <i x="2" s="1"/>
        <i x="5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liente" xr10:uid="{A05CC854-1895-42BB-AD33-F736AD94B6B3}" cache="SegmentaciónDeDatos_Cliente" caption="Cliente" style="SlicerStyleLight6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_Contrato" xr10:uid="{98772637-AD61-4F2A-9E84-513C81CA4703}" sourceName="Fecha Contrato">
  <pivotTables>
    <pivotTable tabId="4" name="TablaDinámica2"/>
    <pivotTable tabId="4" name="TablaDinámica5"/>
  </pivotTables>
  <state minimalRefreshVersion="6" lastRefreshVersion="6" pivotCacheId="1756004689" filterType="dateBetween">
    <selection startDate="2020-05-01T00:00:00" endDate="2020-11-30T00:00:00"/>
    <bounds startDate="2020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 Contrato" xr10:uid="{2D1C1CB7-AA57-43EB-9D16-A0A821C181F8}" cache="NativeTimeline_Fecha_Contrato" caption="Fecha Contrato" level="2" selectionLevel="2" scrollPosition="2020-01-01T00:00:00" style="TimeSlicerStyleLight6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CA89-10F6-4E4B-ADCC-EBE16516E188}">
  <dimension ref="A1:AV19"/>
  <sheetViews>
    <sheetView showGridLines="0" tabSelected="1" workbookViewId="0">
      <selection activeCell="AS15" sqref="AS15:AV19"/>
    </sheetView>
  </sheetViews>
  <sheetFormatPr baseColWidth="10" defaultColWidth="3.140625" defaultRowHeight="15" x14ac:dyDescent="0.25"/>
  <cols>
    <col min="21" max="24" width="4.85546875" customWidth="1"/>
    <col min="45" max="48" width="4.85546875" customWidth="1"/>
  </cols>
  <sheetData>
    <row r="1" spans="1:48" ht="16.5" thickBot="1" x14ac:dyDescent="0.3">
      <c r="A1" s="10" t="s">
        <v>47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2"/>
    </row>
    <row r="2" spans="1:48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1"/>
      <c r="U2" s="34" t="s">
        <v>46</v>
      </c>
      <c r="V2" s="35"/>
      <c r="W2" s="35"/>
      <c r="X2" s="36"/>
      <c r="Y2" s="19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1"/>
      <c r="AS2" s="34" t="s">
        <v>50</v>
      </c>
      <c r="AT2" s="35"/>
      <c r="AU2" s="35"/>
      <c r="AV2" s="36"/>
    </row>
    <row r="3" spans="1:48" ht="15" customHeight="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4"/>
      <c r="U3" s="28">
        <f>GETPIVOTDATA("Suma de Peso (Kg)",'Pesos de Transporte'!$C$8)</f>
        <v>1911</v>
      </c>
      <c r="V3" s="29"/>
      <c r="W3" s="29"/>
      <c r="X3" s="30"/>
      <c r="Y3" s="22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4"/>
      <c r="AS3" s="13">
        <f>GETPIVOTDATA("Valor del Contrato",'Pesos de Transporte'!$A$8)</f>
        <v>64371.632561794904</v>
      </c>
      <c r="AT3" s="14"/>
      <c r="AU3" s="14"/>
      <c r="AV3" s="15"/>
    </row>
    <row r="4" spans="1:48" ht="15" customHeight="1" x14ac:dyDescent="0.25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4"/>
      <c r="U4" s="28"/>
      <c r="V4" s="29"/>
      <c r="W4" s="29"/>
      <c r="X4" s="30"/>
      <c r="Y4" s="22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4"/>
      <c r="AS4" s="13"/>
      <c r="AT4" s="14"/>
      <c r="AU4" s="14"/>
      <c r="AV4" s="15"/>
    </row>
    <row r="5" spans="1:48" ht="15" customHeight="1" x14ac:dyDescent="0.25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4"/>
      <c r="U5" s="28"/>
      <c r="V5" s="29"/>
      <c r="W5" s="29"/>
      <c r="X5" s="30"/>
      <c r="Y5" s="22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4"/>
      <c r="AS5" s="13"/>
      <c r="AT5" s="14"/>
      <c r="AU5" s="14"/>
      <c r="AV5" s="15"/>
    </row>
    <row r="6" spans="1:48" ht="15" customHeight="1" x14ac:dyDescent="0.25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8"/>
      <c r="V6" s="29"/>
      <c r="W6" s="29"/>
      <c r="X6" s="30"/>
      <c r="Y6" s="22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4"/>
      <c r="AS6" s="13"/>
      <c r="AT6" s="14"/>
      <c r="AU6" s="14"/>
      <c r="AV6" s="15"/>
    </row>
    <row r="7" spans="1:48" ht="15.75" customHeight="1" thickBot="1" x14ac:dyDescent="0.3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4"/>
      <c r="U7" s="31"/>
      <c r="V7" s="32"/>
      <c r="W7" s="32"/>
      <c r="X7" s="33"/>
      <c r="Y7" s="22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4"/>
      <c r="AS7" s="16"/>
      <c r="AT7" s="17"/>
      <c r="AU7" s="17"/>
      <c r="AV7" s="18"/>
    </row>
    <row r="8" spans="1:48" x14ac:dyDescent="0.25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  <c r="U8" s="34" t="s">
        <v>48</v>
      </c>
      <c r="V8" s="35"/>
      <c r="W8" s="35"/>
      <c r="X8" s="36"/>
      <c r="Y8" s="22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4"/>
      <c r="AS8" s="34" t="s">
        <v>52</v>
      </c>
      <c r="AT8" s="35"/>
      <c r="AU8" s="35"/>
      <c r="AV8" s="36"/>
    </row>
    <row r="9" spans="1:48" ht="15" customHeight="1" x14ac:dyDescent="0.25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  <c r="U9" s="28">
        <f>GETPIVOTDATA("Cuenta de Destino",'Pesos de Transporte'!$C$8)</f>
        <v>15</v>
      </c>
      <c r="V9" s="29"/>
      <c r="W9" s="29"/>
      <c r="X9" s="30"/>
      <c r="Y9" s="22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4"/>
      <c r="AS9" s="43" cm="1">
        <f t="array" aca="1" ref="AS9" ca="1">COUNTIF(Estatus_Llegada,"*Pendiente*")</f>
        <v>15</v>
      </c>
      <c r="AT9" s="44"/>
      <c r="AU9" s="44"/>
      <c r="AV9" s="45"/>
    </row>
    <row r="10" spans="1:48" ht="15" customHeight="1" x14ac:dyDescent="0.25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  <c r="U10" s="28"/>
      <c r="V10" s="29"/>
      <c r="W10" s="29"/>
      <c r="X10" s="30"/>
      <c r="Y10" s="22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4"/>
      <c r="AS10" s="43"/>
      <c r="AT10" s="44"/>
      <c r="AU10" s="44"/>
      <c r="AV10" s="45"/>
    </row>
    <row r="11" spans="1:48" ht="15" customHeight="1" x14ac:dyDescent="0.25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28"/>
      <c r="V11" s="29"/>
      <c r="W11" s="29"/>
      <c r="X11" s="30"/>
      <c r="Y11" s="22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4"/>
      <c r="AS11" s="43"/>
      <c r="AT11" s="44"/>
      <c r="AU11" s="44"/>
      <c r="AV11" s="45"/>
    </row>
    <row r="12" spans="1:48" ht="15" customHeight="1" x14ac:dyDescent="0.25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  <c r="U12" s="28"/>
      <c r="V12" s="29"/>
      <c r="W12" s="29"/>
      <c r="X12" s="30"/>
      <c r="Y12" s="22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4"/>
      <c r="AS12" s="43"/>
      <c r="AT12" s="44"/>
      <c r="AU12" s="44"/>
      <c r="AV12" s="45"/>
    </row>
    <row r="13" spans="1:48" ht="15.75" customHeight="1" thickBot="1" x14ac:dyDescent="0.3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  <c r="U13" s="31"/>
      <c r="V13" s="32"/>
      <c r="W13" s="32"/>
      <c r="X13" s="33"/>
      <c r="Y13" s="22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4"/>
      <c r="AS13" s="46"/>
      <c r="AT13" s="47"/>
      <c r="AU13" s="47"/>
      <c r="AV13" s="48"/>
    </row>
    <row r="14" spans="1:48" x14ac:dyDescent="0.25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  <c r="U14" s="34" t="s">
        <v>49</v>
      </c>
      <c r="V14" s="35"/>
      <c r="W14" s="35"/>
      <c r="X14" s="36"/>
      <c r="Y14" s="22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4"/>
      <c r="AS14" s="34" t="s">
        <v>51</v>
      </c>
      <c r="AT14" s="35"/>
      <c r="AU14" s="35"/>
      <c r="AV14" s="36"/>
    </row>
    <row r="15" spans="1:48" ht="15" customHeight="1" x14ac:dyDescent="0.25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  <c r="U15" s="37">
        <f>U3/U9</f>
        <v>127.4</v>
      </c>
      <c r="V15" s="38"/>
      <c r="W15" s="38"/>
      <c r="X15" s="39"/>
      <c r="Y15" s="22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4"/>
      <c r="AS15" s="43" cm="1">
        <f t="array" aca="1" ref="AS15" ca="1">COUNTIF(Estatus_Llegada,"Pendiente - Con Retraso")</f>
        <v>14</v>
      </c>
      <c r="AT15" s="44"/>
      <c r="AU15" s="44"/>
      <c r="AV15" s="45"/>
    </row>
    <row r="16" spans="1:48" ht="15" customHeight="1" x14ac:dyDescent="0.25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  <c r="U16" s="37"/>
      <c r="V16" s="38"/>
      <c r="W16" s="38"/>
      <c r="X16" s="39"/>
      <c r="Y16" s="22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4"/>
      <c r="AS16" s="43"/>
      <c r="AT16" s="44"/>
      <c r="AU16" s="44"/>
      <c r="AV16" s="45"/>
    </row>
    <row r="17" spans="1:48" ht="15" customHeight="1" x14ac:dyDescent="0.25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  <c r="U17" s="37"/>
      <c r="V17" s="38"/>
      <c r="W17" s="38"/>
      <c r="X17" s="39"/>
      <c r="Y17" s="22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4"/>
      <c r="AS17" s="43"/>
      <c r="AT17" s="44"/>
      <c r="AU17" s="44"/>
      <c r="AV17" s="45"/>
    </row>
    <row r="18" spans="1:48" ht="15" customHeight="1" x14ac:dyDescent="0.25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  <c r="U18" s="37"/>
      <c r="V18" s="38"/>
      <c r="W18" s="38"/>
      <c r="X18" s="39"/>
      <c r="Y18" s="22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4"/>
      <c r="AS18" s="43"/>
      <c r="AT18" s="44"/>
      <c r="AU18" s="44"/>
      <c r="AV18" s="45"/>
    </row>
    <row r="19" spans="1:48" ht="15.75" customHeight="1" thickBot="1" x14ac:dyDescent="0.3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  <c r="U19" s="40"/>
      <c r="V19" s="41"/>
      <c r="W19" s="41"/>
      <c r="X19" s="42"/>
      <c r="Y19" s="25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7"/>
      <c r="AS19" s="46"/>
      <c r="AT19" s="47"/>
      <c r="AU19" s="47"/>
      <c r="AV19" s="48"/>
    </row>
  </sheetData>
  <mergeCells count="15">
    <mergeCell ref="A1:AV1"/>
    <mergeCell ref="AS3:AV7"/>
    <mergeCell ref="AS9:AV13"/>
    <mergeCell ref="AS15:AV19"/>
    <mergeCell ref="A2:T19"/>
    <mergeCell ref="Y2:AR19"/>
    <mergeCell ref="U3:X7"/>
    <mergeCell ref="U2:X2"/>
    <mergeCell ref="U9:X13"/>
    <mergeCell ref="U15:X19"/>
    <mergeCell ref="U14:X14"/>
    <mergeCell ref="U8:X8"/>
    <mergeCell ref="AS8:AV8"/>
    <mergeCell ref="AS14:AV14"/>
    <mergeCell ref="AS2:AV2"/>
  </mergeCells>
  <conditionalFormatting sqref="AS9:AV13 AS15:AV19">
    <cfRule type="expression" dxfId="3" priority="1">
      <formula>$AS$9=$AS$15</formula>
    </cfRule>
    <cfRule type="expression" dxfId="2" priority="2">
      <formula>$AS$15/$AS$9&gt;=0.5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A038-3AE7-445D-917C-EF273B1AF7D6}">
  <dimension ref="A1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22.28515625" bestFit="1" customWidth="1"/>
    <col min="2" max="2" width="25.42578125" bestFit="1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3CDE-E4D8-4742-805C-3A3D9A35347B}">
  <dimension ref="A7:E14"/>
  <sheetViews>
    <sheetView workbookViewId="0">
      <selection activeCell="D10" sqref="D10"/>
    </sheetView>
  </sheetViews>
  <sheetFormatPr baseColWidth="10" defaultColWidth="11.42578125" defaultRowHeight="15" x14ac:dyDescent="0.25"/>
  <cols>
    <col min="1" max="1" width="17.5703125" bestFit="1" customWidth="1"/>
    <col min="2" max="2" width="25.42578125" bestFit="1" customWidth="1"/>
    <col min="3" max="3" width="22.28515625" bestFit="1" customWidth="1"/>
    <col min="4" max="7" width="17.42578125" bestFit="1" customWidth="1"/>
    <col min="8" max="9" width="9.7109375" bestFit="1" customWidth="1"/>
    <col min="10" max="11" width="22.42578125" bestFit="1" customWidth="1"/>
  </cols>
  <sheetData>
    <row r="7" spans="1:5" ht="50.25" customHeight="1" x14ac:dyDescent="0.25"/>
    <row r="8" spans="1:5" x14ac:dyDescent="0.25">
      <c r="A8" s="6" t="s">
        <v>41</v>
      </c>
      <c r="B8" t="s">
        <v>42</v>
      </c>
      <c r="C8" s="6" t="s">
        <v>0</v>
      </c>
      <c r="D8" t="s">
        <v>44</v>
      </c>
      <c r="E8" t="s">
        <v>45</v>
      </c>
    </row>
    <row r="9" spans="1:5" x14ac:dyDescent="0.25">
      <c r="A9" s="7" t="s">
        <v>13</v>
      </c>
      <c r="B9" s="8">
        <v>13817</v>
      </c>
      <c r="C9" t="s">
        <v>21</v>
      </c>
      <c r="D9" s="9">
        <v>880</v>
      </c>
      <c r="E9" s="9">
        <v>2</v>
      </c>
    </row>
    <row r="10" spans="1:5" x14ac:dyDescent="0.25">
      <c r="A10" s="7" t="s">
        <v>12</v>
      </c>
      <c r="B10" s="8">
        <v>5935.131195335277</v>
      </c>
      <c r="C10" t="s">
        <v>19</v>
      </c>
      <c r="D10" s="9">
        <v>850</v>
      </c>
      <c r="E10" s="9">
        <v>4</v>
      </c>
    </row>
    <row r="11" spans="1:5" x14ac:dyDescent="0.25">
      <c r="A11" s="7" t="s">
        <v>40</v>
      </c>
      <c r="B11" s="8">
        <v>44619.501366459626</v>
      </c>
      <c r="C11" t="s">
        <v>18</v>
      </c>
      <c r="D11" s="9">
        <v>37</v>
      </c>
      <c r="E11" s="9">
        <v>2</v>
      </c>
    </row>
    <row r="12" spans="1:5" x14ac:dyDescent="0.25">
      <c r="A12" s="7" t="s">
        <v>43</v>
      </c>
      <c r="B12" s="8">
        <v>64371.632561794904</v>
      </c>
      <c r="C12" t="s">
        <v>22</v>
      </c>
      <c r="D12" s="9">
        <v>78</v>
      </c>
      <c r="E12" s="9">
        <v>3</v>
      </c>
    </row>
    <row r="13" spans="1:5" x14ac:dyDescent="0.25">
      <c r="C13" t="s">
        <v>20</v>
      </c>
      <c r="D13" s="9">
        <v>66</v>
      </c>
      <c r="E13" s="9">
        <v>4</v>
      </c>
    </row>
    <row r="14" spans="1:5" x14ac:dyDescent="0.25">
      <c r="C14" t="s">
        <v>43</v>
      </c>
      <c r="D14" s="9">
        <v>1911</v>
      </c>
      <c r="E14" s="9">
        <v>15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4532-6EEA-47A8-A682-FFED6B90A989}">
  <dimension ref="A1:M35"/>
  <sheetViews>
    <sheetView topLeftCell="H18" zoomScaleNormal="100" workbookViewId="0">
      <selection activeCell="M30" sqref="M30"/>
    </sheetView>
  </sheetViews>
  <sheetFormatPr baseColWidth="10" defaultColWidth="9.140625" defaultRowHeight="15" x14ac:dyDescent="0.25"/>
  <cols>
    <col min="1" max="1" width="29.85546875" customWidth="1"/>
    <col min="2" max="2" width="15.28515625" bestFit="1" customWidth="1"/>
    <col min="3" max="3" width="15.5703125" bestFit="1" customWidth="1"/>
    <col min="4" max="4" width="18.85546875" bestFit="1" customWidth="1"/>
    <col min="5" max="5" width="23.42578125" customWidth="1"/>
    <col min="6" max="6" width="9.28515625" bestFit="1" customWidth="1"/>
    <col min="7" max="7" width="19.42578125" bestFit="1" customWidth="1"/>
    <col min="8" max="8" width="15.5703125" customWidth="1"/>
    <col min="9" max="9" width="14.7109375" bestFit="1" customWidth="1"/>
    <col min="10" max="10" width="23.5703125" customWidth="1"/>
    <col min="11" max="11" width="15.5703125" customWidth="1"/>
    <col min="12" max="12" width="15.85546875" bestFit="1" customWidth="1"/>
    <col min="13" max="13" width="23.5703125" customWidth="1"/>
  </cols>
  <sheetData>
    <row r="1" spans="1:13" x14ac:dyDescent="0.25">
      <c r="A1" s="1" t="s">
        <v>0</v>
      </c>
      <c r="B1" s="1" t="s">
        <v>4</v>
      </c>
      <c r="C1" s="1" t="s">
        <v>14</v>
      </c>
      <c r="D1" s="2" t="s">
        <v>5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15</v>
      </c>
      <c r="K1" s="1" t="s">
        <v>2</v>
      </c>
      <c r="L1" s="1" t="s">
        <v>16</v>
      </c>
      <c r="M1" s="1" t="s">
        <v>17</v>
      </c>
    </row>
    <row r="2" spans="1:13" x14ac:dyDescent="0.25">
      <c r="A2" t="s">
        <v>18</v>
      </c>
      <c r="B2" s="3">
        <v>43891</v>
      </c>
      <c r="C2" t="s">
        <v>11</v>
      </c>
      <c r="D2" s="5">
        <v>1000</v>
      </c>
      <c r="E2" t="s">
        <v>25</v>
      </c>
      <c r="F2" s="4">
        <v>25</v>
      </c>
      <c r="G2" t="s">
        <v>40</v>
      </c>
      <c r="H2" s="4" t="s">
        <v>34</v>
      </c>
      <c r="I2" s="3">
        <v>43895</v>
      </c>
      <c r="J2" s="4" t="s">
        <v>31</v>
      </c>
      <c r="K2" s="4" t="s">
        <v>39</v>
      </c>
      <c r="L2" s="3">
        <v>43895</v>
      </c>
      <c r="M2" s="4" t="s">
        <v>31</v>
      </c>
    </row>
    <row r="3" spans="1:13" x14ac:dyDescent="0.25">
      <c r="A3" t="s">
        <v>18</v>
      </c>
      <c r="B3" s="3">
        <v>43936</v>
      </c>
      <c r="C3" t="s">
        <v>11</v>
      </c>
      <c r="D3" s="5">
        <v>600</v>
      </c>
      <c r="E3" t="s">
        <v>24</v>
      </c>
      <c r="F3" s="4">
        <v>16</v>
      </c>
      <c r="G3" t="s">
        <v>40</v>
      </c>
      <c r="H3" s="4" t="s">
        <v>34</v>
      </c>
      <c r="I3" s="3">
        <v>43941</v>
      </c>
      <c r="J3" s="4" t="s">
        <v>31</v>
      </c>
      <c r="K3" s="4" t="s">
        <v>38</v>
      </c>
      <c r="L3" s="3">
        <v>43941</v>
      </c>
      <c r="M3" s="4" t="s">
        <v>31</v>
      </c>
    </row>
    <row r="4" spans="1:13" x14ac:dyDescent="0.25">
      <c r="A4" t="s">
        <v>18</v>
      </c>
      <c r="B4" s="3">
        <v>43941</v>
      </c>
      <c r="C4" t="s">
        <v>11</v>
      </c>
      <c r="D4" s="5">
        <v>250</v>
      </c>
      <c r="E4" t="s">
        <v>24</v>
      </c>
      <c r="F4" s="4">
        <v>9</v>
      </c>
      <c r="G4" t="s">
        <v>40</v>
      </c>
      <c r="H4" s="4" t="s">
        <v>34</v>
      </c>
      <c r="I4" s="3">
        <v>43941</v>
      </c>
      <c r="J4" s="4" t="s">
        <v>31</v>
      </c>
      <c r="K4" s="4" t="s">
        <v>38</v>
      </c>
      <c r="L4" s="3">
        <v>43941</v>
      </c>
      <c r="M4" s="4" t="s">
        <v>31</v>
      </c>
    </row>
    <row r="5" spans="1:13" x14ac:dyDescent="0.25">
      <c r="A5" t="s">
        <v>18</v>
      </c>
      <c r="B5" s="3">
        <v>44110</v>
      </c>
      <c r="C5" t="s">
        <v>11</v>
      </c>
      <c r="D5" s="5">
        <v>700</v>
      </c>
      <c r="E5" t="s">
        <v>25</v>
      </c>
      <c r="F5" s="4">
        <v>23</v>
      </c>
      <c r="G5" t="s">
        <v>40</v>
      </c>
      <c r="H5" s="4" t="s">
        <v>34</v>
      </c>
      <c r="I5" s="3">
        <v>44114</v>
      </c>
      <c r="J5" s="4" t="s">
        <v>30</v>
      </c>
      <c r="K5" s="4" t="s">
        <v>39</v>
      </c>
      <c r="L5" s="3">
        <v>44114</v>
      </c>
      <c r="M5" s="4" t="s">
        <v>30</v>
      </c>
    </row>
    <row r="6" spans="1:13" x14ac:dyDescent="0.25">
      <c r="A6" t="s">
        <v>18</v>
      </c>
      <c r="B6" s="3">
        <v>44145</v>
      </c>
      <c r="C6" t="s">
        <v>10</v>
      </c>
      <c r="D6" s="5">
        <v>450</v>
      </c>
      <c r="E6" t="s">
        <v>24</v>
      </c>
      <c r="F6" s="4">
        <v>14</v>
      </c>
      <c r="G6" t="s">
        <v>40</v>
      </c>
      <c r="H6" s="4" t="s">
        <v>34</v>
      </c>
      <c r="I6" s="3">
        <v>44185</v>
      </c>
      <c r="J6" s="4" t="s">
        <v>32</v>
      </c>
      <c r="K6" s="4" t="s">
        <v>39</v>
      </c>
      <c r="L6" s="3">
        <v>44185</v>
      </c>
      <c r="M6" s="4" t="s">
        <v>32</v>
      </c>
    </row>
    <row r="7" spans="1:13" x14ac:dyDescent="0.25">
      <c r="A7" t="s">
        <v>18</v>
      </c>
      <c r="B7" s="3">
        <v>44176</v>
      </c>
      <c r="C7" t="s">
        <v>10</v>
      </c>
      <c r="D7" s="5">
        <v>1000</v>
      </c>
      <c r="E7" t="s">
        <v>25</v>
      </c>
      <c r="F7" s="4">
        <v>28</v>
      </c>
      <c r="G7" t="s">
        <v>40</v>
      </c>
      <c r="H7" s="4" t="s">
        <v>34</v>
      </c>
      <c r="I7" s="3">
        <v>44185</v>
      </c>
      <c r="J7" s="4" t="s">
        <v>32</v>
      </c>
      <c r="K7" s="4" t="s">
        <v>39</v>
      </c>
      <c r="L7" s="3">
        <v>44185</v>
      </c>
      <c r="M7" s="4" t="s">
        <v>32</v>
      </c>
    </row>
    <row r="8" spans="1:13" x14ac:dyDescent="0.25">
      <c r="A8" t="s">
        <v>18</v>
      </c>
      <c r="B8" s="3">
        <v>44176</v>
      </c>
      <c r="C8" t="s">
        <v>10</v>
      </c>
      <c r="D8" s="5">
        <v>2000</v>
      </c>
      <c r="E8" t="s">
        <v>25</v>
      </c>
      <c r="F8" s="4">
        <v>28</v>
      </c>
      <c r="G8" t="s">
        <v>40</v>
      </c>
      <c r="H8" s="4" t="s">
        <v>34</v>
      </c>
      <c r="I8" s="3">
        <v>44185</v>
      </c>
      <c r="J8" s="4" t="s">
        <v>32</v>
      </c>
      <c r="K8" s="4" t="s">
        <v>39</v>
      </c>
      <c r="L8" s="3">
        <v>44185</v>
      </c>
      <c r="M8" s="4" t="s">
        <v>32</v>
      </c>
    </row>
    <row r="9" spans="1:13" x14ac:dyDescent="0.25">
      <c r="A9" t="s">
        <v>19</v>
      </c>
      <c r="B9" s="3">
        <v>43923</v>
      </c>
      <c r="C9" t="s">
        <v>11</v>
      </c>
      <c r="D9" s="5">
        <v>2395</v>
      </c>
      <c r="E9" t="s">
        <v>3</v>
      </c>
      <c r="F9" s="4">
        <v>343</v>
      </c>
      <c r="G9" t="s">
        <v>12</v>
      </c>
      <c r="H9" s="4" t="s">
        <v>35</v>
      </c>
      <c r="I9" s="3">
        <v>43933</v>
      </c>
      <c r="J9" s="4" t="s">
        <v>31</v>
      </c>
      <c r="K9" s="4" t="s">
        <v>39</v>
      </c>
      <c r="L9" s="3">
        <v>43936</v>
      </c>
      <c r="M9" s="4" t="s">
        <v>31</v>
      </c>
    </row>
    <row r="10" spans="1:13" x14ac:dyDescent="0.25">
      <c r="A10" t="s">
        <v>19</v>
      </c>
      <c r="B10" s="3">
        <v>43954</v>
      </c>
      <c r="C10" t="s">
        <v>11</v>
      </c>
      <c r="D10" s="5">
        <v>1745.6268221574344</v>
      </c>
      <c r="E10" t="s">
        <v>3</v>
      </c>
      <c r="F10" s="4">
        <v>250</v>
      </c>
      <c r="G10" t="s">
        <v>12</v>
      </c>
      <c r="H10" s="4" t="s">
        <v>35</v>
      </c>
      <c r="I10" s="3">
        <v>43961</v>
      </c>
      <c r="J10" s="4" t="s">
        <v>31</v>
      </c>
      <c r="K10" s="4" t="s">
        <v>38</v>
      </c>
      <c r="L10" s="3">
        <v>43964</v>
      </c>
      <c r="M10" s="4" t="s">
        <v>30</v>
      </c>
    </row>
    <row r="11" spans="1:13" x14ac:dyDescent="0.25">
      <c r="A11" t="s">
        <v>19</v>
      </c>
      <c r="B11" s="3">
        <v>43960</v>
      </c>
      <c r="C11" t="s">
        <v>11</v>
      </c>
      <c r="D11" s="5">
        <v>907.72594752186592</v>
      </c>
      <c r="E11" t="s">
        <v>3</v>
      </c>
      <c r="F11" s="4">
        <v>130</v>
      </c>
      <c r="G11" t="s">
        <v>12</v>
      </c>
      <c r="H11" s="4" t="s">
        <v>35</v>
      </c>
      <c r="I11" s="3">
        <v>43961</v>
      </c>
      <c r="J11" s="4" t="s">
        <v>31</v>
      </c>
      <c r="K11" s="4" t="s">
        <v>38</v>
      </c>
      <c r="L11" s="3">
        <v>43964</v>
      </c>
      <c r="M11" s="4" t="s">
        <v>30</v>
      </c>
    </row>
    <row r="12" spans="1:13" x14ac:dyDescent="0.25">
      <c r="A12" t="s">
        <v>19</v>
      </c>
      <c r="B12" s="3">
        <v>43971</v>
      </c>
      <c r="C12" t="s">
        <v>11</v>
      </c>
      <c r="D12" s="5">
        <v>1955.1020408163265</v>
      </c>
      <c r="E12" t="s">
        <v>3</v>
      </c>
      <c r="F12" s="4">
        <v>280</v>
      </c>
      <c r="G12" t="s">
        <v>12</v>
      </c>
      <c r="H12" s="4" t="s">
        <v>35</v>
      </c>
      <c r="I12" s="3">
        <v>43973</v>
      </c>
      <c r="J12" s="4" t="s">
        <v>31</v>
      </c>
      <c r="K12" s="4" t="s">
        <v>39</v>
      </c>
      <c r="L12" s="3">
        <v>43976</v>
      </c>
      <c r="M12" s="4" t="s">
        <v>31</v>
      </c>
    </row>
    <row r="13" spans="1:13" x14ac:dyDescent="0.25">
      <c r="A13" t="s">
        <v>19</v>
      </c>
      <c r="B13" s="3">
        <v>44029</v>
      </c>
      <c r="C13" t="s">
        <v>11</v>
      </c>
      <c r="D13" s="5">
        <v>1326.6763848396502</v>
      </c>
      <c r="E13" t="s">
        <v>3</v>
      </c>
      <c r="F13" s="4">
        <v>190</v>
      </c>
      <c r="G13" t="s">
        <v>12</v>
      </c>
      <c r="H13" s="4" t="s">
        <v>35</v>
      </c>
      <c r="I13" s="3">
        <v>44032</v>
      </c>
      <c r="J13" s="4" t="s">
        <v>31</v>
      </c>
      <c r="K13" s="4" t="s">
        <v>39</v>
      </c>
      <c r="L13" s="3">
        <v>44035</v>
      </c>
      <c r="M13" s="4" t="s">
        <v>31</v>
      </c>
    </row>
    <row r="14" spans="1:13" x14ac:dyDescent="0.25">
      <c r="A14" t="s">
        <v>20</v>
      </c>
      <c r="B14" s="3">
        <v>44018</v>
      </c>
      <c r="C14" t="s">
        <v>11</v>
      </c>
      <c r="D14" s="5">
        <v>12360</v>
      </c>
      <c r="E14" t="s">
        <v>26</v>
      </c>
      <c r="F14" s="4">
        <v>15</v>
      </c>
      <c r="G14" t="s">
        <v>40</v>
      </c>
      <c r="H14" s="4" t="s">
        <v>36</v>
      </c>
      <c r="I14" s="3">
        <v>44019</v>
      </c>
      <c r="J14" s="4" t="s">
        <v>31</v>
      </c>
      <c r="K14" s="4" t="s">
        <v>37</v>
      </c>
      <c r="L14" s="3">
        <v>44024</v>
      </c>
      <c r="M14" s="4" t="s">
        <v>31</v>
      </c>
    </row>
    <row r="15" spans="1:13" x14ac:dyDescent="0.25">
      <c r="A15" t="s">
        <v>20</v>
      </c>
      <c r="B15" s="3">
        <v>44053</v>
      </c>
      <c r="C15" t="s">
        <v>11</v>
      </c>
      <c r="D15" s="5">
        <v>920</v>
      </c>
      <c r="E15" t="s">
        <v>27</v>
      </c>
      <c r="F15" s="4">
        <v>23</v>
      </c>
      <c r="G15" t="s">
        <v>40</v>
      </c>
      <c r="H15" s="4" t="s">
        <v>36</v>
      </c>
      <c r="I15" s="3">
        <v>44059</v>
      </c>
      <c r="J15" s="4" t="s">
        <v>31</v>
      </c>
      <c r="K15" s="4" t="s">
        <v>37</v>
      </c>
      <c r="L15" s="3">
        <v>44034</v>
      </c>
      <c r="M15" s="4" t="s">
        <v>30</v>
      </c>
    </row>
    <row r="16" spans="1:13" x14ac:dyDescent="0.25">
      <c r="A16" t="s">
        <v>20</v>
      </c>
      <c r="B16" s="3">
        <v>44058</v>
      </c>
      <c r="C16" t="s">
        <v>11</v>
      </c>
      <c r="D16" s="5">
        <v>11945</v>
      </c>
      <c r="E16" t="s">
        <v>26</v>
      </c>
      <c r="F16" s="4">
        <v>11</v>
      </c>
      <c r="G16" t="s">
        <v>40</v>
      </c>
      <c r="H16" s="4" t="s">
        <v>36</v>
      </c>
      <c r="I16" s="3">
        <v>44059</v>
      </c>
      <c r="J16" s="4" t="s">
        <v>31</v>
      </c>
      <c r="K16" s="4" t="s">
        <v>39</v>
      </c>
      <c r="L16" s="3">
        <v>44066</v>
      </c>
      <c r="M16" s="4" t="s">
        <v>30</v>
      </c>
    </row>
    <row r="17" spans="1:13" x14ac:dyDescent="0.25">
      <c r="A17" t="s">
        <v>20</v>
      </c>
      <c r="B17" s="3">
        <v>44124</v>
      </c>
      <c r="C17" t="s">
        <v>11</v>
      </c>
      <c r="D17" s="5">
        <v>15860</v>
      </c>
      <c r="E17" t="s">
        <v>26</v>
      </c>
      <c r="F17" s="4">
        <v>17</v>
      </c>
      <c r="G17" t="s">
        <v>40</v>
      </c>
      <c r="H17" s="4" t="s">
        <v>36</v>
      </c>
      <c r="I17" s="3">
        <v>44126</v>
      </c>
      <c r="J17" s="4" t="s">
        <v>31</v>
      </c>
      <c r="K17" s="4" t="s">
        <v>34</v>
      </c>
      <c r="L17" s="3">
        <v>44132</v>
      </c>
      <c r="M17" s="4" t="s">
        <v>31</v>
      </c>
    </row>
    <row r="18" spans="1:13" x14ac:dyDescent="0.25">
      <c r="A18" t="s">
        <v>20</v>
      </c>
      <c r="B18" s="3">
        <v>44166</v>
      </c>
      <c r="C18" t="s">
        <v>10</v>
      </c>
      <c r="D18" s="5">
        <v>6200</v>
      </c>
      <c r="E18" t="s">
        <v>29</v>
      </c>
      <c r="F18" s="4">
        <v>3</v>
      </c>
      <c r="G18" t="s">
        <v>40</v>
      </c>
      <c r="H18" s="4" t="s">
        <v>36</v>
      </c>
      <c r="I18" s="3">
        <v>44170</v>
      </c>
      <c r="J18" s="4" t="s">
        <v>32</v>
      </c>
      <c r="K18" s="4" t="s">
        <v>39</v>
      </c>
      <c r="L18" s="3">
        <v>44177</v>
      </c>
      <c r="M18" s="4" t="s">
        <v>32</v>
      </c>
    </row>
    <row r="19" spans="1:13" x14ac:dyDescent="0.25">
      <c r="A19" t="s">
        <v>20</v>
      </c>
      <c r="B19" s="3">
        <v>43833</v>
      </c>
      <c r="C19" t="s">
        <v>10</v>
      </c>
      <c r="D19" s="5">
        <v>10930</v>
      </c>
      <c r="E19" t="s">
        <v>26</v>
      </c>
      <c r="F19" s="4">
        <v>12</v>
      </c>
      <c r="G19" t="s">
        <v>40</v>
      </c>
      <c r="H19" s="4" t="s">
        <v>36</v>
      </c>
      <c r="I19" s="3">
        <v>44211</v>
      </c>
      <c r="J19" s="4" t="s">
        <v>32</v>
      </c>
      <c r="K19" s="4" t="s">
        <v>39</v>
      </c>
      <c r="L19" s="3">
        <v>44217</v>
      </c>
      <c r="M19" s="4" t="s">
        <v>32</v>
      </c>
    </row>
    <row r="20" spans="1:13" x14ac:dyDescent="0.25">
      <c r="A20" t="s">
        <v>20</v>
      </c>
      <c r="B20" s="3">
        <v>43845</v>
      </c>
      <c r="C20" t="s">
        <v>10</v>
      </c>
      <c r="D20" s="5">
        <v>5460</v>
      </c>
      <c r="E20" t="s">
        <v>29</v>
      </c>
      <c r="F20" s="4">
        <v>2</v>
      </c>
      <c r="G20" t="s">
        <v>40</v>
      </c>
      <c r="H20" s="4" t="s">
        <v>36</v>
      </c>
      <c r="I20" s="3">
        <v>44211</v>
      </c>
      <c r="J20" s="4" t="s">
        <v>32</v>
      </c>
      <c r="K20" s="4" t="s">
        <v>39</v>
      </c>
      <c r="L20" s="3">
        <v>44217</v>
      </c>
      <c r="M20" s="4" t="s">
        <v>32</v>
      </c>
    </row>
    <row r="21" spans="1:13" x14ac:dyDescent="0.25">
      <c r="A21" t="s">
        <v>21</v>
      </c>
      <c r="B21" s="3">
        <v>44080</v>
      </c>
      <c r="C21" t="s">
        <v>11</v>
      </c>
      <c r="D21" s="5">
        <v>7230</v>
      </c>
      <c r="E21" t="s">
        <v>28</v>
      </c>
      <c r="F21" s="4">
        <v>430</v>
      </c>
      <c r="G21" t="s">
        <v>13</v>
      </c>
      <c r="H21" s="4" t="s">
        <v>37</v>
      </c>
      <c r="I21" s="3">
        <v>44081</v>
      </c>
      <c r="J21" s="4" t="s">
        <v>31</v>
      </c>
      <c r="K21" s="4" t="s">
        <v>39</v>
      </c>
      <c r="L21" s="3">
        <v>44081</v>
      </c>
      <c r="M21" s="4" t="s">
        <v>31</v>
      </c>
    </row>
    <row r="22" spans="1:13" x14ac:dyDescent="0.25">
      <c r="A22" t="s">
        <v>21</v>
      </c>
      <c r="B22" s="3">
        <v>44119</v>
      </c>
      <c r="C22" t="s">
        <v>11</v>
      </c>
      <c r="D22" s="5">
        <v>6587</v>
      </c>
      <c r="E22" t="s">
        <v>28</v>
      </c>
      <c r="F22" s="4">
        <v>450</v>
      </c>
      <c r="G22" t="s">
        <v>13</v>
      </c>
      <c r="H22" s="4" t="s">
        <v>38</v>
      </c>
      <c r="I22" s="3">
        <v>44120</v>
      </c>
      <c r="J22" s="4" t="s">
        <v>31</v>
      </c>
      <c r="K22" s="4" t="s">
        <v>39</v>
      </c>
      <c r="L22" s="3">
        <v>44120</v>
      </c>
      <c r="M22" s="4" t="s">
        <v>31</v>
      </c>
    </row>
    <row r="23" spans="1:13" x14ac:dyDescent="0.25">
      <c r="A23" t="s">
        <v>21</v>
      </c>
      <c r="B23" s="3">
        <v>44185</v>
      </c>
      <c r="C23" t="s">
        <v>10</v>
      </c>
      <c r="D23" s="5">
        <v>3900</v>
      </c>
      <c r="E23" t="s">
        <v>28</v>
      </c>
      <c r="F23" s="4">
        <v>390</v>
      </c>
      <c r="G23" t="s">
        <v>13</v>
      </c>
      <c r="H23" s="4" t="s">
        <v>36</v>
      </c>
      <c r="I23" s="3">
        <v>44187</v>
      </c>
      <c r="J23" s="4" t="s">
        <v>32</v>
      </c>
      <c r="K23" s="4" t="s">
        <v>39</v>
      </c>
      <c r="L23" s="3">
        <v>44187</v>
      </c>
      <c r="M23" s="4" t="s">
        <v>32</v>
      </c>
    </row>
    <row r="24" spans="1:13" x14ac:dyDescent="0.25">
      <c r="A24" t="s">
        <v>22</v>
      </c>
      <c r="B24" s="3">
        <v>43922</v>
      </c>
      <c r="C24" t="s">
        <v>11</v>
      </c>
      <c r="D24" s="5">
        <v>916.12500000000011</v>
      </c>
      <c r="E24" t="s">
        <v>23</v>
      </c>
      <c r="F24" s="4">
        <v>25</v>
      </c>
      <c r="G24" t="s">
        <v>40</v>
      </c>
      <c r="H24" s="4" t="s">
        <v>39</v>
      </c>
      <c r="I24" s="3">
        <v>43926</v>
      </c>
      <c r="J24" s="4" t="s">
        <v>31</v>
      </c>
      <c r="K24" s="4" t="s">
        <v>34</v>
      </c>
      <c r="L24" s="3">
        <v>43926</v>
      </c>
      <c r="M24" s="4" t="s">
        <v>31</v>
      </c>
    </row>
    <row r="25" spans="1:13" x14ac:dyDescent="0.25">
      <c r="A25" t="s">
        <v>22</v>
      </c>
      <c r="B25" s="3">
        <v>43958</v>
      </c>
      <c r="C25" t="s">
        <v>11</v>
      </c>
      <c r="D25" s="5">
        <v>854.4</v>
      </c>
      <c r="E25" t="s">
        <v>23</v>
      </c>
      <c r="F25" s="4">
        <v>30</v>
      </c>
      <c r="G25" t="s">
        <v>40</v>
      </c>
      <c r="H25" s="4" t="s">
        <v>39</v>
      </c>
      <c r="I25" s="3">
        <v>43961</v>
      </c>
      <c r="J25" s="4" t="s">
        <v>31</v>
      </c>
      <c r="K25" s="4" t="s">
        <v>35</v>
      </c>
      <c r="L25" s="3">
        <v>43961</v>
      </c>
      <c r="M25" s="4" t="s">
        <v>31</v>
      </c>
    </row>
    <row r="26" spans="1:13" x14ac:dyDescent="0.25">
      <c r="A26" t="s">
        <v>22</v>
      </c>
      <c r="B26" s="3">
        <v>43971</v>
      </c>
      <c r="C26" t="s">
        <v>11</v>
      </c>
      <c r="D26" s="5">
        <v>884.2156521739131</v>
      </c>
      <c r="E26" t="s">
        <v>23</v>
      </c>
      <c r="F26" s="4">
        <v>28</v>
      </c>
      <c r="G26" t="s">
        <v>40</v>
      </c>
      <c r="H26" s="4" t="s">
        <v>39</v>
      </c>
      <c r="I26" s="3">
        <v>43973</v>
      </c>
      <c r="J26" s="4" t="s">
        <v>31</v>
      </c>
      <c r="K26" s="4" t="s">
        <v>36</v>
      </c>
      <c r="L26" s="3">
        <v>43973</v>
      </c>
      <c r="M26" s="4" t="s">
        <v>31</v>
      </c>
    </row>
    <row r="27" spans="1:13" x14ac:dyDescent="0.25">
      <c r="A27" t="s">
        <v>22</v>
      </c>
      <c r="B27" s="3">
        <v>44165</v>
      </c>
      <c r="C27" t="s">
        <v>11</v>
      </c>
      <c r="D27" s="5">
        <v>645.88571428571424</v>
      </c>
      <c r="E27" t="s">
        <v>23</v>
      </c>
      <c r="F27" s="4">
        <v>20</v>
      </c>
      <c r="G27" t="s">
        <v>40</v>
      </c>
      <c r="H27" s="4" t="s">
        <v>39</v>
      </c>
      <c r="I27" s="3">
        <v>44170</v>
      </c>
      <c r="J27" s="4" t="s">
        <v>31</v>
      </c>
      <c r="K27" s="4" t="s">
        <v>38</v>
      </c>
      <c r="L27" s="3">
        <v>44170</v>
      </c>
      <c r="M27" s="4" t="s">
        <v>31</v>
      </c>
    </row>
    <row r="28" spans="1:13" x14ac:dyDescent="0.25">
      <c r="A28" t="s">
        <v>22</v>
      </c>
      <c r="B28" s="3">
        <v>44172</v>
      </c>
      <c r="C28" t="s">
        <v>10</v>
      </c>
      <c r="D28" s="5">
        <v>614.77714285714285</v>
      </c>
      <c r="E28" t="s">
        <v>23</v>
      </c>
      <c r="F28" s="4">
        <v>18</v>
      </c>
      <c r="G28" t="s">
        <v>40</v>
      </c>
      <c r="H28" s="4" t="s">
        <v>39</v>
      </c>
      <c r="I28" s="3">
        <v>44174</v>
      </c>
      <c r="J28" s="4" t="s">
        <v>33</v>
      </c>
      <c r="K28" s="4" t="s">
        <v>37</v>
      </c>
      <c r="L28" s="3">
        <v>44174</v>
      </c>
      <c r="M28" s="4" t="s">
        <v>32</v>
      </c>
    </row>
    <row r="29" spans="1:13" x14ac:dyDescent="0.25">
      <c r="A29" t="s">
        <v>22</v>
      </c>
      <c r="B29" s="3">
        <v>44206</v>
      </c>
      <c r="C29" t="s">
        <v>10</v>
      </c>
      <c r="D29" s="5">
        <v>174.56268221574345</v>
      </c>
      <c r="E29" t="s">
        <v>23</v>
      </c>
      <c r="F29" s="4">
        <v>25</v>
      </c>
      <c r="G29" t="s">
        <v>40</v>
      </c>
      <c r="H29" s="4" t="s">
        <v>35</v>
      </c>
      <c r="I29" s="3">
        <v>44208</v>
      </c>
      <c r="J29" s="4" t="s">
        <v>32</v>
      </c>
      <c r="K29" s="4" t="s">
        <v>34</v>
      </c>
      <c r="L29" s="3">
        <v>44208</v>
      </c>
      <c r="M29" s="4" t="s">
        <v>33</v>
      </c>
    </row>
    <row r="30" spans="1:13" x14ac:dyDescent="0.25">
      <c r="A30" t="s">
        <v>22</v>
      </c>
      <c r="B30" s="3">
        <v>44218</v>
      </c>
      <c r="C30" t="s">
        <v>10</v>
      </c>
      <c r="D30" s="5">
        <v>251.37026239067058</v>
      </c>
      <c r="E30" t="s">
        <v>23</v>
      </c>
      <c r="F30" s="4">
        <v>36</v>
      </c>
      <c r="G30" t="s">
        <v>40</v>
      </c>
      <c r="H30" s="4" t="s">
        <v>35</v>
      </c>
      <c r="I30" s="3">
        <v>44220</v>
      </c>
      <c r="J30" s="4" t="s">
        <v>32</v>
      </c>
      <c r="K30" s="4" t="s">
        <v>39</v>
      </c>
      <c r="L30" s="3">
        <v>44220</v>
      </c>
      <c r="M30" s="4" t="s">
        <v>32</v>
      </c>
    </row>
    <row r="31" spans="1:13" x14ac:dyDescent="0.25">
      <c r="A31" t="s">
        <v>22</v>
      </c>
      <c r="B31" s="3">
        <v>44218</v>
      </c>
      <c r="C31" t="s">
        <v>10</v>
      </c>
      <c r="D31" s="5">
        <v>251.37026239067058</v>
      </c>
      <c r="E31" t="s">
        <v>23</v>
      </c>
      <c r="F31" s="4">
        <v>100</v>
      </c>
      <c r="G31" t="s">
        <v>40</v>
      </c>
      <c r="H31" s="4" t="s">
        <v>35</v>
      </c>
      <c r="I31" s="3">
        <v>44220</v>
      </c>
      <c r="J31" s="4" t="s">
        <v>32</v>
      </c>
      <c r="K31" s="4" t="s">
        <v>36</v>
      </c>
      <c r="L31" s="3">
        <v>44220</v>
      </c>
      <c r="M31" s="4" t="s">
        <v>32</v>
      </c>
    </row>
    <row r="32" spans="1:13" x14ac:dyDescent="0.25">
      <c r="A32" t="s">
        <v>22</v>
      </c>
      <c r="B32" s="3">
        <v>44218</v>
      </c>
      <c r="C32" t="s">
        <v>10</v>
      </c>
      <c r="D32" s="5">
        <v>251.37026239067058</v>
      </c>
      <c r="E32" t="s">
        <v>23</v>
      </c>
      <c r="F32" s="4">
        <v>100</v>
      </c>
      <c r="G32" t="s">
        <v>40</v>
      </c>
      <c r="H32" s="4" t="s">
        <v>35</v>
      </c>
      <c r="I32" s="3">
        <v>44220</v>
      </c>
      <c r="J32" s="4" t="s">
        <v>32</v>
      </c>
      <c r="K32" s="4" t="s">
        <v>38</v>
      </c>
      <c r="L32" s="3">
        <v>44220</v>
      </c>
      <c r="M32" s="4" t="s">
        <v>32</v>
      </c>
    </row>
    <row r="33" spans="1:13" x14ac:dyDescent="0.25">
      <c r="A33" t="s">
        <v>18</v>
      </c>
      <c r="B33" s="3">
        <v>44218</v>
      </c>
      <c r="C33" t="s">
        <v>10</v>
      </c>
      <c r="D33" s="5">
        <v>200</v>
      </c>
      <c r="E33" t="s">
        <v>23</v>
      </c>
      <c r="F33" s="4">
        <v>100</v>
      </c>
      <c r="G33" t="s">
        <v>40</v>
      </c>
      <c r="H33" s="4" t="s">
        <v>35</v>
      </c>
      <c r="I33" s="3">
        <v>44220</v>
      </c>
      <c r="J33" s="4" t="s">
        <v>32</v>
      </c>
      <c r="K33" s="4" t="s">
        <v>38</v>
      </c>
      <c r="L33" s="3">
        <v>44220</v>
      </c>
      <c r="M33" s="4" t="s">
        <v>32</v>
      </c>
    </row>
    <row r="34" spans="1:13" x14ac:dyDescent="0.25">
      <c r="A34" t="s">
        <v>18</v>
      </c>
      <c r="B34" s="3">
        <v>44218</v>
      </c>
      <c r="C34" t="s">
        <v>10</v>
      </c>
      <c r="D34" s="5">
        <v>200</v>
      </c>
      <c r="E34" t="s">
        <v>23</v>
      </c>
      <c r="F34" s="4">
        <v>100</v>
      </c>
      <c r="G34" t="s">
        <v>40</v>
      </c>
      <c r="H34" s="4" t="s">
        <v>35</v>
      </c>
      <c r="I34" s="3">
        <v>44220</v>
      </c>
      <c r="J34" s="4" t="s">
        <v>32</v>
      </c>
      <c r="K34" s="4" t="s">
        <v>38</v>
      </c>
      <c r="L34" s="3">
        <v>44220</v>
      </c>
      <c r="M34" s="4" t="s">
        <v>32</v>
      </c>
    </row>
    <row r="35" spans="1:13" x14ac:dyDescent="0.25">
      <c r="A35" t="s">
        <v>18</v>
      </c>
      <c r="B35" s="3">
        <v>44218</v>
      </c>
      <c r="C35" t="s">
        <v>10</v>
      </c>
      <c r="D35" s="5">
        <v>200</v>
      </c>
      <c r="E35" t="s">
        <v>23</v>
      </c>
      <c r="F35" s="4">
        <v>100</v>
      </c>
      <c r="G35" t="s">
        <v>40</v>
      </c>
      <c r="H35" s="4" t="s">
        <v>35</v>
      </c>
      <c r="I35" s="3">
        <v>44220</v>
      </c>
      <c r="J35" s="4" t="s">
        <v>32</v>
      </c>
      <c r="K35" s="4" t="s">
        <v>38</v>
      </c>
      <c r="L35" s="3">
        <v>44220</v>
      </c>
      <c r="M35" s="4" t="s">
        <v>32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9" ma:contentTypeDescription="Crie um novo documento." ma:contentTypeScope="" ma:versionID="bc4e3c30325b28e99d83cc2b5110809a">
  <xsd:schema xmlns:xsd="http://www.w3.org/2001/XMLSchema" xmlns:xs="http://www.w3.org/2001/XMLSchema" xmlns:p="http://schemas.microsoft.com/office/2006/metadata/properties" xmlns:ns2="4f05b7ab-9a2f-41ed-818c-74617ab702a7" targetNamespace="http://schemas.microsoft.com/office/2006/metadata/properties" ma:root="true" ma:fieldsID="3286c5054bb1663ebd6afc299d859c0b" ns2:_="">
    <xsd:import namespace="4f05b7ab-9a2f-41ed-818c-74617ab70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3D1D9F-B114-49C6-AAD3-7BBD115A409E}"/>
</file>

<file path=customXml/itemProps2.xml><?xml version="1.0" encoding="utf-8"?>
<ds:datastoreItem xmlns:ds="http://schemas.openxmlformats.org/officeDocument/2006/customXml" ds:itemID="{B401B4B1-F2E9-4BCC-BC0A-AB760CF288A9}"/>
</file>

<file path=customXml/itemProps3.xml><?xml version="1.0" encoding="utf-8"?>
<ds:datastoreItem xmlns:ds="http://schemas.openxmlformats.org/officeDocument/2006/customXml" ds:itemID="{5C681150-AB48-48F1-B247-337183BFBE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Dashboard</vt:lpstr>
      <vt:lpstr>Valores de Contratos</vt:lpstr>
      <vt:lpstr>Pesos de Transporte</vt:lpstr>
      <vt:lpstr>Control de Envios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Office Resolve Testes</cp:lastModifiedBy>
  <dcterms:created xsi:type="dcterms:W3CDTF">2021-08-11T15:04:05Z</dcterms:created>
  <dcterms:modified xsi:type="dcterms:W3CDTF">2021-08-27T02:53:29Z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