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Curse\matProg\lab3\"/>
    </mc:Choice>
  </mc:AlternateContent>
  <xr:revisionPtr revIDLastSave="0" documentId="13_ncr:1_{B69B4F47-E3BC-4436-A498-FA271FDC04FA}" xr6:coauthVersionLast="47" xr6:coauthVersionMax="47" xr10:uidLastSave="{00000000-0000-0000-0000-000000000000}"/>
  <bookViews>
    <workbookView xWindow="-108" yWindow="-108" windowWidth="23256" windowHeight="12456" xr2:uid="{C2070A27-7E06-468B-8A6D-19A237889CF7}"/>
  </bookViews>
  <sheets>
    <sheet name="Отчет об устойчивости 1" sheetId="2" r:id="rId1"/>
    <sheet name="Лист1" sheetId="1" r:id="rId2"/>
  </sheets>
  <definedNames>
    <definedName name="solver_adj" localSheetId="1" hidden="1">Лист1!$C$132:$F$132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Лист1!$H$138</definedName>
    <definedName name="solver_lhs2" localSheetId="1" hidden="1">Лист1!$H$139</definedName>
    <definedName name="solver_lhs3" localSheetId="1" hidden="1">Лист1!$H$140</definedName>
    <definedName name="solver_lhs4" localSheetId="1" hidden="1">Лист1!$H$141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Лист1!$G$132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el3" localSheetId="1" hidden="1">1</definedName>
    <definedName name="solver_rel4" localSheetId="1" hidden="1">1</definedName>
    <definedName name="solver_rhs1" localSheetId="1" hidden="1">Лист1!$L$138</definedName>
    <definedName name="solver_rhs2" localSheetId="1" hidden="1">Лист1!$L$139</definedName>
    <definedName name="solver_rhs3" localSheetId="1" hidden="1">1</definedName>
    <definedName name="solver_rhs4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9" i="1" l="1"/>
  <c r="H140" i="1"/>
  <c r="H141" i="1"/>
  <c r="H138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D139" i="1"/>
  <c r="D140" i="1"/>
  <c r="D141" i="1"/>
  <c r="D138" i="1"/>
  <c r="G132" i="1"/>
  <c r="D147" i="1" s="1"/>
  <c r="C156" i="1" s="1"/>
  <c r="D106" i="1"/>
  <c r="E106" i="1"/>
  <c r="F106" i="1"/>
  <c r="D107" i="1"/>
  <c r="E107" i="1"/>
  <c r="F107" i="1"/>
  <c r="D108" i="1"/>
  <c r="E108" i="1"/>
  <c r="F108" i="1"/>
  <c r="D109" i="1"/>
  <c r="E109" i="1"/>
  <c r="F109" i="1"/>
  <c r="C107" i="1"/>
  <c r="C108" i="1"/>
  <c r="C109" i="1"/>
  <c r="C106" i="1"/>
  <c r="L97" i="1"/>
  <c r="I97" i="1"/>
  <c r="E91" i="1"/>
  <c r="I87" i="1"/>
  <c r="I88" i="1"/>
  <c r="I89" i="1"/>
  <c r="I86" i="1"/>
  <c r="H89" i="1"/>
  <c r="G89" i="1"/>
  <c r="H88" i="1"/>
  <c r="G88" i="1"/>
  <c r="H87" i="1"/>
  <c r="G87" i="1"/>
  <c r="H86" i="1"/>
  <c r="G86" i="1"/>
  <c r="E79" i="1"/>
  <c r="D77" i="1"/>
  <c r="E77" i="1"/>
  <c r="F77" i="1"/>
  <c r="G77" i="1" s="1"/>
  <c r="D76" i="1"/>
  <c r="E76" i="1"/>
  <c r="G76" i="1" s="1"/>
  <c r="F76" i="1"/>
  <c r="C76" i="1"/>
  <c r="C77" i="1"/>
  <c r="D74" i="1"/>
  <c r="E74" i="1"/>
  <c r="F74" i="1"/>
  <c r="G74" i="1" s="1"/>
  <c r="C74" i="1"/>
  <c r="D75" i="1"/>
  <c r="E75" i="1"/>
  <c r="F75" i="1"/>
  <c r="C75" i="1"/>
  <c r="E67" i="1"/>
  <c r="G63" i="1"/>
  <c r="G64" i="1"/>
  <c r="G65" i="1"/>
  <c r="G62" i="1"/>
  <c r="E55" i="1"/>
  <c r="D51" i="1"/>
  <c r="E51" i="1"/>
  <c r="G51" i="1" s="1"/>
  <c r="F51" i="1"/>
  <c r="D52" i="1"/>
  <c r="E52" i="1"/>
  <c r="F52" i="1"/>
  <c r="D53" i="1"/>
  <c r="E53" i="1"/>
  <c r="F53" i="1"/>
  <c r="C51" i="1"/>
  <c r="C52" i="1"/>
  <c r="C53" i="1"/>
  <c r="D50" i="1"/>
  <c r="E50" i="1"/>
  <c r="F50" i="1"/>
  <c r="C50" i="1"/>
  <c r="G53" i="1"/>
  <c r="G52" i="1"/>
  <c r="G50" i="1"/>
  <c r="E41" i="1"/>
  <c r="F26" i="1"/>
  <c r="F25" i="1"/>
  <c r="E25" i="1"/>
  <c r="F24" i="1"/>
  <c r="E24" i="1"/>
  <c r="D24" i="1"/>
  <c r="D39" i="1"/>
  <c r="G39" i="1" s="1"/>
  <c r="E39" i="1"/>
  <c r="F39" i="1"/>
  <c r="C39" i="1"/>
  <c r="D38" i="1"/>
  <c r="E38" i="1"/>
  <c r="F38" i="1"/>
  <c r="C38" i="1"/>
  <c r="D37" i="1"/>
  <c r="E37" i="1"/>
  <c r="F37" i="1"/>
  <c r="C37" i="1"/>
  <c r="D36" i="1"/>
  <c r="E36" i="1"/>
  <c r="F36" i="1"/>
  <c r="G36" i="1" s="1"/>
  <c r="C36" i="1"/>
  <c r="E27" i="1"/>
  <c r="D27" i="1"/>
  <c r="C27" i="1"/>
  <c r="E26" i="1"/>
  <c r="D26" i="1"/>
  <c r="C26" i="1"/>
  <c r="D25" i="1"/>
  <c r="C24" i="1"/>
  <c r="C25" i="1"/>
  <c r="C149" i="1" l="1"/>
  <c r="E156" i="1"/>
  <c r="C150" i="1"/>
  <c r="I147" i="1"/>
  <c r="B153" i="1"/>
  <c r="E153" i="1"/>
  <c r="D153" i="1"/>
  <c r="C153" i="1"/>
  <c r="B156" i="1"/>
  <c r="D156" i="1"/>
  <c r="G75" i="1"/>
  <c r="G38" i="1"/>
  <c r="G37" i="1"/>
</calcChain>
</file>

<file path=xl/sharedStrings.xml><?xml version="1.0" encoding="utf-8"?>
<sst xmlns="http://schemas.openxmlformats.org/spreadsheetml/2006/main" count="203" uniqueCount="120">
  <si>
    <t>Игрок А  - Предприятие</t>
  </si>
  <si>
    <t>Игрок Б - Природа</t>
  </si>
  <si>
    <t>Тип игры: Игра с природой</t>
  </si>
  <si>
    <t>Игрок А (предприятие) стратегии</t>
  </si>
  <si>
    <t>Игрок В (природа) стратегии</t>
  </si>
  <si>
    <t>1. Создать запас на 12 единиц сырья (А1)</t>
  </si>
  <si>
    <t>2. Создать запас на 14 единиц сырья (А2)</t>
  </si>
  <si>
    <t>3. Создать запас на 16 единиц сырья (А3)</t>
  </si>
  <si>
    <t>1. Потребляет 12 единиц сырья (П1)</t>
  </si>
  <si>
    <t>2. Потребляет 14 единиц сырья (П2)</t>
  </si>
  <si>
    <t>4. Создать запас на 18 единицу сырья (А4)</t>
  </si>
  <si>
    <t>3. Потребляет 16 единиц сырья (П3)</t>
  </si>
  <si>
    <t>4. Потребляет 18 единицу сырья (П4)</t>
  </si>
  <si>
    <t>с1</t>
  </si>
  <si>
    <t>с2</t>
  </si>
  <si>
    <t>Платежная матрица</t>
  </si>
  <si>
    <t>П1</t>
  </si>
  <si>
    <t>П2</t>
  </si>
  <si>
    <t>П3</t>
  </si>
  <si>
    <t>П4</t>
  </si>
  <si>
    <t>А1</t>
  </si>
  <si>
    <t>А2</t>
  </si>
  <si>
    <t>А3</t>
  </si>
  <si>
    <t>А4</t>
  </si>
  <si>
    <t>Критерий Байеса</t>
  </si>
  <si>
    <t>q1</t>
  </si>
  <si>
    <t>q2</t>
  </si>
  <si>
    <t>q3</t>
  </si>
  <si>
    <t>q4</t>
  </si>
  <si>
    <t>сумм</t>
  </si>
  <si>
    <t>Маскимальный элемент:</t>
  </si>
  <si>
    <t>Строка (стратегия)</t>
  </si>
  <si>
    <t>Критерий Лапласа</t>
  </si>
  <si>
    <t>q=</t>
  </si>
  <si>
    <t>Критерий Вальда</t>
  </si>
  <si>
    <t>мин</t>
  </si>
  <si>
    <t>Критерий Сэвиджа</t>
  </si>
  <si>
    <t>макс</t>
  </si>
  <si>
    <t>Минимальный риск:</t>
  </si>
  <si>
    <t>Критерий Гурвица</t>
  </si>
  <si>
    <t>γ</t>
  </si>
  <si>
    <t>f</t>
  </si>
  <si>
    <t>Решение задачи в смешанных стратегиях</t>
  </si>
  <si>
    <t>maxmin</t>
  </si>
  <si>
    <t>minmax</t>
  </si>
  <si>
    <t>!=</t>
  </si>
  <si>
    <t>Прибавляем ко всем элементам 42</t>
  </si>
  <si>
    <t>Математическая модель для игрока П</t>
  </si>
  <si>
    <t>f(y) = y1 + y2 + y3 + y4 -&gt; max</t>
  </si>
  <si>
    <t>yi&gt;0</t>
  </si>
  <si>
    <t>42y1 + 32y2 + 22y3 + 12y4 &lt;= 1</t>
  </si>
  <si>
    <t>28y1 + 42y2 + 32y3 + 22y4 &lt;= 1</t>
  </si>
  <si>
    <t>14y1 + 28y2 + 42y3 + 32y4 &lt;= 1</t>
  </si>
  <si>
    <t>0y1 + 14y2 + 28y3 + 42y4 &lt;= 1</t>
  </si>
  <si>
    <t>z(x) = x1 + x2 + x3 + x4 -&gt; min</t>
  </si>
  <si>
    <t>xj&gt;0</t>
  </si>
  <si>
    <t>42x1 + 28x2 + 14x3 + 0x4 &gt;= 1</t>
  </si>
  <si>
    <t>32x1 + 42x2 + 28x3 + 14x4 &gt;= 1</t>
  </si>
  <si>
    <t>22x1 + 32x2 + 42x3 + 28x4 &gt;= 1</t>
  </si>
  <si>
    <t>12x1 + 22x2 + 32x3 + 42x4 &gt;= 1</t>
  </si>
  <si>
    <t>Поиск решения</t>
  </si>
  <si>
    <t>Имя</t>
  </si>
  <si>
    <t>y1</t>
  </si>
  <si>
    <t>y2</t>
  </si>
  <si>
    <t>y3</t>
  </si>
  <si>
    <t>y4</t>
  </si>
  <si>
    <t>Z(x)</t>
  </si>
  <si>
    <t>Знач</t>
  </si>
  <si>
    <t>Коэф</t>
  </si>
  <si>
    <r>
      <t>Коэф-ты целевой функции c</t>
    </r>
    <r>
      <rPr>
        <sz val="10"/>
        <color theme="1"/>
        <rFont val="Calibri"/>
        <family val="2"/>
        <charset val="204"/>
        <scheme val="minor"/>
      </rPr>
      <t>j</t>
    </r>
  </si>
  <si>
    <t>Левые части ограничений</t>
  </si>
  <si>
    <t>→ max</t>
  </si>
  <si>
    <t>Переменые</t>
  </si>
  <si>
    <t>x1</t>
  </si>
  <si>
    <t>x2</t>
  </si>
  <si>
    <t>x3</t>
  </si>
  <si>
    <t>x4</t>
  </si>
  <si>
    <t>&lt;=</t>
  </si>
  <si>
    <t>x1&gt;=0</t>
  </si>
  <si>
    <t>x2&gt;=0</t>
  </si>
  <si>
    <t>x3&gt;=0</t>
  </si>
  <si>
    <t>x4&gt;=0</t>
  </si>
  <si>
    <t>x = (0,0238095238095238; 0; 0; 0,0170068027210884)</t>
  </si>
  <si>
    <t>y =  (0,0170068027210884; 0; 0; 0,0238095238095238)</t>
  </si>
  <si>
    <t>Цена игры:</t>
  </si>
  <si>
    <t>Сумм PiX</t>
  </si>
  <si>
    <t>Сумм PiY</t>
  </si>
  <si>
    <t>Цена исходной задачи</t>
  </si>
  <si>
    <t>Проверка решения: Цена исходной задачи лежит в промежутке между maxmin и minmax, соответсвенно решение верное</t>
  </si>
  <si>
    <t>p (Оптимальная стратегия для игрока А)</t>
  </si>
  <si>
    <t>q  (Оптимальная стратегия для игрока П)</t>
  </si>
  <si>
    <t>Математическая модель для игрока А</t>
  </si>
  <si>
    <t>Microsoft Excel 16.0 Отчет об устойчивости</t>
  </si>
  <si>
    <t>Лист: [lab3.xlsx]Лист1</t>
  </si>
  <si>
    <t>Отчет создан: 14.11.2024 0:22:56</t>
  </si>
  <si>
    <t>Ячейки переменных</t>
  </si>
  <si>
    <t>Ячейка</t>
  </si>
  <si>
    <t>Окончательное</t>
  </si>
  <si>
    <t>Значение</t>
  </si>
  <si>
    <t>Приведенн.</t>
  </si>
  <si>
    <t>Градиент</t>
  </si>
  <si>
    <t>Ограничения</t>
  </si>
  <si>
    <t>Лагранжа</t>
  </si>
  <si>
    <t>Множитель</t>
  </si>
  <si>
    <t>$C$132</t>
  </si>
  <si>
    <t>Знач y1</t>
  </si>
  <si>
    <t>$D$132</t>
  </si>
  <si>
    <t>Знач y2</t>
  </si>
  <si>
    <t>$E$132</t>
  </si>
  <si>
    <t>Знач y3</t>
  </si>
  <si>
    <t>$F$132</t>
  </si>
  <si>
    <t>Знач y4</t>
  </si>
  <si>
    <t>$H$138</t>
  </si>
  <si>
    <t>y1 Левые части ограничений</t>
  </si>
  <si>
    <t>$H$139</t>
  </si>
  <si>
    <t>y2 Левые части ограничений</t>
  </si>
  <si>
    <t>$H$140</t>
  </si>
  <si>
    <t>y3 Левые части ограничений</t>
  </si>
  <si>
    <t>$H$141</t>
  </si>
  <si>
    <t>y4 Левые части ограничений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</si>
</sst>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#,##0.00_ ;\-#,##0.00\ 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0" fontId="0" fillId="0" borderId="1" xfId="0" applyFont="1" applyBorder="1" applyAlignment="1">
      <alignment horizontal="left"/>
    </xf>
    <xf numFmtId="0" fontId="0" fillId="0" borderId="0" xfId="0" applyAlignment="1">
      <alignment horizontal="right"/>
    </xf>
    <xf numFmtId="0" fontId="0" fillId="3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165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/>
    <xf numFmtId="0" fontId="0" fillId="3" borderId="3" xfId="0" applyFill="1" applyBorder="1" applyAlignment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2" fillId="0" borderId="0" xfId="0" applyFont="1"/>
    <xf numFmtId="0" fontId="0" fillId="0" borderId="8" xfId="0" applyFill="1" applyBorder="1" applyAlignment="1"/>
    <xf numFmtId="0" fontId="0" fillId="0" borderId="9" xfId="0" applyFill="1" applyBorder="1" applyAlignment="1"/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8A0E-8646-4622-B8CB-94AF53C423D6}">
  <dimension ref="A1:E20"/>
  <sheetViews>
    <sheetView showGridLines="0" tabSelected="1" workbookViewId="0"/>
  </sheetViews>
  <sheetFormatPr defaultRowHeight="14.4" x14ac:dyDescent="0.3"/>
  <cols>
    <col min="1" max="1" width="2.33203125" customWidth="1"/>
    <col min="2" max="2" width="7.21875" bestFit="1" customWidth="1"/>
    <col min="3" max="3" width="26.109375" bestFit="1" customWidth="1"/>
    <col min="4" max="4" width="14.6640625" bestFit="1" customWidth="1"/>
    <col min="5" max="5" width="12" bestFit="1" customWidth="1"/>
  </cols>
  <sheetData>
    <row r="1" spans="1:5" x14ac:dyDescent="0.3">
      <c r="A1" s="38" t="s">
        <v>92</v>
      </c>
    </row>
    <row r="2" spans="1:5" x14ac:dyDescent="0.3">
      <c r="A2" s="38" t="s">
        <v>93</v>
      </c>
    </row>
    <row r="3" spans="1:5" x14ac:dyDescent="0.3">
      <c r="A3" s="38" t="s">
        <v>94</v>
      </c>
    </row>
    <row r="6" spans="1:5" ht="15" thickBot="1" x14ac:dyDescent="0.35">
      <c r="A6" t="s">
        <v>95</v>
      </c>
    </row>
    <row r="7" spans="1:5" x14ac:dyDescent="0.3">
      <c r="B7" s="41"/>
      <c r="C7" s="41"/>
      <c r="D7" s="41" t="s">
        <v>97</v>
      </c>
      <c r="E7" s="41" t="s">
        <v>99</v>
      </c>
    </row>
    <row r="8" spans="1:5" ht="15" thickBot="1" x14ac:dyDescent="0.35">
      <c r="B8" s="42" t="s">
        <v>96</v>
      </c>
      <c r="C8" s="42" t="s">
        <v>61</v>
      </c>
      <c r="D8" s="42" t="s">
        <v>98</v>
      </c>
      <c r="E8" s="42" t="s">
        <v>100</v>
      </c>
    </row>
    <row r="9" spans="1:5" x14ac:dyDescent="0.3">
      <c r="B9" s="39" t="s">
        <v>104</v>
      </c>
      <c r="C9" s="39" t="s">
        <v>105</v>
      </c>
      <c r="D9" s="39">
        <v>1.7006802721088399E-2</v>
      </c>
      <c r="E9" s="39">
        <v>0</v>
      </c>
    </row>
    <row r="10" spans="1:5" x14ac:dyDescent="0.3">
      <c r="B10" s="39" t="s">
        <v>106</v>
      </c>
      <c r="C10" s="39" t="s">
        <v>107</v>
      </c>
      <c r="D10" s="39">
        <v>0</v>
      </c>
      <c r="E10" s="39">
        <v>0</v>
      </c>
    </row>
    <row r="11" spans="1:5" x14ac:dyDescent="0.3">
      <c r="B11" s="39" t="s">
        <v>108</v>
      </c>
      <c r="C11" s="39" t="s">
        <v>109</v>
      </c>
      <c r="D11" s="39">
        <v>0</v>
      </c>
      <c r="E11" s="39">
        <v>0</v>
      </c>
    </row>
    <row r="12" spans="1:5" ht="15" thickBot="1" x14ac:dyDescent="0.35">
      <c r="B12" s="40" t="s">
        <v>110</v>
      </c>
      <c r="C12" s="40" t="s">
        <v>111</v>
      </c>
      <c r="D12" s="40">
        <v>2.3809523809523801E-2</v>
      </c>
      <c r="E12" s="40">
        <v>0</v>
      </c>
    </row>
    <row r="14" spans="1:5" ht="15" thickBot="1" x14ac:dyDescent="0.35">
      <c r="A14" t="s">
        <v>101</v>
      </c>
    </row>
    <row r="15" spans="1:5" x14ac:dyDescent="0.3">
      <c r="B15" s="41"/>
      <c r="C15" s="41"/>
      <c r="D15" s="41" t="s">
        <v>97</v>
      </c>
      <c r="E15" s="41" t="s">
        <v>102</v>
      </c>
    </row>
    <row r="16" spans="1:5" ht="15" thickBot="1" x14ac:dyDescent="0.35">
      <c r="B16" s="42" t="s">
        <v>96</v>
      </c>
      <c r="C16" s="42" t="s">
        <v>61</v>
      </c>
      <c r="D16" s="42" t="s">
        <v>98</v>
      </c>
      <c r="E16" s="42" t="s">
        <v>103</v>
      </c>
    </row>
    <row r="17" spans="2:5" x14ac:dyDescent="0.3">
      <c r="B17" s="39" t="s">
        <v>112</v>
      </c>
      <c r="C17" s="39" t="s">
        <v>113</v>
      </c>
      <c r="D17" s="39">
        <v>0.99999999999999833</v>
      </c>
      <c r="E17" s="39">
        <v>2.3809520699202221E-2</v>
      </c>
    </row>
    <row r="18" spans="2:5" x14ac:dyDescent="0.3">
      <c r="B18" s="39" t="s">
        <v>114</v>
      </c>
      <c r="C18" s="39" t="s">
        <v>115</v>
      </c>
      <c r="D18" s="39">
        <v>0.99999999999999878</v>
      </c>
      <c r="E18" s="39">
        <v>1.9868213671999809E-9</v>
      </c>
    </row>
    <row r="19" spans="2:5" x14ac:dyDescent="0.3">
      <c r="B19" s="39" t="s">
        <v>116</v>
      </c>
      <c r="C19" s="39" t="s">
        <v>117</v>
      </c>
      <c r="D19" s="39">
        <v>0.99999999999999922</v>
      </c>
      <c r="E19" s="39">
        <v>1.9513426248990095E-9</v>
      </c>
    </row>
    <row r="20" spans="2:5" ht="15" thickBot="1" x14ac:dyDescent="0.35">
      <c r="B20" s="40" t="s">
        <v>118</v>
      </c>
      <c r="C20" s="40" t="s">
        <v>119</v>
      </c>
      <c r="D20" s="40">
        <v>0.99999999999999967</v>
      </c>
      <c r="E20" s="40">
        <v>1.7006799967245634E-2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FBBB9-9D39-40B1-AC97-75ED10F7A0F9}">
  <dimension ref="B3:M156"/>
  <sheetViews>
    <sheetView topLeftCell="A121" workbookViewId="0">
      <selection activeCell="C39" sqref="C39"/>
    </sheetView>
  </sheetViews>
  <sheetFormatPr defaultRowHeight="14.4" x14ac:dyDescent="0.3"/>
  <cols>
    <col min="2" max="3" width="12" bestFit="1" customWidth="1"/>
    <col min="4" max="4" width="5.88671875" bestFit="1" customWidth="1"/>
    <col min="6" max="6" width="21" bestFit="1" customWidth="1"/>
    <col min="7" max="7" width="6.109375" bestFit="1" customWidth="1"/>
    <col min="9" max="9" width="12" bestFit="1" customWidth="1"/>
    <col min="10" max="10" width="2.88671875" bestFit="1" customWidth="1"/>
  </cols>
  <sheetData>
    <row r="3" spans="2:12" x14ac:dyDescent="0.3">
      <c r="B3" s="3" t="s">
        <v>0</v>
      </c>
      <c r="C3" s="3"/>
      <c r="D3" s="3"/>
      <c r="F3" s="2" t="s">
        <v>2</v>
      </c>
      <c r="G3" s="2"/>
      <c r="H3" s="2"/>
    </row>
    <row r="4" spans="2:12" x14ac:dyDescent="0.3">
      <c r="B4" s="3" t="s">
        <v>1</v>
      </c>
      <c r="C4" s="3"/>
      <c r="D4" s="3"/>
    </row>
    <row r="7" spans="2:12" x14ac:dyDescent="0.3">
      <c r="B7" s="2" t="s">
        <v>3</v>
      </c>
      <c r="C7" s="2"/>
      <c r="D7" s="2"/>
      <c r="E7" s="2"/>
      <c r="F7" s="2"/>
      <c r="I7" s="2" t="s">
        <v>4</v>
      </c>
      <c r="J7" s="2"/>
      <c r="K7" s="2"/>
      <c r="L7" s="2"/>
    </row>
    <row r="8" spans="2:12" x14ac:dyDescent="0.3">
      <c r="B8" s="3" t="s">
        <v>5</v>
      </c>
      <c r="C8" s="3"/>
      <c r="D8" s="3"/>
      <c r="E8" s="3"/>
      <c r="F8" s="3"/>
      <c r="I8" s="3" t="s">
        <v>8</v>
      </c>
      <c r="J8" s="3"/>
      <c r="K8" s="3"/>
      <c r="L8" s="3"/>
    </row>
    <row r="9" spans="2:12" x14ac:dyDescent="0.3">
      <c r="B9" s="3" t="s">
        <v>6</v>
      </c>
      <c r="C9" s="3"/>
      <c r="D9" s="3"/>
      <c r="E9" s="3"/>
      <c r="F9" s="3"/>
      <c r="I9" s="3" t="s">
        <v>9</v>
      </c>
      <c r="J9" s="3"/>
      <c r="K9" s="3"/>
      <c r="L9" s="3"/>
    </row>
    <row r="10" spans="2:12" x14ac:dyDescent="0.3">
      <c r="B10" s="3" t="s">
        <v>7</v>
      </c>
      <c r="C10" s="3"/>
      <c r="D10" s="3"/>
      <c r="E10" s="3"/>
      <c r="F10" s="3"/>
      <c r="I10" s="3" t="s">
        <v>11</v>
      </c>
      <c r="J10" s="3"/>
      <c r="K10" s="3"/>
      <c r="L10" s="3"/>
    </row>
    <row r="11" spans="2:12" x14ac:dyDescent="0.3">
      <c r="B11" s="3" t="s">
        <v>10</v>
      </c>
      <c r="C11" s="3"/>
      <c r="D11" s="3"/>
      <c r="E11" s="3"/>
      <c r="F11" s="3"/>
      <c r="I11" s="3" t="s">
        <v>12</v>
      </c>
      <c r="J11" s="3"/>
      <c r="K11" s="3"/>
      <c r="L11" s="3"/>
    </row>
    <row r="14" spans="2:12" x14ac:dyDescent="0.3">
      <c r="B14" s="6"/>
      <c r="C14" s="7">
        <v>12</v>
      </c>
      <c r="D14" s="7">
        <v>14</v>
      </c>
      <c r="E14" s="7">
        <v>16</v>
      </c>
      <c r="F14" s="7">
        <v>18</v>
      </c>
      <c r="I14" s="7" t="s">
        <v>13</v>
      </c>
      <c r="J14" s="5">
        <v>5</v>
      </c>
    </row>
    <row r="15" spans="2:12" x14ac:dyDescent="0.3">
      <c r="B15" s="7">
        <v>12</v>
      </c>
      <c r="C15" s="6">
        <v>0</v>
      </c>
      <c r="D15" s="6">
        <v>2</v>
      </c>
      <c r="E15" s="6">
        <v>4</v>
      </c>
      <c r="F15" s="6">
        <v>6</v>
      </c>
      <c r="I15" s="7" t="s">
        <v>14</v>
      </c>
      <c r="J15" s="6">
        <v>7</v>
      </c>
    </row>
    <row r="16" spans="2:12" x14ac:dyDescent="0.3">
      <c r="B16" s="7">
        <v>14</v>
      </c>
      <c r="C16" s="6">
        <v>-2</v>
      </c>
      <c r="D16" s="6">
        <v>0</v>
      </c>
      <c r="E16" s="6">
        <v>2</v>
      </c>
      <c r="F16" s="6">
        <v>4</v>
      </c>
    </row>
    <row r="17" spans="2:6" x14ac:dyDescent="0.3">
      <c r="B17" s="7">
        <v>16</v>
      </c>
      <c r="C17" s="6">
        <v>-4</v>
      </c>
      <c r="D17" s="6">
        <v>-2</v>
      </c>
      <c r="E17" s="6">
        <v>0</v>
      </c>
      <c r="F17" s="6">
        <v>2</v>
      </c>
    </row>
    <row r="18" spans="2:6" x14ac:dyDescent="0.3">
      <c r="B18" s="7">
        <v>18</v>
      </c>
      <c r="C18" s="6">
        <v>-6</v>
      </c>
      <c r="D18" s="6">
        <v>-4</v>
      </c>
      <c r="E18" s="6">
        <v>-2</v>
      </c>
      <c r="F18" s="6">
        <v>0</v>
      </c>
    </row>
    <row r="21" spans="2:6" ht="25.8" x14ac:dyDescent="0.5">
      <c r="B21" s="8" t="s">
        <v>15</v>
      </c>
      <c r="C21" s="8"/>
      <c r="D21" s="8"/>
      <c r="E21" s="8"/>
    </row>
    <row r="23" spans="2:6" x14ac:dyDescent="0.3">
      <c r="B23" s="6"/>
      <c r="C23" s="7" t="s">
        <v>16</v>
      </c>
      <c r="D23" s="7" t="s">
        <v>17</v>
      </c>
      <c r="E23" s="7" t="s">
        <v>18</v>
      </c>
      <c r="F23" s="7" t="s">
        <v>19</v>
      </c>
    </row>
    <row r="24" spans="2:6" x14ac:dyDescent="0.3">
      <c r="B24" s="7" t="s">
        <v>20</v>
      </c>
      <c r="C24" s="6">
        <f>(C14-B15)*J14</f>
        <v>0</v>
      </c>
      <c r="D24" s="6">
        <f>-(D14-B15)*J14</f>
        <v>-10</v>
      </c>
      <c r="E24" s="6">
        <f>-(E14-B15)*J14</f>
        <v>-20</v>
      </c>
      <c r="F24" s="6">
        <f>-(F14-B15)*J14</f>
        <v>-30</v>
      </c>
    </row>
    <row r="25" spans="2:6" x14ac:dyDescent="0.3">
      <c r="B25" s="7" t="s">
        <v>21</v>
      </c>
      <c r="C25" s="6">
        <f>(C14-B16)*J15</f>
        <v>-14</v>
      </c>
      <c r="D25" s="6">
        <f>(D14-B16)*J15</f>
        <v>0</v>
      </c>
      <c r="E25" s="6">
        <f>-(E14-B16)*J14</f>
        <v>-10</v>
      </c>
      <c r="F25" s="6">
        <f>-(F14-B16)*J14</f>
        <v>-20</v>
      </c>
    </row>
    <row r="26" spans="2:6" x14ac:dyDescent="0.3">
      <c r="B26" s="7" t="s">
        <v>22</v>
      </c>
      <c r="C26" s="6">
        <f>(C14-B17)*J15</f>
        <v>-28</v>
      </c>
      <c r="D26" s="6">
        <f>(D14-B17)*J15</f>
        <v>-14</v>
      </c>
      <c r="E26" s="6">
        <f>(E14-B17)*J15</f>
        <v>0</v>
      </c>
      <c r="F26" s="6">
        <f>-(F14-B17)*J14</f>
        <v>-10</v>
      </c>
    </row>
    <row r="27" spans="2:6" x14ac:dyDescent="0.3">
      <c r="B27" s="7" t="s">
        <v>23</v>
      </c>
      <c r="C27" s="6">
        <f>(C14-B18)*J15</f>
        <v>-42</v>
      </c>
      <c r="D27" s="6">
        <f>(D14-B18)*J15</f>
        <v>-28</v>
      </c>
      <c r="E27" s="6">
        <f>(E14-B18)*J15</f>
        <v>-14</v>
      </c>
      <c r="F27" s="6">
        <v>0</v>
      </c>
    </row>
    <row r="30" spans="2:6" ht="25.8" x14ac:dyDescent="0.5">
      <c r="B30" s="9" t="s">
        <v>24</v>
      </c>
      <c r="C30" s="9"/>
      <c r="D30" s="9"/>
      <c r="E30" s="9"/>
    </row>
    <row r="32" spans="2:6" x14ac:dyDescent="0.3">
      <c r="B32" s="10" t="s">
        <v>25</v>
      </c>
      <c r="C32" s="10" t="s">
        <v>26</v>
      </c>
      <c r="D32" s="10" t="s">
        <v>27</v>
      </c>
      <c r="E32" s="10" t="s">
        <v>28</v>
      </c>
    </row>
    <row r="33" spans="2:7" x14ac:dyDescent="0.3">
      <c r="B33" s="11">
        <v>0.25</v>
      </c>
      <c r="C33" s="11">
        <v>0.3</v>
      </c>
      <c r="D33" s="11">
        <v>0.26</v>
      </c>
      <c r="E33" s="11">
        <v>0.2</v>
      </c>
    </row>
    <row r="35" spans="2:7" x14ac:dyDescent="0.3">
      <c r="B35" s="6"/>
      <c r="C35" s="7" t="s">
        <v>16</v>
      </c>
      <c r="D35" s="7" t="s">
        <v>17</v>
      </c>
      <c r="E35" s="7" t="s">
        <v>17</v>
      </c>
      <c r="F35" s="7" t="s">
        <v>18</v>
      </c>
      <c r="G35" s="7" t="s">
        <v>29</v>
      </c>
    </row>
    <row r="36" spans="2:7" x14ac:dyDescent="0.3">
      <c r="B36" s="7" t="s">
        <v>20</v>
      </c>
      <c r="C36" s="12">
        <f>C24*B33</f>
        <v>0</v>
      </c>
      <c r="D36" s="12">
        <f t="shared" ref="D36:F36" si="0">D24*C33</f>
        <v>-3</v>
      </c>
      <c r="E36" s="12">
        <f t="shared" si="0"/>
        <v>-5.2</v>
      </c>
      <c r="F36" s="12">
        <f t="shared" si="0"/>
        <v>-6</v>
      </c>
      <c r="G36" s="12">
        <f>SUM(C36:F36)</f>
        <v>-14.2</v>
      </c>
    </row>
    <row r="37" spans="2:7" x14ac:dyDescent="0.3">
      <c r="B37" s="7" t="s">
        <v>21</v>
      </c>
      <c r="C37" s="12">
        <f>C25*B33</f>
        <v>-3.5</v>
      </c>
      <c r="D37" s="12">
        <f t="shared" ref="D37:F37" si="1">D25*C33</f>
        <v>0</v>
      </c>
      <c r="E37" s="12">
        <f t="shared" si="1"/>
        <v>-2.6</v>
      </c>
      <c r="F37" s="12">
        <f t="shared" si="1"/>
        <v>-4</v>
      </c>
      <c r="G37" s="12">
        <f>SUM(C37:F37)</f>
        <v>-10.1</v>
      </c>
    </row>
    <row r="38" spans="2:7" x14ac:dyDescent="0.3">
      <c r="B38" s="7" t="s">
        <v>22</v>
      </c>
      <c r="C38" s="12">
        <f>C26*B33</f>
        <v>-7</v>
      </c>
      <c r="D38" s="12">
        <f t="shared" ref="D38:F38" si="2">D26*C33</f>
        <v>-4.2</v>
      </c>
      <c r="E38" s="12">
        <f t="shared" si="2"/>
        <v>0</v>
      </c>
      <c r="F38" s="12">
        <f t="shared" si="2"/>
        <v>-2</v>
      </c>
      <c r="G38" s="12">
        <f>SUM(C38:F38)</f>
        <v>-13.2</v>
      </c>
    </row>
    <row r="39" spans="2:7" x14ac:dyDescent="0.3">
      <c r="B39" s="7" t="s">
        <v>23</v>
      </c>
      <c r="C39" s="12">
        <f>C27*B33</f>
        <v>-10.5</v>
      </c>
      <c r="D39" s="12">
        <f t="shared" ref="D39:F39" si="3">D27*C33</f>
        <v>-8.4</v>
      </c>
      <c r="E39" s="12">
        <f t="shared" si="3"/>
        <v>-3.64</v>
      </c>
      <c r="F39" s="12">
        <f t="shared" si="3"/>
        <v>0</v>
      </c>
      <c r="G39" s="12">
        <f>SUM(C39:F39)</f>
        <v>-22.54</v>
      </c>
    </row>
    <row r="41" spans="2:7" x14ac:dyDescent="0.3">
      <c r="B41" s="13" t="s">
        <v>30</v>
      </c>
      <c r="C41" s="13"/>
      <c r="D41" s="13"/>
      <c r="E41" s="12">
        <f>MAX(G36:G39)</f>
        <v>-10.1</v>
      </c>
    </row>
    <row r="42" spans="2:7" x14ac:dyDescent="0.3">
      <c r="B42" s="13" t="s">
        <v>31</v>
      </c>
      <c r="C42" s="13"/>
      <c r="D42" s="13"/>
      <c r="E42" s="6">
        <v>2</v>
      </c>
    </row>
    <row r="45" spans="2:7" ht="25.8" x14ac:dyDescent="0.5">
      <c r="B45" s="8" t="s">
        <v>32</v>
      </c>
      <c r="C45" s="8"/>
      <c r="D45" s="8"/>
      <c r="E45" s="8"/>
    </row>
    <row r="47" spans="2:7" x14ac:dyDescent="0.3">
      <c r="B47" s="14" t="s">
        <v>33</v>
      </c>
      <c r="C47" s="4">
        <v>0.25</v>
      </c>
    </row>
    <row r="49" spans="2:7" x14ac:dyDescent="0.3">
      <c r="B49" s="6"/>
      <c r="C49" s="7" t="s">
        <v>16</v>
      </c>
      <c r="D49" s="7" t="s">
        <v>17</v>
      </c>
      <c r="E49" s="7" t="s">
        <v>17</v>
      </c>
      <c r="F49" s="7" t="s">
        <v>18</v>
      </c>
      <c r="G49" s="7" t="s">
        <v>29</v>
      </c>
    </row>
    <row r="50" spans="2:7" x14ac:dyDescent="0.3">
      <c r="B50" s="7" t="s">
        <v>20</v>
      </c>
      <c r="C50" s="12">
        <f>C24*$C$47</f>
        <v>0</v>
      </c>
      <c r="D50" s="12">
        <f t="shared" ref="D50:F50" si="4">D24*$C$47</f>
        <v>-2.5</v>
      </c>
      <c r="E50" s="12">
        <f t="shared" si="4"/>
        <v>-5</v>
      </c>
      <c r="F50" s="12">
        <f t="shared" si="4"/>
        <v>-7.5</v>
      </c>
      <c r="G50" s="12">
        <f>SUM(C50:F50)</f>
        <v>-15</v>
      </c>
    </row>
    <row r="51" spans="2:7" x14ac:dyDescent="0.3">
      <c r="B51" s="7" t="s">
        <v>21</v>
      </c>
      <c r="C51" s="12">
        <f t="shared" ref="C51:F53" si="5">C25*$C$47</f>
        <v>-3.5</v>
      </c>
      <c r="D51" s="12">
        <f t="shared" si="5"/>
        <v>0</v>
      </c>
      <c r="E51" s="12">
        <f t="shared" si="5"/>
        <v>-2.5</v>
      </c>
      <c r="F51" s="12">
        <f t="shared" si="5"/>
        <v>-5</v>
      </c>
      <c r="G51" s="12">
        <f>SUM(C51:F51)</f>
        <v>-11</v>
      </c>
    </row>
    <row r="52" spans="2:7" x14ac:dyDescent="0.3">
      <c r="B52" s="7" t="s">
        <v>22</v>
      </c>
      <c r="C52" s="12">
        <f t="shared" si="5"/>
        <v>-7</v>
      </c>
      <c r="D52" s="12">
        <f t="shared" si="5"/>
        <v>-3.5</v>
      </c>
      <c r="E52" s="12">
        <f t="shared" si="5"/>
        <v>0</v>
      </c>
      <c r="F52" s="12">
        <f t="shared" si="5"/>
        <v>-2.5</v>
      </c>
      <c r="G52" s="12">
        <f>SUM(C52:F52)</f>
        <v>-13</v>
      </c>
    </row>
    <row r="53" spans="2:7" x14ac:dyDescent="0.3">
      <c r="B53" s="7" t="s">
        <v>23</v>
      </c>
      <c r="C53" s="12">
        <f t="shared" si="5"/>
        <v>-10.5</v>
      </c>
      <c r="D53" s="12">
        <f t="shared" si="5"/>
        <v>-7</v>
      </c>
      <c r="E53" s="12">
        <f t="shared" si="5"/>
        <v>-3.5</v>
      </c>
      <c r="F53" s="12">
        <f t="shared" si="5"/>
        <v>0</v>
      </c>
      <c r="G53" s="12">
        <f>SUM(C53:F53)</f>
        <v>-21</v>
      </c>
    </row>
    <row r="55" spans="2:7" x14ac:dyDescent="0.3">
      <c r="B55" s="13" t="s">
        <v>30</v>
      </c>
      <c r="C55" s="13"/>
      <c r="D55" s="13"/>
      <c r="E55" s="12">
        <f>MAX(G50:G53)</f>
        <v>-11</v>
      </c>
    </row>
    <row r="56" spans="2:7" x14ac:dyDescent="0.3">
      <c r="B56" s="13" t="s">
        <v>31</v>
      </c>
      <c r="C56" s="13"/>
      <c r="D56" s="13"/>
      <c r="E56" s="6">
        <v>2</v>
      </c>
    </row>
    <row r="59" spans="2:7" ht="25.8" x14ac:dyDescent="0.5">
      <c r="B59" s="8" t="s">
        <v>34</v>
      </c>
      <c r="C59" s="8"/>
      <c r="D59" s="8"/>
      <c r="E59" s="8"/>
    </row>
    <row r="61" spans="2:7" x14ac:dyDescent="0.3">
      <c r="B61" s="6"/>
      <c r="C61" s="7" t="s">
        <v>16</v>
      </c>
      <c r="D61" s="7" t="s">
        <v>17</v>
      </c>
      <c r="E61" s="7" t="s">
        <v>18</v>
      </c>
      <c r="F61" s="7" t="s">
        <v>19</v>
      </c>
      <c r="G61" s="7" t="s">
        <v>35</v>
      </c>
    </row>
    <row r="62" spans="2:7" x14ac:dyDescent="0.3">
      <c r="B62" s="7" t="s">
        <v>20</v>
      </c>
      <c r="C62" s="6">
        <v>0</v>
      </c>
      <c r="D62" s="6">
        <v>-10</v>
      </c>
      <c r="E62" s="6">
        <v>-20</v>
      </c>
      <c r="F62" s="6">
        <v>-30</v>
      </c>
      <c r="G62" s="6">
        <f>MIN(C62:F62)</f>
        <v>-30</v>
      </c>
    </row>
    <row r="63" spans="2:7" x14ac:dyDescent="0.3">
      <c r="B63" s="7" t="s">
        <v>21</v>
      </c>
      <c r="C63" s="6">
        <v>-14</v>
      </c>
      <c r="D63" s="6">
        <v>0</v>
      </c>
      <c r="E63" s="6">
        <v>-10</v>
      </c>
      <c r="F63" s="6">
        <v>-20</v>
      </c>
      <c r="G63" s="6">
        <f t="shared" ref="G63:G65" si="6">MIN(C63:F63)</f>
        <v>-20</v>
      </c>
    </row>
    <row r="64" spans="2:7" x14ac:dyDescent="0.3">
      <c r="B64" s="7" t="s">
        <v>22</v>
      </c>
      <c r="C64" s="6">
        <v>-28</v>
      </c>
      <c r="D64" s="6">
        <v>-14</v>
      </c>
      <c r="E64" s="6">
        <v>0</v>
      </c>
      <c r="F64" s="6">
        <v>-10</v>
      </c>
      <c r="G64" s="6">
        <f t="shared" si="6"/>
        <v>-28</v>
      </c>
    </row>
    <row r="65" spans="2:7" x14ac:dyDescent="0.3">
      <c r="B65" s="7" t="s">
        <v>23</v>
      </c>
      <c r="C65" s="6">
        <v>-42</v>
      </c>
      <c r="D65" s="6">
        <v>-28</v>
      </c>
      <c r="E65" s="6">
        <v>-14</v>
      </c>
      <c r="F65" s="6">
        <v>0</v>
      </c>
      <c r="G65" s="6">
        <f t="shared" si="6"/>
        <v>-42</v>
      </c>
    </row>
    <row r="67" spans="2:7" x14ac:dyDescent="0.3">
      <c r="B67" s="13" t="s">
        <v>30</v>
      </c>
      <c r="C67" s="13"/>
      <c r="D67" s="13"/>
      <c r="E67" s="12">
        <f>MAX(G62:G65)</f>
        <v>-20</v>
      </c>
    </row>
    <row r="68" spans="2:7" x14ac:dyDescent="0.3">
      <c r="B68" s="13" t="s">
        <v>31</v>
      </c>
      <c r="C68" s="13"/>
      <c r="D68" s="13"/>
      <c r="E68" s="6">
        <v>2</v>
      </c>
    </row>
    <row r="71" spans="2:7" ht="25.8" x14ac:dyDescent="0.5">
      <c r="B71" s="8" t="s">
        <v>36</v>
      </c>
      <c r="C71" s="8"/>
      <c r="D71" s="8"/>
      <c r="E71" s="8"/>
    </row>
    <row r="73" spans="2:7" x14ac:dyDescent="0.3">
      <c r="B73" s="6"/>
      <c r="C73" s="7" t="s">
        <v>16</v>
      </c>
      <c r="D73" s="7" t="s">
        <v>17</v>
      </c>
      <c r="E73" s="7" t="s">
        <v>17</v>
      </c>
      <c r="F73" s="7" t="s">
        <v>18</v>
      </c>
      <c r="G73" s="7" t="s">
        <v>37</v>
      </c>
    </row>
    <row r="74" spans="2:7" x14ac:dyDescent="0.3">
      <c r="B74" s="7" t="s">
        <v>20</v>
      </c>
      <c r="C74" s="11">
        <f>MAX(C$24:C$27) - C24</f>
        <v>0</v>
      </c>
      <c r="D74" s="11">
        <f t="shared" ref="D74:F74" si="7">MAX(D$24:D$27) - D24</f>
        <v>10</v>
      </c>
      <c r="E74" s="11">
        <f t="shared" si="7"/>
        <v>20</v>
      </c>
      <c r="F74" s="11">
        <f t="shared" si="7"/>
        <v>30</v>
      </c>
      <c r="G74" s="12">
        <f>MAX(C74:F74)</f>
        <v>30</v>
      </c>
    </row>
    <row r="75" spans="2:7" x14ac:dyDescent="0.3">
      <c r="B75" s="7" t="s">
        <v>21</v>
      </c>
      <c r="C75" s="11">
        <f>MAX(C$24:C$27) - C25</f>
        <v>14</v>
      </c>
      <c r="D75" s="11">
        <f>MAX(D$24:D$27) - D25</f>
        <v>0</v>
      </c>
      <c r="E75" s="11">
        <f t="shared" ref="D75:F75" si="8">MAX(E$24:E$27) - E25</f>
        <v>10</v>
      </c>
      <c r="F75" s="11">
        <f t="shared" si="8"/>
        <v>20</v>
      </c>
      <c r="G75" s="12">
        <f t="shared" ref="G75:G77" si="9">MAX(C75:F75)</f>
        <v>20</v>
      </c>
    </row>
    <row r="76" spans="2:7" x14ac:dyDescent="0.3">
      <c r="B76" s="7" t="s">
        <v>22</v>
      </c>
      <c r="C76" s="11">
        <f t="shared" ref="C76:F77" si="10">MAX(C$24:C$27) - C26</f>
        <v>28</v>
      </c>
      <c r="D76" s="11">
        <f t="shared" si="10"/>
        <v>14</v>
      </c>
      <c r="E76" s="11">
        <f t="shared" si="10"/>
        <v>0</v>
      </c>
      <c r="F76" s="11">
        <f t="shared" si="10"/>
        <v>10</v>
      </c>
      <c r="G76" s="12">
        <f t="shared" si="9"/>
        <v>28</v>
      </c>
    </row>
    <row r="77" spans="2:7" x14ac:dyDescent="0.3">
      <c r="B77" s="7" t="s">
        <v>23</v>
      </c>
      <c r="C77" s="11">
        <f t="shared" si="10"/>
        <v>42</v>
      </c>
      <c r="D77" s="11">
        <f t="shared" si="10"/>
        <v>28</v>
      </c>
      <c r="E77" s="11">
        <f t="shared" si="10"/>
        <v>14</v>
      </c>
      <c r="F77" s="11">
        <f t="shared" si="10"/>
        <v>0</v>
      </c>
      <c r="G77" s="12">
        <f t="shared" si="9"/>
        <v>42</v>
      </c>
    </row>
    <row r="79" spans="2:7" x14ac:dyDescent="0.3">
      <c r="B79" s="13" t="s">
        <v>38</v>
      </c>
      <c r="C79" s="13"/>
      <c r="D79" s="13"/>
      <c r="E79" s="12">
        <f>MIN(G74:G77)</f>
        <v>20</v>
      </c>
    </row>
    <row r="80" spans="2:7" x14ac:dyDescent="0.3">
      <c r="B80" s="13" t="s">
        <v>31</v>
      </c>
      <c r="C80" s="13"/>
      <c r="D80" s="13"/>
      <c r="E80" s="6">
        <v>2</v>
      </c>
    </row>
    <row r="83" spans="2:9" ht="25.8" x14ac:dyDescent="0.5">
      <c r="B83" s="8" t="s">
        <v>39</v>
      </c>
      <c r="C83" s="8"/>
      <c r="D83" s="8"/>
      <c r="E83" s="8"/>
      <c r="H83" s="15" t="s">
        <v>40</v>
      </c>
      <c r="I83" s="10">
        <v>0.6</v>
      </c>
    </row>
    <row r="85" spans="2:9" x14ac:dyDescent="0.3">
      <c r="B85" s="6"/>
      <c r="C85" s="7" t="s">
        <v>16</v>
      </c>
      <c r="D85" s="7" t="s">
        <v>17</v>
      </c>
      <c r="E85" s="7" t="s">
        <v>18</v>
      </c>
      <c r="F85" s="7" t="s">
        <v>19</v>
      </c>
      <c r="G85" s="15" t="s">
        <v>35</v>
      </c>
      <c r="H85" s="15" t="s">
        <v>37</v>
      </c>
      <c r="I85" s="15" t="s">
        <v>41</v>
      </c>
    </row>
    <row r="86" spans="2:9" x14ac:dyDescent="0.3">
      <c r="B86" s="7" t="s">
        <v>20</v>
      </c>
      <c r="C86" s="6">
        <v>0</v>
      </c>
      <c r="D86" s="6">
        <v>-10</v>
      </c>
      <c r="E86" s="6">
        <v>-20</v>
      </c>
      <c r="F86" s="6">
        <v>-30</v>
      </c>
      <c r="G86" s="16">
        <f>MIN(C86:F86)</f>
        <v>-30</v>
      </c>
      <c r="H86" s="16">
        <f t="shared" ref="H86:H89" si="11">MAX(C86:F86)</f>
        <v>0</v>
      </c>
      <c r="I86" s="10">
        <f>$I$83*G86 + (1-$I$83)*H86</f>
        <v>-18</v>
      </c>
    </row>
    <row r="87" spans="2:9" x14ac:dyDescent="0.3">
      <c r="B87" s="7" t="s">
        <v>21</v>
      </c>
      <c r="C87" s="6">
        <v>-14</v>
      </c>
      <c r="D87" s="6">
        <v>0</v>
      </c>
      <c r="E87" s="6">
        <v>-10</v>
      </c>
      <c r="F87" s="6">
        <v>-20</v>
      </c>
      <c r="G87" s="16">
        <f t="shared" ref="G87:G89" si="12">MIN(C87:F87)</f>
        <v>-20</v>
      </c>
      <c r="H87" s="16">
        <f t="shared" si="11"/>
        <v>0</v>
      </c>
      <c r="I87" s="10">
        <f t="shared" ref="I87:I89" si="13">$I$83*G87 + (1-$I$83)*H87</f>
        <v>-12</v>
      </c>
    </row>
    <row r="88" spans="2:9" x14ac:dyDescent="0.3">
      <c r="B88" s="7" t="s">
        <v>22</v>
      </c>
      <c r="C88" s="6">
        <v>-28</v>
      </c>
      <c r="D88" s="6">
        <v>-14</v>
      </c>
      <c r="E88" s="6">
        <v>0</v>
      </c>
      <c r="F88" s="6">
        <v>-10</v>
      </c>
      <c r="G88" s="16">
        <f t="shared" si="12"/>
        <v>-28</v>
      </c>
      <c r="H88" s="16">
        <f t="shared" si="11"/>
        <v>0</v>
      </c>
      <c r="I88" s="10">
        <f t="shared" si="13"/>
        <v>-16.8</v>
      </c>
    </row>
    <row r="89" spans="2:9" x14ac:dyDescent="0.3">
      <c r="B89" s="7" t="s">
        <v>23</v>
      </c>
      <c r="C89" s="6">
        <v>-42</v>
      </c>
      <c r="D89" s="6">
        <v>-28</v>
      </c>
      <c r="E89" s="6">
        <v>-14</v>
      </c>
      <c r="F89" s="6">
        <v>0</v>
      </c>
      <c r="G89" s="16">
        <f t="shared" si="12"/>
        <v>-42</v>
      </c>
      <c r="H89" s="16">
        <f t="shared" si="11"/>
        <v>0</v>
      </c>
      <c r="I89" s="10">
        <f t="shared" si="13"/>
        <v>-25.2</v>
      </c>
    </row>
    <row r="91" spans="2:9" x14ac:dyDescent="0.3">
      <c r="B91" s="13" t="s">
        <v>30</v>
      </c>
      <c r="C91" s="13"/>
      <c r="D91" s="13"/>
      <c r="E91" s="12">
        <f>MAX(I86:I89)</f>
        <v>-12</v>
      </c>
    </row>
    <row r="92" spans="2:9" x14ac:dyDescent="0.3">
      <c r="B92" s="13" t="s">
        <v>31</v>
      </c>
      <c r="C92" s="13"/>
      <c r="D92" s="13"/>
      <c r="E92" s="6">
        <v>2</v>
      </c>
    </row>
    <row r="95" spans="2:9" ht="25.8" x14ac:dyDescent="0.5">
      <c r="B95" s="8" t="s">
        <v>42</v>
      </c>
      <c r="C95" s="8"/>
      <c r="D95" s="8"/>
      <c r="E95" s="8"/>
      <c r="F95" s="8"/>
      <c r="G95" s="8"/>
      <c r="H95" s="8"/>
      <c r="I95" s="8"/>
    </row>
    <row r="97" spans="2:12" x14ac:dyDescent="0.3">
      <c r="B97" s="6"/>
      <c r="C97" s="7" t="s">
        <v>16</v>
      </c>
      <c r="D97" s="7" t="s">
        <v>17</v>
      </c>
      <c r="E97" s="7" t="s">
        <v>18</v>
      </c>
      <c r="F97" s="7" t="s">
        <v>19</v>
      </c>
      <c r="H97" s="15" t="s">
        <v>43</v>
      </c>
      <c r="I97" s="17">
        <f>MAX(G86:G89)</f>
        <v>-20</v>
      </c>
      <c r="J97" s="20" t="s">
        <v>45</v>
      </c>
      <c r="K97" s="18" t="s">
        <v>44</v>
      </c>
      <c r="L97" s="17">
        <f>MIN(H86:H89)</f>
        <v>0</v>
      </c>
    </row>
    <row r="98" spans="2:12" x14ac:dyDescent="0.3">
      <c r="B98" s="7" t="s">
        <v>20</v>
      </c>
      <c r="C98" s="6">
        <v>0</v>
      </c>
      <c r="D98" s="6">
        <v>-10</v>
      </c>
      <c r="E98" s="6">
        <v>-20</v>
      </c>
      <c r="F98" s="6">
        <v>-30</v>
      </c>
    </row>
    <row r="99" spans="2:12" x14ac:dyDescent="0.3">
      <c r="B99" s="7" t="s">
        <v>21</v>
      </c>
      <c r="C99" s="6">
        <v>-14</v>
      </c>
      <c r="D99" s="6">
        <v>0</v>
      </c>
      <c r="E99" s="6">
        <v>-10</v>
      </c>
      <c r="F99" s="6">
        <v>-20</v>
      </c>
    </row>
    <row r="100" spans="2:12" x14ac:dyDescent="0.3">
      <c r="B100" s="7" t="s">
        <v>22</v>
      </c>
      <c r="C100" s="6">
        <v>-28</v>
      </c>
      <c r="D100" s="6">
        <v>-14</v>
      </c>
      <c r="E100" s="6">
        <v>0</v>
      </c>
      <c r="F100" s="6">
        <v>-10</v>
      </c>
    </row>
    <row r="101" spans="2:12" x14ac:dyDescent="0.3">
      <c r="B101" s="7" t="s">
        <v>23</v>
      </c>
      <c r="C101" s="6">
        <v>-42</v>
      </c>
      <c r="D101" s="6">
        <v>-28</v>
      </c>
      <c r="E101" s="6">
        <v>-14</v>
      </c>
      <c r="F101" s="6">
        <v>0</v>
      </c>
    </row>
    <row r="103" spans="2:12" ht="18" x14ac:dyDescent="0.35">
      <c r="B103" s="21" t="s">
        <v>46</v>
      </c>
      <c r="C103" s="21"/>
      <c r="D103" s="21"/>
      <c r="E103" s="21"/>
      <c r="F103" s="21"/>
    </row>
    <row r="105" spans="2:12" x14ac:dyDescent="0.3">
      <c r="B105" s="6"/>
      <c r="C105" s="7" t="s">
        <v>16</v>
      </c>
      <c r="D105" s="7" t="s">
        <v>17</v>
      </c>
      <c r="E105" s="7" t="s">
        <v>18</v>
      </c>
      <c r="F105" s="7" t="s">
        <v>19</v>
      </c>
    </row>
    <row r="106" spans="2:12" x14ac:dyDescent="0.3">
      <c r="B106" s="7" t="s">
        <v>20</v>
      </c>
      <c r="C106" s="6">
        <f>C98+(-$C$101)</f>
        <v>42</v>
      </c>
      <c r="D106" s="6">
        <f t="shared" ref="D106:F106" si="14">D98+(-$C$101)</f>
        <v>32</v>
      </c>
      <c r="E106" s="6">
        <f t="shared" si="14"/>
        <v>22</v>
      </c>
      <c r="F106" s="6">
        <f t="shared" si="14"/>
        <v>12</v>
      </c>
    </row>
    <row r="107" spans="2:12" x14ac:dyDescent="0.3">
      <c r="B107" s="7" t="s">
        <v>21</v>
      </c>
      <c r="C107" s="6">
        <f t="shared" ref="C107:F109" si="15">C99+(-$C$101)</f>
        <v>28</v>
      </c>
      <c r="D107" s="6">
        <f t="shared" si="15"/>
        <v>42</v>
      </c>
      <c r="E107" s="6">
        <f t="shared" si="15"/>
        <v>32</v>
      </c>
      <c r="F107" s="6">
        <f t="shared" si="15"/>
        <v>22</v>
      </c>
    </row>
    <row r="108" spans="2:12" x14ac:dyDescent="0.3">
      <c r="B108" s="7" t="s">
        <v>22</v>
      </c>
      <c r="C108" s="6">
        <f t="shared" si="15"/>
        <v>14</v>
      </c>
      <c r="D108" s="6">
        <f t="shared" si="15"/>
        <v>28</v>
      </c>
      <c r="E108" s="6">
        <f t="shared" si="15"/>
        <v>42</v>
      </c>
      <c r="F108" s="6">
        <f t="shared" si="15"/>
        <v>32</v>
      </c>
    </row>
    <row r="109" spans="2:12" x14ac:dyDescent="0.3">
      <c r="B109" s="7" t="s">
        <v>23</v>
      </c>
      <c r="C109" s="6">
        <f t="shared" si="15"/>
        <v>0</v>
      </c>
      <c r="D109" s="6">
        <f t="shared" si="15"/>
        <v>14</v>
      </c>
      <c r="E109" s="6">
        <f t="shared" si="15"/>
        <v>28</v>
      </c>
      <c r="F109" s="6">
        <f t="shared" si="15"/>
        <v>42</v>
      </c>
    </row>
    <row r="114" spans="2:12" ht="18" x14ac:dyDescent="0.35">
      <c r="B114" s="21" t="s">
        <v>47</v>
      </c>
      <c r="C114" s="21"/>
      <c r="D114" s="21"/>
      <c r="E114" s="21"/>
      <c r="F114" s="21"/>
      <c r="H114" s="21" t="s">
        <v>91</v>
      </c>
      <c r="I114" s="21"/>
      <c r="J114" s="21"/>
      <c r="K114" s="21"/>
      <c r="L114" s="21"/>
    </row>
    <row r="116" spans="2:12" x14ac:dyDescent="0.3">
      <c r="B116" s="1" t="s">
        <v>48</v>
      </c>
      <c r="C116" s="1"/>
      <c r="D116" s="1"/>
      <c r="H116" s="1" t="s">
        <v>54</v>
      </c>
      <c r="I116" s="1"/>
      <c r="J116" s="1"/>
    </row>
    <row r="118" spans="2:12" x14ac:dyDescent="0.3">
      <c r="B118" s="3" t="s">
        <v>50</v>
      </c>
      <c r="C118" s="3"/>
      <c r="D118" s="3"/>
      <c r="H118" s="3" t="s">
        <v>56</v>
      </c>
      <c r="I118" s="3"/>
      <c r="J118" s="3"/>
    </row>
    <row r="119" spans="2:12" x14ac:dyDescent="0.3">
      <c r="B119" s="3" t="s">
        <v>51</v>
      </c>
      <c r="C119" s="3"/>
      <c r="D119" s="3"/>
      <c r="H119" s="3" t="s">
        <v>57</v>
      </c>
      <c r="I119" s="3"/>
      <c r="J119" s="3"/>
    </row>
    <row r="120" spans="2:12" x14ac:dyDescent="0.3">
      <c r="B120" s="3" t="s">
        <v>52</v>
      </c>
      <c r="C120" s="3"/>
      <c r="D120" s="3"/>
      <c r="H120" s="3" t="s">
        <v>58</v>
      </c>
      <c r="I120" s="3"/>
      <c r="J120" s="3"/>
    </row>
    <row r="121" spans="2:12" x14ac:dyDescent="0.3">
      <c r="B121" s="3" t="s">
        <v>53</v>
      </c>
      <c r="C121" s="3"/>
      <c r="D121" s="3"/>
      <c r="H121" s="3" t="s">
        <v>59</v>
      </c>
      <c r="I121" s="3"/>
      <c r="J121" s="3"/>
    </row>
    <row r="122" spans="2:12" x14ac:dyDescent="0.3">
      <c r="B122" s="3" t="s">
        <v>49</v>
      </c>
      <c r="C122" s="3"/>
      <c r="D122" s="3"/>
      <c r="H122" s="3" t="s">
        <v>55</v>
      </c>
      <c r="I122" s="3"/>
      <c r="J122" s="3"/>
    </row>
    <row r="129" spans="2:12" ht="18" x14ac:dyDescent="0.35">
      <c r="B129" s="22" t="s">
        <v>60</v>
      </c>
      <c r="C129" s="22"/>
      <c r="D129" s="23"/>
    </row>
    <row r="131" spans="2:12" x14ac:dyDescent="0.3">
      <c r="B131" s="18" t="s">
        <v>61</v>
      </c>
      <c r="C131" s="18" t="s">
        <v>62</v>
      </c>
      <c r="D131" s="18" t="s">
        <v>63</v>
      </c>
      <c r="E131" s="18" t="s">
        <v>64</v>
      </c>
      <c r="F131" s="18" t="s">
        <v>65</v>
      </c>
      <c r="G131" s="18" t="s">
        <v>66</v>
      </c>
      <c r="I131" s="18" t="s">
        <v>73</v>
      </c>
      <c r="J131" s="18" t="s">
        <v>74</v>
      </c>
      <c r="K131" s="18" t="s">
        <v>75</v>
      </c>
      <c r="L131" s="18" t="s">
        <v>76</v>
      </c>
    </row>
    <row r="132" spans="2:12" x14ac:dyDescent="0.3">
      <c r="B132" s="19" t="s">
        <v>67</v>
      </c>
      <c r="C132" s="10">
        <v>1.7006802721088399E-2</v>
      </c>
      <c r="D132" s="10">
        <v>0</v>
      </c>
      <c r="E132" s="10">
        <v>0</v>
      </c>
      <c r="F132" s="10">
        <v>2.3809523809523801E-2</v>
      </c>
      <c r="G132" s="24">
        <f>SUMPRODUCT(C132:F132, C133:F133)</f>
        <v>4.08163265306122E-2</v>
      </c>
      <c r="I132" s="10">
        <v>2.3809523809523801E-2</v>
      </c>
      <c r="J132" s="10">
        <v>0</v>
      </c>
      <c r="K132" s="10">
        <v>0</v>
      </c>
      <c r="L132" s="10">
        <v>1.7006802721088399E-2</v>
      </c>
    </row>
    <row r="133" spans="2:12" x14ac:dyDescent="0.3">
      <c r="B133" s="19" t="s">
        <v>68</v>
      </c>
      <c r="C133" s="19">
        <v>1</v>
      </c>
      <c r="D133" s="19">
        <v>1</v>
      </c>
      <c r="E133" s="19">
        <v>1</v>
      </c>
      <c r="F133" s="19">
        <v>1</v>
      </c>
      <c r="G133" s="24"/>
    </row>
    <row r="135" spans="2:12" x14ac:dyDescent="0.3">
      <c r="B135" s="29" t="s">
        <v>69</v>
      </c>
      <c r="C135" s="29"/>
      <c r="D135" s="30">
        <v>1</v>
      </c>
      <c r="E135" s="30">
        <v>1</v>
      </c>
      <c r="F135" s="30">
        <v>1</v>
      </c>
      <c r="G135" s="30">
        <v>1</v>
      </c>
      <c r="H135" s="30" t="s">
        <v>70</v>
      </c>
      <c r="I135" s="30"/>
      <c r="J135" s="30"/>
      <c r="K135" s="30" t="s">
        <v>71</v>
      </c>
      <c r="L135" s="31"/>
    </row>
    <row r="136" spans="2:12" x14ac:dyDescent="0.3">
      <c r="B136" s="29"/>
      <c r="C136" s="29"/>
      <c r="D136" s="30"/>
      <c r="E136" s="30"/>
      <c r="F136" s="30"/>
      <c r="G136" s="30"/>
      <c r="H136" s="30"/>
      <c r="I136" s="30"/>
      <c r="J136" s="30"/>
      <c r="K136" s="30"/>
      <c r="L136" s="32"/>
    </row>
    <row r="137" spans="2:12" x14ac:dyDescent="0.3">
      <c r="B137" s="25" t="s">
        <v>72</v>
      </c>
      <c r="C137" s="25"/>
      <c r="D137" s="19" t="s">
        <v>73</v>
      </c>
      <c r="E137" s="19" t="s">
        <v>74</v>
      </c>
      <c r="F137" s="19" t="s">
        <v>75</v>
      </c>
      <c r="G137" s="19" t="s">
        <v>76</v>
      </c>
      <c r="H137" s="25"/>
      <c r="I137" s="25"/>
      <c r="J137" s="25"/>
      <c r="K137" s="10" t="s">
        <v>45</v>
      </c>
      <c r="L137" s="10"/>
    </row>
    <row r="138" spans="2:12" x14ac:dyDescent="0.3">
      <c r="B138" s="25" t="s">
        <v>62</v>
      </c>
      <c r="C138" s="25"/>
      <c r="D138" s="11">
        <f>C106</f>
        <v>42</v>
      </c>
      <c r="E138" s="11">
        <f t="shared" ref="E138:G138" si="16">D106</f>
        <v>32</v>
      </c>
      <c r="F138" s="11">
        <f t="shared" si="16"/>
        <v>22</v>
      </c>
      <c r="G138" s="11">
        <f t="shared" si="16"/>
        <v>12</v>
      </c>
      <c r="H138" s="26">
        <f>SUMPRODUCT(D138:G138, $C$132:$F$132)</f>
        <v>0.99999999999999833</v>
      </c>
      <c r="I138" s="26"/>
      <c r="J138" s="26"/>
      <c r="K138" s="10" t="s">
        <v>77</v>
      </c>
      <c r="L138" s="10">
        <v>1</v>
      </c>
    </row>
    <row r="139" spans="2:12" x14ac:dyDescent="0.3">
      <c r="B139" s="25" t="s">
        <v>63</v>
      </c>
      <c r="C139" s="25"/>
      <c r="D139" s="11">
        <f t="shared" ref="D139:G141" si="17">C107</f>
        <v>28</v>
      </c>
      <c r="E139" s="11">
        <f t="shared" si="17"/>
        <v>42</v>
      </c>
      <c r="F139" s="11">
        <f t="shared" si="17"/>
        <v>32</v>
      </c>
      <c r="G139" s="11">
        <f t="shared" si="17"/>
        <v>22</v>
      </c>
      <c r="H139" s="26">
        <f t="shared" ref="H139:H141" si="18">SUMPRODUCT(D139:G139, $C$132:$F$132)</f>
        <v>0.99999999999999878</v>
      </c>
      <c r="I139" s="26"/>
      <c r="J139" s="26"/>
      <c r="K139" s="10" t="s">
        <v>77</v>
      </c>
      <c r="L139" s="10">
        <v>1</v>
      </c>
    </row>
    <row r="140" spans="2:12" x14ac:dyDescent="0.3">
      <c r="B140" s="25" t="s">
        <v>64</v>
      </c>
      <c r="C140" s="25"/>
      <c r="D140" s="11">
        <f t="shared" si="17"/>
        <v>14</v>
      </c>
      <c r="E140" s="11">
        <f t="shared" si="17"/>
        <v>28</v>
      </c>
      <c r="F140" s="11">
        <f t="shared" si="17"/>
        <v>42</v>
      </c>
      <c r="G140" s="11">
        <f t="shared" si="17"/>
        <v>32</v>
      </c>
      <c r="H140" s="26">
        <f t="shared" si="18"/>
        <v>0.99999999999999922</v>
      </c>
      <c r="I140" s="26"/>
      <c r="J140" s="26"/>
      <c r="K140" s="10" t="s">
        <v>77</v>
      </c>
      <c r="L140" s="10">
        <v>1</v>
      </c>
    </row>
    <row r="141" spans="2:12" x14ac:dyDescent="0.3">
      <c r="B141" s="25" t="s">
        <v>65</v>
      </c>
      <c r="C141" s="25"/>
      <c r="D141" s="11">
        <f t="shared" si="17"/>
        <v>0</v>
      </c>
      <c r="E141" s="11">
        <f t="shared" si="17"/>
        <v>14</v>
      </c>
      <c r="F141" s="11">
        <f t="shared" si="17"/>
        <v>28</v>
      </c>
      <c r="G141" s="11">
        <f t="shared" si="17"/>
        <v>42</v>
      </c>
      <c r="H141" s="26">
        <f t="shared" si="18"/>
        <v>0.99999999999999967</v>
      </c>
      <c r="I141" s="26"/>
      <c r="J141" s="26"/>
      <c r="K141" s="10" t="s">
        <v>77</v>
      </c>
      <c r="L141" s="10">
        <v>1</v>
      </c>
    </row>
    <row r="142" spans="2:12" x14ac:dyDescent="0.3">
      <c r="B142" s="27"/>
      <c r="C142" s="28"/>
      <c r="D142" s="10" t="s">
        <v>78</v>
      </c>
      <c r="E142" s="10" t="s">
        <v>79</v>
      </c>
      <c r="F142" s="19" t="s">
        <v>80</v>
      </c>
      <c r="G142" s="19" t="s">
        <v>81</v>
      </c>
      <c r="H142" s="25"/>
      <c r="I142" s="25"/>
      <c r="J142" s="25"/>
      <c r="K142" s="10"/>
      <c r="L142" s="10"/>
    </row>
    <row r="144" spans="2:12" x14ac:dyDescent="0.3">
      <c r="B144" s="2" t="s">
        <v>83</v>
      </c>
      <c r="C144" s="2"/>
      <c r="D144" s="2"/>
      <c r="E144" s="2"/>
      <c r="F144" s="2"/>
      <c r="G144" s="2"/>
    </row>
    <row r="145" spans="2:13" x14ac:dyDescent="0.3">
      <c r="B145" s="2" t="s">
        <v>82</v>
      </c>
      <c r="C145" s="2"/>
      <c r="D145" s="2"/>
      <c r="E145" s="2"/>
      <c r="F145" s="2"/>
      <c r="G145" s="2"/>
    </row>
    <row r="147" spans="2:13" x14ac:dyDescent="0.3">
      <c r="B147" s="33" t="s">
        <v>84</v>
      </c>
      <c r="C147" s="33"/>
      <c r="D147" s="6">
        <f>1/G132</f>
        <v>24.500000000000028</v>
      </c>
      <c r="F147" s="34" t="s">
        <v>87</v>
      </c>
      <c r="G147" s="35"/>
      <c r="H147" s="7"/>
      <c r="I147" s="6">
        <f>C101 + D147</f>
        <v>-17.499999999999972</v>
      </c>
    </row>
    <row r="149" spans="2:13" x14ac:dyDescent="0.3">
      <c r="B149" s="7" t="s">
        <v>85</v>
      </c>
      <c r="C149" s="6">
        <f>C132*D147+ D132*D147 + E132*D147 + F132*D147</f>
        <v>1</v>
      </c>
      <c r="F149" s="36" t="s">
        <v>88</v>
      </c>
      <c r="G149" s="36"/>
      <c r="H149" s="36"/>
      <c r="I149" s="36"/>
      <c r="J149" s="36"/>
      <c r="K149" s="36"/>
      <c r="L149" s="36"/>
      <c r="M149" s="36"/>
    </row>
    <row r="150" spans="2:13" x14ac:dyDescent="0.3">
      <c r="B150" s="7" t="s">
        <v>86</v>
      </c>
      <c r="C150" s="6">
        <f>I132*D147 + J132*D147 + K132*D147 + L132*D147</f>
        <v>1</v>
      </c>
      <c r="F150" s="36"/>
      <c r="G150" s="36"/>
      <c r="H150" s="36"/>
      <c r="I150" s="36"/>
      <c r="J150" s="36"/>
      <c r="K150" s="36"/>
      <c r="L150" s="36"/>
      <c r="M150" s="36"/>
    </row>
    <row r="152" spans="2:13" x14ac:dyDescent="0.3">
      <c r="B152" s="30" t="s">
        <v>89</v>
      </c>
      <c r="C152" s="30"/>
      <c r="D152" s="30"/>
      <c r="E152" s="30"/>
    </row>
    <row r="153" spans="2:13" x14ac:dyDescent="0.3">
      <c r="B153" s="37">
        <f>I132*$D$147</f>
        <v>0.58333333333333381</v>
      </c>
      <c r="C153" s="37">
        <f t="shared" ref="C153:E153" si="19">J132*$D$147</f>
        <v>0</v>
      </c>
      <c r="D153" s="37">
        <f t="shared" si="19"/>
        <v>0</v>
      </c>
      <c r="E153" s="37">
        <f t="shared" si="19"/>
        <v>0.41666666666666624</v>
      </c>
    </row>
    <row r="155" spans="2:13" x14ac:dyDescent="0.3">
      <c r="B155" s="30" t="s">
        <v>90</v>
      </c>
      <c r="C155" s="30"/>
      <c r="D155" s="30"/>
      <c r="E155" s="30"/>
    </row>
    <row r="156" spans="2:13" x14ac:dyDescent="0.3">
      <c r="B156" s="37">
        <f>C132*$D$147</f>
        <v>0.41666666666666624</v>
      </c>
      <c r="C156" s="37">
        <f>D132*$D$147</f>
        <v>0</v>
      </c>
      <c r="D156" s="37">
        <f>E132*$D$147</f>
        <v>0</v>
      </c>
      <c r="E156" s="37">
        <f>F132*$D$147</f>
        <v>0.58333333333333381</v>
      </c>
    </row>
  </sheetData>
  <mergeCells count="73">
    <mergeCell ref="B147:C147"/>
    <mergeCell ref="F149:M150"/>
    <mergeCell ref="B152:E152"/>
    <mergeCell ref="B155:E155"/>
    <mergeCell ref="B142:C142"/>
    <mergeCell ref="H142:J142"/>
    <mergeCell ref="L135:L136"/>
    <mergeCell ref="H114:L114"/>
    <mergeCell ref="B145:G145"/>
    <mergeCell ref="B144:G144"/>
    <mergeCell ref="B139:C139"/>
    <mergeCell ref="H139:J139"/>
    <mergeCell ref="B140:C140"/>
    <mergeCell ref="H140:J140"/>
    <mergeCell ref="B141:C141"/>
    <mergeCell ref="H141:J141"/>
    <mergeCell ref="H135:J136"/>
    <mergeCell ref="K135:K136"/>
    <mergeCell ref="B137:C137"/>
    <mergeCell ref="H137:J137"/>
    <mergeCell ref="B138:C138"/>
    <mergeCell ref="H138:J138"/>
    <mergeCell ref="H121:J121"/>
    <mergeCell ref="H122:J122"/>
    <mergeCell ref="B129:C129"/>
    <mergeCell ref="G132:G133"/>
    <mergeCell ref="B135:C136"/>
    <mergeCell ref="D135:D136"/>
    <mergeCell ref="E135:E136"/>
    <mergeCell ref="F135:F136"/>
    <mergeCell ref="G135:G136"/>
    <mergeCell ref="B121:D121"/>
    <mergeCell ref="B122:D122"/>
    <mergeCell ref="H116:J116"/>
    <mergeCell ref="H118:J118"/>
    <mergeCell ref="H119:J119"/>
    <mergeCell ref="H120:J120"/>
    <mergeCell ref="B103:F103"/>
    <mergeCell ref="B114:F114"/>
    <mergeCell ref="B116:D116"/>
    <mergeCell ref="B118:D118"/>
    <mergeCell ref="B119:D119"/>
    <mergeCell ref="B120:D120"/>
    <mergeCell ref="B79:D79"/>
    <mergeCell ref="B80:D80"/>
    <mergeCell ref="B83:E83"/>
    <mergeCell ref="B91:D91"/>
    <mergeCell ref="B92:D92"/>
    <mergeCell ref="B95:I95"/>
    <mergeCell ref="B55:D55"/>
    <mergeCell ref="B56:D56"/>
    <mergeCell ref="B67:D67"/>
    <mergeCell ref="B68:D68"/>
    <mergeCell ref="B59:E59"/>
    <mergeCell ref="B71:E71"/>
    <mergeCell ref="I7:L7"/>
    <mergeCell ref="B21:E21"/>
    <mergeCell ref="B30:E30"/>
    <mergeCell ref="B41:D41"/>
    <mergeCell ref="B42:D42"/>
    <mergeCell ref="B45:E45"/>
    <mergeCell ref="B8:F8"/>
    <mergeCell ref="B9:F9"/>
    <mergeCell ref="B10:F10"/>
    <mergeCell ref="B11:F11"/>
    <mergeCell ref="I8:L8"/>
    <mergeCell ref="I9:L9"/>
    <mergeCell ref="I10:L10"/>
    <mergeCell ref="I11:L11"/>
    <mergeCell ref="B3:D3"/>
    <mergeCell ref="B4:D4"/>
    <mergeCell ref="F3:H3"/>
    <mergeCell ref="B7:F7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 об устойчивости 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</dc:creator>
  <cp:lastModifiedBy>Kirill</cp:lastModifiedBy>
  <dcterms:created xsi:type="dcterms:W3CDTF">2024-11-13T19:49:01Z</dcterms:created>
  <dcterms:modified xsi:type="dcterms:W3CDTF">2024-11-13T21:29:11Z</dcterms:modified>
</cp:coreProperties>
</file>