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\012 Blog with Quarto\Alvaro_Garcia\posts\04_Post\"/>
    </mc:Choice>
  </mc:AlternateContent>
  <xr:revisionPtr revIDLastSave="0" documentId="13_ncr:1_{E766E662-F703-4C9B-8477-E5B911B8080C}" xr6:coauthVersionLast="47" xr6:coauthVersionMax="47" xr10:uidLastSave="{00000000-0000-0000-0000-000000000000}"/>
  <bookViews>
    <workbookView xWindow="-108" yWindow="-108" windowWidth="23256" windowHeight="12456" activeTab="1" xr2:uid="{9A5D7F18-7887-479D-AD94-264B9748388F}"/>
  </bookViews>
  <sheets>
    <sheet name="Planilha1" sheetId="1" r:id="rId1"/>
    <sheet name="Planilha2" sheetId="2" r:id="rId2"/>
  </sheets>
  <definedNames>
    <definedName name="_xlnm._FilterDatabase" localSheetId="0" hidden="1">Planilha1!$A$1:$S$101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6" i="1"/>
  <c r="H67" i="1"/>
  <c r="H68" i="1"/>
  <c r="H69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<sst xmlns="http://schemas.openxmlformats.org/spreadsheetml/2006/main" count="1040" uniqueCount="461">
  <si>
    <t>Rank</t>
  </si>
  <si>
    <t>Previous Rank</t>
  </si>
  <si>
    <t>Company</t>
  </si>
  <si>
    <t>Location</t>
  </si>
  <si>
    <t>Industry</t>
  </si>
  <si>
    <t>Receita (Milhão USD)</t>
  </si>
  <si>
    <t>Lucro</t>
  </si>
  <si>
    <t>CEO Pay Ratio</t>
  </si>
  <si>
    <t>Climate Grade</t>
  </si>
  <si>
    <t>Sustainability Initiatives</t>
  </si>
  <si>
    <t>Sims Ltd</t>
  </si>
  <si>
    <t>Mascot, Australia</t>
  </si>
  <si>
    <t>Waste management</t>
  </si>
  <si>
    <t xml:space="preserve"> 38,525</t>
  </si>
  <si>
    <t>A+</t>
  </si>
  <si>
    <t>Brambles Ltd</t>
  </si>
  <si>
    <t>Sydney, Australia</t>
  </si>
  <si>
    <t>Furniture and general manufacturing</t>
  </si>
  <si>
    <t xml:space="preserve"> 123,791</t>
  </si>
  <si>
    <t>A</t>
  </si>
  <si>
    <t>1.5°C, SBTi</t>
  </si>
  <si>
    <t>Vestas Wind Systems A/S</t>
  </si>
  <si>
    <t>Aarhus, Denmark</t>
  </si>
  <si>
    <t>Machinery manufacturing</t>
  </si>
  <si>
    <t xml:space="preserve"> 141,969</t>
  </si>
  <si>
    <t>Taiwan High Speed Rail Corp</t>
  </si>
  <si>
    <t>Taipei, Taiwan</t>
  </si>
  <si>
    <t>Transit and ground transportation</t>
  </si>
  <si>
    <t xml:space="preserve"> 7,698</t>
  </si>
  <si>
    <t>Nordex SE</t>
  </si>
  <si>
    <t>Hamburg, Germany</t>
  </si>
  <si>
    <t xml:space="preserve"> 160,887</t>
  </si>
  <si>
    <t>Banco do Brasil SA</t>
  </si>
  <si>
    <t>Brasília, Brazil</t>
  </si>
  <si>
    <t>Banks</t>
  </si>
  <si>
    <t xml:space="preserve"> 1,106,800</t>
  </si>
  <si>
    <t>A-</t>
  </si>
  <si>
    <t>Schneider Electric SE</t>
  </si>
  <si>
    <t>Rueil-Malmaison, France</t>
  </si>
  <si>
    <t>Electrical equipment manufacturing</t>
  </si>
  <si>
    <t xml:space="preserve"> 102,400</t>
  </si>
  <si>
    <t>Chr Hansen Holding A/S</t>
  </si>
  <si>
    <t>Hørsholm, Denmark</t>
  </si>
  <si>
    <t>Food and beverage manufacturing</t>
  </si>
  <si>
    <t xml:space="preserve"> 38,696</t>
  </si>
  <si>
    <t>Stantec Inc</t>
  </si>
  <si>
    <t>Edmonton, Canada</t>
  </si>
  <si>
    <t>Business, engineering and personal services</t>
  </si>
  <si>
    <t xml:space="preserve"> 118,360</t>
  </si>
  <si>
    <t>SMA Solar Technology AG</t>
  </si>
  <si>
    <t>Niestetal, Germany</t>
  </si>
  <si>
    <t>Semiconductor and electronic components manufacturing</t>
  </si>
  <si>
    <t xml:space="preserve"> 135,701</t>
  </si>
  <si>
    <t>SBTi</t>
  </si>
  <si>
    <t>Autodesk Inc</t>
  </si>
  <si>
    <t>San Francisco, U.S.</t>
  </si>
  <si>
    <t>IT services except telecom and hosting</t>
  </si>
  <si>
    <t xml:space="preserve"> 517,478</t>
  </si>
  <si>
    <t>WSP Global Inc</t>
  </si>
  <si>
    <t>Montreal, Canada</t>
  </si>
  <si>
    <t xml:space="preserve"> 152,031</t>
  </si>
  <si>
    <t>B+</t>
  </si>
  <si>
    <t>Clean Harbors Inc</t>
  </si>
  <si>
    <t>Norwell, U.S.</t>
  </si>
  <si>
    <t xml:space="preserve"> 3,048</t>
  </si>
  <si>
    <t>Enphase Energy Inc</t>
  </si>
  <si>
    <t>Fremont, U.S.</t>
  </si>
  <si>
    <t xml:space="preserve"> 209,362</t>
  </si>
  <si>
    <t>Telefonaktiebolaget LM Ericsson</t>
  </si>
  <si>
    <t>Stockholm, Sweden</t>
  </si>
  <si>
    <t>Telephones and telecom equipment manufacturing</t>
  </si>
  <si>
    <t xml:space="preserve"> 174,040</t>
  </si>
  <si>
    <t>SunPower Corp</t>
  </si>
  <si>
    <t>Richmond, U.S.</t>
  </si>
  <si>
    <t/>
  </si>
  <si>
    <t>Ørsted A/S</t>
  </si>
  <si>
    <t>Fredericia, Denmark</t>
  </si>
  <si>
    <t>Power generation</t>
  </si>
  <si>
    <t xml:space="preserve"> 8,192</t>
  </si>
  <si>
    <t>Alstom SA</t>
  </si>
  <si>
    <t>Saint-Ouen, France</t>
  </si>
  <si>
    <t>Non-road transport equipment manufacturing</t>
  </si>
  <si>
    <t xml:space="preserve"> 111,827</t>
  </si>
  <si>
    <t>Neste Oyj</t>
  </si>
  <si>
    <t>Espoo, Finland</t>
  </si>
  <si>
    <t>Refining, petrochemicals and basic organic chemicals</t>
  </si>
  <si>
    <t xml:space="preserve"> 15,844</t>
  </si>
  <si>
    <t>Dassault Systèmes SE</t>
  </si>
  <si>
    <t>Vélizy-Villacoublay, France</t>
  </si>
  <si>
    <t xml:space="preserve"> 318,772</t>
  </si>
  <si>
    <t>Giant Manufacturing Co Ltd</t>
  </si>
  <si>
    <t>Taichung, Taiwan</t>
  </si>
  <si>
    <t xml:space="preserve"> 56,418</t>
  </si>
  <si>
    <t>City Developments Ltd</t>
  </si>
  <si>
    <t>Singapore, Singapore</t>
  </si>
  <si>
    <t>Real estate</t>
  </si>
  <si>
    <t xml:space="preserve"> 25,789</t>
  </si>
  <si>
    <t>Trane Technologies PLC</t>
  </si>
  <si>
    <t>Swords, Ireland</t>
  </si>
  <si>
    <t>HVAC equipment manufacturing</t>
  </si>
  <si>
    <t xml:space="preserve"> 44,213</t>
  </si>
  <si>
    <t>United Utilities Group PLC</t>
  </si>
  <si>
    <t>Warrington, U.K.</t>
  </si>
  <si>
    <t>Water and sewage treatment</t>
  </si>
  <si>
    <t xml:space="preserve"> 10,544</t>
  </si>
  <si>
    <t>XPeng Inc</t>
  </si>
  <si>
    <t>Guangzhou, China</t>
  </si>
  <si>
    <t>Cars and trucks manufacturing, including parts</t>
  </si>
  <si>
    <t xml:space="preserve"> 264,119</t>
  </si>
  <si>
    <t>B</t>
  </si>
  <si>
    <t>Wheaton Precious Metals Corp</t>
  </si>
  <si>
    <t>Vancouver, Canada</t>
  </si>
  <si>
    <t>Asset management</t>
  </si>
  <si>
    <t xml:space="preserve"> 33,251,733</t>
  </si>
  <si>
    <t>Brookfield Renewable Partners LP</t>
  </si>
  <si>
    <t>Hamilton, Bermuda</t>
  </si>
  <si>
    <t xml:space="preserve"> 25,165</t>
  </si>
  <si>
    <t>ERG SpA</t>
  </si>
  <si>
    <t>Genoa, Italy</t>
  </si>
  <si>
    <t xml:space="preserve"> 2,342</t>
  </si>
  <si>
    <t>Kesko Oyj</t>
  </si>
  <si>
    <t>Helsinki, Finland</t>
  </si>
  <si>
    <t>Grocery stores</t>
  </si>
  <si>
    <t xml:space="preserve"> 124,317</t>
  </si>
  <si>
    <t>Risen Energy Co Ltd</t>
  </si>
  <si>
    <t>Ningbo, China</t>
  </si>
  <si>
    <t xml:space="preserve"> 14,582</t>
  </si>
  <si>
    <t>Severn Trent PLC</t>
  </si>
  <si>
    <t>Coventry, U.K.</t>
  </si>
  <si>
    <t xml:space="preserve"> 5,751</t>
  </si>
  <si>
    <t>Hydro One Ltd</t>
  </si>
  <si>
    <t>Toronto, Canada</t>
  </si>
  <si>
    <t>Power transmission and distribution</t>
  </si>
  <si>
    <t xml:space="preserve"> 19,867</t>
  </si>
  <si>
    <t>Zhuzhou CRRC Times Electric Co Ltd</t>
  </si>
  <si>
    <t>Zhuzhou, China</t>
  </si>
  <si>
    <t>First Solar Inc</t>
  </si>
  <si>
    <t>Tempe, U.S.</t>
  </si>
  <si>
    <t xml:space="preserve"> 4,270</t>
  </si>
  <si>
    <t>Eisai Co Ltd</t>
  </si>
  <si>
    <t>Tokyo, Japan</t>
  </si>
  <si>
    <t>Pharmaceutical and biotech manufacturing</t>
  </si>
  <si>
    <t xml:space="preserve"> 188,590</t>
  </si>
  <si>
    <t>Radius Recycling</t>
  </si>
  <si>
    <t>Portland, U.S.</t>
  </si>
  <si>
    <t xml:space="preserve"> 19,067</t>
  </si>
  <si>
    <t>Beazley PLC</t>
  </si>
  <si>
    <t>London, U.K.</t>
  </si>
  <si>
    <t>Insurance companies</t>
  </si>
  <si>
    <t xml:space="preserve"> 2,864,982</t>
  </si>
  <si>
    <t>NZIA</t>
  </si>
  <si>
    <t>Cascades Inc</t>
  </si>
  <si>
    <t>Kingsey Falls, Canada</t>
  </si>
  <si>
    <t>Packaging</t>
  </si>
  <si>
    <t xml:space="preserve"> 4,763</t>
  </si>
  <si>
    <t>EDP Renováveis SA</t>
  </si>
  <si>
    <t>Madrid, Spain</t>
  </si>
  <si>
    <t>Beijing Enterprises Water Group Ltd</t>
  </si>
  <si>
    <t>Hong Kong, China</t>
  </si>
  <si>
    <t xml:space="preserve"> 3,828</t>
  </si>
  <si>
    <t>Atea ASA</t>
  </si>
  <si>
    <t>Oslo, Norway</t>
  </si>
  <si>
    <t>Computers and peripherals manufacturing</t>
  </si>
  <si>
    <t xml:space="preserve"> 483,930</t>
  </si>
  <si>
    <t>Yadea Group Holdings Ltd</t>
  </si>
  <si>
    <t>Wuxi, China</t>
  </si>
  <si>
    <t xml:space="preserve"> 49,209</t>
  </si>
  <si>
    <t>Li Auto Inc</t>
  </si>
  <si>
    <t>Beijing, China</t>
  </si>
  <si>
    <t xml:space="preserve"> 107,512</t>
  </si>
  <si>
    <t>B-</t>
  </si>
  <si>
    <t>Maxeon Solar Technologies Ltd</t>
  </si>
  <si>
    <t xml:space="preserve"> 4,422</t>
  </si>
  <si>
    <t>Kering SA</t>
  </si>
  <si>
    <t>Paris, France</t>
  </si>
  <si>
    <t>Retail, except grocery and auto</t>
  </si>
  <si>
    <t xml:space="preserve"> 261,469</t>
  </si>
  <si>
    <t>1.5°C, SBTi, FCCA</t>
  </si>
  <si>
    <t>Tesla Inc</t>
  </si>
  <si>
    <t>Austin, U.S.</t>
  </si>
  <si>
    <t xml:space="preserve"> 133,544</t>
  </si>
  <si>
    <t>Umicore SA</t>
  </si>
  <si>
    <t>Brussels, Belgium</t>
  </si>
  <si>
    <t>Basic inorganic chemicals and synthetics</t>
  </si>
  <si>
    <t xml:space="preserve"> 57,259</t>
  </si>
  <si>
    <t>SAP SE</t>
  </si>
  <si>
    <t>Walldorf, Germany</t>
  </si>
  <si>
    <t xml:space="preserve"> 168,329</t>
  </si>
  <si>
    <t>McCormick &amp; Company Inc</t>
  </si>
  <si>
    <t>Hunt Valley, U.S.</t>
  </si>
  <si>
    <t xml:space="preserve"> 80,976</t>
  </si>
  <si>
    <t>NIO Inc</t>
  </si>
  <si>
    <t>Shanghai, China</t>
  </si>
  <si>
    <t xml:space="preserve"> 42,750</t>
  </si>
  <si>
    <t>BCE Inc</t>
  </si>
  <si>
    <t>Verdun, Canada</t>
  </si>
  <si>
    <t>Telecom providers</t>
  </si>
  <si>
    <t xml:space="preserve"> 75,217</t>
  </si>
  <si>
    <t>Investec Ltd</t>
  </si>
  <si>
    <t>Sandton, South Africa</t>
  </si>
  <si>
    <t xml:space="preserve"> 130,634</t>
  </si>
  <si>
    <t>NZBA</t>
  </si>
  <si>
    <t>Novo Nordisk A/S</t>
  </si>
  <si>
    <t>Bagsvaerd, Denmark</t>
  </si>
  <si>
    <t xml:space="preserve"> 336,603</t>
  </si>
  <si>
    <t>Puma SE</t>
  </si>
  <si>
    <t>Erlangen, Germany</t>
  </si>
  <si>
    <t>Textiles and clothing manufacturing</t>
  </si>
  <si>
    <t xml:space="preserve"> 312,773</t>
  </si>
  <si>
    <t>SBTi, FCCA</t>
  </si>
  <si>
    <t>Samsung SDI Co Ltd</t>
  </si>
  <si>
    <t>Yongin-si, South Korea</t>
  </si>
  <si>
    <t xml:space="preserve"> 14,103</t>
  </si>
  <si>
    <t>Rivian Automotive, Inc</t>
  </si>
  <si>
    <t>Irvine, U.S.</t>
  </si>
  <si>
    <t>Intesa Sanpaolo SpA</t>
  </si>
  <si>
    <t>Turin, Italy</t>
  </si>
  <si>
    <t xml:space="preserve"> 195,778</t>
  </si>
  <si>
    <t>1.5°C, SBTi, NZBA</t>
  </si>
  <si>
    <t>Novozymes A/S</t>
  </si>
  <si>
    <t xml:space="preserve"> 7,348</t>
  </si>
  <si>
    <t>C+</t>
  </si>
  <si>
    <t>Elisa Oyj</t>
  </si>
  <si>
    <t xml:space="preserve"> 57,863</t>
  </si>
  <si>
    <t>Arçelik AS</t>
  </si>
  <si>
    <t>Istanbul, Turkey</t>
  </si>
  <si>
    <t>Appliances and lighting fixtures manufacturing</t>
  </si>
  <si>
    <t xml:space="preserve"> 224,900</t>
  </si>
  <si>
    <t>Pirelli &amp; C SpA</t>
  </si>
  <si>
    <t>Milan, Italy</t>
  </si>
  <si>
    <t>Plastic and rubber product manufacturing</t>
  </si>
  <si>
    <t xml:space="preserve"> 14,318</t>
  </si>
  <si>
    <t>Singapore Telecommunications Ltd</t>
  </si>
  <si>
    <t xml:space="preserve"> 37,135</t>
  </si>
  <si>
    <t>Xinyi Solar Holdings Ltd</t>
  </si>
  <si>
    <t>Wuhu, China</t>
  </si>
  <si>
    <t>Glass and ceramics</t>
  </si>
  <si>
    <t xml:space="preserve"> 891</t>
  </si>
  <si>
    <t>Cisco Systems Inc</t>
  </si>
  <si>
    <t>San Jose, U.S.</t>
  </si>
  <si>
    <t xml:space="preserve"> 86,080</t>
  </si>
  <si>
    <t>KB Financial Group Inc</t>
  </si>
  <si>
    <t>Seoul, South Korea</t>
  </si>
  <si>
    <t xml:space="preserve"> 142,713</t>
  </si>
  <si>
    <t>Sanofi SA</t>
  </si>
  <si>
    <t xml:space="preserve"> 93,914</t>
  </si>
  <si>
    <t>HP Inc</t>
  </si>
  <si>
    <t>Palo Alto, U.S.</t>
  </si>
  <si>
    <t xml:space="preserve"> 259,083</t>
  </si>
  <si>
    <t>Essity AB (publ)</t>
  </si>
  <si>
    <t xml:space="preserve"> 6,803</t>
  </si>
  <si>
    <t>Equinix Inc</t>
  </si>
  <si>
    <t>Redwood City, U.S.</t>
  </si>
  <si>
    <t>Data processing, hosting services</t>
  </si>
  <si>
    <t xml:space="preserve"> 2,970</t>
  </si>
  <si>
    <t>Unibail-Rodamco-Westfield SE</t>
  </si>
  <si>
    <t xml:space="preserve"> 29,790</t>
  </si>
  <si>
    <t>Apple Inc</t>
  </si>
  <si>
    <t>Cupertino, U.S.</t>
  </si>
  <si>
    <t xml:space="preserve"> 351,888</t>
  </si>
  <si>
    <t>Ricoh Co Ltd</t>
  </si>
  <si>
    <t xml:space="preserve"> 70,161</t>
  </si>
  <si>
    <t>Cogeco Communications Inc</t>
  </si>
  <si>
    <t xml:space="preserve"> 77,783</t>
  </si>
  <si>
    <t>Solaredge Technologies Inc</t>
  </si>
  <si>
    <t>Herzliya, Israel</t>
  </si>
  <si>
    <t xml:space="preserve"> 73,903</t>
  </si>
  <si>
    <t>Telefônica Brasil SA</t>
  </si>
  <si>
    <t>São Paulo, Brazil</t>
  </si>
  <si>
    <t xml:space="preserve"> 250,602</t>
  </si>
  <si>
    <t>Unilever PLC</t>
  </si>
  <si>
    <t>Personal products (retail chemical)</t>
  </si>
  <si>
    <t xml:space="preserve"> 53,579</t>
  </si>
  <si>
    <t>Xerox Holdings Corp</t>
  </si>
  <si>
    <t>Norwalk, U.S.</t>
  </si>
  <si>
    <t xml:space="preserve"> 56,147</t>
  </si>
  <si>
    <t>C</t>
  </si>
  <si>
    <t>Coloplast A/S</t>
  </si>
  <si>
    <t>Humlebæk, Denmark</t>
  </si>
  <si>
    <t>Medical equipment manufacturing</t>
  </si>
  <si>
    <t xml:space="preserve"> 71,029</t>
  </si>
  <si>
    <t>Sun Life Financial Inc</t>
  </si>
  <si>
    <t xml:space="preserve"> 549,255</t>
  </si>
  <si>
    <t>StarHub Ltd</t>
  </si>
  <si>
    <t xml:space="preserve"> 50,109</t>
  </si>
  <si>
    <t>Hewlett Packard Enterprise Co</t>
  </si>
  <si>
    <t>Spring, U.S.</t>
  </si>
  <si>
    <t xml:space="preserve"> 93,302</t>
  </si>
  <si>
    <t>Svenska Handelsbanken AB</t>
  </si>
  <si>
    <t xml:space="preserve"> 1,052,698</t>
  </si>
  <si>
    <t>Nordea Bank Abp</t>
  </si>
  <si>
    <t xml:space="preserve"> 3,242,058</t>
  </si>
  <si>
    <t>NZAM, NZAO, NZBA</t>
  </si>
  <si>
    <t>Orkla ASA</t>
  </si>
  <si>
    <t xml:space="preserve"> 33,788</t>
  </si>
  <si>
    <t>Telus Corp</t>
  </si>
  <si>
    <t xml:space="preserve"> 64,565</t>
  </si>
  <si>
    <t>Henkel AG &amp; Co KgaA</t>
  </si>
  <si>
    <t>Düsseldorf, Germany</t>
  </si>
  <si>
    <t xml:space="preserve"> 58,936</t>
  </si>
  <si>
    <t>1.5°C, SBTi, NZAM</t>
  </si>
  <si>
    <t>Prologis Inc</t>
  </si>
  <si>
    <t>Real estate and leasing</t>
  </si>
  <si>
    <t xml:space="preserve"> 1,614,690</t>
  </si>
  <si>
    <t>UniCredit SpA</t>
  </si>
  <si>
    <t xml:space="preserve"> 225,131</t>
  </si>
  <si>
    <t>Commerzbank AG</t>
  </si>
  <si>
    <t>Frankfurt am Main, Germany</t>
  </si>
  <si>
    <t xml:space="preserve"> 423,236</t>
  </si>
  <si>
    <t>SBTi, NZAM, NZBA</t>
  </si>
  <si>
    <t>BNP Paribas SA</t>
  </si>
  <si>
    <t xml:space="preserve"> 320,421</t>
  </si>
  <si>
    <t>SBTi, NZAM, NZAO, NZBA</t>
  </si>
  <si>
    <t>Assicurazioni Generali SpA</t>
  </si>
  <si>
    <t>Trieste, Italy</t>
  </si>
  <si>
    <t xml:space="preserve"> 1,273,258</t>
  </si>
  <si>
    <t>Teck Resources Ltd</t>
  </si>
  <si>
    <t>Metal and coal mining</t>
  </si>
  <si>
    <t xml:space="preserve"> 4,846</t>
  </si>
  <si>
    <t>Vitasoy International Holdings Ltd</t>
  </si>
  <si>
    <t xml:space="preserve"> 9,681</t>
  </si>
  <si>
    <t>Bank of China Ltd</t>
  </si>
  <si>
    <t xml:space="preserve"> 100,123</t>
  </si>
  <si>
    <t>AstraZeneca PLC</t>
  </si>
  <si>
    <t>Cambridge, U.K.</t>
  </si>
  <si>
    <t xml:space="preserve"> 100,380</t>
  </si>
  <si>
    <t>IGM Financial Inc</t>
  </si>
  <si>
    <t>Winnipeg, Canada</t>
  </si>
  <si>
    <t xml:space="preserve"> 4,947,231</t>
  </si>
  <si>
    <t>C-</t>
  </si>
  <si>
    <t>NZAM</t>
  </si>
  <si>
    <t>Biomérieux SA</t>
  </si>
  <si>
    <t>Marcy l’Étoile, France</t>
  </si>
  <si>
    <t xml:space="preserve"> 75,374</t>
  </si>
  <si>
    <t>Manulife Financial Corp</t>
  </si>
  <si>
    <t xml:space="preserve"> 206,669</t>
  </si>
  <si>
    <t>Sino Land Co Ltd</t>
  </si>
  <si>
    <t xml:space="preserve"> 10,127</t>
  </si>
  <si>
    <t>Sysmex Corp</t>
  </si>
  <si>
    <t>Kobe, Japan</t>
  </si>
  <si>
    <t>Instrumentation and other electronic manufacturing</t>
  </si>
  <si>
    <t xml:space="preserve"> 154,501</t>
  </si>
  <si>
    <t>M_Conselho</t>
  </si>
  <si>
    <t>M_Liderança</t>
  </si>
  <si>
    <t>M_Trabalho</t>
  </si>
  <si>
    <t>Pais</t>
  </si>
  <si>
    <t xml:space="preserve"> GICS Industry</t>
  </si>
  <si>
    <t>INDUSTRIA</t>
  </si>
  <si>
    <t>Classificação</t>
  </si>
  <si>
    <t xml:space="preserve"> GICS Sector</t>
  </si>
  <si>
    <t>SETOR</t>
  </si>
  <si>
    <t>Metals &amp; Mining</t>
  </si>
  <si>
    <t>Materials</t>
  </si>
  <si>
    <t>Commercial Services &amp; Supplies</t>
  </si>
  <si>
    <t>Industrials</t>
  </si>
  <si>
    <t>Electrical Equipment</t>
  </si>
  <si>
    <t>Transportation Infrastructure</t>
  </si>
  <si>
    <t>Financials</t>
  </si>
  <si>
    <t>Chemicals</t>
  </si>
  <si>
    <t>Construction &amp; Engineering</t>
  </si>
  <si>
    <t>Semiconductors &amp; Semiconductor Equipment</t>
  </si>
  <si>
    <t>Information Technology</t>
  </si>
  <si>
    <t>Software</t>
  </si>
  <si>
    <t>Communications Equipment</t>
  </si>
  <si>
    <t>Electric Utilities</t>
  </si>
  <si>
    <t>Utilities</t>
  </si>
  <si>
    <t>Machinery</t>
  </si>
  <si>
    <t>Oil, Gas &amp; Consumable Fuels</t>
  </si>
  <si>
    <t>Energy</t>
  </si>
  <si>
    <t>Leisure Products</t>
  </si>
  <si>
    <t>Consumer Discretionary</t>
  </si>
  <si>
    <t>Real Estate Management &amp; Development</t>
  </si>
  <si>
    <t>Real Estate</t>
  </si>
  <si>
    <t>Building Products</t>
  </si>
  <si>
    <t>Water Utilities</t>
  </si>
  <si>
    <t>Automobiles</t>
  </si>
  <si>
    <t>Independent Power and Renewable Electricity Producers</t>
  </si>
  <si>
    <t>Food &amp; Staples Retailing</t>
  </si>
  <si>
    <t>Consumer Staples</t>
  </si>
  <si>
    <t>Pharmaceuticals</t>
  </si>
  <si>
    <t>Health Care</t>
  </si>
  <si>
    <t>Insurance</t>
  </si>
  <si>
    <t>Containers &amp; Packaging</t>
  </si>
  <si>
    <t>IT Services</t>
  </si>
  <si>
    <t>Textiles, Apparel &amp; Luxury Goods</t>
  </si>
  <si>
    <t>Food Products</t>
  </si>
  <si>
    <t>Diversified Telecommunication Services</t>
  </si>
  <si>
    <t>Communication Services</t>
  </si>
  <si>
    <t>Capital Markets</t>
  </si>
  <si>
    <t>Electronic Equipment, Instruments &amp; Components</t>
  </si>
  <si>
    <t>Household Durables</t>
  </si>
  <si>
    <t>Auto Components</t>
  </si>
  <si>
    <t>Technology Hardware, Storage &amp; Peripherals</t>
  </si>
  <si>
    <t>Household Products</t>
  </si>
  <si>
    <t>Equity Real Estate Investment Trusts (REITs)</t>
  </si>
  <si>
    <t>Media</t>
  </si>
  <si>
    <t>Personal Products</t>
  </si>
  <si>
    <t>Health Care Equipment &amp; Supplies</t>
  </si>
  <si>
    <t>Wireless Telecommunication Services</t>
  </si>
  <si>
    <t>Metais e Mineração</t>
  </si>
  <si>
    <t>Primário</t>
  </si>
  <si>
    <t>Materiais</t>
  </si>
  <si>
    <t>Serviços e Suprimentos Comerciais</t>
  </si>
  <si>
    <t>Terciário</t>
  </si>
  <si>
    <t>Industriais</t>
  </si>
  <si>
    <t>Equipamentos Elétricos</t>
  </si>
  <si>
    <t>Secundário</t>
  </si>
  <si>
    <t>Infraestrutura de Transporte</t>
  </si>
  <si>
    <t>Bancos</t>
  </si>
  <si>
    <t>Financeiro</t>
  </si>
  <si>
    <t>Químicos</t>
  </si>
  <si>
    <t>Construção e Engenharia</t>
  </si>
  <si>
    <t>Tecnologia da Informação</t>
  </si>
  <si>
    <t>Equipamentos de Comunicação</t>
  </si>
  <si>
    <t>Serviços Públicos de Energia Elétrica</t>
  </si>
  <si>
    <t>Primário e Secundário</t>
  </si>
  <si>
    <t>Utilidades</t>
  </si>
  <si>
    <t>Máquinas</t>
  </si>
  <si>
    <t>Petróleo, Gás e Combustíveis Consumíveis</t>
  </si>
  <si>
    <t>Energia</t>
  </si>
  <si>
    <t>Produtos de Lazer</t>
  </si>
  <si>
    <t>Bens de Consumo Não Duráveis</t>
  </si>
  <si>
    <t>Gestão e Desenvolvimento Imobiliário</t>
  </si>
  <si>
    <t>Imobiliário</t>
  </si>
  <si>
    <t>Produtos para Construção</t>
  </si>
  <si>
    <t>Serviços de água</t>
  </si>
  <si>
    <t>Automóveis</t>
  </si>
  <si>
    <t>Produtores Independentes de Energia e Energia Renovável</t>
  </si>
  <si>
    <t>Varejo de Alimentos e Produtos Básicos</t>
  </si>
  <si>
    <t>Bens de Consumo Duráveis</t>
  </si>
  <si>
    <t>Farmacêuticos</t>
  </si>
  <si>
    <t>Saúde</t>
  </si>
  <si>
    <t>Seguros</t>
  </si>
  <si>
    <t>Contêineres e Embalagens</t>
  </si>
  <si>
    <t>Serviços de TI</t>
  </si>
  <si>
    <t>Têxteis, Vestuário e Bens de Luxo</t>
  </si>
  <si>
    <t>Produtos Alimentícios</t>
  </si>
  <si>
    <t>Serviços de Telecomunicações Diversificados</t>
  </si>
  <si>
    <t>Serviços de Comunicação</t>
  </si>
  <si>
    <t>Mercados de Capitais</t>
  </si>
  <si>
    <t>Equipamentos, Instrumentos e Componentes Eletrônicos</t>
  </si>
  <si>
    <t>Bens Duráveis para o Lar</t>
  </si>
  <si>
    <t>Componentes Automotivos</t>
  </si>
  <si>
    <t>Hardware, Armazenamento e Periféricos de Tecnologia</t>
  </si>
  <si>
    <t>Produtos Domésticos</t>
  </si>
  <si>
    <t>Fundos de Investimento Imobiliário</t>
  </si>
  <si>
    <t>Mídia</t>
  </si>
  <si>
    <t>Produtos Pessoais</t>
  </si>
  <si>
    <t>Equipamentos e Suprimentos para Saúde</t>
  </si>
  <si>
    <t>Serviços de Telecomunicações Sem Fio</t>
  </si>
  <si>
    <t>Industria</t>
  </si>
  <si>
    <t>Setor</t>
  </si>
  <si>
    <t>CKPG</t>
  </si>
  <si>
    <t>Waste Management</t>
  </si>
  <si>
    <t>Telephones and telecom equip manufacturing</t>
  </si>
  <si>
    <t>Power Generation</t>
  </si>
  <si>
    <t>Novas_rank</t>
  </si>
  <si>
    <t>Mud_pos</t>
  </si>
  <si>
    <t>Não</t>
  </si>
  <si>
    <t>Sim</t>
  </si>
  <si>
    <t>Semicondutores e Equipamentos Eletrônicos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</si>
</sst>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1FF-EB5E-4873-A32D-68EA605CC148}">
  <dimension ref="A1:S101"/>
  <sheetViews>
    <sheetView topLeftCell="B1" workbookViewId="0">
      <selection activeCell="G11" sqref="G11"/>
    </sheetView>
  </sheetViews>
  <sheetFormatPr defaultRowHeight="14.4" x14ac:dyDescent="0.3"/>
  <cols>
    <col min="3" max="3" width="30.109375" bestFit="1" customWidth="1"/>
    <col min="4" max="4" width="24" bestFit="1" customWidth="1"/>
    <col min="5" max="5" width="13.109375" customWidth="1"/>
    <col min="6" max="6" width="48.33203125" bestFit="1" customWidth="1"/>
    <col min="7" max="7" width="37.88671875" bestFit="1" customWidth="1"/>
    <col min="8" max="8" width="20" customWidth="1"/>
    <col min="9" max="9" width="17.88671875" bestFit="1" customWidth="1"/>
    <col min="12" max="12" width="18.88671875" bestFit="1" customWidth="1"/>
    <col min="13" max="13" width="20.33203125" bestFit="1" customWidth="1"/>
    <col min="14" max="14" width="25.88671875" bestFit="1" customWidth="1"/>
    <col min="16" max="16" width="21.33203125" bestFit="1" customWidth="1"/>
    <col min="17" max="17" width="10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345</v>
      </c>
      <c r="F1" t="s">
        <v>4</v>
      </c>
      <c r="G1" t="s">
        <v>450</v>
      </c>
      <c r="H1" t="s">
        <v>451</v>
      </c>
      <c r="I1" t="s">
        <v>5</v>
      </c>
      <c r="J1" t="s">
        <v>6</v>
      </c>
      <c r="K1" t="s">
        <v>7</v>
      </c>
      <c r="L1" t="s">
        <v>342</v>
      </c>
      <c r="M1" t="s">
        <v>343</v>
      </c>
      <c r="N1" t="s">
        <v>344</v>
      </c>
      <c r="O1" t="s">
        <v>8</v>
      </c>
      <c r="P1" t="s">
        <v>9</v>
      </c>
      <c r="Q1" t="s">
        <v>456</v>
      </c>
      <c r="R1" t="s">
        <v>457</v>
      </c>
      <c r="S1" t="s">
        <v>53</v>
      </c>
    </row>
    <row r="2" spans="1:19" x14ac:dyDescent="0.3">
      <c r="A2">
        <v>1</v>
      </c>
      <c r="B2">
        <v>14</v>
      </c>
      <c r="C2" t="s">
        <v>10</v>
      </c>
      <c r="D2" t="s">
        <v>11</v>
      </c>
      <c r="E2" t="str">
        <f>RIGHT(D2,LEN(D2)-FIND(",",D2)-1)</f>
        <v>Australia</v>
      </c>
      <c r="F2" t="s">
        <v>12</v>
      </c>
      <c r="G2" t="str">
        <f>VLOOKUP(F2,Planilha2!$A$3:$E$57,3,FALSE)</f>
        <v>Metais e Mineração</v>
      </c>
      <c r="H2" t="str">
        <f>VLOOKUP(F2,Planilha2!$A$3:$F$57,6,FALSE)</f>
        <v>Materiais</v>
      </c>
      <c r="I2" t="s">
        <v>13</v>
      </c>
      <c r="J2">
        <v>0.16</v>
      </c>
      <c r="K2">
        <v>1.5006944444444446</v>
      </c>
      <c r="L2">
        <v>0.38</v>
      </c>
      <c r="M2">
        <v>1</v>
      </c>
      <c r="N2">
        <v>1</v>
      </c>
      <c r="O2" t="s">
        <v>14</v>
      </c>
      <c r="Q2" t="str">
        <f>IF(B2="","Novas","Antigas")</f>
        <v>Antigas</v>
      </c>
      <c r="R2">
        <f>IF(B2="","",B2-A2)</f>
        <v>13</v>
      </c>
      <c r="S2" t="s">
        <v>458</v>
      </c>
    </row>
    <row r="3" spans="1:19" x14ac:dyDescent="0.3">
      <c r="A3">
        <v>2</v>
      </c>
      <c r="B3">
        <v>3</v>
      </c>
      <c r="C3" t="s">
        <v>15</v>
      </c>
      <c r="D3" t="s">
        <v>16</v>
      </c>
      <c r="E3" t="str">
        <f t="shared" ref="E3:E66" si="0">RIGHT(D3,LEN(D3)-FIND(",",D3)-1)</f>
        <v>Australia</v>
      </c>
      <c r="F3" t="s">
        <v>17</v>
      </c>
      <c r="G3" t="str">
        <f>VLOOKUP(F3,Planilha2!$A$3:$E$57,3,FALSE)</f>
        <v>Serviços e Suprimentos Comerciais</v>
      </c>
      <c r="H3" t="str">
        <f>VLOOKUP(F3,Planilha2!$A$3:$F$57,6,FALSE)</f>
        <v>Industriais</v>
      </c>
      <c r="I3" t="s">
        <v>18</v>
      </c>
      <c r="J3">
        <v>0.12</v>
      </c>
      <c r="K3">
        <v>2.5423611111111111</v>
      </c>
      <c r="L3">
        <v>0.36</v>
      </c>
      <c r="M3">
        <v>1</v>
      </c>
      <c r="N3">
        <v>1</v>
      </c>
      <c r="O3" t="s">
        <v>19</v>
      </c>
      <c r="P3" t="s">
        <v>20</v>
      </c>
      <c r="Q3" t="str">
        <f t="shared" ref="Q3:Q66" si="1">IF(B3="","Novas","Antigas")</f>
        <v>Antigas</v>
      </c>
      <c r="R3">
        <f t="shared" ref="R3:R66" si="2">IF(B3="","",B3-A3)</f>
        <v>1</v>
      </c>
      <c r="S3" t="s">
        <v>459</v>
      </c>
    </row>
    <row r="4" spans="1:19" x14ac:dyDescent="0.3">
      <c r="A4">
        <v>3</v>
      </c>
      <c r="B4">
        <v>2</v>
      </c>
      <c r="C4" t="s">
        <v>21</v>
      </c>
      <c r="D4" t="s">
        <v>22</v>
      </c>
      <c r="E4" t="str">
        <f t="shared" si="0"/>
        <v>Denmark</v>
      </c>
      <c r="F4" t="s">
        <v>23</v>
      </c>
      <c r="G4" t="str">
        <f>VLOOKUP(F4,Planilha2!$A$3:$E$57,3,FALSE)</f>
        <v>Equipamentos Elétricos</v>
      </c>
      <c r="H4" t="str">
        <f>VLOOKUP(F4,Planilha2!$A$3:$F$57,6,FALSE)</f>
        <v>Industriais</v>
      </c>
      <c r="I4" t="s">
        <v>24</v>
      </c>
      <c r="J4">
        <v>0.19</v>
      </c>
      <c r="K4">
        <v>2.9173611111111111</v>
      </c>
      <c r="L4">
        <v>0.42</v>
      </c>
      <c r="M4">
        <v>1</v>
      </c>
      <c r="N4">
        <v>1</v>
      </c>
      <c r="O4" t="s">
        <v>19</v>
      </c>
      <c r="P4" t="s">
        <v>20</v>
      </c>
      <c r="Q4" t="str">
        <f t="shared" si="1"/>
        <v>Antigas</v>
      </c>
      <c r="R4">
        <f t="shared" si="2"/>
        <v>-1</v>
      </c>
      <c r="S4" t="s">
        <v>459</v>
      </c>
    </row>
    <row r="5" spans="1:19" x14ac:dyDescent="0.3">
      <c r="A5">
        <v>4</v>
      </c>
      <c r="B5">
        <v>9</v>
      </c>
      <c r="C5" t="s">
        <v>25</v>
      </c>
      <c r="D5" t="s">
        <v>26</v>
      </c>
      <c r="E5" t="str">
        <f t="shared" si="0"/>
        <v>Taiwan</v>
      </c>
      <c r="F5" t="s">
        <v>27</v>
      </c>
      <c r="G5" t="str">
        <f>VLOOKUP(F5,Planilha2!$A$3:$E$57,3,FALSE)</f>
        <v>Infraestrutura de Transporte</v>
      </c>
      <c r="H5" t="str">
        <f>VLOOKUP(F5,Planilha2!$A$3:$F$57,6,FALSE)</f>
        <v>Industriais</v>
      </c>
      <c r="I5" t="s">
        <v>28</v>
      </c>
      <c r="J5">
        <v>0</v>
      </c>
      <c r="K5">
        <v>0.45902777777777776</v>
      </c>
      <c r="L5">
        <v>0.15</v>
      </c>
      <c r="M5">
        <v>1</v>
      </c>
      <c r="N5">
        <v>1</v>
      </c>
      <c r="O5" t="s">
        <v>19</v>
      </c>
      <c r="Q5" t="str">
        <f t="shared" si="1"/>
        <v>Antigas</v>
      </c>
      <c r="R5">
        <f t="shared" si="2"/>
        <v>5</v>
      </c>
      <c r="S5" t="s">
        <v>458</v>
      </c>
    </row>
    <row r="6" spans="1:19" x14ac:dyDescent="0.3">
      <c r="A6">
        <v>5</v>
      </c>
      <c r="C6" t="s">
        <v>29</v>
      </c>
      <c r="D6" t="s">
        <v>30</v>
      </c>
      <c r="E6" t="str">
        <f t="shared" si="0"/>
        <v>Germany</v>
      </c>
      <c r="F6" t="s">
        <v>23</v>
      </c>
      <c r="G6" t="str">
        <f>VLOOKUP(F6,Planilha2!$A$3:$E$57,3,FALSE)</f>
        <v>Equipamentos Elétricos</v>
      </c>
      <c r="H6" t="str">
        <f>VLOOKUP(F6,Planilha2!$A$3:$F$57,6,FALSE)</f>
        <v>Industriais</v>
      </c>
      <c r="I6" t="s">
        <v>31</v>
      </c>
      <c r="J6">
        <v>0.73</v>
      </c>
      <c r="K6">
        <v>3.4173611111111111</v>
      </c>
      <c r="L6">
        <v>0.33</v>
      </c>
      <c r="M6">
        <v>1</v>
      </c>
      <c r="N6">
        <v>1</v>
      </c>
      <c r="O6" t="s">
        <v>19</v>
      </c>
      <c r="P6" t="s">
        <v>20</v>
      </c>
      <c r="Q6" t="str">
        <f t="shared" si="1"/>
        <v>Novas</v>
      </c>
      <c r="R6" t="str">
        <f t="shared" si="2"/>
        <v/>
      </c>
      <c r="S6" t="s">
        <v>459</v>
      </c>
    </row>
    <row r="7" spans="1:19" x14ac:dyDescent="0.3">
      <c r="A7">
        <v>6</v>
      </c>
      <c r="B7">
        <v>15</v>
      </c>
      <c r="C7" t="s">
        <v>32</v>
      </c>
      <c r="D7" t="s">
        <v>33</v>
      </c>
      <c r="E7" t="str">
        <f t="shared" si="0"/>
        <v>Brazil</v>
      </c>
      <c r="F7" t="s">
        <v>34</v>
      </c>
      <c r="G7" t="str">
        <f>VLOOKUP(F7,Planilha2!$A$3:$E$57,3,FALSE)</f>
        <v>Bancos</v>
      </c>
      <c r="H7" t="str">
        <f>VLOOKUP(F7,Planilha2!$A$3:$F$57,6,FALSE)</f>
        <v>Financeiro</v>
      </c>
      <c r="I7" t="s">
        <v>35</v>
      </c>
      <c r="J7">
        <v>0.17</v>
      </c>
      <c r="K7">
        <v>0.37569444444444444</v>
      </c>
      <c r="L7">
        <v>0.5</v>
      </c>
      <c r="M7">
        <v>0.28999999999999998</v>
      </c>
      <c r="N7">
        <v>0</v>
      </c>
      <c r="O7" t="s">
        <v>36</v>
      </c>
      <c r="P7" t="s">
        <v>20</v>
      </c>
      <c r="Q7" t="str">
        <f t="shared" si="1"/>
        <v>Antigas</v>
      </c>
      <c r="R7">
        <f t="shared" si="2"/>
        <v>9</v>
      </c>
      <c r="S7" t="s">
        <v>459</v>
      </c>
    </row>
    <row r="8" spans="1:19" x14ac:dyDescent="0.3">
      <c r="A8">
        <v>7</v>
      </c>
      <c r="B8">
        <v>7</v>
      </c>
      <c r="C8" t="s">
        <v>37</v>
      </c>
      <c r="D8" t="s">
        <v>38</v>
      </c>
      <c r="E8" t="str">
        <f t="shared" si="0"/>
        <v>France</v>
      </c>
      <c r="F8" t="s">
        <v>39</v>
      </c>
      <c r="G8" t="str">
        <f>VLOOKUP(F8,Planilha2!$A$3:$E$57,3,FALSE)</f>
        <v>Equipamentos Elétricos</v>
      </c>
      <c r="H8" t="str">
        <f>VLOOKUP(F8,Planilha2!$A$3:$F$57,6,FALSE)</f>
        <v>Industriais</v>
      </c>
      <c r="I8" t="s">
        <v>40</v>
      </c>
      <c r="J8">
        <v>0.16</v>
      </c>
      <c r="K8">
        <v>4.0423611111111111</v>
      </c>
      <c r="L8">
        <v>0.5</v>
      </c>
      <c r="M8">
        <v>0.72</v>
      </c>
      <c r="N8">
        <v>0.8</v>
      </c>
      <c r="O8" t="s">
        <v>36</v>
      </c>
      <c r="P8" t="s">
        <v>20</v>
      </c>
      <c r="Q8" t="str">
        <f t="shared" si="1"/>
        <v>Antigas</v>
      </c>
      <c r="R8">
        <f t="shared" si="2"/>
        <v>0</v>
      </c>
      <c r="S8" t="s">
        <v>459</v>
      </c>
    </row>
    <row r="9" spans="1:19" x14ac:dyDescent="0.3">
      <c r="A9">
        <v>8</v>
      </c>
      <c r="B9">
        <v>18</v>
      </c>
      <c r="C9" t="s">
        <v>41</v>
      </c>
      <c r="D9" t="s">
        <v>42</v>
      </c>
      <c r="E9" t="str">
        <f t="shared" si="0"/>
        <v>Denmark</v>
      </c>
      <c r="F9" t="s">
        <v>43</v>
      </c>
      <c r="G9" t="str">
        <f>VLOOKUP(F9,Planilha2!$A$3:$E$57,3,FALSE)</f>
        <v>Químicos</v>
      </c>
      <c r="H9" t="str">
        <f>VLOOKUP(F9,Planilha2!$A$3:$F$57,6,FALSE)</f>
        <v>Materiais</v>
      </c>
      <c r="I9" t="s">
        <v>44</v>
      </c>
      <c r="J9">
        <v>0.14000000000000001</v>
      </c>
      <c r="K9">
        <v>1.4173611111111111</v>
      </c>
      <c r="L9">
        <v>0.5</v>
      </c>
      <c r="M9">
        <v>0.47</v>
      </c>
      <c r="N9">
        <v>0.71</v>
      </c>
      <c r="O9" t="s">
        <v>36</v>
      </c>
      <c r="P9" t="s">
        <v>20</v>
      </c>
      <c r="Q9" t="str">
        <f t="shared" si="1"/>
        <v>Antigas</v>
      </c>
      <c r="R9">
        <f t="shared" si="2"/>
        <v>10</v>
      </c>
      <c r="S9" t="s">
        <v>459</v>
      </c>
    </row>
    <row r="10" spans="1:19" x14ac:dyDescent="0.3">
      <c r="A10">
        <v>9</v>
      </c>
      <c r="B10">
        <v>7</v>
      </c>
      <c r="C10" t="s">
        <v>45</v>
      </c>
      <c r="D10" t="s">
        <v>46</v>
      </c>
      <c r="E10" t="str">
        <f t="shared" si="0"/>
        <v>Canada</v>
      </c>
      <c r="F10" t="s">
        <v>47</v>
      </c>
      <c r="G10" t="str">
        <f>VLOOKUP(F10,Planilha2!$A$3:$E$57,3,FALSE)</f>
        <v>Construção e Engenharia</v>
      </c>
      <c r="H10" t="str">
        <f>VLOOKUP(F10,Planilha2!$A$3:$F$57,6,FALSE)</f>
        <v>Industriais</v>
      </c>
      <c r="I10" t="s">
        <v>48</v>
      </c>
      <c r="J10">
        <v>0.12</v>
      </c>
      <c r="K10">
        <v>2.5006944444444446</v>
      </c>
      <c r="L10">
        <v>0.5</v>
      </c>
      <c r="M10">
        <v>0.59</v>
      </c>
      <c r="N10">
        <v>0.6</v>
      </c>
      <c r="O10" t="s">
        <v>36</v>
      </c>
      <c r="P10" t="s">
        <v>20</v>
      </c>
      <c r="Q10" t="str">
        <f t="shared" si="1"/>
        <v>Antigas</v>
      </c>
      <c r="R10">
        <f t="shared" si="2"/>
        <v>-2</v>
      </c>
      <c r="S10" t="s">
        <v>459</v>
      </c>
    </row>
    <row r="11" spans="1:19" x14ac:dyDescent="0.3">
      <c r="A11">
        <v>10</v>
      </c>
      <c r="C11" t="s">
        <v>49</v>
      </c>
      <c r="D11" t="s">
        <v>50</v>
      </c>
      <c r="E11" t="str">
        <f t="shared" si="0"/>
        <v>Germany</v>
      </c>
      <c r="F11" t="s">
        <v>51</v>
      </c>
      <c r="G11" t="str">
        <f>VLOOKUP(F11,Planilha2!$A$3:$E$57,3,FALSE)</f>
        <v>Semicondutores e Equipamentos Eletrônicos</v>
      </c>
      <c r="H11" t="str">
        <f>VLOOKUP(F11,Planilha2!$A$3:$F$57,6,FALSE)</f>
        <v>Tecnologia da Informação</v>
      </c>
      <c r="I11" t="s">
        <v>52</v>
      </c>
      <c r="J11">
        <v>0.22</v>
      </c>
      <c r="K11">
        <v>0.62569444444444444</v>
      </c>
      <c r="L11">
        <v>0.33</v>
      </c>
      <c r="M11">
        <v>1</v>
      </c>
      <c r="N11">
        <v>1</v>
      </c>
      <c r="O11" t="s">
        <v>36</v>
      </c>
      <c r="P11" t="s">
        <v>53</v>
      </c>
      <c r="Q11" t="str">
        <f t="shared" si="1"/>
        <v>Novas</v>
      </c>
      <c r="R11" t="str">
        <f t="shared" si="2"/>
        <v/>
      </c>
      <c r="S11" t="s">
        <v>459</v>
      </c>
    </row>
    <row r="12" spans="1:19" x14ac:dyDescent="0.3">
      <c r="A12">
        <v>11</v>
      </c>
      <c r="B12">
        <v>5</v>
      </c>
      <c r="C12" t="s">
        <v>54</v>
      </c>
      <c r="D12" t="s">
        <v>55</v>
      </c>
      <c r="E12" t="str">
        <f t="shared" si="0"/>
        <v>U.S.</v>
      </c>
      <c r="F12" t="s">
        <v>56</v>
      </c>
      <c r="G12" t="str">
        <f>VLOOKUP(F12,Planilha2!$A$3:$E$57,3,FALSE)</f>
        <v>Software</v>
      </c>
      <c r="H12" t="str">
        <f>VLOOKUP(F12,Planilha2!$A$3:$F$57,6,FALSE)</f>
        <v>Tecnologia da Informação</v>
      </c>
      <c r="I12" t="s">
        <v>57</v>
      </c>
      <c r="J12">
        <v>0.19</v>
      </c>
      <c r="L12">
        <v>0.5</v>
      </c>
      <c r="M12">
        <v>0.93</v>
      </c>
      <c r="N12">
        <v>0</v>
      </c>
      <c r="O12" t="s">
        <v>36</v>
      </c>
      <c r="P12" t="s">
        <v>20</v>
      </c>
      <c r="Q12" t="str">
        <f t="shared" si="1"/>
        <v>Antigas</v>
      </c>
      <c r="R12">
        <f t="shared" si="2"/>
        <v>-6</v>
      </c>
      <c r="S12" t="s">
        <v>459</v>
      </c>
    </row>
    <row r="13" spans="1:19" x14ac:dyDescent="0.3">
      <c r="A13">
        <v>12</v>
      </c>
      <c r="C13" t="s">
        <v>58</v>
      </c>
      <c r="D13" t="s">
        <v>59</v>
      </c>
      <c r="E13" t="str">
        <f t="shared" si="0"/>
        <v>Canada</v>
      </c>
      <c r="F13" t="s">
        <v>47</v>
      </c>
      <c r="G13" t="str">
        <f>VLOOKUP(F13,Planilha2!$A$3:$E$57,3,FALSE)</f>
        <v>Construção e Engenharia</v>
      </c>
      <c r="H13" t="str">
        <f>VLOOKUP(F13,Planilha2!$A$3:$F$57,6,FALSE)</f>
        <v>Industriais</v>
      </c>
      <c r="I13" t="s">
        <v>60</v>
      </c>
      <c r="J13">
        <v>0.16</v>
      </c>
      <c r="K13">
        <v>4.5423611111111111</v>
      </c>
      <c r="L13">
        <v>0.33</v>
      </c>
      <c r="M13">
        <v>0.56999999999999995</v>
      </c>
      <c r="N13">
        <v>0.92</v>
      </c>
      <c r="O13" t="s">
        <v>61</v>
      </c>
      <c r="P13" t="s">
        <v>20</v>
      </c>
      <c r="Q13" t="str">
        <f t="shared" si="1"/>
        <v>Novas</v>
      </c>
      <c r="R13" t="str">
        <f t="shared" si="2"/>
        <v/>
      </c>
      <c r="S13" t="s">
        <v>459</v>
      </c>
    </row>
    <row r="14" spans="1:19" x14ac:dyDescent="0.3">
      <c r="A14">
        <v>13</v>
      </c>
      <c r="C14" t="s">
        <v>62</v>
      </c>
      <c r="D14" t="s">
        <v>63</v>
      </c>
      <c r="E14" t="str">
        <f t="shared" si="0"/>
        <v>U.S.</v>
      </c>
      <c r="F14" t="s">
        <v>12</v>
      </c>
      <c r="G14" t="str">
        <f>VLOOKUP(F14,Planilha2!$A$3:$E$57,3,FALSE)</f>
        <v>Metais e Mineração</v>
      </c>
      <c r="H14" t="str">
        <f>VLOOKUP(F14,Planilha2!$A$3:$F$57,6,FALSE)</f>
        <v>Materiais</v>
      </c>
      <c r="I14" t="s">
        <v>64</v>
      </c>
      <c r="J14">
        <v>0.08</v>
      </c>
      <c r="L14">
        <v>0.45</v>
      </c>
      <c r="M14">
        <v>1</v>
      </c>
      <c r="N14">
        <v>1</v>
      </c>
      <c r="O14" t="s">
        <v>61</v>
      </c>
      <c r="Q14" t="str">
        <f t="shared" si="1"/>
        <v>Novas</v>
      </c>
      <c r="R14" t="str">
        <f t="shared" si="2"/>
        <v/>
      </c>
      <c r="S14" t="s">
        <v>458</v>
      </c>
    </row>
    <row r="15" spans="1:19" x14ac:dyDescent="0.3">
      <c r="A15">
        <v>14</v>
      </c>
      <c r="C15" t="s">
        <v>65</v>
      </c>
      <c r="D15" t="s">
        <v>66</v>
      </c>
      <c r="E15" t="str">
        <f t="shared" si="0"/>
        <v>U.S.</v>
      </c>
      <c r="F15" t="s">
        <v>51</v>
      </c>
      <c r="G15" t="str">
        <f>VLOOKUP(F15,Planilha2!$A$3:$E$57,3,FALSE)</f>
        <v>Semicondutores e Equipamentos Eletrônicos</v>
      </c>
      <c r="H15" t="str">
        <f>VLOOKUP(F15,Planilha2!$A$3:$F$57,6,FALSE)</f>
        <v>Tecnologia da Informação</v>
      </c>
      <c r="I15" t="s">
        <v>67</v>
      </c>
      <c r="J15">
        <v>0.04</v>
      </c>
      <c r="L15">
        <v>0.14000000000000001</v>
      </c>
      <c r="M15">
        <v>1</v>
      </c>
      <c r="N15">
        <v>1</v>
      </c>
      <c r="O15" t="s">
        <v>61</v>
      </c>
      <c r="Q15" t="str">
        <f t="shared" si="1"/>
        <v>Novas</v>
      </c>
      <c r="R15" t="str">
        <f t="shared" si="2"/>
        <v/>
      </c>
      <c r="S15" t="s">
        <v>458</v>
      </c>
    </row>
    <row r="16" spans="1:19" x14ac:dyDescent="0.3">
      <c r="A16">
        <v>15</v>
      </c>
      <c r="B16">
        <v>65</v>
      </c>
      <c r="C16" t="s">
        <v>68</v>
      </c>
      <c r="D16" t="s">
        <v>69</v>
      </c>
      <c r="E16" t="str">
        <f t="shared" si="0"/>
        <v>Sweden</v>
      </c>
      <c r="F16" t="s">
        <v>70</v>
      </c>
      <c r="G16" t="s">
        <v>413</v>
      </c>
      <c r="H16" t="s">
        <v>412</v>
      </c>
      <c r="I16" t="s">
        <v>71</v>
      </c>
      <c r="J16">
        <v>0.18</v>
      </c>
      <c r="K16">
        <v>3.4590277777777776</v>
      </c>
      <c r="L16">
        <v>0.28999999999999998</v>
      </c>
      <c r="M16">
        <v>0.47</v>
      </c>
      <c r="N16">
        <v>0.71</v>
      </c>
      <c r="O16" t="s">
        <v>61</v>
      </c>
      <c r="P16" t="s">
        <v>20</v>
      </c>
      <c r="Q16" t="str">
        <f t="shared" si="1"/>
        <v>Antigas</v>
      </c>
      <c r="R16">
        <f t="shared" si="2"/>
        <v>50</v>
      </c>
      <c r="S16" t="s">
        <v>459</v>
      </c>
    </row>
    <row r="17" spans="1:19" x14ac:dyDescent="0.3">
      <c r="A17">
        <v>16</v>
      </c>
      <c r="B17">
        <v>35</v>
      </c>
      <c r="C17" t="s">
        <v>72</v>
      </c>
      <c r="D17" t="s">
        <v>73</v>
      </c>
      <c r="E17" t="str">
        <f t="shared" si="0"/>
        <v>U.S.</v>
      </c>
      <c r="F17" t="s">
        <v>51</v>
      </c>
      <c r="G17" t="str">
        <f>VLOOKUP(F17,Planilha2!$A$3:$E$57,3,FALSE)</f>
        <v>Semicondutores e Equipamentos Eletrônicos</v>
      </c>
      <c r="H17" t="str">
        <f>VLOOKUP(F17,Planilha2!$A$3:$F$57,6,FALSE)</f>
        <v>Tecnologia da Informação</v>
      </c>
      <c r="I17" t="s">
        <v>74</v>
      </c>
      <c r="J17">
        <v>0</v>
      </c>
      <c r="L17">
        <v>0.22</v>
      </c>
      <c r="M17">
        <v>1</v>
      </c>
      <c r="N17">
        <v>1</v>
      </c>
      <c r="O17" t="s">
        <v>61</v>
      </c>
      <c r="P17" t="s">
        <v>53</v>
      </c>
      <c r="Q17" t="str">
        <f t="shared" si="1"/>
        <v>Antigas</v>
      </c>
      <c r="R17">
        <f t="shared" si="2"/>
        <v>19</v>
      </c>
      <c r="S17" t="s">
        <v>459</v>
      </c>
    </row>
    <row r="18" spans="1:19" x14ac:dyDescent="0.3">
      <c r="A18">
        <v>17</v>
      </c>
      <c r="B18">
        <v>13</v>
      </c>
      <c r="C18" t="s">
        <v>75</v>
      </c>
      <c r="D18" t="s">
        <v>76</v>
      </c>
      <c r="E18" t="str">
        <f t="shared" si="0"/>
        <v>Denmark</v>
      </c>
      <c r="F18" t="s">
        <v>77</v>
      </c>
      <c r="G18" t="str">
        <f>VLOOKUP(F18,Planilha2!$A$3:$E$57,3,FALSE)</f>
        <v>Serviços Públicos de Energia Elétrica</v>
      </c>
      <c r="H18" t="str">
        <f>VLOOKUP(F18,Planilha2!$A$3:$F$57,6,FALSE)</f>
        <v>Utilidades</v>
      </c>
      <c r="I18" t="s">
        <v>78</v>
      </c>
      <c r="J18">
        <v>0.1</v>
      </c>
      <c r="K18">
        <v>1.4590277777777778</v>
      </c>
      <c r="L18">
        <v>0.5</v>
      </c>
      <c r="M18">
        <v>0.65</v>
      </c>
      <c r="N18">
        <v>0.99</v>
      </c>
      <c r="O18" t="s">
        <v>61</v>
      </c>
      <c r="P18" t="s">
        <v>20</v>
      </c>
      <c r="Q18" t="str">
        <f t="shared" si="1"/>
        <v>Antigas</v>
      </c>
      <c r="R18">
        <f t="shared" si="2"/>
        <v>-4</v>
      </c>
      <c r="S18" t="s">
        <v>459</v>
      </c>
    </row>
    <row r="19" spans="1:19" x14ac:dyDescent="0.3">
      <c r="A19">
        <v>18</v>
      </c>
      <c r="C19" t="s">
        <v>79</v>
      </c>
      <c r="D19" t="s">
        <v>80</v>
      </c>
      <c r="E19" t="str">
        <f t="shared" si="0"/>
        <v>France</v>
      </c>
      <c r="F19" t="s">
        <v>81</v>
      </c>
      <c r="G19" t="str">
        <f>VLOOKUP(F19,Planilha2!$A$3:$E$57,3,FALSE)</f>
        <v>Máquinas</v>
      </c>
      <c r="H19" t="str">
        <f>VLOOKUP(F19,Planilha2!$A$3:$F$57,6,FALSE)</f>
        <v>Industriais</v>
      </c>
      <c r="I19" t="s">
        <v>82</v>
      </c>
      <c r="J19">
        <v>0.11</v>
      </c>
      <c r="K19">
        <v>1.2923611111111111</v>
      </c>
      <c r="L19">
        <v>0.38</v>
      </c>
      <c r="M19">
        <v>0.84</v>
      </c>
      <c r="N19">
        <v>0.92</v>
      </c>
      <c r="O19" t="s">
        <v>61</v>
      </c>
      <c r="P19" t="s">
        <v>53</v>
      </c>
      <c r="Q19" t="str">
        <f t="shared" si="1"/>
        <v>Novas</v>
      </c>
      <c r="R19" t="str">
        <f t="shared" si="2"/>
        <v/>
      </c>
      <c r="S19" t="s">
        <v>459</v>
      </c>
    </row>
    <row r="20" spans="1:19" x14ac:dyDescent="0.3">
      <c r="A20">
        <v>19</v>
      </c>
      <c r="B20">
        <v>29</v>
      </c>
      <c r="C20" t="s">
        <v>83</v>
      </c>
      <c r="D20" t="s">
        <v>84</v>
      </c>
      <c r="E20" t="str">
        <f t="shared" si="0"/>
        <v>Finland</v>
      </c>
      <c r="F20" t="s">
        <v>85</v>
      </c>
      <c r="G20" t="str">
        <f>VLOOKUP(F20,Planilha2!$A$3:$E$57,3,FALSE)</f>
        <v>Petróleo, Gás e Combustíveis Consumíveis</v>
      </c>
      <c r="H20" t="str">
        <f>VLOOKUP(F20,Planilha2!$A$3:$F$57,6,FALSE)</f>
        <v>Energia</v>
      </c>
      <c r="I20" t="s">
        <v>86</v>
      </c>
      <c r="J20">
        <v>0.1</v>
      </c>
      <c r="K20">
        <v>0.58402777777777781</v>
      </c>
      <c r="L20">
        <v>0.25</v>
      </c>
      <c r="M20">
        <v>0.39</v>
      </c>
      <c r="N20">
        <v>0.92</v>
      </c>
      <c r="O20" t="s">
        <v>61</v>
      </c>
      <c r="Q20" t="str">
        <f t="shared" si="1"/>
        <v>Antigas</v>
      </c>
      <c r="R20">
        <f t="shared" si="2"/>
        <v>10</v>
      </c>
      <c r="S20" t="s">
        <v>458</v>
      </c>
    </row>
    <row r="21" spans="1:19" x14ac:dyDescent="0.3">
      <c r="A21">
        <v>20</v>
      </c>
      <c r="B21">
        <v>10</v>
      </c>
      <c r="C21" t="s">
        <v>87</v>
      </c>
      <c r="D21" t="s">
        <v>88</v>
      </c>
      <c r="E21" t="str">
        <f t="shared" si="0"/>
        <v>France</v>
      </c>
      <c r="F21" t="s">
        <v>56</v>
      </c>
      <c r="G21" t="str">
        <f>VLOOKUP(F21,Planilha2!$A$3:$E$57,3,FALSE)</f>
        <v>Software</v>
      </c>
      <c r="H21" t="str">
        <f>VLOOKUP(F21,Planilha2!$A$3:$F$57,6,FALSE)</f>
        <v>Tecnologia da Informação</v>
      </c>
      <c r="I21" t="s">
        <v>89</v>
      </c>
      <c r="J21">
        <v>0.14000000000000001</v>
      </c>
      <c r="K21">
        <v>1.1256944444444446</v>
      </c>
      <c r="L21">
        <v>0.5</v>
      </c>
      <c r="M21">
        <v>0.66</v>
      </c>
      <c r="N21">
        <v>0.06</v>
      </c>
      <c r="O21" t="s">
        <v>61</v>
      </c>
      <c r="P21" t="s">
        <v>20</v>
      </c>
      <c r="Q21" t="str">
        <f t="shared" si="1"/>
        <v>Antigas</v>
      </c>
      <c r="R21">
        <f t="shared" si="2"/>
        <v>-10</v>
      </c>
      <c r="S21" t="s">
        <v>459</v>
      </c>
    </row>
    <row r="22" spans="1:19" x14ac:dyDescent="0.3">
      <c r="A22">
        <v>21</v>
      </c>
      <c r="B22">
        <v>51</v>
      </c>
      <c r="C22" t="s">
        <v>90</v>
      </c>
      <c r="D22" t="s">
        <v>91</v>
      </c>
      <c r="E22" t="str">
        <f t="shared" si="0"/>
        <v>Taiwan</v>
      </c>
      <c r="F22" t="s">
        <v>81</v>
      </c>
      <c r="G22" t="str">
        <f>VLOOKUP(F22,Planilha2!$A$3:$E$57,3,FALSE)</f>
        <v>Máquinas</v>
      </c>
      <c r="H22" t="str">
        <f>VLOOKUP(F22,Planilha2!$A$3:$F$57,6,FALSE)</f>
        <v>Industriais</v>
      </c>
      <c r="I22" t="s">
        <v>92</v>
      </c>
      <c r="J22">
        <v>0.18</v>
      </c>
      <c r="K22">
        <v>9.4590277777777771</v>
      </c>
      <c r="L22">
        <v>0.09</v>
      </c>
      <c r="M22">
        <v>1</v>
      </c>
      <c r="N22">
        <v>1</v>
      </c>
      <c r="O22" t="s">
        <v>61</v>
      </c>
      <c r="Q22" t="str">
        <f t="shared" si="1"/>
        <v>Antigas</v>
      </c>
      <c r="R22">
        <f t="shared" si="2"/>
        <v>30</v>
      </c>
      <c r="S22" t="s">
        <v>458</v>
      </c>
    </row>
    <row r="23" spans="1:19" x14ac:dyDescent="0.3">
      <c r="A23">
        <v>22</v>
      </c>
      <c r="B23">
        <v>28</v>
      </c>
      <c r="C23" t="s">
        <v>93</v>
      </c>
      <c r="D23" t="s">
        <v>94</v>
      </c>
      <c r="E23" t="str">
        <f t="shared" si="0"/>
        <v>Singapore</v>
      </c>
      <c r="F23" t="s">
        <v>95</v>
      </c>
      <c r="G23" t="s">
        <v>423</v>
      </c>
      <c r="H23" t="s">
        <v>423</v>
      </c>
      <c r="I23" t="s">
        <v>96</v>
      </c>
      <c r="J23">
        <v>0.17</v>
      </c>
      <c r="K23">
        <v>1.5840277777777778</v>
      </c>
      <c r="L23">
        <v>0.2</v>
      </c>
      <c r="M23">
        <v>0.54</v>
      </c>
      <c r="N23">
        <v>0.64</v>
      </c>
      <c r="O23" t="s">
        <v>61</v>
      </c>
      <c r="P23" t="s">
        <v>20</v>
      </c>
      <c r="Q23" t="str">
        <f t="shared" si="1"/>
        <v>Antigas</v>
      </c>
      <c r="R23">
        <f t="shared" si="2"/>
        <v>6</v>
      </c>
      <c r="S23" t="s">
        <v>459</v>
      </c>
    </row>
    <row r="24" spans="1:19" x14ac:dyDescent="0.3">
      <c r="A24">
        <v>23</v>
      </c>
      <c r="C24" t="s">
        <v>97</v>
      </c>
      <c r="D24" t="s">
        <v>98</v>
      </c>
      <c r="E24" t="str">
        <f t="shared" si="0"/>
        <v>Ireland</v>
      </c>
      <c r="F24" t="s">
        <v>99</v>
      </c>
      <c r="G24" t="str">
        <f>VLOOKUP(F24,Planilha2!$A$3:$E$57,3,FALSE)</f>
        <v>Produtos para Construção</v>
      </c>
      <c r="H24" t="str">
        <f>VLOOKUP(F24,Planilha2!$A$3:$F$57,6,FALSE)</f>
        <v>Industriais</v>
      </c>
      <c r="I24" t="s">
        <v>100</v>
      </c>
      <c r="J24">
        <v>0.25</v>
      </c>
      <c r="K24">
        <v>5.2506944444444441</v>
      </c>
      <c r="L24">
        <v>0.45</v>
      </c>
      <c r="M24">
        <v>0.38</v>
      </c>
      <c r="N24">
        <v>0.28999999999999998</v>
      </c>
      <c r="O24" t="s">
        <v>61</v>
      </c>
      <c r="P24" t="s">
        <v>20</v>
      </c>
      <c r="Q24" t="str">
        <f t="shared" si="1"/>
        <v>Novas</v>
      </c>
      <c r="R24" t="str">
        <f t="shared" si="2"/>
        <v/>
      </c>
      <c r="S24" t="s">
        <v>459</v>
      </c>
    </row>
    <row r="25" spans="1:19" x14ac:dyDescent="0.3">
      <c r="A25">
        <v>24</v>
      </c>
      <c r="C25" t="s">
        <v>101</v>
      </c>
      <c r="D25" t="s">
        <v>102</v>
      </c>
      <c r="E25" t="str">
        <f t="shared" si="0"/>
        <v>U.K.</v>
      </c>
      <c r="F25" t="s">
        <v>103</v>
      </c>
      <c r="G25" t="str">
        <f>VLOOKUP(F25,Planilha2!$A$3:$E$57,3,FALSE)</f>
        <v>Serviços de água</v>
      </c>
      <c r="H25" t="str">
        <f>VLOOKUP(F25,Planilha2!$A$3:$F$57,6,FALSE)</f>
        <v>Utilidades</v>
      </c>
      <c r="I25" t="s">
        <v>104</v>
      </c>
      <c r="J25">
        <v>0.03</v>
      </c>
      <c r="K25">
        <v>2.9590277777777776</v>
      </c>
      <c r="L25">
        <v>0.4</v>
      </c>
      <c r="M25">
        <v>0.42</v>
      </c>
      <c r="N25">
        <v>1</v>
      </c>
      <c r="O25" t="s">
        <v>61</v>
      </c>
      <c r="P25" t="s">
        <v>20</v>
      </c>
      <c r="Q25" t="str">
        <f t="shared" si="1"/>
        <v>Novas</v>
      </c>
      <c r="R25" t="str">
        <f t="shared" si="2"/>
        <v/>
      </c>
      <c r="S25" t="s">
        <v>459</v>
      </c>
    </row>
    <row r="26" spans="1:19" x14ac:dyDescent="0.3">
      <c r="A26">
        <v>25</v>
      </c>
      <c r="C26" t="s">
        <v>105</v>
      </c>
      <c r="D26" t="s">
        <v>106</v>
      </c>
      <c r="E26" t="str">
        <f t="shared" si="0"/>
        <v>China</v>
      </c>
      <c r="F26" t="s">
        <v>107</v>
      </c>
      <c r="G26" t="str">
        <f>VLOOKUP(F26,Planilha2!$A$3:$E$57,3,FALSE)</f>
        <v>Automóveis</v>
      </c>
      <c r="H26" t="str">
        <f>VLOOKUP(F26,Planilha2!$A$3:$F$57,6,FALSE)</f>
        <v>Bens de Consumo Não Duráveis</v>
      </c>
      <c r="I26" t="s">
        <v>108</v>
      </c>
      <c r="J26">
        <v>0</v>
      </c>
      <c r="L26">
        <v>0.14000000000000001</v>
      </c>
      <c r="M26">
        <v>1</v>
      </c>
      <c r="N26">
        <v>1</v>
      </c>
      <c r="O26" t="s">
        <v>109</v>
      </c>
      <c r="Q26" t="str">
        <f t="shared" si="1"/>
        <v>Novas</v>
      </c>
      <c r="R26" t="str">
        <f t="shared" si="2"/>
        <v/>
      </c>
      <c r="S26" t="s">
        <v>458</v>
      </c>
    </row>
    <row r="27" spans="1:19" x14ac:dyDescent="0.3">
      <c r="A27">
        <v>26</v>
      </c>
      <c r="C27" t="s">
        <v>110</v>
      </c>
      <c r="D27" t="s">
        <v>111</v>
      </c>
      <c r="E27" t="str">
        <f t="shared" si="0"/>
        <v>Canada</v>
      </c>
      <c r="F27" t="s">
        <v>112</v>
      </c>
      <c r="G27" t="str">
        <f>VLOOKUP(F27,Planilha2!$A$3:$E$57,3,FALSE)</f>
        <v>Metais e Mineração</v>
      </c>
      <c r="H27" t="str">
        <f>VLOOKUP(F27,Planilha2!$A$3:$F$57,6,FALSE)</f>
        <v>Financeiro</v>
      </c>
      <c r="I27" t="s">
        <v>113</v>
      </c>
      <c r="J27">
        <v>0</v>
      </c>
      <c r="K27">
        <v>0.20902777777777778</v>
      </c>
      <c r="L27">
        <v>0.3</v>
      </c>
      <c r="M27">
        <v>0.21</v>
      </c>
      <c r="N27">
        <v>0</v>
      </c>
      <c r="O27" t="s">
        <v>109</v>
      </c>
      <c r="P27" t="s">
        <v>53</v>
      </c>
      <c r="Q27" t="str">
        <f t="shared" si="1"/>
        <v>Novas</v>
      </c>
      <c r="R27" t="str">
        <f t="shared" si="2"/>
        <v/>
      </c>
      <c r="S27" t="s">
        <v>459</v>
      </c>
    </row>
    <row r="28" spans="1:19" x14ac:dyDescent="0.3">
      <c r="A28">
        <v>27</v>
      </c>
      <c r="B28">
        <v>4</v>
      </c>
      <c r="C28" t="s">
        <v>114</v>
      </c>
      <c r="D28" t="s">
        <v>115</v>
      </c>
      <c r="E28" t="str">
        <f t="shared" si="0"/>
        <v>Bermuda</v>
      </c>
      <c r="F28" t="s">
        <v>77</v>
      </c>
      <c r="G28" t="str">
        <f>VLOOKUP(F28,Planilha2!$A$3:$E$57,3,FALSE)</f>
        <v>Serviços Públicos de Energia Elétrica</v>
      </c>
      <c r="H28" t="str">
        <f>VLOOKUP(F28,Planilha2!$A$3:$F$57,6,FALSE)</f>
        <v>Utilidades</v>
      </c>
      <c r="I28" t="s">
        <v>116</v>
      </c>
      <c r="J28">
        <v>0.04</v>
      </c>
      <c r="K28">
        <v>2.4173611111111111</v>
      </c>
      <c r="L28">
        <v>0.33</v>
      </c>
      <c r="M28">
        <v>0.97</v>
      </c>
      <c r="N28">
        <v>1</v>
      </c>
      <c r="O28" t="s">
        <v>109</v>
      </c>
      <c r="Q28" t="str">
        <f t="shared" si="1"/>
        <v>Antigas</v>
      </c>
      <c r="R28">
        <f t="shared" si="2"/>
        <v>-23</v>
      </c>
      <c r="S28" t="s">
        <v>458</v>
      </c>
    </row>
    <row r="29" spans="1:19" x14ac:dyDescent="0.3">
      <c r="A29">
        <v>28</v>
      </c>
      <c r="B29">
        <v>54</v>
      </c>
      <c r="C29" t="s">
        <v>117</v>
      </c>
      <c r="D29" t="s">
        <v>118</v>
      </c>
      <c r="E29" t="str">
        <f t="shared" si="0"/>
        <v>Italy</v>
      </c>
      <c r="F29" t="s">
        <v>77</v>
      </c>
      <c r="G29" t="str">
        <f>VLOOKUP(F29,Planilha2!$A$3:$E$57,3,FALSE)</f>
        <v>Serviços Públicos de Energia Elétrica</v>
      </c>
      <c r="H29" t="str">
        <f>VLOOKUP(F29,Planilha2!$A$3:$F$57,6,FALSE)</f>
        <v>Utilidades</v>
      </c>
      <c r="I29" t="s">
        <v>119</v>
      </c>
      <c r="J29">
        <v>0.09</v>
      </c>
      <c r="K29">
        <v>0.91736111111111107</v>
      </c>
      <c r="L29">
        <v>0.42</v>
      </c>
      <c r="M29">
        <v>0.52</v>
      </c>
      <c r="N29">
        <v>1</v>
      </c>
      <c r="O29" t="s">
        <v>109</v>
      </c>
      <c r="P29" t="s">
        <v>20</v>
      </c>
      <c r="Q29" t="str">
        <f t="shared" si="1"/>
        <v>Antigas</v>
      </c>
      <c r="R29">
        <f t="shared" si="2"/>
        <v>26</v>
      </c>
      <c r="S29" t="s">
        <v>459</v>
      </c>
    </row>
    <row r="30" spans="1:19" x14ac:dyDescent="0.3">
      <c r="A30">
        <v>29</v>
      </c>
      <c r="B30">
        <v>74</v>
      </c>
      <c r="C30" t="s">
        <v>120</v>
      </c>
      <c r="D30" t="s">
        <v>121</v>
      </c>
      <c r="E30" t="str">
        <f t="shared" si="0"/>
        <v>Finland</v>
      </c>
      <c r="F30" t="s">
        <v>122</v>
      </c>
      <c r="G30" t="str">
        <f>VLOOKUP(F30,Planilha2!$A$3:$E$57,3,FALSE)</f>
        <v>Varejo de Alimentos e Produtos Básicos</v>
      </c>
      <c r="H30" t="str">
        <f>VLOOKUP(F30,Planilha2!$A$3:$F$57,6,FALSE)</f>
        <v>Bens de Consumo Duráveis</v>
      </c>
      <c r="I30" t="s">
        <v>123</v>
      </c>
      <c r="J30">
        <v>0.09</v>
      </c>
      <c r="K30">
        <v>4.584027777777778</v>
      </c>
      <c r="L30">
        <v>0.28999999999999998</v>
      </c>
      <c r="M30">
        <v>0.03</v>
      </c>
      <c r="N30">
        <v>0.1</v>
      </c>
      <c r="O30" t="s">
        <v>109</v>
      </c>
      <c r="P30" t="s">
        <v>20</v>
      </c>
      <c r="Q30" t="str">
        <f t="shared" si="1"/>
        <v>Antigas</v>
      </c>
      <c r="R30">
        <f t="shared" si="2"/>
        <v>45</v>
      </c>
      <c r="S30" t="s">
        <v>459</v>
      </c>
    </row>
    <row r="31" spans="1:19" x14ac:dyDescent="0.3">
      <c r="A31">
        <v>30</v>
      </c>
      <c r="C31" t="s">
        <v>124</v>
      </c>
      <c r="D31" t="s">
        <v>125</v>
      </c>
      <c r="E31" t="str">
        <f t="shared" si="0"/>
        <v>China</v>
      </c>
      <c r="F31" t="s">
        <v>51</v>
      </c>
      <c r="G31" t="str">
        <f>VLOOKUP(F31,Planilha2!$A$3:$E$57,3,FALSE)</f>
        <v>Semicondutores e Equipamentos Eletrônicos</v>
      </c>
      <c r="H31" t="str">
        <f>VLOOKUP(F31,Planilha2!$A$3:$F$57,6,FALSE)</f>
        <v>Tecnologia da Informação</v>
      </c>
      <c r="I31" t="s">
        <v>126</v>
      </c>
      <c r="J31">
        <v>0.23</v>
      </c>
      <c r="K31">
        <v>0.87569444444444444</v>
      </c>
      <c r="L31">
        <v>0</v>
      </c>
      <c r="M31">
        <v>1</v>
      </c>
      <c r="N31">
        <v>1</v>
      </c>
      <c r="O31" t="s">
        <v>109</v>
      </c>
      <c r="Q31" t="str">
        <f t="shared" si="1"/>
        <v>Novas</v>
      </c>
      <c r="R31" t="str">
        <f t="shared" si="2"/>
        <v/>
      </c>
      <c r="S31" t="s">
        <v>458</v>
      </c>
    </row>
    <row r="32" spans="1:19" x14ac:dyDescent="0.3">
      <c r="A32">
        <v>31</v>
      </c>
      <c r="B32">
        <v>58</v>
      </c>
      <c r="C32" t="s">
        <v>127</v>
      </c>
      <c r="D32" t="s">
        <v>128</v>
      </c>
      <c r="E32" t="str">
        <f t="shared" si="0"/>
        <v>U.K.</v>
      </c>
      <c r="F32" t="s">
        <v>103</v>
      </c>
      <c r="G32" t="str">
        <f>VLOOKUP(F32,Planilha2!$A$3:$E$57,3,FALSE)</f>
        <v>Serviços de água</v>
      </c>
      <c r="H32" t="str">
        <f>VLOOKUP(F32,Planilha2!$A$3:$F$57,6,FALSE)</f>
        <v>Utilidades</v>
      </c>
      <c r="I32" t="s">
        <v>129</v>
      </c>
      <c r="J32">
        <v>0.02</v>
      </c>
      <c r="K32">
        <v>2.6673611111111111</v>
      </c>
      <c r="L32">
        <v>0.56000000000000005</v>
      </c>
      <c r="M32">
        <v>0.5</v>
      </c>
      <c r="N32">
        <v>1</v>
      </c>
      <c r="O32" t="s">
        <v>109</v>
      </c>
      <c r="P32" t="s">
        <v>20</v>
      </c>
      <c r="Q32" t="str">
        <f t="shared" si="1"/>
        <v>Antigas</v>
      </c>
      <c r="R32">
        <f t="shared" si="2"/>
        <v>27</v>
      </c>
      <c r="S32" t="s">
        <v>459</v>
      </c>
    </row>
    <row r="33" spans="1:19" x14ac:dyDescent="0.3">
      <c r="A33">
        <v>32</v>
      </c>
      <c r="C33" t="s">
        <v>130</v>
      </c>
      <c r="D33" t="s">
        <v>131</v>
      </c>
      <c r="E33" t="str">
        <f t="shared" si="0"/>
        <v>Canada</v>
      </c>
      <c r="F33" t="s">
        <v>132</v>
      </c>
      <c r="G33" t="str">
        <f>VLOOKUP(F33,Planilha2!$A$3:$E$57,3,FALSE)</f>
        <v>Serviços Públicos de Energia Elétrica</v>
      </c>
      <c r="H33" t="str">
        <f>VLOOKUP(F33,Planilha2!$A$3:$F$57,6,FALSE)</f>
        <v>Utilidades</v>
      </c>
      <c r="I33" t="s">
        <v>133</v>
      </c>
      <c r="J33">
        <v>0.01</v>
      </c>
      <c r="K33">
        <v>0.37569444444444444</v>
      </c>
      <c r="L33">
        <v>0.4</v>
      </c>
      <c r="M33">
        <v>0.36</v>
      </c>
      <c r="N33">
        <v>0.98</v>
      </c>
      <c r="O33" t="s">
        <v>109</v>
      </c>
      <c r="Q33" t="str">
        <f t="shared" si="1"/>
        <v>Novas</v>
      </c>
      <c r="R33" t="str">
        <f t="shared" si="2"/>
        <v/>
      </c>
      <c r="S33" t="s">
        <v>458</v>
      </c>
    </row>
    <row r="34" spans="1:19" x14ac:dyDescent="0.3">
      <c r="A34">
        <v>33</v>
      </c>
      <c r="C34" t="s">
        <v>134</v>
      </c>
      <c r="D34" t="s">
        <v>135</v>
      </c>
      <c r="E34" t="str">
        <f t="shared" si="0"/>
        <v>China</v>
      </c>
      <c r="F34" t="s">
        <v>39</v>
      </c>
      <c r="G34" t="str">
        <f>VLOOKUP(F34,Planilha2!$A$3:$E$57,3,FALSE)</f>
        <v>Equipamentos Elétricos</v>
      </c>
      <c r="H34" t="str">
        <f>VLOOKUP(F34,Planilha2!$A$3:$F$57,6,FALSE)</f>
        <v>Industriais</v>
      </c>
      <c r="I34" t="s">
        <v>74</v>
      </c>
      <c r="J34">
        <v>0.28000000000000003</v>
      </c>
      <c r="L34">
        <v>0.09</v>
      </c>
      <c r="M34">
        <v>1</v>
      </c>
      <c r="N34">
        <v>1</v>
      </c>
      <c r="O34" t="s">
        <v>109</v>
      </c>
      <c r="Q34" t="str">
        <f t="shared" si="1"/>
        <v>Novas</v>
      </c>
      <c r="R34" t="str">
        <f t="shared" si="2"/>
        <v/>
      </c>
      <c r="S34" t="s">
        <v>458</v>
      </c>
    </row>
    <row r="35" spans="1:19" x14ac:dyDescent="0.3">
      <c r="A35">
        <v>34</v>
      </c>
      <c r="B35">
        <v>46</v>
      </c>
      <c r="C35" t="s">
        <v>136</v>
      </c>
      <c r="D35" t="s">
        <v>137</v>
      </c>
      <c r="E35" t="str">
        <f t="shared" si="0"/>
        <v>U.S.</v>
      </c>
      <c r="F35" t="s">
        <v>51</v>
      </c>
      <c r="G35" t="str">
        <f>VLOOKUP(F35,Planilha2!$A$3:$E$57,3,FALSE)</f>
        <v>Semicondutores e Equipamentos Eletrônicos</v>
      </c>
      <c r="H35" t="str">
        <f>VLOOKUP(F35,Planilha2!$A$3:$F$57,6,FALSE)</f>
        <v>Tecnologia da Informação</v>
      </c>
      <c r="I35" t="s">
        <v>138</v>
      </c>
      <c r="J35">
        <v>0.15</v>
      </c>
      <c r="L35">
        <v>0.25</v>
      </c>
      <c r="M35">
        <v>1</v>
      </c>
      <c r="N35">
        <v>1</v>
      </c>
      <c r="O35" t="s">
        <v>109</v>
      </c>
      <c r="P35" t="s">
        <v>20</v>
      </c>
      <c r="Q35" t="str">
        <f t="shared" si="1"/>
        <v>Antigas</v>
      </c>
      <c r="R35">
        <f t="shared" si="2"/>
        <v>12</v>
      </c>
      <c r="S35" t="s">
        <v>459</v>
      </c>
    </row>
    <row r="36" spans="1:19" x14ac:dyDescent="0.3">
      <c r="A36">
        <v>35</v>
      </c>
      <c r="B36">
        <v>53</v>
      </c>
      <c r="C36" t="s">
        <v>139</v>
      </c>
      <c r="D36" t="s">
        <v>140</v>
      </c>
      <c r="E36" t="str">
        <f t="shared" si="0"/>
        <v>Japan</v>
      </c>
      <c r="F36" t="s">
        <v>141</v>
      </c>
      <c r="G36" t="str">
        <f>VLOOKUP(F36,Planilha2!$A$3:$E$57,3,FALSE)</f>
        <v>Farmacêuticos</v>
      </c>
      <c r="H36" t="str">
        <f>VLOOKUP(F36,Planilha2!$A$3:$F$57,6,FALSE)</f>
        <v>Saúde</v>
      </c>
      <c r="I36" t="s">
        <v>142</v>
      </c>
      <c r="J36">
        <v>0.16</v>
      </c>
      <c r="K36">
        <v>0.41736111111111113</v>
      </c>
      <c r="L36">
        <v>0.18</v>
      </c>
      <c r="M36">
        <v>0.49</v>
      </c>
      <c r="N36">
        <v>0.22</v>
      </c>
      <c r="O36" t="s">
        <v>109</v>
      </c>
      <c r="P36" t="s">
        <v>20</v>
      </c>
      <c r="Q36" t="str">
        <f t="shared" si="1"/>
        <v>Antigas</v>
      </c>
      <c r="R36">
        <f t="shared" si="2"/>
        <v>18</v>
      </c>
      <c r="S36" t="s">
        <v>459</v>
      </c>
    </row>
    <row r="37" spans="1:19" x14ac:dyDescent="0.3">
      <c r="A37">
        <v>36</v>
      </c>
      <c r="B37">
        <v>1</v>
      </c>
      <c r="C37" t="s">
        <v>143</v>
      </c>
      <c r="D37" t="s">
        <v>144</v>
      </c>
      <c r="E37" t="str">
        <f t="shared" si="0"/>
        <v>U.S.</v>
      </c>
      <c r="F37" t="s">
        <v>12</v>
      </c>
      <c r="G37" t="str">
        <f>VLOOKUP(F37,Planilha2!$A$3:$E$57,3,FALSE)</f>
        <v>Metais e Mineração</v>
      </c>
      <c r="H37" t="str">
        <f>VLOOKUP(F37,Planilha2!$A$3:$F$57,6,FALSE)</f>
        <v>Materiais</v>
      </c>
      <c r="I37" t="s">
        <v>145</v>
      </c>
      <c r="J37">
        <v>0.05</v>
      </c>
      <c r="K37">
        <v>4.2923611111111111</v>
      </c>
      <c r="L37">
        <v>0.5</v>
      </c>
      <c r="M37">
        <v>0.95</v>
      </c>
      <c r="N37">
        <v>1</v>
      </c>
      <c r="O37" t="s">
        <v>109</v>
      </c>
      <c r="Q37" t="str">
        <f t="shared" si="1"/>
        <v>Antigas</v>
      </c>
      <c r="R37">
        <f t="shared" si="2"/>
        <v>-35</v>
      </c>
      <c r="S37" t="s">
        <v>458</v>
      </c>
    </row>
    <row r="38" spans="1:19" x14ac:dyDescent="0.3">
      <c r="A38">
        <v>37</v>
      </c>
      <c r="B38">
        <v>87</v>
      </c>
      <c r="C38" t="s">
        <v>146</v>
      </c>
      <c r="D38" t="s">
        <v>147</v>
      </c>
      <c r="E38" t="str">
        <f t="shared" si="0"/>
        <v>U.K.</v>
      </c>
      <c r="F38" t="s">
        <v>148</v>
      </c>
      <c r="G38" t="str">
        <f>VLOOKUP(F38,Planilha2!$A$3:$E$57,3,FALSE)</f>
        <v>Seguros</v>
      </c>
      <c r="H38" t="str">
        <f>VLOOKUP(F38,Planilha2!$A$3:$F$57,6,FALSE)</f>
        <v>Financeiro</v>
      </c>
      <c r="I38" t="s">
        <v>149</v>
      </c>
      <c r="J38">
        <v>0.1</v>
      </c>
      <c r="K38">
        <v>0.45902777777777776</v>
      </c>
      <c r="L38">
        <v>0.45</v>
      </c>
      <c r="M38">
        <v>0.15</v>
      </c>
      <c r="N38">
        <v>0</v>
      </c>
      <c r="O38" t="s">
        <v>109</v>
      </c>
      <c r="P38" t="s">
        <v>150</v>
      </c>
      <c r="Q38" t="str">
        <f t="shared" si="1"/>
        <v>Antigas</v>
      </c>
      <c r="R38">
        <f t="shared" si="2"/>
        <v>50</v>
      </c>
      <c r="S38" t="s">
        <v>458</v>
      </c>
    </row>
    <row r="39" spans="1:19" x14ac:dyDescent="0.3">
      <c r="A39">
        <v>38</v>
      </c>
      <c r="B39">
        <v>20</v>
      </c>
      <c r="C39" t="s">
        <v>151</v>
      </c>
      <c r="D39" t="s">
        <v>152</v>
      </c>
      <c r="E39" t="str">
        <f t="shared" si="0"/>
        <v>Canada</v>
      </c>
      <c r="F39" t="s">
        <v>153</v>
      </c>
      <c r="G39" t="str">
        <f>VLOOKUP(F39,Planilha2!$A$3:$E$57,3,FALSE)</f>
        <v>Contêineres e Embalagens</v>
      </c>
      <c r="H39" t="str">
        <f>VLOOKUP(F39,Planilha2!$A$3:$F$57,6,FALSE)</f>
        <v>Materiais</v>
      </c>
      <c r="I39" t="s">
        <v>154</v>
      </c>
      <c r="J39">
        <v>0.03</v>
      </c>
      <c r="K39">
        <v>2.7506944444444446</v>
      </c>
      <c r="L39">
        <v>0.38</v>
      </c>
      <c r="M39">
        <v>0.88</v>
      </c>
      <c r="N39">
        <v>0.86</v>
      </c>
      <c r="O39" t="s">
        <v>109</v>
      </c>
      <c r="P39" t="s">
        <v>53</v>
      </c>
      <c r="Q39" t="str">
        <f t="shared" si="1"/>
        <v>Antigas</v>
      </c>
      <c r="R39">
        <f t="shared" si="2"/>
        <v>-18</v>
      </c>
      <c r="S39" t="s">
        <v>459</v>
      </c>
    </row>
    <row r="40" spans="1:19" x14ac:dyDescent="0.3">
      <c r="A40">
        <v>39</v>
      </c>
      <c r="C40" t="s">
        <v>155</v>
      </c>
      <c r="D40" t="s">
        <v>156</v>
      </c>
      <c r="E40" t="str">
        <f t="shared" si="0"/>
        <v>Spain</v>
      </c>
      <c r="F40" t="s">
        <v>77</v>
      </c>
      <c r="G40" t="str">
        <f>VLOOKUP(F40,Planilha2!$A$3:$E$57,3,FALSE)</f>
        <v>Serviços Públicos de Energia Elétrica</v>
      </c>
      <c r="H40" t="str">
        <f>VLOOKUP(F40,Planilha2!$A$3:$F$57,6,FALSE)</f>
        <v>Utilidades</v>
      </c>
      <c r="I40" t="s">
        <v>74</v>
      </c>
      <c r="J40">
        <v>0.02</v>
      </c>
      <c r="K40">
        <v>0.29236111111111113</v>
      </c>
      <c r="L40">
        <v>0.33</v>
      </c>
      <c r="M40">
        <v>1</v>
      </c>
      <c r="N40">
        <v>1</v>
      </c>
      <c r="O40" t="s">
        <v>109</v>
      </c>
      <c r="P40" t="s">
        <v>53</v>
      </c>
      <c r="Q40" t="str">
        <f t="shared" si="1"/>
        <v>Novas</v>
      </c>
      <c r="R40" t="str">
        <f t="shared" si="2"/>
        <v/>
      </c>
      <c r="S40" t="s">
        <v>459</v>
      </c>
    </row>
    <row r="41" spans="1:19" x14ac:dyDescent="0.3">
      <c r="A41">
        <v>40</v>
      </c>
      <c r="B41">
        <v>32</v>
      </c>
      <c r="C41" t="s">
        <v>157</v>
      </c>
      <c r="D41" t="s">
        <v>158</v>
      </c>
      <c r="E41" t="str">
        <f t="shared" si="0"/>
        <v>China</v>
      </c>
      <c r="F41" t="s">
        <v>103</v>
      </c>
      <c r="G41" t="str">
        <f>VLOOKUP(F41,Planilha2!$A$3:$E$57,3,FALSE)</f>
        <v>Serviços de água</v>
      </c>
      <c r="H41" t="str">
        <f>VLOOKUP(F41,Planilha2!$A$3:$F$57,6,FALSE)</f>
        <v>Utilidades</v>
      </c>
      <c r="I41" t="s">
        <v>159</v>
      </c>
      <c r="J41">
        <v>0.08</v>
      </c>
      <c r="L41">
        <v>0.2</v>
      </c>
      <c r="M41">
        <v>0.94</v>
      </c>
      <c r="N41">
        <v>1</v>
      </c>
      <c r="O41" t="s">
        <v>109</v>
      </c>
      <c r="Q41" t="str">
        <f t="shared" si="1"/>
        <v>Antigas</v>
      </c>
      <c r="R41">
        <f t="shared" si="2"/>
        <v>-8</v>
      </c>
      <c r="S41" t="s">
        <v>458</v>
      </c>
    </row>
    <row r="42" spans="1:19" x14ac:dyDescent="0.3">
      <c r="A42">
        <v>41</v>
      </c>
      <c r="B42">
        <v>49</v>
      </c>
      <c r="C42" t="s">
        <v>160</v>
      </c>
      <c r="D42" t="s">
        <v>161</v>
      </c>
      <c r="E42" t="str">
        <f t="shared" si="0"/>
        <v>Norway</v>
      </c>
      <c r="F42" t="s">
        <v>162</v>
      </c>
      <c r="G42" t="str">
        <f>VLOOKUP(F42,Planilha2!$A$3:$E$57,3,FALSE)</f>
        <v>Serviços de TI</v>
      </c>
      <c r="H42" t="str">
        <f>VLOOKUP(F42,Planilha2!$A$3:$F$57,6,FALSE)</f>
        <v>Tecnologia da Informação</v>
      </c>
      <c r="I42" t="s">
        <v>163</v>
      </c>
      <c r="J42">
        <v>0.12</v>
      </c>
      <c r="K42">
        <v>0.95902777777777781</v>
      </c>
      <c r="L42">
        <v>0.38</v>
      </c>
      <c r="M42">
        <v>0.56999999999999995</v>
      </c>
      <c r="N42">
        <v>0.38</v>
      </c>
      <c r="O42" t="s">
        <v>109</v>
      </c>
      <c r="P42" t="s">
        <v>53</v>
      </c>
      <c r="Q42" t="str">
        <f t="shared" si="1"/>
        <v>Antigas</v>
      </c>
      <c r="R42">
        <f t="shared" si="2"/>
        <v>8</v>
      </c>
      <c r="S42" t="s">
        <v>459</v>
      </c>
    </row>
    <row r="43" spans="1:19" x14ac:dyDescent="0.3">
      <c r="A43">
        <v>42</v>
      </c>
      <c r="B43">
        <v>64</v>
      </c>
      <c r="C43" t="s">
        <v>164</v>
      </c>
      <c r="D43" t="s">
        <v>165</v>
      </c>
      <c r="E43" t="str">
        <f t="shared" si="0"/>
        <v>China</v>
      </c>
      <c r="F43" t="s">
        <v>81</v>
      </c>
      <c r="G43" t="str">
        <f>VLOOKUP(F43,Planilha2!$A$3:$E$57,3,FALSE)</f>
        <v>Máquinas</v>
      </c>
      <c r="H43" t="str">
        <f>VLOOKUP(F43,Planilha2!$A$3:$F$57,6,FALSE)</f>
        <v>Industriais</v>
      </c>
      <c r="I43" t="s">
        <v>166</v>
      </c>
      <c r="J43">
        <v>0.08</v>
      </c>
      <c r="K43">
        <v>0.29236111111111113</v>
      </c>
      <c r="L43">
        <v>0.13</v>
      </c>
      <c r="M43">
        <v>1</v>
      </c>
      <c r="N43">
        <v>1</v>
      </c>
      <c r="O43" t="s">
        <v>109</v>
      </c>
      <c r="Q43" t="str">
        <f t="shared" si="1"/>
        <v>Antigas</v>
      </c>
      <c r="R43">
        <f t="shared" si="2"/>
        <v>22</v>
      </c>
      <c r="S43" t="s">
        <v>458</v>
      </c>
    </row>
    <row r="44" spans="1:19" x14ac:dyDescent="0.3">
      <c r="A44">
        <v>43</v>
      </c>
      <c r="C44" t="s">
        <v>167</v>
      </c>
      <c r="D44" t="s">
        <v>168</v>
      </c>
      <c r="E44" t="str">
        <f t="shared" si="0"/>
        <v>China</v>
      </c>
      <c r="F44" t="s">
        <v>107</v>
      </c>
      <c r="G44" t="str">
        <f>VLOOKUP(F44,Planilha2!$A$3:$E$57,3,FALSE)</f>
        <v>Automóveis</v>
      </c>
      <c r="H44" t="str">
        <f>VLOOKUP(F44,Planilha2!$A$3:$F$57,6,FALSE)</f>
        <v>Bens de Consumo Não Duráveis</v>
      </c>
      <c r="I44" t="s">
        <v>169</v>
      </c>
      <c r="J44">
        <v>0.03</v>
      </c>
      <c r="K44">
        <v>3.9590277777777776</v>
      </c>
      <c r="L44">
        <v>0.13</v>
      </c>
      <c r="M44">
        <v>1</v>
      </c>
      <c r="N44">
        <v>1</v>
      </c>
      <c r="O44" t="s">
        <v>170</v>
      </c>
      <c r="Q44" t="str">
        <f t="shared" si="1"/>
        <v>Novas</v>
      </c>
      <c r="R44" t="str">
        <f t="shared" si="2"/>
        <v/>
      </c>
      <c r="S44" t="s">
        <v>458</v>
      </c>
    </row>
    <row r="45" spans="1:19" x14ac:dyDescent="0.3">
      <c r="A45">
        <v>44</v>
      </c>
      <c r="B45">
        <v>69</v>
      </c>
      <c r="C45" t="s">
        <v>171</v>
      </c>
      <c r="D45" t="s">
        <v>94</v>
      </c>
      <c r="E45" t="str">
        <f t="shared" si="0"/>
        <v>Singapore</v>
      </c>
      <c r="F45" t="s">
        <v>51</v>
      </c>
      <c r="G45" t="str">
        <f>VLOOKUP(F45,Planilha2!$A$3:$E$57,3,FALSE)</f>
        <v>Semicondutores e Equipamentos Eletrônicos</v>
      </c>
      <c r="H45" t="str">
        <f>VLOOKUP(F45,Planilha2!$A$3:$F$57,6,FALSE)</f>
        <v>Tecnologia da Informação</v>
      </c>
      <c r="I45" t="s">
        <v>172</v>
      </c>
      <c r="J45">
        <v>0.08</v>
      </c>
      <c r="L45">
        <v>0</v>
      </c>
      <c r="M45">
        <v>1</v>
      </c>
      <c r="N45">
        <v>1</v>
      </c>
      <c r="O45" t="s">
        <v>170</v>
      </c>
      <c r="Q45" t="str">
        <f t="shared" si="1"/>
        <v>Antigas</v>
      </c>
      <c r="R45">
        <f t="shared" si="2"/>
        <v>25</v>
      </c>
      <c r="S45" t="s">
        <v>458</v>
      </c>
    </row>
    <row r="46" spans="1:19" x14ac:dyDescent="0.3">
      <c r="A46">
        <v>45</v>
      </c>
      <c r="B46">
        <v>31</v>
      </c>
      <c r="C46" t="s">
        <v>173</v>
      </c>
      <c r="D46" t="s">
        <v>174</v>
      </c>
      <c r="E46" t="str">
        <f t="shared" si="0"/>
        <v>France</v>
      </c>
      <c r="F46" t="s">
        <v>175</v>
      </c>
      <c r="G46" t="str">
        <f>VLOOKUP(F46,Planilha2!$A$3:$E$57,3,FALSE)</f>
        <v>Têxteis, Vestuário e Bens de Luxo</v>
      </c>
      <c r="H46" t="str">
        <f>VLOOKUP(F46,Planilha2!$A$3:$F$57,6,FALSE)</f>
        <v>Bens de Consumo Não Duráveis</v>
      </c>
      <c r="I46" t="s">
        <v>176</v>
      </c>
      <c r="J46">
        <v>0.28000000000000003</v>
      </c>
      <c r="K46">
        <v>6.2923611111111111</v>
      </c>
      <c r="L46">
        <v>0.46</v>
      </c>
      <c r="M46">
        <v>0.26</v>
      </c>
      <c r="N46">
        <v>0.05</v>
      </c>
      <c r="O46" t="s">
        <v>170</v>
      </c>
      <c r="P46" t="s">
        <v>177</v>
      </c>
      <c r="Q46" t="str">
        <f t="shared" si="1"/>
        <v>Antigas</v>
      </c>
      <c r="R46">
        <f t="shared" si="2"/>
        <v>-14</v>
      </c>
      <c r="S46" t="s">
        <v>459</v>
      </c>
    </row>
    <row r="47" spans="1:19" x14ac:dyDescent="0.3">
      <c r="A47">
        <v>46</v>
      </c>
      <c r="B47">
        <v>86</v>
      </c>
      <c r="C47" t="s">
        <v>178</v>
      </c>
      <c r="D47" t="s">
        <v>179</v>
      </c>
      <c r="E47" t="str">
        <f t="shared" si="0"/>
        <v>U.S.</v>
      </c>
      <c r="F47" t="s">
        <v>107</v>
      </c>
      <c r="G47" t="str">
        <f>VLOOKUP(F47,Planilha2!$A$3:$E$57,3,FALSE)</f>
        <v>Automóveis</v>
      </c>
      <c r="H47" t="str">
        <f>VLOOKUP(F47,Planilha2!$A$3:$F$57,6,FALSE)</f>
        <v>Bens de Consumo Não Duráveis</v>
      </c>
      <c r="I47" t="s">
        <v>180</v>
      </c>
      <c r="J47">
        <v>0.06</v>
      </c>
      <c r="L47">
        <v>0.25</v>
      </c>
      <c r="M47">
        <v>1</v>
      </c>
      <c r="N47">
        <v>1</v>
      </c>
      <c r="O47" t="s">
        <v>170</v>
      </c>
      <c r="P47" t="s">
        <v>20</v>
      </c>
      <c r="Q47" t="str">
        <f t="shared" si="1"/>
        <v>Antigas</v>
      </c>
      <c r="R47">
        <f t="shared" si="2"/>
        <v>40</v>
      </c>
      <c r="S47" t="s">
        <v>459</v>
      </c>
    </row>
    <row r="48" spans="1:19" x14ac:dyDescent="0.3">
      <c r="A48">
        <v>47</v>
      </c>
      <c r="C48" t="s">
        <v>181</v>
      </c>
      <c r="D48" t="s">
        <v>182</v>
      </c>
      <c r="E48" t="str">
        <f t="shared" si="0"/>
        <v>Belgium</v>
      </c>
      <c r="F48" t="s">
        <v>183</v>
      </c>
      <c r="G48" t="str">
        <f>VLOOKUP(F48,Planilha2!$A$3:$E$57,3,FALSE)</f>
        <v>Químicos</v>
      </c>
      <c r="H48" t="str">
        <f>VLOOKUP(F48,Planilha2!$A$3:$F$57,6,FALSE)</f>
        <v>Materiais</v>
      </c>
      <c r="I48" t="s">
        <v>184</v>
      </c>
      <c r="J48">
        <v>0.17</v>
      </c>
      <c r="K48">
        <v>1.3340277777777778</v>
      </c>
      <c r="L48">
        <v>0.4</v>
      </c>
      <c r="M48">
        <v>0.12</v>
      </c>
      <c r="N48">
        <v>0.63</v>
      </c>
      <c r="O48" t="s">
        <v>170</v>
      </c>
      <c r="P48" t="s">
        <v>53</v>
      </c>
      <c r="Q48" t="str">
        <f t="shared" si="1"/>
        <v>Novas</v>
      </c>
      <c r="R48" t="str">
        <f t="shared" si="2"/>
        <v/>
      </c>
      <c r="S48" t="s">
        <v>459</v>
      </c>
    </row>
    <row r="49" spans="1:19" x14ac:dyDescent="0.3">
      <c r="A49">
        <v>48</v>
      </c>
      <c r="B49">
        <v>41</v>
      </c>
      <c r="C49" t="s">
        <v>185</v>
      </c>
      <c r="D49" t="s">
        <v>186</v>
      </c>
      <c r="E49" t="str">
        <f t="shared" si="0"/>
        <v>Germany</v>
      </c>
      <c r="F49" t="s">
        <v>56</v>
      </c>
      <c r="G49" t="str">
        <f>VLOOKUP(F49,Planilha2!$A$3:$E$57,3,FALSE)</f>
        <v>Software</v>
      </c>
      <c r="H49" t="str">
        <f>VLOOKUP(F49,Planilha2!$A$3:$F$57,6,FALSE)</f>
        <v>Tecnologia da Informação</v>
      </c>
      <c r="I49" t="s">
        <v>187</v>
      </c>
      <c r="J49">
        <v>0.28000000000000003</v>
      </c>
      <c r="K49">
        <v>1.2506944444444446</v>
      </c>
      <c r="L49">
        <v>0.44</v>
      </c>
      <c r="M49">
        <v>0.3</v>
      </c>
      <c r="N49">
        <v>0.03</v>
      </c>
      <c r="O49" t="s">
        <v>170</v>
      </c>
      <c r="P49" t="s">
        <v>20</v>
      </c>
      <c r="Q49" t="str">
        <f t="shared" si="1"/>
        <v>Antigas</v>
      </c>
      <c r="R49">
        <f t="shared" si="2"/>
        <v>-7</v>
      </c>
      <c r="S49" t="s">
        <v>459</v>
      </c>
    </row>
    <row r="50" spans="1:19" x14ac:dyDescent="0.3">
      <c r="A50">
        <v>49</v>
      </c>
      <c r="B50">
        <v>22</v>
      </c>
      <c r="C50" t="s">
        <v>188</v>
      </c>
      <c r="D50" t="s">
        <v>189</v>
      </c>
      <c r="E50" t="str">
        <f t="shared" si="0"/>
        <v>U.S.</v>
      </c>
      <c r="F50" t="s">
        <v>43</v>
      </c>
      <c r="G50" t="str">
        <f>VLOOKUP(F50,Planilha2!$A$3:$E$57,3,FALSE)</f>
        <v>Químicos</v>
      </c>
      <c r="H50" t="str">
        <f>VLOOKUP(F50,Planilha2!$A$3:$F$57,6,FALSE)</f>
        <v>Materiais</v>
      </c>
      <c r="I50" t="s">
        <v>190</v>
      </c>
      <c r="J50">
        <v>0.14000000000000001</v>
      </c>
      <c r="L50">
        <v>0.36</v>
      </c>
      <c r="M50">
        <v>0.46</v>
      </c>
      <c r="N50">
        <v>0.22</v>
      </c>
      <c r="O50" t="s">
        <v>170</v>
      </c>
      <c r="P50" t="s">
        <v>20</v>
      </c>
      <c r="Q50" t="str">
        <f t="shared" si="1"/>
        <v>Antigas</v>
      </c>
      <c r="R50">
        <f t="shared" si="2"/>
        <v>-27</v>
      </c>
      <c r="S50" t="s">
        <v>459</v>
      </c>
    </row>
    <row r="51" spans="1:19" x14ac:dyDescent="0.3">
      <c r="A51">
        <v>50</v>
      </c>
      <c r="B51">
        <v>79</v>
      </c>
      <c r="C51" t="s">
        <v>191</v>
      </c>
      <c r="D51" t="s">
        <v>192</v>
      </c>
      <c r="E51" t="str">
        <f t="shared" si="0"/>
        <v>China</v>
      </c>
      <c r="F51" t="s">
        <v>107</v>
      </c>
      <c r="G51" t="str">
        <f>VLOOKUP(F51,Planilha2!$A$3:$E$57,3,FALSE)</f>
        <v>Automóveis</v>
      </c>
      <c r="H51" t="str">
        <f>VLOOKUP(F51,Planilha2!$A$3:$F$57,6,FALSE)</f>
        <v>Bens de Consumo Não Duráveis</v>
      </c>
      <c r="I51" t="s">
        <v>193</v>
      </c>
      <c r="J51">
        <v>0.01</v>
      </c>
      <c r="L51">
        <v>0.17</v>
      </c>
      <c r="M51">
        <v>1</v>
      </c>
      <c r="N51">
        <v>1</v>
      </c>
      <c r="O51" t="s">
        <v>170</v>
      </c>
      <c r="Q51" t="str">
        <f t="shared" si="1"/>
        <v>Antigas</v>
      </c>
      <c r="R51">
        <f t="shared" si="2"/>
        <v>29</v>
      </c>
      <c r="S51" t="s">
        <v>458</v>
      </c>
    </row>
    <row r="52" spans="1:19" x14ac:dyDescent="0.3">
      <c r="A52">
        <v>51</v>
      </c>
      <c r="B52">
        <v>42</v>
      </c>
      <c r="C52" t="s">
        <v>194</v>
      </c>
      <c r="D52" t="s">
        <v>195</v>
      </c>
      <c r="E52" t="str">
        <f t="shared" si="0"/>
        <v>Canada</v>
      </c>
      <c r="F52" t="s">
        <v>196</v>
      </c>
      <c r="G52" t="str">
        <f>VLOOKUP(F52,Planilha2!$A$3:$E$57,3,FALSE)</f>
        <v>Serviços de Telecomunicações Diversificados</v>
      </c>
      <c r="H52" t="str">
        <f>VLOOKUP(F52,Planilha2!$A$3:$F$57,6,FALSE)</f>
        <v>Serviços de Comunicação</v>
      </c>
      <c r="I52" t="s">
        <v>197</v>
      </c>
      <c r="J52">
        <v>0.08</v>
      </c>
      <c r="K52">
        <v>5.709027777777778</v>
      </c>
      <c r="L52">
        <v>0.36</v>
      </c>
      <c r="M52">
        <v>0.24</v>
      </c>
      <c r="N52">
        <v>0.78</v>
      </c>
      <c r="O52" t="s">
        <v>170</v>
      </c>
      <c r="P52" t="s">
        <v>20</v>
      </c>
      <c r="Q52" t="str">
        <f t="shared" si="1"/>
        <v>Antigas</v>
      </c>
      <c r="R52">
        <f t="shared" si="2"/>
        <v>-9</v>
      </c>
      <c r="S52" t="s">
        <v>459</v>
      </c>
    </row>
    <row r="53" spans="1:19" x14ac:dyDescent="0.3">
      <c r="A53">
        <v>52</v>
      </c>
      <c r="B53">
        <v>76</v>
      </c>
      <c r="C53" t="s">
        <v>198</v>
      </c>
      <c r="D53" t="s">
        <v>199</v>
      </c>
      <c r="E53" t="str">
        <f t="shared" si="0"/>
        <v>South Africa</v>
      </c>
      <c r="F53" t="s">
        <v>34</v>
      </c>
      <c r="G53" t="str">
        <f>VLOOKUP(F53,Planilha2!$A$3:$E$57,3,FALSE)</f>
        <v>Bancos</v>
      </c>
      <c r="H53" t="str">
        <f>VLOOKUP(F53,Planilha2!$A$3:$F$57,6,FALSE)</f>
        <v>Financeiro</v>
      </c>
      <c r="I53" t="s">
        <v>200</v>
      </c>
      <c r="J53">
        <v>0.2</v>
      </c>
      <c r="K53">
        <v>1.7923611111111111</v>
      </c>
      <c r="L53">
        <v>0.43</v>
      </c>
      <c r="M53">
        <v>0.14000000000000001</v>
      </c>
      <c r="N53">
        <v>0</v>
      </c>
      <c r="O53" t="s">
        <v>170</v>
      </c>
      <c r="P53" t="s">
        <v>201</v>
      </c>
      <c r="Q53" t="str">
        <f t="shared" si="1"/>
        <v>Antigas</v>
      </c>
      <c r="R53">
        <f t="shared" si="2"/>
        <v>24</v>
      </c>
      <c r="S53" t="s">
        <v>458</v>
      </c>
    </row>
    <row r="54" spans="1:19" x14ac:dyDescent="0.3">
      <c r="A54">
        <v>53</v>
      </c>
      <c r="C54" t="s">
        <v>202</v>
      </c>
      <c r="D54" t="s">
        <v>203</v>
      </c>
      <c r="E54" t="str">
        <f t="shared" si="0"/>
        <v>Denmark</v>
      </c>
      <c r="F54" t="s">
        <v>141</v>
      </c>
      <c r="G54" t="str">
        <f>VLOOKUP(F54,Planilha2!$A$3:$E$57,3,FALSE)</f>
        <v>Farmacêuticos</v>
      </c>
      <c r="H54" t="str">
        <f>VLOOKUP(F54,Planilha2!$A$3:$F$57,6,FALSE)</f>
        <v>Saúde</v>
      </c>
      <c r="I54" t="s">
        <v>204</v>
      </c>
      <c r="J54">
        <v>0.19</v>
      </c>
      <c r="K54">
        <v>3.1673611111111111</v>
      </c>
      <c r="L54">
        <v>0.46</v>
      </c>
      <c r="M54">
        <v>0.04</v>
      </c>
      <c r="N54">
        <v>0</v>
      </c>
      <c r="O54" t="s">
        <v>170</v>
      </c>
      <c r="P54" t="s">
        <v>20</v>
      </c>
      <c r="Q54" t="str">
        <f t="shared" si="1"/>
        <v>Novas</v>
      </c>
      <c r="R54" t="str">
        <f t="shared" si="2"/>
        <v/>
      </c>
      <c r="S54" t="s">
        <v>459</v>
      </c>
    </row>
    <row r="55" spans="1:19" x14ac:dyDescent="0.3">
      <c r="A55">
        <v>54</v>
      </c>
      <c r="B55">
        <v>47</v>
      </c>
      <c r="C55" t="s">
        <v>205</v>
      </c>
      <c r="D55" t="s">
        <v>206</v>
      </c>
      <c r="E55" t="str">
        <f t="shared" si="0"/>
        <v>Germany</v>
      </c>
      <c r="F55" t="s">
        <v>207</v>
      </c>
      <c r="G55" t="str">
        <f>VLOOKUP(F55,Planilha2!$A$3:$E$57,3,FALSE)</f>
        <v>Têxteis, Vestuário e Bens de Luxo</v>
      </c>
      <c r="H55" t="str">
        <f>VLOOKUP(F55,Planilha2!$A$3:$F$57,6,FALSE)</f>
        <v>Bens de Consumo Não Duráveis</v>
      </c>
      <c r="I55" t="s">
        <v>208</v>
      </c>
      <c r="J55">
        <v>0.17</v>
      </c>
      <c r="K55">
        <v>9.4173611111111111</v>
      </c>
      <c r="L55">
        <v>0.33</v>
      </c>
      <c r="M55">
        <v>0.54</v>
      </c>
      <c r="N55">
        <v>0</v>
      </c>
      <c r="O55" t="s">
        <v>170</v>
      </c>
      <c r="P55" t="s">
        <v>209</v>
      </c>
      <c r="Q55" t="str">
        <f t="shared" si="1"/>
        <v>Antigas</v>
      </c>
      <c r="R55">
        <f t="shared" si="2"/>
        <v>-7</v>
      </c>
      <c r="S55" t="s">
        <v>459</v>
      </c>
    </row>
    <row r="56" spans="1:19" x14ac:dyDescent="0.3">
      <c r="A56">
        <v>55</v>
      </c>
      <c r="B56">
        <v>63</v>
      </c>
      <c r="C56" t="s">
        <v>210</v>
      </c>
      <c r="D56" t="s">
        <v>211</v>
      </c>
      <c r="E56" t="str">
        <f t="shared" si="0"/>
        <v>South Korea</v>
      </c>
      <c r="F56" t="s">
        <v>51</v>
      </c>
      <c r="G56" t="str">
        <f>VLOOKUP(F56,Planilha2!$A$3:$E$57,3,FALSE)</f>
        <v>Semicondutores e Equipamentos Eletrônicos</v>
      </c>
      <c r="H56" t="str">
        <f>VLOOKUP(F56,Planilha2!$A$3:$F$57,6,FALSE)</f>
        <v>Tecnologia da Informação</v>
      </c>
      <c r="I56" t="s">
        <v>212</v>
      </c>
      <c r="J56">
        <v>0.09</v>
      </c>
      <c r="K56">
        <v>5.6256944444444441</v>
      </c>
      <c r="L56">
        <v>0.28999999999999998</v>
      </c>
      <c r="M56">
        <v>0.87</v>
      </c>
      <c r="N56">
        <v>0.94</v>
      </c>
      <c r="O56" t="s">
        <v>170</v>
      </c>
      <c r="Q56" t="str">
        <f t="shared" si="1"/>
        <v>Antigas</v>
      </c>
      <c r="R56">
        <f t="shared" si="2"/>
        <v>8</v>
      </c>
      <c r="S56" t="s">
        <v>458</v>
      </c>
    </row>
    <row r="57" spans="1:19" x14ac:dyDescent="0.3">
      <c r="A57">
        <v>56</v>
      </c>
      <c r="C57" t="s">
        <v>213</v>
      </c>
      <c r="D57" t="s">
        <v>214</v>
      </c>
      <c r="E57" t="str">
        <f t="shared" si="0"/>
        <v>U.S.</v>
      </c>
      <c r="F57" t="s">
        <v>107</v>
      </c>
      <c r="G57" t="str">
        <f>VLOOKUP(F57,Planilha2!$A$3:$E$57,3,FALSE)</f>
        <v>Automóveis</v>
      </c>
      <c r="H57" t="str">
        <f>VLOOKUP(F57,Planilha2!$A$3:$F$57,6,FALSE)</f>
        <v>Bens de Consumo Não Duráveis</v>
      </c>
      <c r="I57" t="s">
        <v>74</v>
      </c>
      <c r="J57">
        <v>0</v>
      </c>
      <c r="K57">
        <v>2.2923611111111111</v>
      </c>
      <c r="L57">
        <v>0.43</v>
      </c>
      <c r="M57">
        <v>1</v>
      </c>
      <c r="N57">
        <v>1</v>
      </c>
      <c r="O57" t="s">
        <v>170</v>
      </c>
      <c r="Q57" t="str">
        <f t="shared" si="1"/>
        <v>Novas</v>
      </c>
      <c r="R57" t="str">
        <f t="shared" si="2"/>
        <v/>
      </c>
      <c r="S57" t="s">
        <v>458</v>
      </c>
    </row>
    <row r="58" spans="1:19" x14ac:dyDescent="0.3">
      <c r="A58">
        <v>57</v>
      </c>
      <c r="B58">
        <v>59</v>
      </c>
      <c r="C58" t="s">
        <v>215</v>
      </c>
      <c r="D58" t="s">
        <v>216</v>
      </c>
      <c r="E58" t="str">
        <f t="shared" si="0"/>
        <v>Italy</v>
      </c>
      <c r="F58" t="s">
        <v>34</v>
      </c>
      <c r="G58" t="str">
        <f>VLOOKUP(F58,Planilha2!$A$3:$E$57,3,FALSE)</f>
        <v>Bancos</v>
      </c>
      <c r="H58" t="str">
        <f>VLOOKUP(F58,Planilha2!$A$3:$F$57,6,FALSE)</f>
        <v>Financeiro</v>
      </c>
      <c r="I58" t="s">
        <v>217</v>
      </c>
      <c r="J58">
        <v>0.26</v>
      </c>
      <c r="K58">
        <v>4.2506944444444441</v>
      </c>
      <c r="L58">
        <v>0.42</v>
      </c>
      <c r="M58">
        <v>0.16</v>
      </c>
      <c r="N58">
        <v>0</v>
      </c>
      <c r="O58" t="s">
        <v>170</v>
      </c>
      <c r="P58" t="s">
        <v>218</v>
      </c>
      <c r="Q58" t="str">
        <f t="shared" si="1"/>
        <v>Antigas</v>
      </c>
      <c r="R58">
        <f t="shared" si="2"/>
        <v>2</v>
      </c>
      <c r="S58" t="s">
        <v>459</v>
      </c>
    </row>
    <row r="59" spans="1:19" x14ac:dyDescent="0.3">
      <c r="A59">
        <v>58</v>
      </c>
      <c r="B59">
        <v>23</v>
      </c>
      <c r="C59" t="s">
        <v>219</v>
      </c>
      <c r="D59" t="s">
        <v>203</v>
      </c>
      <c r="E59" t="str">
        <f t="shared" si="0"/>
        <v>Denmark</v>
      </c>
      <c r="F59" t="s">
        <v>141</v>
      </c>
      <c r="G59" t="str">
        <f>VLOOKUP(F59,Planilha2!$A$3:$E$57,3,FALSE)</f>
        <v>Farmacêuticos</v>
      </c>
      <c r="H59" t="str">
        <f>VLOOKUP(F59,Planilha2!$A$3:$F$57,6,FALSE)</f>
        <v>Saúde</v>
      </c>
      <c r="I59" t="s">
        <v>220</v>
      </c>
      <c r="J59">
        <v>0.16</v>
      </c>
      <c r="K59">
        <v>1.4590277777777778</v>
      </c>
      <c r="L59">
        <v>0.27</v>
      </c>
      <c r="M59">
        <v>0.67</v>
      </c>
      <c r="N59">
        <v>0.14000000000000001</v>
      </c>
      <c r="O59" t="s">
        <v>221</v>
      </c>
      <c r="P59" t="s">
        <v>20</v>
      </c>
      <c r="Q59" t="str">
        <f t="shared" si="1"/>
        <v>Antigas</v>
      </c>
      <c r="R59">
        <f t="shared" si="2"/>
        <v>-35</v>
      </c>
      <c r="S59" t="s">
        <v>459</v>
      </c>
    </row>
    <row r="60" spans="1:19" x14ac:dyDescent="0.3">
      <c r="A60">
        <v>59</v>
      </c>
      <c r="C60" t="s">
        <v>222</v>
      </c>
      <c r="D60" t="s">
        <v>121</v>
      </c>
      <c r="E60" t="str">
        <f t="shared" si="0"/>
        <v>Finland</v>
      </c>
      <c r="F60" t="s">
        <v>196</v>
      </c>
      <c r="G60" t="str">
        <f>VLOOKUP(F60,Planilha2!$A$3:$E$57,3,FALSE)</f>
        <v>Serviços de Telecomunicações Diversificados</v>
      </c>
      <c r="H60" t="str">
        <f>VLOOKUP(F60,Planilha2!$A$3:$F$57,6,FALSE)</f>
        <v>Serviços de Comunicação</v>
      </c>
      <c r="I60" t="s">
        <v>223</v>
      </c>
      <c r="J60">
        <v>0.11</v>
      </c>
      <c r="K60">
        <v>1.2923611111111111</v>
      </c>
      <c r="L60">
        <v>0.38</v>
      </c>
      <c r="M60">
        <v>0.16</v>
      </c>
      <c r="N60">
        <v>0.63</v>
      </c>
      <c r="O60" t="s">
        <v>221</v>
      </c>
      <c r="P60" t="s">
        <v>20</v>
      </c>
      <c r="Q60" t="str">
        <f t="shared" si="1"/>
        <v>Novas</v>
      </c>
      <c r="R60" t="str">
        <f t="shared" si="2"/>
        <v/>
      </c>
      <c r="S60" t="s">
        <v>459</v>
      </c>
    </row>
    <row r="61" spans="1:19" x14ac:dyDescent="0.3">
      <c r="A61">
        <v>60</v>
      </c>
      <c r="B61">
        <v>89</v>
      </c>
      <c r="C61" t="s">
        <v>224</v>
      </c>
      <c r="D61" t="s">
        <v>225</v>
      </c>
      <c r="E61" t="str">
        <f t="shared" si="0"/>
        <v>Turkey</v>
      </c>
      <c r="F61" t="s">
        <v>226</v>
      </c>
      <c r="G61" t="str">
        <f>VLOOKUP(F61,Planilha2!$A$3:$E$57,3,FALSE)</f>
        <v>Bens Duráveis para o Lar</v>
      </c>
      <c r="H61" t="str">
        <f>VLOOKUP(F61,Planilha2!$A$3:$F$57,6,FALSE)</f>
        <v>Bens de Consumo Não Duráveis</v>
      </c>
      <c r="I61" t="s">
        <v>227</v>
      </c>
      <c r="J61">
        <v>0.06</v>
      </c>
      <c r="L61">
        <v>0.17</v>
      </c>
      <c r="M61">
        <v>0.1</v>
      </c>
      <c r="N61">
        <v>0.15</v>
      </c>
      <c r="O61" t="s">
        <v>221</v>
      </c>
      <c r="P61" t="s">
        <v>20</v>
      </c>
      <c r="Q61" t="str">
        <f t="shared" si="1"/>
        <v>Antigas</v>
      </c>
      <c r="R61">
        <f t="shared" si="2"/>
        <v>29</v>
      </c>
      <c r="S61" t="s">
        <v>459</v>
      </c>
    </row>
    <row r="62" spans="1:19" x14ac:dyDescent="0.3">
      <c r="A62">
        <v>61</v>
      </c>
      <c r="C62" t="s">
        <v>228</v>
      </c>
      <c r="D62" t="s">
        <v>229</v>
      </c>
      <c r="E62" t="str">
        <f t="shared" si="0"/>
        <v>Italy</v>
      </c>
      <c r="F62" t="s">
        <v>230</v>
      </c>
      <c r="G62" t="str">
        <f>VLOOKUP(F62,Planilha2!$A$3:$E$57,3,FALSE)</f>
        <v>Componentes Automotivos</v>
      </c>
      <c r="H62" t="str">
        <f>VLOOKUP(F62,Planilha2!$A$3:$F$57,6,FALSE)</f>
        <v>Bens de Consumo Não Duráveis</v>
      </c>
      <c r="I62" t="s">
        <v>231</v>
      </c>
      <c r="J62">
        <v>0.12</v>
      </c>
      <c r="K62">
        <v>22.834027777777777</v>
      </c>
      <c r="L62">
        <v>0.2</v>
      </c>
      <c r="M62">
        <v>0.23</v>
      </c>
      <c r="N62">
        <v>0.16</v>
      </c>
      <c r="O62" t="s">
        <v>221</v>
      </c>
      <c r="P62" t="s">
        <v>20</v>
      </c>
      <c r="Q62" t="str">
        <f t="shared" si="1"/>
        <v>Novas</v>
      </c>
      <c r="R62" t="str">
        <f t="shared" si="2"/>
        <v/>
      </c>
      <c r="S62" t="s">
        <v>459</v>
      </c>
    </row>
    <row r="63" spans="1:19" x14ac:dyDescent="0.3">
      <c r="A63">
        <v>62</v>
      </c>
      <c r="C63" t="s">
        <v>232</v>
      </c>
      <c r="D63" t="s">
        <v>94</v>
      </c>
      <c r="E63" t="str">
        <f t="shared" si="0"/>
        <v>Singapore</v>
      </c>
      <c r="F63" t="s">
        <v>196</v>
      </c>
      <c r="G63" t="str">
        <f>VLOOKUP(F63,Planilha2!$A$3:$E$57,3,FALSE)</f>
        <v>Serviços de Telecomunicações Diversificados</v>
      </c>
      <c r="H63" t="str">
        <f>VLOOKUP(F63,Planilha2!$A$3:$F$57,6,FALSE)</f>
        <v>Serviços de Comunicação</v>
      </c>
      <c r="I63" t="s">
        <v>233</v>
      </c>
      <c r="J63">
        <v>7.0000000000000007E-2</v>
      </c>
      <c r="K63">
        <v>1.1673611111111111</v>
      </c>
      <c r="L63">
        <v>0.43</v>
      </c>
      <c r="M63">
        <v>0.12</v>
      </c>
      <c r="N63">
        <v>0.6</v>
      </c>
      <c r="O63" t="s">
        <v>221</v>
      </c>
      <c r="P63" t="s">
        <v>20</v>
      </c>
      <c r="Q63" t="str">
        <f t="shared" si="1"/>
        <v>Novas</v>
      </c>
      <c r="R63" t="str">
        <f t="shared" si="2"/>
        <v/>
      </c>
      <c r="S63" t="s">
        <v>459</v>
      </c>
    </row>
    <row r="64" spans="1:19" x14ac:dyDescent="0.3">
      <c r="A64">
        <v>63</v>
      </c>
      <c r="B64">
        <v>12</v>
      </c>
      <c r="C64" t="s">
        <v>234</v>
      </c>
      <c r="D64" t="s">
        <v>235</v>
      </c>
      <c r="E64" t="str">
        <f t="shared" si="0"/>
        <v>China</v>
      </c>
      <c r="F64" t="s">
        <v>236</v>
      </c>
      <c r="G64" t="str">
        <f>VLOOKUP(F64,Planilha2!$A$3:$E$57,3,FALSE)</f>
        <v>Semicondutores e Equipamentos Eletrônicos</v>
      </c>
      <c r="H64" t="str">
        <f>VLOOKUP(F64,Planilha2!$A$3:$F$57,6,FALSE)</f>
        <v>Tecnologia da Informação</v>
      </c>
      <c r="I64" t="s">
        <v>237</v>
      </c>
      <c r="J64">
        <v>0.1</v>
      </c>
      <c r="K64">
        <v>8.875694444444445</v>
      </c>
      <c r="L64">
        <v>0.11</v>
      </c>
      <c r="M64">
        <v>1</v>
      </c>
      <c r="N64">
        <v>1</v>
      </c>
      <c r="O64" t="s">
        <v>221</v>
      </c>
      <c r="Q64" t="str">
        <f t="shared" si="1"/>
        <v>Antigas</v>
      </c>
      <c r="R64">
        <f t="shared" si="2"/>
        <v>-51</v>
      </c>
      <c r="S64" t="s">
        <v>458</v>
      </c>
    </row>
    <row r="65" spans="1:19" x14ac:dyDescent="0.3">
      <c r="A65">
        <v>64</v>
      </c>
      <c r="B65">
        <v>48</v>
      </c>
      <c r="C65" t="s">
        <v>238</v>
      </c>
      <c r="D65" t="s">
        <v>239</v>
      </c>
      <c r="E65" t="str">
        <f t="shared" si="0"/>
        <v>U.S.</v>
      </c>
      <c r="F65" t="s">
        <v>70</v>
      </c>
      <c r="G65" t="s">
        <v>413</v>
      </c>
      <c r="H65" t="s">
        <v>412</v>
      </c>
      <c r="I65" t="s">
        <v>240</v>
      </c>
      <c r="J65">
        <v>0.22</v>
      </c>
      <c r="K65">
        <v>15.250694444444445</v>
      </c>
      <c r="L65">
        <v>0.42</v>
      </c>
      <c r="M65">
        <v>0.42</v>
      </c>
      <c r="N65">
        <v>0</v>
      </c>
      <c r="O65" t="s">
        <v>221</v>
      </c>
      <c r="P65" t="s">
        <v>20</v>
      </c>
      <c r="Q65" t="str">
        <f t="shared" si="1"/>
        <v>Antigas</v>
      </c>
      <c r="R65">
        <f t="shared" si="2"/>
        <v>-16</v>
      </c>
      <c r="S65" t="s">
        <v>459</v>
      </c>
    </row>
    <row r="66" spans="1:19" x14ac:dyDescent="0.3">
      <c r="A66">
        <v>65</v>
      </c>
      <c r="B66">
        <v>68</v>
      </c>
      <c r="C66" t="s">
        <v>241</v>
      </c>
      <c r="D66" t="s">
        <v>242</v>
      </c>
      <c r="E66" t="str">
        <f t="shared" si="0"/>
        <v>South Korea</v>
      </c>
      <c r="F66" t="s">
        <v>34</v>
      </c>
      <c r="G66" t="str">
        <f>VLOOKUP(F66,Planilha2!$A$3:$E$57,3,FALSE)</f>
        <v>Bancos</v>
      </c>
      <c r="H66" t="str">
        <f>VLOOKUP(F66,Planilha2!$A$3:$F$57,6,FALSE)</f>
        <v>Financeiro</v>
      </c>
      <c r="I66" t="s">
        <v>243</v>
      </c>
      <c r="J66">
        <v>0.25</v>
      </c>
      <c r="K66">
        <v>0.45902777777777776</v>
      </c>
      <c r="L66">
        <v>0.33</v>
      </c>
      <c r="M66">
        <v>0.06</v>
      </c>
      <c r="N66">
        <v>0</v>
      </c>
      <c r="O66" t="s">
        <v>221</v>
      </c>
      <c r="P66" t="s">
        <v>218</v>
      </c>
      <c r="Q66" t="str">
        <f t="shared" si="1"/>
        <v>Antigas</v>
      </c>
      <c r="R66">
        <f t="shared" si="2"/>
        <v>3</v>
      </c>
      <c r="S66" t="s">
        <v>459</v>
      </c>
    </row>
    <row r="67" spans="1:19" x14ac:dyDescent="0.3">
      <c r="A67">
        <v>66</v>
      </c>
      <c r="B67">
        <v>61</v>
      </c>
      <c r="C67" t="s">
        <v>244</v>
      </c>
      <c r="D67" t="s">
        <v>174</v>
      </c>
      <c r="E67" t="str">
        <f t="shared" ref="E67:E101" si="3">RIGHT(D67,LEN(D67)-FIND(",",D67)-1)</f>
        <v>France</v>
      </c>
      <c r="F67" t="s">
        <v>141</v>
      </c>
      <c r="G67" t="str">
        <f>VLOOKUP(F67,Planilha2!$A$3:$E$57,3,FALSE)</f>
        <v>Farmacêuticos</v>
      </c>
      <c r="H67" t="str">
        <f>VLOOKUP(F67,Planilha2!$A$3:$F$57,6,FALSE)</f>
        <v>Saúde</v>
      </c>
      <c r="I67" t="s">
        <v>245</v>
      </c>
      <c r="J67">
        <v>0.17</v>
      </c>
      <c r="K67">
        <v>4.084027777777778</v>
      </c>
      <c r="L67">
        <v>0.38</v>
      </c>
      <c r="M67">
        <v>0.27</v>
      </c>
      <c r="N67">
        <v>0.1</v>
      </c>
      <c r="O67" t="s">
        <v>221</v>
      </c>
      <c r="P67" t="s">
        <v>20</v>
      </c>
      <c r="Q67" t="str">
        <f t="shared" ref="Q67:Q101" si="4">IF(B67="","Novas","Antigas")</f>
        <v>Antigas</v>
      </c>
      <c r="R67">
        <f t="shared" ref="R67:R101" si="5">IF(B67="","",B67-A67)</f>
        <v>-5</v>
      </c>
      <c r="S67" t="s">
        <v>459</v>
      </c>
    </row>
    <row r="68" spans="1:19" x14ac:dyDescent="0.3">
      <c r="A68">
        <v>67</v>
      </c>
      <c r="B68">
        <v>39</v>
      </c>
      <c r="C68" t="s">
        <v>246</v>
      </c>
      <c r="D68" t="s">
        <v>247</v>
      </c>
      <c r="E68" t="str">
        <f t="shared" si="3"/>
        <v>U.S.</v>
      </c>
      <c r="F68" t="s">
        <v>162</v>
      </c>
      <c r="G68" t="str">
        <f>VLOOKUP(F68,Planilha2!$A$3:$E$57,3,FALSE)</f>
        <v>Serviços de TI</v>
      </c>
      <c r="H68" t="str">
        <f>VLOOKUP(F68,Planilha2!$A$3:$F$57,6,FALSE)</f>
        <v>Tecnologia da Informação</v>
      </c>
      <c r="I68" t="s">
        <v>248</v>
      </c>
      <c r="J68">
        <v>0.15</v>
      </c>
      <c r="K68">
        <v>32.792361111111113</v>
      </c>
      <c r="L68">
        <v>0.46</v>
      </c>
      <c r="M68">
        <v>0.78</v>
      </c>
      <c r="N68">
        <v>0</v>
      </c>
      <c r="O68" t="s">
        <v>221</v>
      </c>
      <c r="P68" t="s">
        <v>20</v>
      </c>
      <c r="Q68" t="str">
        <f t="shared" si="4"/>
        <v>Antigas</v>
      </c>
      <c r="R68">
        <f t="shared" si="5"/>
        <v>-28</v>
      </c>
      <c r="S68" t="s">
        <v>459</v>
      </c>
    </row>
    <row r="69" spans="1:19" x14ac:dyDescent="0.3">
      <c r="A69">
        <v>68</v>
      </c>
      <c r="B69">
        <v>52</v>
      </c>
      <c r="C69" t="s">
        <v>249</v>
      </c>
      <c r="D69" t="s">
        <v>69</v>
      </c>
      <c r="E69" t="str">
        <f t="shared" si="3"/>
        <v>Sweden</v>
      </c>
      <c r="F69" t="s">
        <v>153</v>
      </c>
      <c r="G69" t="str">
        <f>VLOOKUP(F69,Planilha2!$A$3:$E$57,3,FALSE)</f>
        <v>Contêineres e Embalagens</v>
      </c>
      <c r="H69" t="str">
        <f>VLOOKUP(F69,Planilha2!$A$3:$F$57,6,FALSE)</f>
        <v>Materiais</v>
      </c>
      <c r="I69" t="s">
        <v>250</v>
      </c>
      <c r="J69">
        <v>0.13</v>
      </c>
      <c r="K69">
        <v>2.7090277777777776</v>
      </c>
      <c r="L69">
        <v>0.38</v>
      </c>
      <c r="M69">
        <v>0.33</v>
      </c>
      <c r="N69">
        <v>0.1</v>
      </c>
      <c r="O69" t="s">
        <v>221</v>
      </c>
      <c r="P69" t="s">
        <v>20</v>
      </c>
      <c r="Q69" t="str">
        <f t="shared" si="4"/>
        <v>Antigas</v>
      </c>
      <c r="R69">
        <f t="shared" si="5"/>
        <v>-16</v>
      </c>
      <c r="S69" t="s">
        <v>459</v>
      </c>
    </row>
    <row r="70" spans="1:19" x14ac:dyDescent="0.3">
      <c r="A70">
        <v>69</v>
      </c>
      <c r="C70" t="s">
        <v>251</v>
      </c>
      <c r="D70" t="s">
        <v>252</v>
      </c>
      <c r="E70" t="str">
        <f t="shared" si="3"/>
        <v>U.S.</v>
      </c>
      <c r="F70" t="s">
        <v>253</v>
      </c>
      <c r="G70" t="str">
        <f>VLOOKUP(F70,Planilha2!$A$3:$E$57,3,FALSE)</f>
        <v>Fundos de Investimento Imobiliário</v>
      </c>
      <c r="H70" t="s">
        <v>423</v>
      </c>
      <c r="I70" t="s">
        <v>254</v>
      </c>
      <c r="J70">
        <v>0.04</v>
      </c>
      <c r="L70">
        <v>0.4</v>
      </c>
      <c r="M70">
        <v>0.48</v>
      </c>
      <c r="N70">
        <v>0.01</v>
      </c>
      <c r="O70" t="s">
        <v>221</v>
      </c>
      <c r="P70" t="s">
        <v>53</v>
      </c>
      <c r="Q70" t="str">
        <f t="shared" si="4"/>
        <v>Novas</v>
      </c>
      <c r="R70" t="str">
        <f t="shared" si="5"/>
        <v/>
      </c>
      <c r="S70" t="s">
        <v>459</v>
      </c>
    </row>
    <row r="71" spans="1:19" x14ac:dyDescent="0.3">
      <c r="A71">
        <v>70</v>
      </c>
      <c r="C71" t="s">
        <v>255</v>
      </c>
      <c r="D71" t="s">
        <v>174</v>
      </c>
      <c r="E71" t="str">
        <f t="shared" si="3"/>
        <v>France</v>
      </c>
      <c r="F71" t="s">
        <v>95</v>
      </c>
      <c r="G71" t="s">
        <v>423</v>
      </c>
      <c r="H71" t="s">
        <v>423</v>
      </c>
      <c r="I71" t="s">
        <v>256</v>
      </c>
      <c r="J71">
        <v>0.04</v>
      </c>
      <c r="K71">
        <v>1.0840277777777778</v>
      </c>
      <c r="L71">
        <v>0.5</v>
      </c>
      <c r="M71">
        <v>0.5</v>
      </c>
      <c r="N71">
        <v>0.08</v>
      </c>
      <c r="O71" t="s">
        <v>221</v>
      </c>
      <c r="P71" t="s">
        <v>20</v>
      </c>
      <c r="Q71" t="str">
        <f t="shared" si="4"/>
        <v>Novas</v>
      </c>
      <c r="R71" t="str">
        <f t="shared" si="5"/>
        <v/>
      </c>
      <c r="S71" t="s">
        <v>459</v>
      </c>
    </row>
    <row r="72" spans="1:19" x14ac:dyDescent="0.3">
      <c r="A72">
        <v>71</v>
      </c>
      <c r="B72">
        <v>73</v>
      </c>
      <c r="C72" t="s">
        <v>257</v>
      </c>
      <c r="D72" t="s">
        <v>258</v>
      </c>
      <c r="E72" t="str">
        <f t="shared" si="3"/>
        <v>U.S.</v>
      </c>
      <c r="F72" t="s">
        <v>70</v>
      </c>
      <c r="G72" t="s">
        <v>413</v>
      </c>
      <c r="H72" t="s">
        <v>412</v>
      </c>
      <c r="I72" t="s">
        <v>259</v>
      </c>
      <c r="J72">
        <v>0.16</v>
      </c>
      <c r="L72">
        <v>0.33</v>
      </c>
      <c r="M72">
        <v>0.7</v>
      </c>
      <c r="N72">
        <v>0.01</v>
      </c>
      <c r="O72" t="s">
        <v>221</v>
      </c>
      <c r="P72" t="s">
        <v>20</v>
      </c>
      <c r="Q72" t="str">
        <f t="shared" si="4"/>
        <v>Antigas</v>
      </c>
      <c r="R72">
        <f t="shared" si="5"/>
        <v>2</v>
      </c>
      <c r="S72" t="s">
        <v>459</v>
      </c>
    </row>
    <row r="73" spans="1:19" x14ac:dyDescent="0.3">
      <c r="A73">
        <v>72</v>
      </c>
      <c r="B73">
        <v>80</v>
      </c>
      <c r="C73" t="s">
        <v>260</v>
      </c>
      <c r="D73" t="s">
        <v>140</v>
      </c>
      <c r="E73" t="str">
        <f t="shared" si="3"/>
        <v>Japan</v>
      </c>
      <c r="F73" t="s">
        <v>162</v>
      </c>
      <c r="G73" t="str">
        <f>VLOOKUP(F73,Planilha2!$A$3:$E$57,3,FALSE)</f>
        <v>Serviços de TI</v>
      </c>
      <c r="H73" t="str">
        <f>VLOOKUP(F73,Planilha2!$A$3:$F$57,6,FALSE)</f>
        <v>Tecnologia da Informação</v>
      </c>
      <c r="I73" t="s">
        <v>261</v>
      </c>
      <c r="J73">
        <v>0.19</v>
      </c>
      <c r="K73">
        <v>0.70902777777777781</v>
      </c>
      <c r="L73">
        <v>0.13</v>
      </c>
      <c r="M73">
        <v>0.51</v>
      </c>
      <c r="N73">
        <v>0.34</v>
      </c>
      <c r="O73" t="s">
        <v>221</v>
      </c>
      <c r="P73" t="s">
        <v>20</v>
      </c>
      <c r="Q73" t="str">
        <f t="shared" si="4"/>
        <v>Antigas</v>
      </c>
      <c r="R73">
        <f t="shared" si="5"/>
        <v>8</v>
      </c>
      <c r="S73" t="s">
        <v>459</v>
      </c>
    </row>
    <row r="74" spans="1:19" x14ac:dyDescent="0.3">
      <c r="A74">
        <v>73</v>
      </c>
      <c r="B74">
        <v>45</v>
      </c>
      <c r="C74" t="s">
        <v>262</v>
      </c>
      <c r="D74" t="s">
        <v>59</v>
      </c>
      <c r="E74" t="str">
        <f t="shared" si="3"/>
        <v>Canada</v>
      </c>
      <c r="F74" t="s">
        <v>196</v>
      </c>
      <c r="G74" t="str">
        <f>VLOOKUP(F74,Planilha2!$A$3:$E$57,3,FALSE)</f>
        <v>Serviços de Telecomunicações Diversificados</v>
      </c>
      <c r="H74" t="str">
        <f>VLOOKUP(F74,Planilha2!$A$3:$F$57,6,FALSE)</f>
        <v>Serviços de Comunicação</v>
      </c>
      <c r="I74" t="s">
        <v>263</v>
      </c>
      <c r="J74">
        <v>0.06</v>
      </c>
      <c r="K74">
        <v>2.2506944444444446</v>
      </c>
      <c r="L74">
        <v>0.5</v>
      </c>
      <c r="M74">
        <v>0.26</v>
      </c>
      <c r="N74">
        <v>0.28000000000000003</v>
      </c>
      <c r="O74" t="s">
        <v>221</v>
      </c>
      <c r="P74" t="s">
        <v>20</v>
      </c>
      <c r="Q74" t="str">
        <f t="shared" si="4"/>
        <v>Antigas</v>
      </c>
      <c r="R74">
        <f t="shared" si="5"/>
        <v>-28</v>
      </c>
      <c r="S74" t="s">
        <v>459</v>
      </c>
    </row>
    <row r="75" spans="1:19" x14ac:dyDescent="0.3">
      <c r="A75">
        <v>74</v>
      </c>
      <c r="C75" t="s">
        <v>264</v>
      </c>
      <c r="D75" t="s">
        <v>265</v>
      </c>
      <c r="E75" t="str">
        <f t="shared" si="3"/>
        <v>Israel</v>
      </c>
      <c r="F75" t="s">
        <v>51</v>
      </c>
      <c r="G75" t="str">
        <f>VLOOKUP(F75,Planilha2!$A$3:$E$57,3,FALSE)</f>
        <v>Semicondutores e Equipamentos Eletrônicos</v>
      </c>
      <c r="H75" t="str">
        <f>VLOOKUP(F75,Planilha2!$A$3:$F$57,6,FALSE)</f>
        <v>Tecnologia da Informação</v>
      </c>
      <c r="I75" t="s">
        <v>266</v>
      </c>
      <c r="J75">
        <v>0.19</v>
      </c>
      <c r="L75">
        <v>0.5</v>
      </c>
      <c r="M75">
        <v>0.94</v>
      </c>
      <c r="N75">
        <v>0.43</v>
      </c>
      <c r="O75" t="s">
        <v>221</v>
      </c>
      <c r="Q75" t="str">
        <f t="shared" si="4"/>
        <v>Novas</v>
      </c>
      <c r="R75" t="str">
        <f t="shared" si="5"/>
        <v/>
      </c>
      <c r="S75" t="s">
        <v>458</v>
      </c>
    </row>
    <row r="76" spans="1:19" x14ac:dyDescent="0.3">
      <c r="A76">
        <v>75</v>
      </c>
      <c r="C76" t="s">
        <v>267</v>
      </c>
      <c r="D76" t="s">
        <v>268</v>
      </c>
      <c r="E76" t="str">
        <f t="shared" si="3"/>
        <v>Brazil</v>
      </c>
      <c r="F76" t="s">
        <v>196</v>
      </c>
      <c r="G76" t="str">
        <f>VLOOKUP(F76,Planilha2!$A$3:$E$57,3,FALSE)</f>
        <v>Serviços de Telecomunicações Diversificados</v>
      </c>
      <c r="H76" t="str">
        <f>VLOOKUP(F76,Planilha2!$A$3:$F$57,6,FALSE)</f>
        <v>Serviços de Comunicação</v>
      </c>
      <c r="I76" t="s">
        <v>269</v>
      </c>
      <c r="J76">
        <v>0.02</v>
      </c>
      <c r="K76">
        <v>3.7506944444444446</v>
      </c>
      <c r="L76">
        <v>0.33</v>
      </c>
      <c r="M76">
        <v>0.12</v>
      </c>
      <c r="N76">
        <v>0.53</v>
      </c>
      <c r="O76" t="s">
        <v>221</v>
      </c>
      <c r="Q76" t="str">
        <f t="shared" si="4"/>
        <v>Novas</v>
      </c>
      <c r="R76" t="str">
        <f t="shared" si="5"/>
        <v/>
      </c>
      <c r="S76" t="s">
        <v>458</v>
      </c>
    </row>
    <row r="77" spans="1:19" x14ac:dyDescent="0.3">
      <c r="A77">
        <v>76</v>
      </c>
      <c r="B77">
        <v>38</v>
      </c>
      <c r="C77" t="s">
        <v>270</v>
      </c>
      <c r="D77" t="s">
        <v>147</v>
      </c>
      <c r="E77" t="str">
        <f t="shared" si="3"/>
        <v>U.K.</v>
      </c>
      <c r="F77" t="s">
        <v>271</v>
      </c>
      <c r="G77" t="str">
        <f>VLOOKUP(F77,Planilha2!$A$3:$E$57,3,FALSE)</f>
        <v>Produtos Pessoais</v>
      </c>
      <c r="H77" t="str">
        <f>VLOOKUP(F77,Planilha2!$A$3:$F$57,6,FALSE)</f>
        <v>Bens de Consumo Duráveis</v>
      </c>
      <c r="I77" t="s">
        <v>272</v>
      </c>
      <c r="J77">
        <v>0.23</v>
      </c>
      <c r="K77">
        <v>4.084027777777778</v>
      </c>
      <c r="L77">
        <v>0.38</v>
      </c>
      <c r="M77">
        <v>0.02</v>
      </c>
      <c r="N77">
        <v>0.04</v>
      </c>
      <c r="O77" t="s">
        <v>221</v>
      </c>
      <c r="P77" t="s">
        <v>20</v>
      </c>
      <c r="Q77" t="str">
        <f t="shared" si="4"/>
        <v>Antigas</v>
      </c>
      <c r="R77">
        <f t="shared" si="5"/>
        <v>-38</v>
      </c>
      <c r="S77" t="s">
        <v>459</v>
      </c>
    </row>
    <row r="78" spans="1:19" x14ac:dyDescent="0.3">
      <c r="A78">
        <v>77</v>
      </c>
      <c r="B78">
        <v>36</v>
      </c>
      <c r="C78" t="s">
        <v>273</v>
      </c>
      <c r="D78" t="s">
        <v>274</v>
      </c>
      <c r="E78" t="str">
        <f t="shared" si="3"/>
        <v>U.S.</v>
      </c>
      <c r="F78" t="s">
        <v>162</v>
      </c>
      <c r="G78" t="str">
        <f>VLOOKUP(F78,Planilha2!$A$3:$E$57,3,FALSE)</f>
        <v>Serviços de TI</v>
      </c>
      <c r="H78" t="str">
        <f>VLOOKUP(F78,Planilha2!$A$3:$F$57,6,FALSE)</f>
        <v>Tecnologia da Informação</v>
      </c>
      <c r="I78" t="s">
        <v>275</v>
      </c>
      <c r="J78">
        <v>0.06</v>
      </c>
      <c r="L78">
        <v>0.25</v>
      </c>
      <c r="M78">
        <v>0.75</v>
      </c>
      <c r="N78">
        <v>0.11</v>
      </c>
      <c r="O78" t="s">
        <v>276</v>
      </c>
      <c r="P78" t="s">
        <v>20</v>
      </c>
      <c r="Q78" t="str">
        <f t="shared" si="4"/>
        <v>Antigas</v>
      </c>
      <c r="R78">
        <f t="shared" si="5"/>
        <v>-41</v>
      </c>
      <c r="S78" t="s">
        <v>459</v>
      </c>
    </row>
    <row r="79" spans="1:19" x14ac:dyDescent="0.3">
      <c r="A79">
        <v>78</v>
      </c>
      <c r="B79">
        <v>43</v>
      </c>
      <c r="C79" t="s">
        <v>277</v>
      </c>
      <c r="D79" t="s">
        <v>278</v>
      </c>
      <c r="E79" t="str">
        <f t="shared" si="3"/>
        <v>Denmark</v>
      </c>
      <c r="F79" t="s">
        <v>279</v>
      </c>
      <c r="G79" t="str">
        <f>VLOOKUP(F79,Planilha2!$A$3:$E$57,3,FALSE)</f>
        <v>Equipamentos e Suprimentos para Saúde</v>
      </c>
      <c r="H79" t="str">
        <f>VLOOKUP(F79,Planilha2!$A$3:$F$57,6,FALSE)</f>
        <v>Saúde</v>
      </c>
      <c r="I79" t="s">
        <v>280</v>
      </c>
      <c r="J79">
        <v>0.19</v>
      </c>
      <c r="K79">
        <v>1.7923611111111111</v>
      </c>
      <c r="L79">
        <v>0.33</v>
      </c>
      <c r="M79">
        <v>0.09</v>
      </c>
      <c r="N79">
        <v>0</v>
      </c>
      <c r="O79" t="s">
        <v>276</v>
      </c>
      <c r="P79" t="s">
        <v>20</v>
      </c>
      <c r="Q79" t="str">
        <f t="shared" si="4"/>
        <v>Antigas</v>
      </c>
      <c r="R79">
        <f t="shared" si="5"/>
        <v>-35</v>
      </c>
      <c r="S79" t="s">
        <v>459</v>
      </c>
    </row>
    <row r="80" spans="1:19" x14ac:dyDescent="0.3">
      <c r="A80">
        <v>79</v>
      </c>
      <c r="B80">
        <v>77</v>
      </c>
      <c r="C80" t="s">
        <v>281</v>
      </c>
      <c r="D80" t="s">
        <v>131</v>
      </c>
      <c r="E80" t="str">
        <f t="shared" si="3"/>
        <v>Canada</v>
      </c>
      <c r="F80" t="s">
        <v>148</v>
      </c>
      <c r="G80" t="str">
        <f>VLOOKUP(F80,Planilha2!$A$3:$E$57,3,FALSE)</f>
        <v>Seguros</v>
      </c>
      <c r="H80" t="str">
        <f>VLOOKUP(F80,Planilha2!$A$3:$F$57,6,FALSE)</f>
        <v>Financeiro</v>
      </c>
      <c r="I80" t="s">
        <v>282</v>
      </c>
      <c r="J80">
        <v>0.15</v>
      </c>
      <c r="K80">
        <v>5.1673611111111111</v>
      </c>
      <c r="L80">
        <v>0.5</v>
      </c>
      <c r="M80">
        <v>0.06</v>
      </c>
      <c r="N80">
        <v>0</v>
      </c>
      <c r="O80" t="s">
        <v>276</v>
      </c>
      <c r="Q80" t="str">
        <f t="shared" si="4"/>
        <v>Antigas</v>
      </c>
      <c r="R80">
        <f t="shared" si="5"/>
        <v>-2</v>
      </c>
      <c r="S80" t="s">
        <v>458</v>
      </c>
    </row>
    <row r="81" spans="1:19" x14ac:dyDescent="0.3">
      <c r="A81">
        <v>80</v>
      </c>
      <c r="B81">
        <v>34</v>
      </c>
      <c r="C81" t="s">
        <v>283</v>
      </c>
      <c r="D81" t="s">
        <v>94</v>
      </c>
      <c r="E81" t="str">
        <f t="shared" si="3"/>
        <v>Singapore</v>
      </c>
      <c r="F81" t="s">
        <v>196</v>
      </c>
      <c r="G81" t="str">
        <f>VLOOKUP(F81,Planilha2!$A$3:$E$57,3,FALSE)</f>
        <v>Serviços de Telecomunicações Diversificados</v>
      </c>
      <c r="H81" t="str">
        <f>VLOOKUP(F81,Planilha2!$A$3:$F$57,6,FALSE)</f>
        <v>Serviços de Comunicação</v>
      </c>
      <c r="I81" t="s">
        <v>284</v>
      </c>
      <c r="J81">
        <v>0.13</v>
      </c>
      <c r="K81">
        <v>0.70902777777777781</v>
      </c>
      <c r="L81">
        <v>0.25</v>
      </c>
      <c r="M81">
        <v>0.08</v>
      </c>
      <c r="N81">
        <v>0.56999999999999995</v>
      </c>
      <c r="O81" t="s">
        <v>276</v>
      </c>
      <c r="P81" t="s">
        <v>20</v>
      </c>
      <c r="Q81" t="str">
        <f t="shared" si="4"/>
        <v>Antigas</v>
      </c>
      <c r="R81">
        <f t="shared" si="5"/>
        <v>-46</v>
      </c>
      <c r="S81" t="s">
        <v>459</v>
      </c>
    </row>
    <row r="82" spans="1:19" x14ac:dyDescent="0.3">
      <c r="A82">
        <v>81</v>
      </c>
      <c r="B82">
        <v>67</v>
      </c>
      <c r="C82" t="s">
        <v>285</v>
      </c>
      <c r="D82" t="s">
        <v>286</v>
      </c>
      <c r="E82" t="str">
        <f t="shared" si="3"/>
        <v>U.S.</v>
      </c>
      <c r="F82" t="s">
        <v>162</v>
      </c>
      <c r="G82" t="str">
        <f>VLOOKUP(F82,Planilha2!$A$3:$E$57,3,FALSE)</f>
        <v>Serviços de TI</v>
      </c>
      <c r="H82" t="str">
        <f>VLOOKUP(F82,Planilha2!$A$3:$F$57,6,FALSE)</f>
        <v>Tecnologia da Informação</v>
      </c>
      <c r="I82" t="s">
        <v>287</v>
      </c>
      <c r="J82">
        <v>7.0000000000000007E-2</v>
      </c>
      <c r="L82">
        <v>0.46</v>
      </c>
      <c r="M82">
        <v>0.33</v>
      </c>
      <c r="N82">
        <v>0.39</v>
      </c>
      <c r="O82" t="s">
        <v>276</v>
      </c>
      <c r="P82" t="s">
        <v>20</v>
      </c>
      <c r="Q82" t="str">
        <f t="shared" si="4"/>
        <v>Antigas</v>
      </c>
      <c r="R82">
        <f t="shared" si="5"/>
        <v>-14</v>
      </c>
      <c r="S82" t="s">
        <v>459</v>
      </c>
    </row>
    <row r="83" spans="1:19" x14ac:dyDescent="0.3">
      <c r="A83">
        <v>82</v>
      </c>
      <c r="B83">
        <v>72</v>
      </c>
      <c r="C83" t="s">
        <v>288</v>
      </c>
      <c r="D83" t="s">
        <v>69</v>
      </c>
      <c r="E83" t="str">
        <f t="shared" si="3"/>
        <v>Sweden</v>
      </c>
      <c r="F83" t="s">
        <v>34</v>
      </c>
      <c r="G83" t="str">
        <f>VLOOKUP(F83,Planilha2!$A$3:$E$57,3,FALSE)</f>
        <v>Bancos</v>
      </c>
      <c r="H83" t="str">
        <f>VLOOKUP(F83,Planilha2!$A$3:$F$57,6,FALSE)</f>
        <v>Financeiro</v>
      </c>
      <c r="I83" t="s">
        <v>289</v>
      </c>
      <c r="J83">
        <v>0.26</v>
      </c>
      <c r="K83">
        <v>0.70902777777777781</v>
      </c>
      <c r="L83">
        <v>0.56999999999999995</v>
      </c>
      <c r="M83">
        <v>7.0000000000000007E-2</v>
      </c>
      <c r="N83">
        <v>0</v>
      </c>
      <c r="O83" t="s">
        <v>276</v>
      </c>
      <c r="P83" t="s">
        <v>218</v>
      </c>
      <c r="Q83" t="str">
        <f t="shared" si="4"/>
        <v>Antigas</v>
      </c>
      <c r="R83">
        <f t="shared" si="5"/>
        <v>-10</v>
      </c>
      <c r="S83" t="s">
        <v>459</v>
      </c>
    </row>
    <row r="84" spans="1:19" x14ac:dyDescent="0.3">
      <c r="A84">
        <v>83</v>
      </c>
      <c r="B84">
        <v>94</v>
      </c>
      <c r="C84" t="s">
        <v>290</v>
      </c>
      <c r="D84" t="s">
        <v>121</v>
      </c>
      <c r="E84" t="str">
        <f t="shared" si="3"/>
        <v>Finland</v>
      </c>
      <c r="F84" t="s">
        <v>34</v>
      </c>
      <c r="G84" t="str">
        <f>VLOOKUP(F84,Planilha2!$A$3:$E$57,3,FALSE)</f>
        <v>Bancos</v>
      </c>
      <c r="H84" t="str">
        <f>VLOOKUP(F84,Planilha2!$A$3:$F$57,6,FALSE)</f>
        <v>Financeiro</v>
      </c>
      <c r="I84" t="s">
        <v>291</v>
      </c>
      <c r="J84">
        <v>0.1</v>
      </c>
      <c r="K84">
        <v>1.4590277777777778</v>
      </c>
      <c r="L84">
        <v>0.5</v>
      </c>
      <c r="M84">
        <v>0.04</v>
      </c>
      <c r="N84">
        <v>0</v>
      </c>
      <c r="O84" t="s">
        <v>276</v>
      </c>
      <c r="P84" t="s">
        <v>292</v>
      </c>
      <c r="Q84" t="str">
        <f t="shared" si="4"/>
        <v>Antigas</v>
      </c>
      <c r="R84">
        <f t="shared" si="5"/>
        <v>11</v>
      </c>
      <c r="S84" t="s">
        <v>458</v>
      </c>
    </row>
    <row r="85" spans="1:19" x14ac:dyDescent="0.3">
      <c r="A85">
        <v>84</v>
      </c>
      <c r="B85">
        <v>70</v>
      </c>
      <c r="C85" t="s">
        <v>293</v>
      </c>
      <c r="D85" t="s">
        <v>161</v>
      </c>
      <c r="E85" t="str">
        <f t="shared" si="3"/>
        <v>Norway</v>
      </c>
      <c r="F85" t="s">
        <v>43</v>
      </c>
      <c r="G85" t="str">
        <f>VLOOKUP(F85,Planilha2!$A$3:$E$57,3,FALSE)</f>
        <v>Químicos</v>
      </c>
      <c r="H85" t="str">
        <f>VLOOKUP(F85,Planilha2!$A$3:$F$57,6,FALSE)</f>
        <v>Materiais</v>
      </c>
      <c r="I85" t="s">
        <v>294</v>
      </c>
      <c r="J85">
        <v>0.17</v>
      </c>
      <c r="K85">
        <v>0.70902777777777781</v>
      </c>
      <c r="L85">
        <v>0.45</v>
      </c>
      <c r="M85">
        <v>0.23</v>
      </c>
      <c r="N85">
        <v>0.03</v>
      </c>
      <c r="O85" t="s">
        <v>276</v>
      </c>
      <c r="P85" t="s">
        <v>20</v>
      </c>
      <c r="Q85" t="str">
        <f t="shared" si="4"/>
        <v>Antigas</v>
      </c>
      <c r="R85">
        <f t="shared" si="5"/>
        <v>-14</v>
      </c>
      <c r="S85" t="s">
        <v>459</v>
      </c>
    </row>
    <row r="86" spans="1:19" x14ac:dyDescent="0.3">
      <c r="A86">
        <v>85</v>
      </c>
      <c r="B86">
        <v>37</v>
      </c>
      <c r="C86" t="s">
        <v>295</v>
      </c>
      <c r="D86" t="s">
        <v>111</v>
      </c>
      <c r="E86" t="str">
        <f t="shared" si="3"/>
        <v>Canada</v>
      </c>
      <c r="F86" t="s">
        <v>196</v>
      </c>
      <c r="G86" t="str">
        <f>VLOOKUP(F86,Planilha2!$A$3:$E$57,3,FALSE)</f>
        <v>Serviços de Telecomunicações Diversificados</v>
      </c>
      <c r="H86" t="str">
        <f>VLOOKUP(F86,Planilha2!$A$3:$F$57,6,FALSE)</f>
        <v>Serviços de Comunicação</v>
      </c>
      <c r="I86" t="s">
        <v>296</v>
      </c>
      <c r="J86">
        <v>0.08</v>
      </c>
      <c r="K86">
        <v>14.084027777777777</v>
      </c>
      <c r="L86">
        <v>0.43</v>
      </c>
      <c r="M86">
        <v>0.26</v>
      </c>
      <c r="N86">
        <v>0.23</v>
      </c>
      <c r="O86" t="s">
        <v>276</v>
      </c>
      <c r="P86" t="s">
        <v>20</v>
      </c>
      <c r="Q86" t="str">
        <f t="shared" si="4"/>
        <v>Antigas</v>
      </c>
      <c r="R86">
        <f t="shared" si="5"/>
        <v>-48</v>
      </c>
      <c r="S86" t="s">
        <v>459</v>
      </c>
    </row>
    <row r="87" spans="1:19" x14ac:dyDescent="0.3">
      <c r="A87">
        <v>86</v>
      </c>
      <c r="B87">
        <v>81</v>
      </c>
      <c r="C87" t="s">
        <v>297</v>
      </c>
      <c r="D87" t="s">
        <v>298</v>
      </c>
      <c r="E87" t="str">
        <f t="shared" si="3"/>
        <v>Germany</v>
      </c>
      <c r="F87" t="s">
        <v>271</v>
      </c>
      <c r="G87" t="str">
        <f>VLOOKUP(F87,Planilha2!$A$3:$E$57,3,FALSE)</f>
        <v>Produtos Pessoais</v>
      </c>
      <c r="H87" t="str">
        <f>VLOOKUP(F87,Planilha2!$A$3:$F$57,6,FALSE)</f>
        <v>Bens de Consumo Duráveis</v>
      </c>
      <c r="I87" t="s">
        <v>299</v>
      </c>
      <c r="J87">
        <v>0.19</v>
      </c>
      <c r="K87">
        <v>5.5006944444444441</v>
      </c>
      <c r="L87">
        <v>0.44</v>
      </c>
      <c r="M87">
        <v>0.21</v>
      </c>
      <c r="N87">
        <v>0.01</v>
      </c>
      <c r="O87" t="s">
        <v>276</v>
      </c>
      <c r="P87" t="s">
        <v>300</v>
      </c>
      <c r="Q87" t="str">
        <f t="shared" si="4"/>
        <v>Antigas</v>
      </c>
      <c r="R87">
        <f t="shared" si="5"/>
        <v>-5</v>
      </c>
      <c r="S87" t="s">
        <v>459</v>
      </c>
    </row>
    <row r="88" spans="1:19" x14ac:dyDescent="0.3">
      <c r="A88">
        <v>87</v>
      </c>
      <c r="C88" t="s">
        <v>301</v>
      </c>
      <c r="D88" t="s">
        <v>55</v>
      </c>
      <c r="E88" t="str">
        <f t="shared" si="3"/>
        <v>U.S.</v>
      </c>
      <c r="F88" t="s">
        <v>302</v>
      </c>
      <c r="G88" t="str">
        <f>VLOOKUP(F88,Planilha2!$A$3:$E$57,3,FALSE)</f>
        <v>Gestão e Desenvolvimento Imobiliário</v>
      </c>
      <c r="H88" t="str">
        <f>VLOOKUP(F88,Planilha2!$A$3:$F$57,6,FALSE)</f>
        <v>Imobiliário</v>
      </c>
      <c r="I88" t="s">
        <v>303</v>
      </c>
      <c r="J88">
        <v>0.03</v>
      </c>
      <c r="K88">
        <v>7.084027777777778</v>
      </c>
      <c r="L88">
        <v>0.27</v>
      </c>
      <c r="M88">
        <v>0.02</v>
      </c>
      <c r="N88">
        <v>0.04</v>
      </c>
      <c r="O88" t="s">
        <v>276</v>
      </c>
      <c r="P88" t="s">
        <v>20</v>
      </c>
      <c r="Q88" t="str">
        <f t="shared" si="4"/>
        <v>Novas</v>
      </c>
      <c r="R88" t="str">
        <f t="shared" si="5"/>
        <v/>
      </c>
      <c r="S88" t="s">
        <v>459</v>
      </c>
    </row>
    <row r="89" spans="1:19" x14ac:dyDescent="0.3">
      <c r="A89">
        <v>88</v>
      </c>
      <c r="C89" t="s">
        <v>304</v>
      </c>
      <c r="D89" t="s">
        <v>229</v>
      </c>
      <c r="E89" t="str">
        <f t="shared" si="3"/>
        <v>Italy</v>
      </c>
      <c r="F89" t="s">
        <v>34</v>
      </c>
      <c r="G89" t="str">
        <f>VLOOKUP(F89,Planilha2!$A$3:$E$57,3,FALSE)</f>
        <v>Bancos</v>
      </c>
      <c r="H89" t="str">
        <f>VLOOKUP(F89,Planilha2!$A$3:$F$57,6,FALSE)</f>
        <v>Financeiro</v>
      </c>
      <c r="I89" t="s">
        <v>305</v>
      </c>
      <c r="J89">
        <v>0.1</v>
      </c>
      <c r="K89">
        <v>2.5006944444444446</v>
      </c>
      <c r="L89">
        <v>0.42</v>
      </c>
      <c r="M89">
        <v>0.1</v>
      </c>
      <c r="N89">
        <v>0</v>
      </c>
      <c r="O89" t="s">
        <v>276</v>
      </c>
      <c r="P89" t="s">
        <v>201</v>
      </c>
      <c r="Q89" t="str">
        <f t="shared" si="4"/>
        <v>Novas</v>
      </c>
      <c r="R89" t="str">
        <f t="shared" si="5"/>
        <v/>
      </c>
      <c r="S89" t="s">
        <v>458</v>
      </c>
    </row>
    <row r="90" spans="1:19" x14ac:dyDescent="0.3">
      <c r="A90">
        <v>89</v>
      </c>
      <c r="B90">
        <v>85</v>
      </c>
      <c r="C90" t="s">
        <v>306</v>
      </c>
      <c r="D90" t="s">
        <v>307</v>
      </c>
      <c r="E90" t="str">
        <f t="shared" si="3"/>
        <v>Germany</v>
      </c>
      <c r="F90" t="s">
        <v>34</v>
      </c>
      <c r="G90" t="str">
        <f>VLOOKUP(F90,Planilha2!$A$3:$E$57,3,FALSE)</f>
        <v>Bancos</v>
      </c>
      <c r="H90" t="str">
        <f>VLOOKUP(F90,Planilha2!$A$3:$F$57,6,FALSE)</f>
        <v>Financeiro</v>
      </c>
      <c r="I90" t="s">
        <v>308</v>
      </c>
      <c r="J90">
        <v>0.16</v>
      </c>
      <c r="K90">
        <v>1.5006944444444446</v>
      </c>
      <c r="L90">
        <v>0.45</v>
      </c>
      <c r="M90">
        <v>0.05</v>
      </c>
      <c r="N90">
        <v>0</v>
      </c>
      <c r="O90" t="s">
        <v>276</v>
      </c>
      <c r="P90" t="s">
        <v>309</v>
      </c>
      <c r="Q90" t="str">
        <f t="shared" si="4"/>
        <v>Antigas</v>
      </c>
      <c r="R90">
        <f t="shared" si="5"/>
        <v>-4</v>
      </c>
      <c r="S90" t="s">
        <v>458</v>
      </c>
    </row>
    <row r="91" spans="1:19" x14ac:dyDescent="0.3">
      <c r="A91">
        <v>90</v>
      </c>
      <c r="B91">
        <v>71</v>
      </c>
      <c r="C91" t="s">
        <v>310</v>
      </c>
      <c r="D91" t="s">
        <v>174</v>
      </c>
      <c r="E91" t="str">
        <f t="shared" si="3"/>
        <v>France</v>
      </c>
      <c r="F91" t="s">
        <v>34</v>
      </c>
      <c r="G91" t="str">
        <f>VLOOKUP(F91,Planilha2!$A$3:$E$57,3,FALSE)</f>
        <v>Bancos</v>
      </c>
      <c r="H91" t="str">
        <f>VLOOKUP(F91,Planilha2!$A$3:$F$57,6,FALSE)</f>
        <v>Financeiro</v>
      </c>
      <c r="I91" t="s">
        <v>311</v>
      </c>
      <c r="J91">
        <v>0.13</v>
      </c>
      <c r="K91">
        <v>2.2923611111111111</v>
      </c>
      <c r="L91">
        <v>0.53</v>
      </c>
      <c r="M91">
        <v>0.08</v>
      </c>
      <c r="N91">
        <v>0</v>
      </c>
      <c r="O91" t="s">
        <v>276</v>
      </c>
      <c r="P91" t="s">
        <v>312</v>
      </c>
      <c r="Q91" t="str">
        <f t="shared" si="4"/>
        <v>Antigas</v>
      </c>
      <c r="R91">
        <f t="shared" si="5"/>
        <v>-19</v>
      </c>
      <c r="S91" t="s">
        <v>458</v>
      </c>
    </row>
    <row r="92" spans="1:19" x14ac:dyDescent="0.3">
      <c r="A92">
        <v>91</v>
      </c>
      <c r="C92" t="s">
        <v>313</v>
      </c>
      <c r="D92" t="s">
        <v>314</v>
      </c>
      <c r="E92" t="str">
        <f t="shared" si="3"/>
        <v>Italy</v>
      </c>
      <c r="F92" t="s">
        <v>148</v>
      </c>
      <c r="G92" t="str">
        <f>VLOOKUP(F92,Planilha2!$A$3:$E$57,3,FALSE)</f>
        <v>Seguros</v>
      </c>
      <c r="H92" t="str">
        <f>VLOOKUP(F92,Planilha2!$A$3:$F$57,6,FALSE)</f>
        <v>Financeiro</v>
      </c>
      <c r="I92" t="s">
        <v>315</v>
      </c>
      <c r="J92">
        <v>0.25</v>
      </c>
      <c r="K92">
        <v>3.0006944444444446</v>
      </c>
      <c r="L92">
        <v>0.46</v>
      </c>
      <c r="M92">
        <v>0.03</v>
      </c>
      <c r="N92">
        <v>0</v>
      </c>
      <c r="O92" t="s">
        <v>276</v>
      </c>
      <c r="P92" t="s">
        <v>150</v>
      </c>
      <c r="Q92" t="str">
        <f t="shared" si="4"/>
        <v>Novas</v>
      </c>
      <c r="R92" t="str">
        <f t="shared" si="5"/>
        <v/>
      </c>
      <c r="S92" t="s">
        <v>458</v>
      </c>
    </row>
    <row r="93" spans="1:19" x14ac:dyDescent="0.3">
      <c r="A93">
        <v>92</v>
      </c>
      <c r="B93">
        <v>78</v>
      </c>
      <c r="C93" t="s">
        <v>316</v>
      </c>
      <c r="D93" t="s">
        <v>111</v>
      </c>
      <c r="E93" t="str">
        <f t="shared" si="3"/>
        <v>Canada</v>
      </c>
      <c r="F93" t="s">
        <v>317</v>
      </c>
      <c r="G93" t="str">
        <f>VLOOKUP(F93,Planilha2!$A$3:$E$57,3,FALSE)</f>
        <v>Metais e Mineração</v>
      </c>
      <c r="H93" t="str">
        <f>VLOOKUP(F93,Planilha2!$A$3:$F$57,6,FALSE)</f>
        <v>Materiais</v>
      </c>
      <c r="I93" t="s">
        <v>318</v>
      </c>
      <c r="J93">
        <v>0.13</v>
      </c>
      <c r="K93">
        <v>3.2923611111111111</v>
      </c>
      <c r="L93">
        <v>0.28999999999999998</v>
      </c>
      <c r="M93">
        <v>0.19</v>
      </c>
      <c r="N93">
        <v>0.28000000000000003</v>
      </c>
      <c r="O93" t="s">
        <v>276</v>
      </c>
      <c r="Q93" t="str">
        <f t="shared" si="4"/>
        <v>Antigas</v>
      </c>
      <c r="R93">
        <f t="shared" si="5"/>
        <v>-14</v>
      </c>
      <c r="S93" t="s">
        <v>458</v>
      </c>
    </row>
    <row r="94" spans="1:19" x14ac:dyDescent="0.3">
      <c r="A94">
        <v>93</v>
      </c>
      <c r="B94">
        <v>27</v>
      </c>
      <c r="C94" t="s">
        <v>319</v>
      </c>
      <c r="D94" t="s">
        <v>158</v>
      </c>
      <c r="E94" t="str">
        <f t="shared" si="3"/>
        <v>China</v>
      </c>
      <c r="F94" t="s">
        <v>43</v>
      </c>
      <c r="G94" t="str">
        <f>VLOOKUP(F94,Planilha2!$A$3:$E$57,3,FALSE)</f>
        <v>Químicos</v>
      </c>
      <c r="H94" t="str">
        <f>VLOOKUP(F94,Planilha2!$A$3:$F$57,6,FALSE)</f>
        <v>Materiais</v>
      </c>
      <c r="I94" t="s">
        <v>320</v>
      </c>
      <c r="J94">
        <v>0.14000000000000001</v>
      </c>
      <c r="K94">
        <v>2.9173611111111111</v>
      </c>
      <c r="L94">
        <v>0.18</v>
      </c>
      <c r="M94">
        <v>0.46</v>
      </c>
      <c r="N94">
        <v>0.04</v>
      </c>
      <c r="O94" t="s">
        <v>276</v>
      </c>
      <c r="Q94" t="str">
        <f t="shared" si="4"/>
        <v>Antigas</v>
      </c>
      <c r="R94">
        <f t="shared" si="5"/>
        <v>-66</v>
      </c>
      <c r="S94" t="s">
        <v>458</v>
      </c>
    </row>
    <row r="95" spans="1:19" x14ac:dyDescent="0.3">
      <c r="A95">
        <v>94</v>
      </c>
      <c r="C95" t="s">
        <v>321</v>
      </c>
      <c r="D95" t="s">
        <v>168</v>
      </c>
      <c r="E95" t="str">
        <f t="shared" si="3"/>
        <v>China</v>
      </c>
      <c r="F95" t="s">
        <v>34</v>
      </c>
      <c r="G95" t="str">
        <f>VLOOKUP(F95,Planilha2!$A$3:$E$57,3,FALSE)</f>
        <v>Bancos</v>
      </c>
      <c r="H95" t="str">
        <f>VLOOKUP(F95,Planilha2!$A$3:$F$57,6,FALSE)</f>
        <v>Financeiro</v>
      </c>
      <c r="I95" t="s">
        <v>322</v>
      </c>
      <c r="J95">
        <v>0.13</v>
      </c>
      <c r="K95">
        <v>0.1673611111111111</v>
      </c>
      <c r="L95">
        <v>0.15</v>
      </c>
      <c r="M95">
        <v>0.17</v>
      </c>
      <c r="N95">
        <v>0</v>
      </c>
      <c r="O95" t="s">
        <v>276</v>
      </c>
      <c r="Q95" t="str">
        <f t="shared" si="4"/>
        <v>Novas</v>
      </c>
      <c r="R95" t="str">
        <f t="shared" si="5"/>
        <v/>
      </c>
      <c r="S95" t="s">
        <v>458</v>
      </c>
    </row>
    <row r="96" spans="1:19" x14ac:dyDescent="0.3">
      <c r="A96">
        <v>95</v>
      </c>
      <c r="B96">
        <v>97</v>
      </c>
      <c r="C96" t="s">
        <v>323</v>
      </c>
      <c r="D96" t="s">
        <v>324</v>
      </c>
      <c r="E96" t="str">
        <f t="shared" si="3"/>
        <v>U.K.</v>
      </c>
      <c r="F96" t="s">
        <v>141</v>
      </c>
      <c r="G96" t="str">
        <f>VLOOKUP(F96,Planilha2!$A$3:$E$57,3,FALSE)</f>
        <v>Farmacêuticos</v>
      </c>
      <c r="H96" t="str">
        <f>VLOOKUP(F96,Planilha2!$A$3:$F$57,6,FALSE)</f>
        <v>Saúde</v>
      </c>
      <c r="I96" t="s">
        <v>325</v>
      </c>
      <c r="J96">
        <v>0.15</v>
      </c>
      <c r="K96">
        <v>4.6256944444444441</v>
      </c>
      <c r="L96">
        <v>0.38</v>
      </c>
      <c r="M96">
        <v>0.13</v>
      </c>
      <c r="N96">
        <v>0</v>
      </c>
      <c r="Q96" t="str">
        <f t="shared" si="4"/>
        <v>Antigas</v>
      </c>
      <c r="R96">
        <f t="shared" si="5"/>
        <v>2</v>
      </c>
      <c r="S96" t="s">
        <v>458</v>
      </c>
    </row>
    <row r="97" spans="1:19" x14ac:dyDescent="0.3">
      <c r="A97">
        <v>96</v>
      </c>
      <c r="B97">
        <v>92</v>
      </c>
      <c r="C97" t="s">
        <v>326</v>
      </c>
      <c r="D97" t="s">
        <v>327</v>
      </c>
      <c r="E97" t="str">
        <f t="shared" si="3"/>
        <v>Canada</v>
      </c>
      <c r="F97" t="s">
        <v>112</v>
      </c>
      <c r="G97" t="str">
        <f>VLOOKUP(F97,Planilha2!$A$3:$E$57,3,FALSE)</f>
        <v>Metais e Mineração</v>
      </c>
      <c r="H97" t="str">
        <f>VLOOKUP(F97,Planilha2!$A$3:$F$57,6,FALSE)</f>
        <v>Financeiro</v>
      </c>
      <c r="I97" t="s">
        <v>328</v>
      </c>
      <c r="J97">
        <v>0.17</v>
      </c>
      <c r="K97">
        <v>2.0423611111111111</v>
      </c>
      <c r="L97">
        <v>0.33</v>
      </c>
      <c r="M97">
        <v>0.03</v>
      </c>
      <c r="N97">
        <v>0</v>
      </c>
      <c r="O97" t="s">
        <v>329</v>
      </c>
      <c r="P97" t="s">
        <v>330</v>
      </c>
      <c r="Q97" t="str">
        <f t="shared" si="4"/>
        <v>Antigas</v>
      </c>
      <c r="R97">
        <f t="shared" si="5"/>
        <v>-4</v>
      </c>
      <c r="S97" t="s">
        <v>458</v>
      </c>
    </row>
    <row r="98" spans="1:19" x14ac:dyDescent="0.3">
      <c r="A98">
        <v>97</v>
      </c>
      <c r="C98" t="s">
        <v>331</v>
      </c>
      <c r="D98" t="s">
        <v>332</v>
      </c>
      <c r="E98" t="str">
        <f t="shared" si="3"/>
        <v>France</v>
      </c>
      <c r="F98" t="s">
        <v>279</v>
      </c>
      <c r="G98" t="str">
        <f>VLOOKUP(F98,Planilha2!$A$3:$E$57,3,FALSE)</f>
        <v>Equipamentos e Suprimentos para Saúde</v>
      </c>
      <c r="H98" t="str">
        <f>VLOOKUP(F98,Planilha2!$A$3:$F$57,6,FALSE)</f>
        <v>Saúde</v>
      </c>
      <c r="I98" t="s">
        <v>333</v>
      </c>
      <c r="J98">
        <v>0.18</v>
      </c>
      <c r="K98">
        <v>0.75069444444444444</v>
      </c>
      <c r="L98">
        <v>0.44</v>
      </c>
      <c r="M98">
        <v>0.06</v>
      </c>
      <c r="N98">
        <v>0</v>
      </c>
      <c r="O98" t="s">
        <v>329</v>
      </c>
      <c r="P98" t="s">
        <v>53</v>
      </c>
      <c r="Q98" t="str">
        <f t="shared" si="4"/>
        <v>Novas</v>
      </c>
      <c r="R98" t="str">
        <f t="shared" si="5"/>
        <v/>
      </c>
      <c r="S98" t="s">
        <v>459</v>
      </c>
    </row>
    <row r="99" spans="1:19" x14ac:dyDescent="0.3">
      <c r="A99">
        <v>98</v>
      </c>
      <c r="C99" t="s">
        <v>334</v>
      </c>
      <c r="D99" t="s">
        <v>131</v>
      </c>
      <c r="E99" t="str">
        <f t="shared" si="3"/>
        <v>Canada</v>
      </c>
      <c r="F99" t="s">
        <v>148</v>
      </c>
      <c r="G99" t="str">
        <f>VLOOKUP(F99,Planilha2!$A$3:$E$57,3,FALSE)</f>
        <v>Seguros</v>
      </c>
      <c r="H99" t="str">
        <f>VLOOKUP(F99,Planilha2!$A$3:$F$57,6,FALSE)</f>
        <v>Financeiro</v>
      </c>
      <c r="I99" t="s">
        <v>335</v>
      </c>
      <c r="J99">
        <v>0.11</v>
      </c>
      <c r="K99">
        <v>6.459027777777778</v>
      </c>
      <c r="L99">
        <v>0.57999999999999996</v>
      </c>
      <c r="M99">
        <v>0.06</v>
      </c>
      <c r="N99">
        <v>0</v>
      </c>
      <c r="O99" t="s">
        <v>329</v>
      </c>
      <c r="P99" t="s">
        <v>20</v>
      </c>
      <c r="Q99" t="str">
        <f t="shared" si="4"/>
        <v>Novas</v>
      </c>
      <c r="R99" t="str">
        <f t="shared" si="5"/>
        <v/>
      </c>
      <c r="S99" t="s">
        <v>459</v>
      </c>
    </row>
    <row r="100" spans="1:19" x14ac:dyDescent="0.3">
      <c r="A100">
        <v>99</v>
      </c>
      <c r="B100">
        <v>57</v>
      </c>
      <c r="C100" t="s">
        <v>336</v>
      </c>
      <c r="D100" t="s">
        <v>158</v>
      </c>
      <c r="E100" t="str">
        <f t="shared" si="3"/>
        <v>China</v>
      </c>
      <c r="F100" t="s">
        <v>95</v>
      </c>
      <c r="G100" t="s">
        <v>423</v>
      </c>
      <c r="H100" t="s">
        <v>423</v>
      </c>
      <c r="I100" t="s">
        <v>337</v>
      </c>
      <c r="J100">
        <v>0.2</v>
      </c>
      <c r="K100">
        <v>2.0840277777777776</v>
      </c>
      <c r="L100">
        <v>0.08</v>
      </c>
      <c r="M100">
        <v>0.5</v>
      </c>
      <c r="N100">
        <v>0.12</v>
      </c>
      <c r="O100" t="s">
        <v>329</v>
      </c>
      <c r="P100" t="s">
        <v>20</v>
      </c>
      <c r="Q100" t="str">
        <f t="shared" si="4"/>
        <v>Antigas</v>
      </c>
      <c r="R100">
        <f t="shared" si="5"/>
        <v>-42</v>
      </c>
      <c r="S100" t="s">
        <v>459</v>
      </c>
    </row>
    <row r="101" spans="1:19" x14ac:dyDescent="0.3">
      <c r="A101">
        <v>100</v>
      </c>
      <c r="C101" t="s">
        <v>338</v>
      </c>
      <c r="D101" t="s">
        <v>339</v>
      </c>
      <c r="E101" t="str">
        <f t="shared" si="3"/>
        <v>Japan</v>
      </c>
      <c r="F101" t="s">
        <v>340</v>
      </c>
      <c r="G101" t="str">
        <f>VLOOKUP(F101,Planilha2!$A$3:$E$57,3,FALSE)</f>
        <v>Equipamentos e Suprimentos para Saúde</v>
      </c>
      <c r="H101" t="str">
        <f>VLOOKUP(F101,Planilha2!$A$3:$F$57,6,FALSE)</f>
        <v>Saúde</v>
      </c>
      <c r="I101" t="s">
        <v>341</v>
      </c>
      <c r="J101">
        <v>0.2</v>
      </c>
      <c r="K101">
        <v>0.91736111111111107</v>
      </c>
      <c r="L101">
        <v>0.08</v>
      </c>
      <c r="M101">
        <v>0.37</v>
      </c>
      <c r="N101">
        <v>0</v>
      </c>
      <c r="O101" t="s">
        <v>329</v>
      </c>
      <c r="P101" t="s">
        <v>53</v>
      </c>
      <c r="Q101" t="str">
        <f t="shared" si="4"/>
        <v>Novas</v>
      </c>
      <c r="R101" t="str">
        <f t="shared" si="5"/>
        <v/>
      </c>
      <c r="S101" t="s">
        <v>459</v>
      </c>
    </row>
  </sheetData>
  <autoFilter ref="A1:S101" xr:uid="{C63EE1FF-EB5E-4873-A32D-68EA605CC14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7517-E789-4028-A373-AE5B40C733F0}">
  <dimension ref="A2:F57"/>
  <sheetViews>
    <sheetView tabSelected="1" topLeftCell="A42" workbookViewId="0">
      <selection activeCell="C27" sqref="C27"/>
    </sheetView>
  </sheetViews>
  <sheetFormatPr defaultRowHeight="14.4" x14ac:dyDescent="0.3"/>
  <cols>
    <col min="1" max="1" width="46.88671875" bestFit="1" customWidth="1"/>
    <col min="2" max="3" width="47.88671875" bestFit="1" customWidth="1"/>
    <col min="4" max="4" width="21.109375" bestFit="1" customWidth="1"/>
    <col min="5" max="5" width="26.77734375" bestFit="1" customWidth="1"/>
  </cols>
  <sheetData>
    <row r="2" spans="1:6" x14ac:dyDescent="0.3">
      <c r="A2" t="s">
        <v>452</v>
      </c>
      <c r="B2" t="s">
        <v>346</v>
      </c>
      <c r="C2" t="s">
        <v>347</v>
      </c>
      <c r="D2" t="s">
        <v>348</v>
      </c>
      <c r="E2" t="s">
        <v>349</v>
      </c>
      <c r="F2" t="s">
        <v>350</v>
      </c>
    </row>
    <row r="3" spans="1:6" x14ac:dyDescent="0.3">
      <c r="A3" t="s">
        <v>453</v>
      </c>
      <c r="B3" t="s">
        <v>351</v>
      </c>
      <c r="C3" t="s">
        <v>399</v>
      </c>
      <c r="D3" t="s">
        <v>400</v>
      </c>
      <c r="E3" t="s">
        <v>352</v>
      </c>
      <c r="F3" t="s">
        <v>401</v>
      </c>
    </row>
    <row r="4" spans="1:6" x14ac:dyDescent="0.3">
      <c r="A4" t="s">
        <v>17</v>
      </c>
      <c r="B4" t="s">
        <v>353</v>
      </c>
      <c r="C4" t="s">
        <v>402</v>
      </c>
      <c r="D4" t="s">
        <v>403</v>
      </c>
      <c r="E4" t="s">
        <v>354</v>
      </c>
      <c r="F4" t="s">
        <v>404</v>
      </c>
    </row>
    <row r="5" spans="1:6" x14ac:dyDescent="0.3">
      <c r="A5" t="s">
        <v>23</v>
      </c>
      <c r="B5" t="s">
        <v>355</v>
      </c>
      <c r="C5" t="s">
        <v>405</v>
      </c>
      <c r="D5" t="s">
        <v>406</v>
      </c>
      <c r="E5" t="s">
        <v>354</v>
      </c>
      <c r="F5" t="s">
        <v>404</v>
      </c>
    </row>
    <row r="6" spans="1:6" x14ac:dyDescent="0.3">
      <c r="A6" t="s">
        <v>27</v>
      </c>
      <c r="B6" t="s">
        <v>356</v>
      </c>
      <c r="C6" t="s">
        <v>407</v>
      </c>
      <c r="D6" t="s">
        <v>406</v>
      </c>
      <c r="E6" t="s">
        <v>354</v>
      </c>
      <c r="F6" t="s">
        <v>404</v>
      </c>
    </row>
    <row r="7" spans="1:6" x14ac:dyDescent="0.3">
      <c r="A7" t="s">
        <v>34</v>
      </c>
      <c r="B7" t="s">
        <v>34</v>
      </c>
      <c r="C7" t="s">
        <v>408</v>
      </c>
      <c r="D7" t="s">
        <v>403</v>
      </c>
      <c r="E7" t="s">
        <v>357</v>
      </c>
      <c r="F7" t="s">
        <v>409</v>
      </c>
    </row>
    <row r="8" spans="1:6" x14ac:dyDescent="0.3">
      <c r="A8" t="s">
        <v>39</v>
      </c>
      <c r="B8" t="s">
        <v>355</v>
      </c>
      <c r="C8" t="s">
        <v>405</v>
      </c>
      <c r="D8" t="s">
        <v>406</v>
      </c>
      <c r="E8" t="s">
        <v>354</v>
      </c>
      <c r="F8" t="s">
        <v>404</v>
      </c>
    </row>
    <row r="9" spans="1:6" x14ac:dyDescent="0.3">
      <c r="A9" t="s">
        <v>43</v>
      </c>
      <c r="B9" t="s">
        <v>358</v>
      </c>
      <c r="C9" t="s">
        <v>410</v>
      </c>
      <c r="D9" t="s">
        <v>406</v>
      </c>
      <c r="E9" t="s">
        <v>352</v>
      </c>
      <c r="F9" t="s">
        <v>401</v>
      </c>
    </row>
    <row r="10" spans="1:6" x14ac:dyDescent="0.3">
      <c r="A10" t="s">
        <v>47</v>
      </c>
      <c r="B10" t="s">
        <v>359</v>
      </c>
      <c r="C10" t="s">
        <v>411</v>
      </c>
      <c r="D10" t="s">
        <v>406</v>
      </c>
      <c r="E10" t="s">
        <v>354</v>
      </c>
      <c r="F10" t="s">
        <v>404</v>
      </c>
    </row>
    <row r="11" spans="1:6" x14ac:dyDescent="0.3">
      <c r="A11" t="s">
        <v>51</v>
      </c>
      <c r="B11" t="s">
        <v>360</v>
      </c>
      <c r="C11" t="s">
        <v>460</v>
      </c>
      <c r="D11" t="s">
        <v>406</v>
      </c>
      <c r="E11" t="s">
        <v>361</v>
      </c>
      <c r="F11" t="s">
        <v>412</v>
      </c>
    </row>
    <row r="12" spans="1:6" x14ac:dyDescent="0.3">
      <c r="A12" t="s">
        <v>56</v>
      </c>
      <c r="B12" t="s">
        <v>362</v>
      </c>
      <c r="C12" t="s">
        <v>362</v>
      </c>
      <c r="D12" t="s">
        <v>403</v>
      </c>
      <c r="E12" t="s">
        <v>361</v>
      </c>
      <c r="F12" t="s">
        <v>412</v>
      </c>
    </row>
    <row r="13" spans="1:6" x14ac:dyDescent="0.3">
      <c r="A13" t="s">
        <v>453</v>
      </c>
      <c r="B13" t="s">
        <v>353</v>
      </c>
      <c r="C13" t="s">
        <v>402</v>
      </c>
      <c r="D13" t="s">
        <v>403</v>
      </c>
      <c r="E13" t="s">
        <v>354</v>
      </c>
      <c r="F13" t="s">
        <v>404</v>
      </c>
    </row>
    <row r="14" spans="1:6" x14ac:dyDescent="0.3">
      <c r="A14" t="s">
        <v>454</v>
      </c>
      <c r="B14" t="s">
        <v>363</v>
      </c>
      <c r="C14" t="s">
        <v>413</v>
      </c>
      <c r="D14" t="s">
        <v>406</v>
      </c>
      <c r="E14" t="s">
        <v>361</v>
      </c>
      <c r="F14" t="s">
        <v>412</v>
      </c>
    </row>
    <row r="15" spans="1:6" x14ac:dyDescent="0.3">
      <c r="A15" t="s">
        <v>51</v>
      </c>
      <c r="B15" t="s">
        <v>355</v>
      </c>
      <c r="C15" t="s">
        <v>405</v>
      </c>
      <c r="D15" t="s">
        <v>406</v>
      </c>
      <c r="E15" t="s">
        <v>354</v>
      </c>
      <c r="F15" t="s">
        <v>404</v>
      </c>
    </row>
    <row r="16" spans="1:6" x14ac:dyDescent="0.3">
      <c r="A16" t="s">
        <v>455</v>
      </c>
      <c r="B16" t="s">
        <v>364</v>
      </c>
      <c r="C16" t="s">
        <v>414</v>
      </c>
      <c r="D16" t="s">
        <v>415</v>
      </c>
      <c r="E16" t="s">
        <v>365</v>
      </c>
      <c r="F16" t="s">
        <v>416</v>
      </c>
    </row>
    <row r="17" spans="1:6" x14ac:dyDescent="0.3">
      <c r="A17" t="s">
        <v>81</v>
      </c>
      <c r="B17" t="s">
        <v>366</v>
      </c>
      <c r="C17" t="s">
        <v>417</v>
      </c>
      <c r="D17" t="s">
        <v>406</v>
      </c>
      <c r="E17" t="s">
        <v>354</v>
      </c>
      <c r="F17" t="s">
        <v>404</v>
      </c>
    </row>
    <row r="18" spans="1:6" x14ac:dyDescent="0.3">
      <c r="A18" t="s">
        <v>85</v>
      </c>
      <c r="B18" t="s">
        <v>367</v>
      </c>
      <c r="C18" t="s">
        <v>418</v>
      </c>
      <c r="D18" t="s">
        <v>400</v>
      </c>
      <c r="E18" t="s">
        <v>368</v>
      </c>
      <c r="F18" t="s">
        <v>419</v>
      </c>
    </row>
    <row r="19" spans="1:6" x14ac:dyDescent="0.3">
      <c r="A19" t="s">
        <v>81</v>
      </c>
      <c r="B19" t="s">
        <v>369</v>
      </c>
      <c r="C19" t="s">
        <v>420</v>
      </c>
      <c r="D19" t="s">
        <v>406</v>
      </c>
      <c r="E19" t="s">
        <v>370</v>
      </c>
      <c r="F19" t="s">
        <v>421</v>
      </c>
    </row>
    <row r="20" spans="1:6" x14ac:dyDescent="0.3">
      <c r="A20" t="s">
        <v>302</v>
      </c>
      <c r="B20" t="s">
        <v>371</v>
      </c>
      <c r="C20" t="s">
        <v>422</v>
      </c>
      <c r="D20" t="s">
        <v>403</v>
      </c>
      <c r="E20" t="s">
        <v>372</v>
      </c>
      <c r="F20" t="s">
        <v>423</v>
      </c>
    </row>
    <row r="21" spans="1:6" x14ac:dyDescent="0.3">
      <c r="A21" t="s">
        <v>99</v>
      </c>
      <c r="B21" t="s">
        <v>373</v>
      </c>
      <c r="C21" t="s">
        <v>424</v>
      </c>
      <c r="D21" t="s">
        <v>406</v>
      </c>
      <c r="E21" t="s">
        <v>354</v>
      </c>
      <c r="F21" t="s">
        <v>404</v>
      </c>
    </row>
    <row r="22" spans="1:6" x14ac:dyDescent="0.3">
      <c r="A22" t="s">
        <v>103</v>
      </c>
      <c r="B22" t="s">
        <v>374</v>
      </c>
      <c r="C22" t="s">
        <v>425</v>
      </c>
      <c r="D22" t="s">
        <v>403</v>
      </c>
      <c r="E22" t="s">
        <v>365</v>
      </c>
      <c r="F22" t="s">
        <v>416</v>
      </c>
    </row>
    <row r="23" spans="1:6" x14ac:dyDescent="0.3">
      <c r="A23" t="s">
        <v>107</v>
      </c>
      <c r="B23" t="s">
        <v>375</v>
      </c>
      <c r="C23" t="s">
        <v>426</v>
      </c>
      <c r="D23" t="s">
        <v>406</v>
      </c>
      <c r="E23" t="s">
        <v>370</v>
      </c>
      <c r="F23" t="s">
        <v>421</v>
      </c>
    </row>
    <row r="24" spans="1:6" x14ac:dyDescent="0.3">
      <c r="A24" t="s">
        <v>112</v>
      </c>
      <c r="B24" t="s">
        <v>351</v>
      </c>
      <c r="C24" t="s">
        <v>399</v>
      </c>
      <c r="D24" t="s">
        <v>400</v>
      </c>
      <c r="E24" t="s">
        <v>357</v>
      </c>
      <c r="F24" t="s">
        <v>409</v>
      </c>
    </row>
    <row r="25" spans="1:6" x14ac:dyDescent="0.3">
      <c r="A25" t="s">
        <v>455</v>
      </c>
      <c r="B25" t="s">
        <v>376</v>
      </c>
      <c r="C25" t="s">
        <v>427</v>
      </c>
      <c r="D25" t="s">
        <v>400</v>
      </c>
      <c r="E25" t="s">
        <v>365</v>
      </c>
      <c r="F25" t="s">
        <v>416</v>
      </c>
    </row>
    <row r="26" spans="1:6" x14ac:dyDescent="0.3">
      <c r="A26" t="s">
        <v>122</v>
      </c>
      <c r="B26" t="s">
        <v>377</v>
      </c>
      <c r="C26" t="s">
        <v>428</v>
      </c>
      <c r="D26" t="s">
        <v>403</v>
      </c>
      <c r="E26" t="s">
        <v>378</v>
      </c>
      <c r="F26" t="s">
        <v>429</v>
      </c>
    </row>
    <row r="27" spans="1:6" x14ac:dyDescent="0.3">
      <c r="A27" t="s">
        <v>132</v>
      </c>
      <c r="B27" t="s">
        <v>364</v>
      </c>
      <c r="C27" t="s">
        <v>414</v>
      </c>
      <c r="D27" t="s">
        <v>415</v>
      </c>
      <c r="E27" t="s">
        <v>365</v>
      </c>
      <c r="F27" t="s">
        <v>416</v>
      </c>
    </row>
    <row r="28" spans="1:6" x14ac:dyDescent="0.3">
      <c r="A28" t="s">
        <v>39</v>
      </c>
      <c r="B28" t="s">
        <v>366</v>
      </c>
      <c r="C28" t="s">
        <v>417</v>
      </c>
      <c r="D28" t="s">
        <v>406</v>
      </c>
      <c r="E28" t="s">
        <v>354</v>
      </c>
      <c r="F28" t="s">
        <v>404</v>
      </c>
    </row>
    <row r="29" spans="1:6" x14ac:dyDescent="0.3">
      <c r="A29" t="s">
        <v>141</v>
      </c>
      <c r="B29" t="s">
        <v>379</v>
      </c>
      <c r="C29" t="s">
        <v>430</v>
      </c>
      <c r="D29" t="s">
        <v>406</v>
      </c>
      <c r="E29" t="s">
        <v>380</v>
      </c>
      <c r="F29" t="s">
        <v>431</v>
      </c>
    </row>
    <row r="30" spans="1:6" x14ac:dyDescent="0.3">
      <c r="A30" t="s">
        <v>148</v>
      </c>
      <c r="B30" t="s">
        <v>381</v>
      </c>
      <c r="C30" t="s">
        <v>432</v>
      </c>
      <c r="D30" t="s">
        <v>403</v>
      </c>
      <c r="E30" t="s">
        <v>357</v>
      </c>
      <c r="F30" t="s">
        <v>409</v>
      </c>
    </row>
    <row r="31" spans="1:6" x14ac:dyDescent="0.3">
      <c r="A31" t="s">
        <v>153</v>
      </c>
      <c r="B31" t="s">
        <v>382</v>
      </c>
      <c r="C31" t="s">
        <v>433</v>
      </c>
      <c r="D31" t="s">
        <v>406</v>
      </c>
      <c r="E31" t="s">
        <v>352</v>
      </c>
      <c r="F31" t="s">
        <v>401</v>
      </c>
    </row>
    <row r="32" spans="1:6" x14ac:dyDescent="0.3">
      <c r="A32" t="s">
        <v>162</v>
      </c>
      <c r="B32" t="s">
        <v>383</v>
      </c>
      <c r="C32" t="s">
        <v>434</v>
      </c>
      <c r="D32" t="s">
        <v>403</v>
      </c>
      <c r="E32" t="s">
        <v>361</v>
      </c>
      <c r="F32" t="s">
        <v>412</v>
      </c>
    </row>
    <row r="33" spans="1:6" x14ac:dyDescent="0.3">
      <c r="A33" t="s">
        <v>81</v>
      </c>
      <c r="B33" t="s">
        <v>375</v>
      </c>
      <c r="C33" t="s">
        <v>426</v>
      </c>
      <c r="D33" t="s">
        <v>406</v>
      </c>
      <c r="E33" t="s">
        <v>370</v>
      </c>
      <c r="F33" t="s">
        <v>421</v>
      </c>
    </row>
    <row r="34" spans="1:6" x14ac:dyDescent="0.3">
      <c r="A34" t="s">
        <v>175</v>
      </c>
      <c r="B34" t="s">
        <v>384</v>
      </c>
      <c r="C34" t="s">
        <v>435</v>
      </c>
      <c r="D34" t="s">
        <v>406</v>
      </c>
      <c r="E34" t="s">
        <v>370</v>
      </c>
      <c r="F34" t="s">
        <v>421</v>
      </c>
    </row>
    <row r="35" spans="1:6" x14ac:dyDescent="0.3">
      <c r="A35" t="s">
        <v>183</v>
      </c>
      <c r="B35" t="s">
        <v>358</v>
      </c>
      <c r="C35" t="s">
        <v>410</v>
      </c>
      <c r="D35" t="s">
        <v>406</v>
      </c>
      <c r="E35" t="s">
        <v>352</v>
      </c>
      <c r="F35" t="s">
        <v>401</v>
      </c>
    </row>
    <row r="36" spans="1:6" x14ac:dyDescent="0.3">
      <c r="A36" t="s">
        <v>43</v>
      </c>
      <c r="B36" t="s">
        <v>385</v>
      </c>
      <c r="C36" t="s">
        <v>436</v>
      </c>
      <c r="D36" t="s">
        <v>406</v>
      </c>
      <c r="E36" t="s">
        <v>378</v>
      </c>
      <c r="F36" t="s">
        <v>429</v>
      </c>
    </row>
    <row r="37" spans="1:6" x14ac:dyDescent="0.3">
      <c r="A37" t="s">
        <v>196</v>
      </c>
      <c r="B37" t="s">
        <v>386</v>
      </c>
      <c r="C37" t="s">
        <v>437</v>
      </c>
      <c r="D37" t="s">
        <v>403</v>
      </c>
      <c r="E37" t="s">
        <v>387</v>
      </c>
      <c r="F37" t="s">
        <v>438</v>
      </c>
    </row>
    <row r="38" spans="1:6" x14ac:dyDescent="0.3">
      <c r="A38" t="s">
        <v>34</v>
      </c>
      <c r="B38" t="s">
        <v>388</v>
      </c>
      <c r="C38" t="s">
        <v>439</v>
      </c>
      <c r="D38" t="s">
        <v>403</v>
      </c>
      <c r="E38" t="s">
        <v>357</v>
      </c>
      <c r="F38" t="s">
        <v>409</v>
      </c>
    </row>
    <row r="39" spans="1:6" x14ac:dyDescent="0.3">
      <c r="A39" t="s">
        <v>207</v>
      </c>
      <c r="B39" t="s">
        <v>384</v>
      </c>
      <c r="C39" t="s">
        <v>435</v>
      </c>
      <c r="D39" t="s">
        <v>406</v>
      </c>
      <c r="E39" t="s">
        <v>370</v>
      </c>
      <c r="F39" t="s">
        <v>421</v>
      </c>
    </row>
    <row r="40" spans="1:6" x14ac:dyDescent="0.3">
      <c r="A40" t="s">
        <v>51</v>
      </c>
      <c r="B40" t="s">
        <v>389</v>
      </c>
      <c r="C40" t="s">
        <v>440</v>
      </c>
      <c r="D40" t="s">
        <v>406</v>
      </c>
      <c r="E40" t="s">
        <v>361</v>
      </c>
      <c r="F40" t="s">
        <v>412</v>
      </c>
    </row>
    <row r="41" spans="1:6" x14ac:dyDescent="0.3">
      <c r="A41" t="s">
        <v>141</v>
      </c>
      <c r="B41" t="s">
        <v>358</v>
      </c>
      <c r="C41" t="s">
        <v>410</v>
      </c>
      <c r="D41" t="s">
        <v>406</v>
      </c>
      <c r="E41" t="s">
        <v>352</v>
      </c>
      <c r="F41" t="s">
        <v>401</v>
      </c>
    </row>
    <row r="42" spans="1:6" x14ac:dyDescent="0.3">
      <c r="A42" t="s">
        <v>226</v>
      </c>
      <c r="B42" t="s">
        <v>390</v>
      </c>
      <c r="C42" t="s">
        <v>441</v>
      </c>
      <c r="D42" t="s">
        <v>406</v>
      </c>
      <c r="E42" t="s">
        <v>370</v>
      </c>
      <c r="F42" t="s">
        <v>421</v>
      </c>
    </row>
    <row r="43" spans="1:6" x14ac:dyDescent="0.3">
      <c r="A43" t="s">
        <v>230</v>
      </c>
      <c r="B43" t="s">
        <v>391</v>
      </c>
      <c r="C43" t="s">
        <v>442</v>
      </c>
      <c r="D43" t="s">
        <v>406</v>
      </c>
      <c r="E43" t="s">
        <v>370</v>
      </c>
      <c r="F43" t="s">
        <v>421</v>
      </c>
    </row>
    <row r="44" spans="1:6" x14ac:dyDescent="0.3">
      <c r="A44" t="s">
        <v>236</v>
      </c>
      <c r="B44" t="s">
        <v>360</v>
      </c>
      <c r="C44" t="s">
        <v>460</v>
      </c>
      <c r="D44" t="s">
        <v>406</v>
      </c>
      <c r="E44" t="s">
        <v>361</v>
      </c>
      <c r="F44" t="s">
        <v>412</v>
      </c>
    </row>
    <row r="45" spans="1:6" x14ac:dyDescent="0.3">
      <c r="A45" t="s">
        <v>162</v>
      </c>
      <c r="B45" t="s">
        <v>392</v>
      </c>
      <c r="C45" t="s">
        <v>443</v>
      </c>
      <c r="D45" t="s">
        <v>406</v>
      </c>
      <c r="E45" t="s">
        <v>361</v>
      </c>
      <c r="F45" t="s">
        <v>412</v>
      </c>
    </row>
    <row r="46" spans="1:6" x14ac:dyDescent="0.3">
      <c r="A46" t="s">
        <v>153</v>
      </c>
      <c r="B46" t="s">
        <v>393</v>
      </c>
      <c r="C46" t="s">
        <v>444</v>
      </c>
      <c r="D46" t="s">
        <v>406</v>
      </c>
      <c r="E46" t="s">
        <v>378</v>
      </c>
      <c r="F46" t="s">
        <v>429</v>
      </c>
    </row>
    <row r="47" spans="1:6" x14ac:dyDescent="0.3">
      <c r="A47" t="s">
        <v>253</v>
      </c>
      <c r="B47" t="s">
        <v>394</v>
      </c>
      <c r="C47" t="s">
        <v>445</v>
      </c>
      <c r="D47" t="s">
        <v>403</v>
      </c>
      <c r="E47" t="s">
        <v>361</v>
      </c>
      <c r="F47" t="s">
        <v>412</v>
      </c>
    </row>
    <row r="48" spans="1:6" x14ac:dyDescent="0.3">
      <c r="A48" t="s">
        <v>302</v>
      </c>
      <c r="B48" t="s">
        <v>394</v>
      </c>
      <c r="C48" t="s">
        <v>445</v>
      </c>
      <c r="D48" t="s">
        <v>403</v>
      </c>
      <c r="E48" t="s">
        <v>372</v>
      </c>
      <c r="F48" t="s">
        <v>423</v>
      </c>
    </row>
    <row r="49" spans="1:6" x14ac:dyDescent="0.3">
      <c r="A49" t="s">
        <v>454</v>
      </c>
      <c r="B49" t="s">
        <v>392</v>
      </c>
      <c r="C49" t="s">
        <v>443</v>
      </c>
      <c r="D49" t="s">
        <v>406</v>
      </c>
      <c r="E49" t="s">
        <v>361</v>
      </c>
      <c r="F49" t="s">
        <v>412</v>
      </c>
    </row>
    <row r="50" spans="1:6" x14ac:dyDescent="0.3">
      <c r="A50" t="s">
        <v>196</v>
      </c>
      <c r="B50" t="s">
        <v>395</v>
      </c>
      <c r="C50" t="s">
        <v>446</v>
      </c>
      <c r="D50" t="s">
        <v>403</v>
      </c>
      <c r="E50" t="s">
        <v>387</v>
      </c>
      <c r="F50" t="s">
        <v>438</v>
      </c>
    </row>
    <row r="51" spans="1:6" x14ac:dyDescent="0.3">
      <c r="A51" t="s">
        <v>271</v>
      </c>
      <c r="B51" t="s">
        <v>396</v>
      </c>
      <c r="C51" t="s">
        <v>447</v>
      </c>
      <c r="D51" t="s">
        <v>406</v>
      </c>
      <c r="E51" t="s">
        <v>378</v>
      </c>
      <c r="F51" t="s">
        <v>429</v>
      </c>
    </row>
    <row r="52" spans="1:6" x14ac:dyDescent="0.3">
      <c r="A52" t="s">
        <v>279</v>
      </c>
      <c r="B52" t="s">
        <v>397</v>
      </c>
      <c r="C52" t="s">
        <v>448</v>
      </c>
      <c r="D52" t="s">
        <v>406</v>
      </c>
      <c r="E52" t="s">
        <v>380</v>
      </c>
      <c r="F52" t="s">
        <v>431</v>
      </c>
    </row>
    <row r="53" spans="1:6" x14ac:dyDescent="0.3">
      <c r="A53" t="s">
        <v>196</v>
      </c>
      <c r="B53" t="s">
        <v>398</v>
      </c>
      <c r="C53" t="s">
        <v>449</v>
      </c>
      <c r="D53" t="s">
        <v>403</v>
      </c>
      <c r="E53" t="s">
        <v>387</v>
      </c>
      <c r="F53" t="s">
        <v>438</v>
      </c>
    </row>
    <row r="54" spans="1:6" x14ac:dyDescent="0.3">
      <c r="A54" t="s">
        <v>271</v>
      </c>
      <c r="B54" t="s">
        <v>393</v>
      </c>
      <c r="C54" t="s">
        <v>444</v>
      </c>
      <c r="D54" t="s">
        <v>406</v>
      </c>
      <c r="E54" t="s">
        <v>378</v>
      </c>
      <c r="F54" t="s">
        <v>429</v>
      </c>
    </row>
    <row r="55" spans="1:6" x14ac:dyDescent="0.3">
      <c r="A55" t="s">
        <v>317</v>
      </c>
      <c r="B55" t="s">
        <v>351</v>
      </c>
      <c r="C55" t="s">
        <v>399</v>
      </c>
      <c r="D55" t="s">
        <v>400</v>
      </c>
      <c r="E55" t="s">
        <v>352</v>
      </c>
      <c r="F55" t="s">
        <v>401</v>
      </c>
    </row>
    <row r="56" spans="1:6" x14ac:dyDescent="0.3">
      <c r="A56" t="s">
        <v>112</v>
      </c>
      <c r="B56" t="s">
        <v>388</v>
      </c>
      <c r="C56" t="s">
        <v>439</v>
      </c>
      <c r="D56" t="s">
        <v>403</v>
      </c>
      <c r="E56" t="s">
        <v>357</v>
      </c>
      <c r="F56" t="s">
        <v>409</v>
      </c>
    </row>
    <row r="57" spans="1:6" x14ac:dyDescent="0.3">
      <c r="A57" t="s">
        <v>340</v>
      </c>
      <c r="B57" t="s">
        <v>397</v>
      </c>
      <c r="C57" t="s">
        <v>448</v>
      </c>
      <c r="D57" t="s">
        <v>406</v>
      </c>
      <c r="E57" t="s">
        <v>380</v>
      </c>
      <c r="F57" t="s">
        <v>431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emanuel</dc:creator>
  <cp:lastModifiedBy>alvaro emanuel</cp:lastModifiedBy>
  <dcterms:created xsi:type="dcterms:W3CDTF">2024-12-19T17:23:38Z</dcterms:created>
  <dcterms:modified xsi:type="dcterms:W3CDTF">2025-01-01T17:38:29Z</dcterms:modified>
</cp:coreProperties>
</file>