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8680" windowHeight="16200" activeTab="1"/>
  </bookViews>
  <sheets>
    <sheet name="Predictor" sheetId="1" r:id="rId1"/>
    <sheet name="Predictor Multi-GPUs" sheetId="7" r:id="rId2"/>
    <sheet name="Applications" sheetId="3" r:id="rId3"/>
    <sheet name="Copyright" sheetId="2" r:id="rId4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3" l="1"/>
  <c r="B28" i="3"/>
  <c r="E26" i="7"/>
  <c r="B26" i="7"/>
  <c r="B28" i="7"/>
  <c r="B23" i="7"/>
  <c r="C25" i="7"/>
  <c r="B20" i="7"/>
  <c r="C19" i="7"/>
  <c r="A19" i="7"/>
  <c r="C18" i="7"/>
  <c r="C9" i="7"/>
  <c r="C8" i="7"/>
  <c r="C7" i="7"/>
  <c r="C30" i="7"/>
  <c r="B30" i="7"/>
  <c r="B34" i="7"/>
  <c r="B25" i="7"/>
  <c r="B33" i="7"/>
  <c r="B22" i="1"/>
  <c r="C24" i="1"/>
  <c r="B25" i="1"/>
  <c r="B27" i="1"/>
  <c r="C29" i="1"/>
  <c r="B29" i="1"/>
  <c r="B24" i="1"/>
  <c r="B33" i="1"/>
  <c r="C18" i="1"/>
  <c r="C17" i="1"/>
  <c r="F25" i="1"/>
  <c r="B19" i="1"/>
  <c r="A18" i="1"/>
  <c r="C9" i="1"/>
  <c r="C8" i="1"/>
  <c r="C7" i="1"/>
  <c r="B40" i="7"/>
  <c r="B39" i="7"/>
  <c r="B38" i="7"/>
  <c r="B41" i="7"/>
  <c r="B35" i="1"/>
  <c r="B34" i="1"/>
  <c r="B36" i="1"/>
  <c r="B39" i="1"/>
  <c r="B40" i="1"/>
  <c r="B41" i="1"/>
  <c r="B42" i="1"/>
  <c r="B43" i="1"/>
  <c r="B44" i="7"/>
  <c r="B47" i="7"/>
  <c r="B48" i="7"/>
  <c r="B49" i="7"/>
  <c r="B50" i="7"/>
  <c r="B51" i="7"/>
</calcChain>
</file>

<file path=xl/sharedStrings.xml><?xml version="1.0" encoding="utf-8"?>
<sst xmlns="http://schemas.openxmlformats.org/spreadsheetml/2006/main" count="240" uniqueCount="124">
  <si>
    <t>Workload Partitioning Predictor</t>
  </si>
  <si>
    <t>Follow steps 1-5 below</t>
  </si>
  <si>
    <t>Examples</t>
  </si>
  <si>
    <t>VectorAdd</t>
  </si>
  <si>
    <t>MatrixMul</t>
  </si>
  <si>
    <t>1. Enter application-specific parameters:</t>
  </si>
  <si>
    <t>Help</t>
  </si>
  <si>
    <t>Problem Size (n)</t>
  </si>
  <si>
    <t>Data-transfer type</t>
  </si>
  <si>
    <t>P</t>
  </si>
  <si>
    <t>Fill in N(no transfer), P(partitioned transfer), F(full transfer)</t>
  </si>
  <si>
    <t>Workload per work-item (w)</t>
  </si>
  <si>
    <t>Fill in if known,for partial profiling</t>
  </si>
  <si>
    <t>2. Enter platform-specific parameters:</t>
  </si>
  <si>
    <t>Mininum GPU partition size (minG)</t>
  </si>
  <si>
    <t>Mininum CPU partition size (minC)</t>
  </si>
  <si>
    <t>GPU warp/wave front size</t>
  </si>
  <si>
    <t>Used for rounding up</t>
  </si>
  <si>
    <t>3. Enter profiling parameters and resutls</t>
  </si>
  <si>
    <t>Partial profiling?</t>
  </si>
  <si>
    <t>N</t>
  </si>
  <si>
    <t>Y/N</t>
  </si>
  <si>
    <t>Workload per work-item in (partial) profiling (v)</t>
  </si>
  <si>
    <t>Execution time: GPU profiling</t>
  </si>
  <si>
    <t>Introduce if known;leave empty otherwise.</t>
  </si>
  <si>
    <t>Execution time: CPU profiling</t>
  </si>
  <si>
    <t>RGC (computed)</t>
  </si>
  <si>
    <t>RGC (filled in - superseeds computed)</t>
  </si>
  <si>
    <t>Introduce if known. Superseeds B22.</t>
  </si>
  <si>
    <t>Data transfer</t>
  </si>
  <si>
    <t>RGD (computed)</t>
  </si>
  <si>
    <t>RGD (filled in - superseeds computed)</t>
  </si>
  <si>
    <t>Introduce if known. Superseeds B26.</t>
  </si>
  <si>
    <t>4. The predicted partitioning point β is displayed below</t>
  </si>
  <si>
    <t>β</t>
  </si>
  <si>
    <t>F</t>
  </si>
  <si>
    <t>Choose β according to data-transfer type</t>
  </si>
  <si>
    <t>5. The final partitioning decision (and CPU, GPU partition sizes) are displayed below</t>
  </si>
  <si>
    <t>Predicted GPU partition size (preG) - raw</t>
  </si>
  <si>
    <t>Predicted CPU partition size (preC) - raw</t>
  </si>
  <si>
    <t>Partitioning decision</t>
  </si>
  <si>
    <t>Final GPU partition size (nG)</t>
  </si>
  <si>
    <t>Final CPU partition size (nC)</t>
  </si>
  <si>
    <t>Glinda predictor</t>
    <phoneticPr fontId="10" type="noConversion"/>
  </si>
  <si>
    <t>Description:</t>
    <phoneticPr fontId="10" type="noConversion"/>
  </si>
  <si>
    <t xml:space="preserve">Revised: </t>
    <phoneticPr fontId="10" type="noConversion"/>
  </si>
  <si>
    <t>Date:</t>
    <phoneticPr fontId="10" type="noConversion"/>
  </si>
  <si>
    <t>Authors:</t>
    <phoneticPr fontId="10" type="noConversion"/>
  </si>
  <si>
    <t>Jie Shen, j.shen@tudelft.nl</t>
    <phoneticPr fontId="10" type="noConversion"/>
  </si>
  <si>
    <t>Ana Lucia Varbanescu, a.l.varbansecu@uva.nl</t>
    <phoneticPr fontId="10" type="noConversion"/>
  </si>
  <si>
    <t>Recommended = 1/2 * #PEs per CU (GPU specs)</t>
    <phoneticPr fontId="10" type="noConversion"/>
  </si>
  <si>
    <t>Recommended = #CU (CPU specs)</t>
    <phoneticPr fontId="10" type="noConversion"/>
  </si>
  <si>
    <t>N</t>
    <phoneticPr fontId="10" type="noConversion"/>
  </si>
  <si>
    <t>Fill in percentage, for partial profiling</t>
    <phoneticPr fontId="10" type="noConversion"/>
  </si>
  <si>
    <t>RGC (final)</t>
    <phoneticPr fontId="10" type="noConversion"/>
  </si>
  <si>
    <t>RGD (final)</t>
    <phoneticPr fontId="10" type="noConversion"/>
  </si>
  <si>
    <t>Improve B12, B13, C18</t>
    <phoneticPr fontId="10" type="noConversion"/>
  </si>
  <si>
    <t>Correct B27, B35</t>
    <phoneticPr fontId="10" type="noConversion"/>
  </si>
  <si>
    <t>Add B24, B29, C24, C29</t>
    <phoneticPr fontId="10" type="noConversion"/>
  </si>
  <si>
    <t>Errors</t>
    <phoneticPr fontId="10" type="noConversion"/>
  </si>
  <si>
    <t>P</t>
    <phoneticPr fontId="10" type="noConversion"/>
  </si>
  <si>
    <t>CPU+GPU</t>
    <phoneticPr fontId="10" type="noConversion"/>
  </si>
  <si>
    <t>Problem size (n)</t>
    <phoneticPr fontId="10" type="noConversion"/>
  </si>
  <si>
    <t>Data-transfer type</t>
    <phoneticPr fontId="10" type="noConversion"/>
  </si>
  <si>
    <t>Partial profiling?</t>
    <phoneticPr fontId="10" type="noConversion"/>
  </si>
  <si>
    <t>Percentage</t>
    <phoneticPr fontId="10" type="noConversion"/>
  </si>
  <si>
    <t>RGC (filled in - superseeds computed)</t>
    <phoneticPr fontId="10" type="noConversion"/>
  </si>
  <si>
    <t>RGD (filled in - superseeds computed)</t>
    <phoneticPr fontId="10" type="noConversion"/>
  </si>
  <si>
    <t>β</t>
    <phoneticPr fontId="10" type="noConversion"/>
  </si>
  <si>
    <t>Partioning decision</t>
    <phoneticPr fontId="10" type="noConversion"/>
  </si>
  <si>
    <t>Only-CPU</t>
    <phoneticPr fontId="10" type="noConversion"/>
  </si>
  <si>
    <t>Execution time (s) - Only-CPU</t>
    <phoneticPr fontId="10" type="noConversion"/>
  </si>
  <si>
    <t>Execution time (s) - Only-GPU</t>
    <phoneticPr fontId="10" type="noConversion"/>
  </si>
  <si>
    <t>Execution time (s) - CPU+GPU using predictor</t>
    <phoneticPr fontId="10" type="noConversion"/>
  </si>
  <si>
    <t>Execution time (s) - CPU+GPU using auto-tuner</t>
    <phoneticPr fontId="10" type="noConversion"/>
  </si>
  <si>
    <t>VectorAdd</t>
    <phoneticPr fontId="10" type="noConversion"/>
  </si>
  <si>
    <t>DotProduct</t>
    <phoneticPr fontId="10" type="noConversion"/>
  </si>
  <si>
    <t>P</t>
    <phoneticPr fontId="10" type="noConversion"/>
  </si>
  <si>
    <t>N</t>
    <phoneticPr fontId="10" type="noConversion"/>
  </si>
  <si>
    <t>Mersenne Twister</t>
    <phoneticPr fontId="10" type="noConversion"/>
  </si>
  <si>
    <t>Black-Scholes</t>
    <phoneticPr fontId="10" type="noConversion"/>
  </si>
  <si>
    <t>N=4096, nPerRng=131072</t>
    <phoneticPr fontId="10" type="noConversion"/>
  </si>
  <si>
    <t>Separabel Convolution</t>
    <phoneticPr fontId="10" type="noConversion"/>
  </si>
  <si>
    <t>H=W=12288</t>
    <phoneticPr fontId="10" type="noConversion"/>
  </si>
  <si>
    <t>W=12288</t>
    <phoneticPr fontId="10" type="noConversion"/>
  </si>
  <si>
    <t>Y</t>
    <phoneticPr fontId="10" type="noConversion"/>
  </si>
  <si>
    <t>Nbody</t>
    <phoneticPr fontId="10" type="noConversion"/>
  </si>
  <si>
    <t>FDTD3d</t>
    <phoneticPr fontId="10" type="noConversion"/>
  </si>
  <si>
    <t>X=Y=Z=576</t>
    <phoneticPr fontId="10" type="noConversion"/>
  </si>
  <si>
    <t>DCT8x8</t>
    <phoneticPr fontId="10" type="noConversion"/>
  </si>
  <si>
    <t>H=W=16384</t>
    <phoneticPr fontId="10" type="noConversion"/>
  </si>
  <si>
    <t>H=W=12288</t>
    <phoneticPr fontId="10" type="noConversion"/>
  </si>
  <si>
    <t>Quasi Random Number Geneartor</t>
    <phoneticPr fontId="10" type="noConversion"/>
  </si>
  <si>
    <t>Add application results, 12 applications</t>
    <phoneticPr fontId="10" type="noConversion"/>
  </si>
  <si>
    <t>3. Enter profiling parameters and resutls for ONE SINGLE GPU</t>
    <phoneticPr fontId="10" type="noConversion"/>
  </si>
  <si>
    <t>RGC (aggregated)</t>
    <phoneticPr fontId="10" type="noConversion"/>
  </si>
  <si>
    <t>RGC (aggregated)</t>
    <phoneticPr fontId="10" type="noConversion"/>
  </si>
  <si>
    <t>RGD (aggregated)</t>
    <phoneticPr fontId="10" type="noConversion"/>
  </si>
  <si>
    <t>Fill in the number of symmetric GPUs to be used</t>
    <phoneticPr fontId="10" type="noConversion"/>
  </si>
  <si>
    <t>The number of symmetric GPUs (m)</t>
    <phoneticPr fontId="10" type="noConversion"/>
  </si>
  <si>
    <t>4. The profiling parameters and resutls for the "AGGREGATED" GPU is displayed below</t>
    <phoneticPr fontId="10" type="noConversion"/>
  </si>
  <si>
    <t>5. The predicted partitioning point β for the "AGGREGATED" GPU is displayed below</t>
    <phoneticPr fontId="10" type="noConversion"/>
  </si>
  <si>
    <t>Choose β according to data-transfer type</t>
    <phoneticPr fontId="10" type="noConversion"/>
  </si>
  <si>
    <t>Calculate β for each single gpu</t>
    <phoneticPr fontId="10" type="noConversion"/>
  </si>
  <si>
    <t>6. The final partitioning decision (and CPU, GPU partition sizes) are displayed below</t>
    <phoneticPr fontId="10" type="noConversion"/>
  </si>
  <si>
    <t>6. The predicted partitioning point β for ONE SINGLE GPU is displayed below</t>
    <phoneticPr fontId="10" type="noConversion"/>
  </si>
  <si>
    <t>β(aggregated)</t>
    <phoneticPr fontId="10" type="noConversion"/>
  </si>
  <si>
    <t>RGD (aggregated)</t>
    <phoneticPr fontId="10" type="noConversion"/>
  </si>
  <si>
    <t>CPU+GPU</t>
    <phoneticPr fontId="10" type="noConversion"/>
  </si>
  <si>
    <t>The number of symmetric GPUs (m)</t>
    <phoneticPr fontId="10" type="noConversion"/>
  </si>
  <si>
    <t>Execution time (s) - CPU+2GPU using predictor</t>
    <phoneticPr fontId="10" type="noConversion"/>
  </si>
  <si>
    <t>Execution time (s) - CPU+2GPU using auto-tuner</t>
    <phoneticPr fontId="10" type="noConversion"/>
  </si>
  <si>
    <t>In Predictor</t>
    <phoneticPr fontId="10" type="noConversion"/>
  </si>
  <si>
    <t>In Predictor Multi-GPUs</t>
    <phoneticPr fontId="10" type="noConversion"/>
  </si>
  <si>
    <t>Add multi-GPU (symmetric)</t>
    <phoneticPr fontId="10" type="noConversion"/>
  </si>
  <si>
    <t>H=W=13376</t>
    <phoneticPr fontId="10" type="noConversion"/>
  </si>
  <si>
    <t>MatrixMul Multi-GPUs (symmetric)</t>
    <phoneticPr fontId="10" type="noConversion"/>
  </si>
  <si>
    <t>MatrixMul</t>
    <phoneticPr fontId="10" type="noConversion"/>
  </si>
  <si>
    <t>MatrixMul Partial Profiling</t>
    <phoneticPr fontId="10" type="noConversion"/>
  </si>
  <si>
    <t>Particles</t>
    <phoneticPr fontId="10" type="noConversion"/>
  </si>
  <si>
    <t>MatrixMul Multi-GPUs (symmetric)</t>
    <phoneticPr fontId="10" type="noConversion"/>
  </si>
  <si>
    <t>MatVec Mul</t>
    <phoneticPr fontId="10" type="noConversion"/>
  </si>
  <si>
    <t>B49 may need to be improved, to take decision from (CPU+multi-GPUs, CPU+GPU, multi-GPUs, Only-CPU, Only-GPU)</t>
    <phoneticPr fontId="10" type="noConversion"/>
  </si>
  <si>
    <t>Version: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</si>
</sst>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_ "/>
    <numFmt numFmtId="165" formatCode="0.000000"/>
    <numFmt numFmtId="166" formatCode="0.00_ "/>
    <numFmt numFmtId="167" formatCode="0_ "/>
    <numFmt numFmtId="168" formatCode="0.000000_ "/>
    <numFmt numFmtId="169" formatCode="0.00_);[Red]\(0.00\)"/>
    <numFmt numFmtId="170" formatCode="0.0"/>
  </numFmts>
  <fonts count="12" x14ac:knownFonts="1">
    <font>
      <sz val="12"/>
      <color rgb="FF000000"/>
      <name val="宋体"/>
      <family val="2"/>
      <charset val="128"/>
    </font>
    <font>
      <sz val="12"/>
      <color rgb="FF000000"/>
      <name val="Arial"/>
      <family val="2"/>
    </font>
    <font>
      <sz val="12"/>
      <name val="Arial"/>
      <family val="2"/>
    </font>
    <font>
      <b/>
      <sz val="24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2"/>
      <color rgb="FFC0504D"/>
      <name val="Arial"/>
      <family val="2"/>
    </font>
    <font>
      <sz val="12"/>
      <color rgb="FF000000"/>
      <name val="宋体"/>
      <family val="2"/>
      <charset val="128"/>
    </font>
    <font>
      <sz val="9"/>
      <name val="宋体"/>
      <family val="3"/>
      <charset val="134"/>
    </font>
    <font>
      <b/>
      <sz val="12"/>
      <color theme="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46C0A"/>
        <bgColor rgb="FFC0504D"/>
      </patternFill>
    </fill>
    <fill>
      <patternFill patternType="solid">
        <fgColor rgb="FFD9D9D9"/>
        <bgColor rgb="FFE6E0EC"/>
      </patternFill>
    </fill>
    <fill>
      <patternFill patternType="solid">
        <fgColor rgb="FFFDEADA"/>
        <bgColor rgb="FFE6E0EC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C6D9F1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9" fillId="0" borderId="0"/>
  </cellStyleXfs>
  <cellXfs count="53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5" fillId="3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4" borderId="0" xfId="0" applyFont="1" applyFill="1" applyBorder="1" applyAlignment="1"/>
    <xf numFmtId="0" fontId="8" fillId="0" borderId="0" xfId="0" applyFont="1" applyBorder="1" applyAlignment="1">
      <alignment horizontal="center"/>
    </xf>
    <xf numFmtId="0" fontId="1" fillId="4" borderId="0" xfId="0" applyFont="1" applyFill="1" applyBorder="1"/>
    <xf numFmtId="0" fontId="6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7" fillId="4" borderId="0" xfId="0" applyFont="1" applyFill="1" applyBorder="1"/>
    <xf numFmtId="0" fontId="1" fillId="0" borderId="1" xfId="0" applyFont="1" applyBorder="1"/>
    <xf numFmtId="0" fontId="7" fillId="0" borderId="0" xfId="0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9" fontId="7" fillId="5" borderId="1" xfId="1" applyFont="1" applyFill="1" applyBorder="1" applyAlignment="1" applyProtection="1">
      <alignment horizontal="right"/>
    </xf>
    <xf numFmtId="9" fontId="8" fillId="0" borderId="0" xfId="1" applyFont="1" applyBorder="1" applyAlignment="1" applyProtection="1">
      <alignment horizontal="center"/>
    </xf>
    <xf numFmtId="9" fontId="1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6" fontId="1" fillId="6" borderId="1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0" fontId="7" fillId="0" borderId="1" xfId="0" applyFont="1" applyBorder="1"/>
    <xf numFmtId="0" fontId="7" fillId="7" borderId="1" xfId="0" applyFont="1" applyFill="1" applyBorder="1" applyAlignment="1">
      <alignment horizontal="center"/>
    </xf>
    <xf numFmtId="164" fontId="1" fillId="0" borderId="1" xfId="0" applyNumberFormat="1" applyFont="1" applyBorder="1"/>
    <xf numFmtId="164" fontId="7" fillId="8" borderId="1" xfId="0" applyNumberFormat="1" applyFont="1" applyFill="1" applyBorder="1"/>
    <xf numFmtId="0" fontId="7" fillId="0" borderId="0" xfId="0" applyFont="1" applyBorder="1" applyAlignment="1"/>
    <xf numFmtId="167" fontId="1" fillId="0" borderId="1" xfId="0" applyNumberFormat="1" applyFont="1" applyBorder="1"/>
    <xf numFmtId="167" fontId="2" fillId="0" borderId="0" xfId="0" applyNumberFormat="1" applyFont="1" applyBorder="1" applyAlignment="1">
      <alignment horizontal="center"/>
    </xf>
    <xf numFmtId="0" fontId="7" fillId="8" borderId="1" xfId="0" applyFont="1" applyFill="1" applyBorder="1" applyAlignment="1">
      <alignment horizontal="right"/>
    </xf>
    <xf numFmtId="0" fontId="7" fillId="8" borderId="1" xfId="0" applyFont="1" applyFill="1" applyBorder="1"/>
    <xf numFmtId="168" fontId="1" fillId="5" borderId="1" xfId="0" applyNumberFormat="1" applyFont="1" applyFill="1" applyBorder="1" applyAlignment="1">
      <alignment horizontal="right"/>
    </xf>
    <xf numFmtId="168" fontId="1" fillId="5" borderId="1" xfId="0" applyNumberFormat="1" applyFont="1" applyFill="1" applyBorder="1"/>
    <xf numFmtId="0" fontId="1" fillId="0" borderId="1" xfId="0" applyFont="1" applyBorder="1" applyAlignment="1">
      <alignment horizontal="right"/>
    </xf>
    <xf numFmtId="168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9" fontId="1" fillId="0" borderId="1" xfId="0" applyNumberFormat="1" applyFont="1" applyBorder="1" applyAlignment="1">
      <alignment horizontal="right"/>
    </xf>
    <xf numFmtId="169" fontId="1" fillId="6" borderId="1" xfId="0" applyNumberFormat="1" applyFont="1" applyFill="1" applyBorder="1"/>
    <xf numFmtId="164" fontId="11" fillId="0" borderId="0" xfId="0" applyNumberFormat="1" applyFont="1" applyBorder="1" applyAlignment="1">
      <alignment horizontal="center"/>
    </xf>
    <xf numFmtId="169" fontId="1" fillId="6" borderId="0" xfId="0" applyNumberFormat="1" applyFont="1" applyFill="1" applyBorder="1"/>
    <xf numFmtId="0" fontId="1" fillId="0" borderId="0" xfId="0" applyFont="1"/>
    <xf numFmtId="14" fontId="1" fillId="0" borderId="0" xfId="0" applyNumberFormat="1" applyFont="1"/>
    <xf numFmtId="14" fontId="1" fillId="0" borderId="0" xfId="0" applyNumberFormat="1" applyFont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70" fontId="1" fillId="0" borderId="0" xfId="0" applyNumberFormat="1" applyFo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C0504D"/>
      <rgbColor rgb="00FDEADA"/>
      <rgbColor rgb="00E6E0EC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opLeftCell="A4" workbookViewId="0">
      <selection activeCell="B9" sqref="B9"/>
    </sheetView>
  </sheetViews>
  <sheetFormatPr baseColWidth="10" defaultColWidth="8.83203125" defaultRowHeight="15" x14ac:dyDescent="0"/>
  <cols>
    <col min="1" max="1" width="60.1640625" style="1" customWidth="1"/>
    <col min="2" max="2" width="24.83203125" style="1" customWidth="1"/>
    <col min="3" max="3" width="18.5" style="2" customWidth="1"/>
    <col min="4" max="4" width="55.1640625" style="1" customWidth="1"/>
    <col min="5" max="6" width="13.1640625" style="1" customWidth="1"/>
    <col min="7" max="1025" width="8.83203125" style="1"/>
  </cols>
  <sheetData>
    <row r="1" spans="1:7" ht="28">
      <c r="A1" s="3" t="s">
        <v>0</v>
      </c>
      <c r="D1" s="3"/>
    </row>
    <row r="4" spans="1:7">
      <c r="A4" s="52" t="s">
        <v>1</v>
      </c>
      <c r="B4" s="52"/>
      <c r="C4" s="4" t="s">
        <v>59</v>
      </c>
      <c r="D4" s="5"/>
      <c r="E4" s="1" t="s">
        <v>2</v>
      </c>
    </row>
    <row r="5" spans="1:7">
      <c r="E5" s="1" t="s">
        <v>3</v>
      </c>
      <c r="F5" s="6" t="s">
        <v>4</v>
      </c>
    </row>
    <row r="6" spans="1:7">
      <c r="A6" s="51" t="s">
        <v>5</v>
      </c>
      <c r="B6" s="51"/>
      <c r="C6" s="7"/>
      <c r="D6" s="8" t="s">
        <v>6</v>
      </c>
      <c r="E6" s="6"/>
      <c r="F6" s="6"/>
      <c r="G6" s="6"/>
    </row>
    <row r="7" spans="1:7">
      <c r="A7" s="1" t="s">
        <v>7</v>
      </c>
      <c r="B7" s="35">
        <v>2048</v>
      </c>
      <c r="C7" s="9" t="str">
        <f>IF(B7&lt;MIN(B12,B13),"ERROR","")</f>
        <v/>
      </c>
      <c r="D7" s="10"/>
      <c r="E7" s="6">
        <v>178956970</v>
      </c>
      <c r="F7" s="6">
        <v>2048</v>
      </c>
      <c r="G7" s="6"/>
    </row>
    <row r="8" spans="1:7">
      <c r="A8" s="1" t="s">
        <v>8</v>
      </c>
      <c r="B8" s="11" t="s">
        <v>9</v>
      </c>
      <c r="C8" s="2" t="str">
        <f>IF(AND(UPPER(B8)&lt;&gt;"P",UPPER(B8)&lt;&gt;"F",UPPER(B8)&lt;&gt;"N"),"ERROR","")</f>
        <v/>
      </c>
      <c r="D8" s="12" t="s">
        <v>10</v>
      </c>
      <c r="E8" s="6" t="s">
        <v>9</v>
      </c>
      <c r="F8" s="6" t="s">
        <v>9</v>
      </c>
      <c r="G8" s="6"/>
    </row>
    <row r="9" spans="1:7">
      <c r="A9" s="1" t="s">
        <v>11</v>
      </c>
      <c r="B9" s="13">
        <v>1</v>
      </c>
      <c r="C9" s="9" t="str">
        <f>IF(AND(UPPER(B17="Y"),AND(B9="")),"ERROR","")</f>
        <v/>
      </c>
      <c r="D9" s="12" t="s">
        <v>12</v>
      </c>
      <c r="E9" s="6"/>
      <c r="F9" s="6"/>
      <c r="G9" s="6"/>
    </row>
    <row r="10" spans="1:7">
      <c r="E10" s="6"/>
      <c r="F10" s="6"/>
      <c r="G10" s="6"/>
    </row>
    <row r="11" spans="1:7">
      <c r="A11" s="51" t="s">
        <v>13</v>
      </c>
      <c r="B11" s="51"/>
      <c r="C11" s="7"/>
      <c r="D11" s="14" t="s">
        <v>6</v>
      </c>
      <c r="E11" s="6"/>
      <c r="F11" s="6"/>
      <c r="G11" s="6"/>
    </row>
    <row r="12" spans="1:7">
      <c r="A12" s="1" t="s">
        <v>14</v>
      </c>
      <c r="B12" s="15">
        <v>1248</v>
      </c>
      <c r="D12" s="12" t="s">
        <v>50</v>
      </c>
      <c r="E12" s="6"/>
      <c r="F12" s="6"/>
      <c r="G12" s="6"/>
    </row>
    <row r="13" spans="1:7">
      <c r="A13" s="1" t="s">
        <v>15</v>
      </c>
      <c r="B13" s="15">
        <v>12</v>
      </c>
      <c r="D13" s="12" t="s">
        <v>51</v>
      </c>
      <c r="E13" s="6"/>
      <c r="F13" s="6"/>
      <c r="G13" s="6"/>
    </row>
    <row r="14" spans="1:7">
      <c r="A14" s="1" t="s">
        <v>16</v>
      </c>
      <c r="B14" s="15">
        <v>32</v>
      </c>
      <c r="D14" s="12" t="s">
        <v>17</v>
      </c>
      <c r="E14" s="6"/>
      <c r="F14" s="6"/>
      <c r="G14" s="6"/>
    </row>
    <row r="15" spans="1:7">
      <c r="E15" s="6"/>
      <c r="F15" s="6"/>
      <c r="G15" s="6"/>
    </row>
    <row r="16" spans="1:7">
      <c r="A16" s="51" t="s">
        <v>18</v>
      </c>
      <c r="B16" s="51"/>
      <c r="C16" s="7"/>
      <c r="D16" s="8" t="s">
        <v>6</v>
      </c>
      <c r="E16" s="6"/>
      <c r="F16" s="6"/>
      <c r="G16" s="6"/>
    </row>
    <row r="17" spans="1:7">
      <c r="A17" s="16" t="s">
        <v>19</v>
      </c>
      <c r="B17" s="17" t="s">
        <v>52</v>
      </c>
      <c r="C17" s="9" t="str">
        <f>IF(AND(UPPER(B17="Y"),AND(B18="")),"ERROR","")</f>
        <v/>
      </c>
      <c r="D17" s="12" t="s">
        <v>21</v>
      </c>
      <c r="E17" s="6" t="s">
        <v>20</v>
      </c>
      <c r="F17" s="6" t="s">
        <v>20</v>
      </c>
      <c r="G17" s="6"/>
    </row>
    <row r="18" spans="1:7">
      <c r="A18" s="16" t="str">
        <f>IF(B17="Y","Percentage","Full profiling selected - ignores percentage")</f>
        <v>Full profiling selected - ignores percentage</v>
      </c>
      <c r="B18" s="18"/>
      <c r="C18" s="19" t="str">
        <f>IF(AND(UPPER(B17="Y"),OR(B18="", B18&gt;1,B18&lt;0.1)),"ERROR","")</f>
        <v/>
      </c>
      <c r="D18" s="12" t="s">
        <v>53</v>
      </c>
      <c r="E18" s="6"/>
      <c r="F18" s="6"/>
      <c r="G18" s="20"/>
    </row>
    <row r="19" spans="1:7">
      <c r="A19" s="1" t="s">
        <v>22</v>
      </c>
      <c r="B19" s="15" t="str">
        <f>IF(AND(B17="Y",B9&lt;&gt;""),B9*B18,"")</f>
        <v/>
      </c>
      <c r="D19" s="10"/>
      <c r="E19" s="6"/>
      <c r="F19" s="6"/>
      <c r="G19" s="6"/>
    </row>
    <row r="20" spans="1:7">
      <c r="A20" s="1" t="s">
        <v>23</v>
      </c>
      <c r="B20" s="33">
        <v>8.2413E-2</v>
      </c>
      <c r="D20" s="12" t="s">
        <v>24</v>
      </c>
      <c r="E20" s="6"/>
      <c r="F20" s="6">
        <v>8.2413E-2</v>
      </c>
      <c r="G20" s="6"/>
    </row>
    <row r="21" spans="1:7">
      <c r="A21" s="1" t="s">
        <v>25</v>
      </c>
      <c r="B21" s="33">
        <v>0.40248</v>
      </c>
      <c r="D21" s="12" t="s">
        <v>24</v>
      </c>
      <c r="E21" s="6"/>
      <c r="F21" s="21">
        <v>0.40248</v>
      </c>
      <c r="G21" s="6"/>
    </row>
    <row r="22" spans="1:7">
      <c r="A22" s="1" t="s">
        <v>26</v>
      </c>
      <c r="B22" s="37">
        <f>IF(OR(B20="",B21=""),"UNKNOWN",B21/B20)</f>
        <v>4.883695533471661</v>
      </c>
      <c r="D22" s="12"/>
      <c r="E22" s="6"/>
      <c r="F22" s="6"/>
      <c r="G22" s="6"/>
    </row>
    <row r="23" spans="1:7">
      <c r="A23" s="1" t="s">
        <v>27</v>
      </c>
      <c r="B23" s="22"/>
      <c r="C23" s="23"/>
      <c r="D23" s="12" t="s">
        <v>28</v>
      </c>
      <c r="E23" s="6">
        <v>4.8913146200000002</v>
      </c>
      <c r="F23" s="6"/>
      <c r="G23" s="6"/>
    </row>
    <row r="24" spans="1:7">
      <c r="A24" s="1" t="s">
        <v>54</v>
      </c>
      <c r="B24" s="22">
        <f>IF(B23&lt;&gt;"",B23,B22)</f>
        <v>4.883695533471661</v>
      </c>
      <c r="C24" s="40" t="str">
        <f>IF(AND(B22="",B23=""),"ERROR","")</f>
        <v/>
      </c>
      <c r="D24" s="12"/>
      <c r="E24" s="6"/>
      <c r="F24" s="6"/>
      <c r="G24" s="6"/>
    </row>
    <row r="25" spans="1:7">
      <c r="A25" s="1" t="s">
        <v>23</v>
      </c>
      <c r="B25" s="34">
        <f>IF(B20="","",B20)</f>
        <v>8.2413E-2</v>
      </c>
      <c r="C25" s="23"/>
      <c r="D25" s="12" t="s">
        <v>24</v>
      </c>
      <c r="E25" s="6"/>
      <c r="F25" s="6">
        <f>F20</f>
        <v>8.2413E-2</v>
      </c>
      <c r="G25" s="6"/>
    </row>
    <row r="26" spans="1:7">
      <c r="A26" s="1" t="s">
        <v>29</v>
      </c>
      <c r="B26" s="36">
        <v>2.3535E-2</v>
      </c>
      <c r="C26" s="23"/>
      <c r="D26" s="12" t="s">
        <v>24</v>
      </c>
      <c r="E26" s="6"/>
      <c r="F26" s="6">
        <v>2.3535E-2</v>
      </c>
      <c r="G26" s="6"/>
    </row>
    <row r="27" spans="1:7">
      <c r="A27" s="1" t="s">
        <v>30</v>
      </c>
      <c r="B27" s="38">
        <f>IF(OR(B25="",B26=""),"UNKNOWN",B26/B25)</f>
        <v>0.28557387790761168</v>
      </c>
      <c r="C27" s="23"/>
      <c r="D27" s="12"/>
      <c r="E27" s="6"/>
      <c r="F27" s="6"/>
      <c r="G27" s="6"/>
    </row>
    <row r="28" spans="1:7">
      <c r="A28" s="1" t="s">
        <v>31</v>
      </c>
      <c r="B28" s="39"/>
      <c r="C28" s="23"/>
      <c r="D28" s="12" t="s">
        <v>32</v>
      </c>
      <c r="E28" s="6">
        <v>72.431431270000004</v>
      </c>
      <c r="F28" s="6"/>
      <c r="G28" s="6"/>
    </row>
    <row r="29" spans="1:7">
      <c r="A29" s="1" t="s">
        <v>55</v>
      </c>
      <c r="B29" s="39">
        <f>IF(B28&lt;&gt;"",B28,B27)</f>
        <v>0.28557387790761168</v>
      </c>
      <c r="C29" s="40" t="str">
        <f>IF(AND(B27="",B28=""),"ERROR","")</f>
        <v/>
      </c>
      <c r="D29" s="12"/>
      <c r="E29" s="6"/>
      <c r="F29" s="6"/>
      <c r="G29" s="6"/>
    </row>
    <row r="31" spans="1:7">
      <c r="A31" s="51" t="s">
        <v>33</v>
      </c>
      <c r="B31" s="51"/>
    </row>
    <row r="32" spans="1:7">
      <c r="A32" s="24" t="s">
        <v>8</v>
      </c>
      <c r="B32" s="25" t="s">
        <v>34</v>
      </c>
      <c r="C32" s="7"/>
    </row>
    <row r="33" spans="1:4">
      <c r="A33" s="15" t="s">
        <v>20</v>
      </c>
      <c r="B33" s="26">
        <f>B24/(1+B24)</f>
        <v>0.8300387920634037</v>
      </c>
      <c r="C33" s="23"/>
    </row>
    <row r="34" spans="1:4">
      <c r="A34" s="15" t="s">
        <v>9</v>
      </c>
      <c r="B34" s="26">
        <f>IF(B17="Y",B24/(1+B24+B18*B29), B24/(1+B24+B29))</f>
        <v>0.79161651207250583</v>
      </c>
      <c r="C34" s="23"/>
    </row>
    <row r="35" spans="1:4">
      <c r="A35" s="15" t="s">
        <v>35</v>
      </c>
      <c r="B35" s="26">
        <f>IF(B17="Y",(B24-B18*B29)/(1+B24),(B24-B29)/(1+B24))</f>
        <v>0.78150231081908794</v>
      </c>
      <c r="C35" s="23"/>
    </row>
    <row r="36" spans="1:4">
      <c r="A36" s="24" t="s">
        <v>36</v>
      </c>
      <c r="B36" s="27">
        <f>IF(B8=A33,B33,(IF(B8=A34,B34,(IF(B8=A35,B35,"data -transfer type is incorrect")))))</f>
        <v>0.79161651207250583</v>
      </c>
      <c r="C36" s="23"/>
    </row>
    <row r="38" spans="1:4">
      <c r="A38" s="51" t="s">
        <v>37</v>
      </c>
      <c r="B38" s="51"/>
      <c r="C38" s="7"/>
      <c r="D38" s="28"/>
    </row>
    <row r="39" spans="1:4">
      <c r="A39" s="15" t="s">
        <v>38</v>
      </c>
      <c r="B39" s="29">
        <f>B7*B36</f>
        <v>1621.2306167244919</v>
      </c>
      <c r="C39" s="30"/>
    </row>
    <row r="40" spans="1:4">
      <c r="A40" s="15" t="s">
        <v>39</v>
      </c>
      <c r="B40" s="29">
        <f>B7-B39</f>
        <v>426.76938327550806</v>
      </c>
      <c r="C40" s="30"/>
    </row>
    <row r="41" spans="1:4">
      <c r="A41" s="15" t="s">
        <v>40</v>
      </c>
      <c r="B41" s="31" t="str">
        <f>IF(B39&lt;B12,"Only-CPU",(IF(B40&lt;B13,"Only-GPU","CPU+GPU")))</f>
        <v>CPU+GPU</v>
      </c>
    </row>
    <row r="42" spans="1:4">
      <c r="A42" s="15" t="s">
        <v>41</v>
      </c>
      <c r="B42" s="32">
        <f>IF(B41="CPU+GPU",(IF(MOD(B39,B14)=0,B39,B39+B14-MOD(B39,B14))),IF(B41="Only-CPU",0,B7))</f>
        <v>1632</v>
      </c>
    </row>
    <row r="43" spans="1:4">
      <c r="A43" s="15" t="s">
        <v>42</v>
      </c>
      <c r="B43" s="32">
        <f>B7-B42</f>
        <v>416</v>
      </c>
    </row>
  </sheetData>
  <mergeCells count="6">
    <mergeCell ref="A38:B38"/>
    <mergeCell ref="A4:B4"/>
    <mergeCell ref="A6:B6"/>
    <mergeCell ref="A11:B11"/>
    <mergeCell ref="A16:B16"/>
    <mergeCell ref="A31:B31"/>
  </mergeCells>
  <phoneticPr fontId="10" type="noConversion"/>
  <conditionalFormatting sqref="C24">
    <cfRule type="colorScale" priority="3">
      <colorScale>
        <cfvo type="min"/>
        <cfvo type="max"/>
        <color rgb="FFFF7128"/>
        <color rgb="FFFFEF9C"/>
      </colorScale>
    </cfRule>
  </conditionalFormatting>
  <pageMargins left="0.75" right="0.75" top="1" bottom="1" header="0.51180555555555496" footer="0.51180555555555496"/>
  <pageSetup paperSize="9" firstPageNumber="0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abSelected="1" topLeftCell="A10" workbookViewId="0">
      <selection activeCell="B50" sqref="B50"/>
    </sheetView>
  </sheetViews>
  <sheetFormatPr baseColWidth="10" defaultColWidth="8.83203125" defaultRowHeight="15" x14ac:dyDescent="0"/>
  <cols>
    <col min="1" max="1" width="60.1640625" style="1" customWidth="1"/>
    <col min="2" max="2" width="24.83203125" style="1" customWidth="1"/>
    <col min="3" max="3" width="18.5" style="2" customWidth="1"/>
    <col min="4" max="4" width="55.1640625" style="1" customWidth="1"/>
    <col min="5" max="6" width="13.1640625" style="1" customWidth="1"/>
    <col min="7" max="1025" width="8.83203125" style="1"/>
  </cols>
  <sheetData>
    <row r="1" spans="1:7" ht="28">
      <c r="A1" s="3" t="s">
        <v>0</v>
      </c>
      <c r="D1" s="3"/>
    </row>
    <row r="4" spans="1:7">
      <c r="A4" s="52" t="s">
        <v>1</v>
      </c>
      <c r="B4" s="52"/>
      <c r="C4" s="4" t="s">
        <v>59</v>
      </c>
      <c r="D4" s="5"/>
      <c r="E4" s="1" t="s">
        <v>2</v>
      </c>
    </row>
    <row r="5" spans="1:7">
      <c r="E5" s="42" t="s">
        <v>116</v>
      </c>
    </row>
    <row r="6" spans="1:7">
      <c r="A6" s="51" t="s">
        <v>5</v>
      </c>
      <c r="B6" s="51"/>
      <c r="C6" s="7"/>
      <c r="D6" s="8" t="s">
        <v>6</v>
      </c>
      <c r="E6" s="6"/>
      <c r="G6" s="6"/>
    </row>
    <row r="7" spans="1:7">
      <c r="A7" s="1" t="s">
        <v>7</v>
      </c>
      <c r="B7" s="35">
        <v>13376</v>
      </c>
      <c r="C7" s="9" t="str">
        <f>IF(B7&lt;MIN(B12,B13),"ERROR","")</f>
        <v/>
      </c>
      <c r="D7" s="10"/>
      <c r="E7" s="6">
        <v>13376</v>
      </c>
      <c r="G7" s="6"/>
    </row>
    <row r="8" spans="1:7">
      <c r="A8" s="1" t="s">
        <v>8</v>
      </c>
      <c r="B8" s="11" t="s">
        <v>9</v>
      </c>
      <c r="C8" s="2" t="str">
        <f>IF(AND(UPPER(B8)&lt;&gt;"P",UPPER(B8)&lt;&gt;"F",UPPER(B8)&lt;&gt;"N"),"ERROR","")</f>
        <v/>
      </c>
      <c r="D8" s="12" t="s">
        <v>10</v>
      </c>
      <c r="E8" s="6" t="s">
        <v>9</v>
      </c>
      <c r="G8" s="6"/>
    </row>
    <row r="9" spans="1:7">
      <c r="A9" s="1" t="s">
        <v>11</v>
      </c>
      <c r="B9" s="13"/>
      <c r="C9" s="9" t="str">
        <f>IF(AND(UPPER(B18="Y"),AND(B9="")),"ERROR","")</f>
        <v/>
      </c>
      <c r="D9" s="12" t="s">
        <v>12</v>
      </c>
      <c r="E9" s="6"/>
      <c r="G9" s="6"/>
    </row>
    <row r="10" spans="1:7">
      <c r="E10" s="6"/>
      <c r="G10" s="6"/>
    </row>
    <row r="11" spans="1:7">
      <c r="A11" s="51" t="s">
        <v>13</v>
      </c>
      <c r="B11" s="51"/>
      <c r="C11" s="7"/>
      <c r="D11" s="14" t="s">
        <v>6</v>
      </c>
      <c r="E11" s="6"/>
      <c r="G11" s="6"/>
    </row>
    <row r="12" spans="1:7">
      <c r="A12" s="1" t="s">
        <v>14</v>
      </c>
      <c r="B12" s="15">
        <v>1248</v>
      </c>
      <c r="D12" s="12" t="s">
        <v>50</v>
      </c>
      <c r="E12" s="6"/>
      <c r="G12" s="6"/>
    </row>
    <row r="13" spans="1:7">
      <c r="A13" s="1" t="s">
        <v>15</v>
      </c>
      <c r="B13" s="15">
        <v>12</v>
      </c>
      <c r="D13" s="12" t="s">
        <v>51</v>
      </c>
      <c r="E13" s="6"/>
      <c r="G13" s="6"/>
    </row>
    <row r="14" spans="1:7" s="1" customFormat="1">
      <c r="A14" s="1" t="s">
        <v>16</v>
      </c>
      <c r="B14" s="15">
        <v>32</v>
      </c>
      <c r="C14" s="2"/>
      <c r="D14" s="12" t="s">
        <v>17</v>
      </c>
      <c r="E14" s="6"/>
      <c r="G14" s="6"/>
    </row>
    <row r="15" spans="1:7" s="1" customFormat="1">
      <c r="A15" s="1" t="s">
        <v>99</v>
      </c>
      <c r="B15" s="15">
        <v>2</v>
      </c>
      <c r="C15" s="2"/>
      <c r="D15" s="12" t="s">
        <v>98</v>
      </c>
      <c r="E15" s="6"/>
      <c r="G15" s="6"/>
    </row>
    <row r="16" spans="1:7" s="1" customFormat="1">
      <c r="C16" s="2"/>
      <c r="E16" s="6"/>
      <c r="G16" s="6"/>
    </row>
    <row r="17" spans="1:7" s="1" customFormat="1">
      <c r="A17" s="51" t="s">
        <v>94</v>
      </c>
      <c r="B17" s="51"/>
      <c r="C17" s="7"/>
      <c r="D17" s="8" t="s">
        <v>6</v>
      </c>
      <c r="E17" s="6"/>
      <c r="G17" s="6"/>
    </row>
    <row r="18" spans="1:7" s="1" customFormat="1">
      <c r="A18" s="16" t="s">
        <v>19</v>
      </c>
      <c r="B18" s="17" t="s">
        <v>52</v>
      </c>
      <c r="C18" s="9" t="str">
        <f>IF(AND(UPPER(B18="Y"),AND(B19="")),"ERROR","")</f>
        <v/>
      </c>
      <c r="D18" s="12" t="s">
        <v>21</v>
      </c>
      <c r="E18" s="6" t="s">
        <v>20</v>
      </c>
      <c r="G18" s="6"/>
    </row>
    <row r="19" spans="1:7" s="1" customFormat="1">
      <c r="A19" s="16" t="str">
        <f>IF(B18="Y","Percentage","Full profiling selected - ignores percentage")</f>
        <v>Full profiling selected - ignores percentage</v>
      </c>
      <c r="B19" s="18"/>
      <c r="C19" s="19" t="str">
        <f>IF(AND(UPPER(B18="Y"),OR(B19="", B19&gt;1,B19&lt;0.1)),"ERROR","")</f>
        <v/>
      </c>
      <c r="D19" s="12" t="s">
        <v>53</v>
      </c>
      <c r="E19" s="6"/>
      <c r="G19" s="20"/>
    </row>
    <row r="20" spans="1:7" s="1" customFormat="1">
      <c r="A20" s="1" t="s">
        <v>22</v>
      </c>
      <c r="B20" s="15" t="str">
        <f>IF(AND(B18="Y",B9&lt;&gt;""),B9*B19,"")</f>
        <v/>
      </c>
      <c r="C20" s="2"/>
      <c r="D20" s="10"/>
      <c r="E20" s="6"/>
      <c r="G20" s="6"/>
    </row>
    <row r="21" spans="1:7" s="1" customFormat="1">
      <c r="A21" s="1" t="s">
        <v>23</v>
      </c>
      <c r="B21" s="35">
        <v>16.916067999999999</v>
      </c>
      <c r="C21" s="2"/>
      <c r="D21" s="12" t="s">
        <v>24</v>
      </c>
      <c r="E21" s="6">
        <v>16.916067999999999</v>
      </c>
      <c r="G21" s="6"/>
    </row>
    <row r="22" spans="1:7" s="1" customFormat="1">
      <c r="A22" s="1" t="s">
        <v>25</v>
      </c>
      <c r="B22" s="45">
        <v>79.306775000000002</v>
      </c>
      <c r="C22" s="2"/>
      <c r="D22" s="12" t="s">
        <v>24</v>
      </c>
      <c r="E22" s="21">
        <v>79.306775000000002</v>
      </c>
      <c r="G22" s="6"/>
    </row>
    <row r="23" spans="1:7" s="1" customFormat="1">
      <c r="A23" s="1" t="s">
        <v>26</v>
      </c>
      <c r="B23" s="37">
        <f>IF(OR(B21="",B22=""),"UNKNOWN",B22/B21)</f>
        <v>4.6882511349564213</v>
      </c>
      <c r="C23" s="2"/>
      <c r="D23" s="12"/>
      <c r="E23" s="6"/>
      <c r="G23" s="6"/>
    </row>
    <row r="24" spans="1:7" s="1" customFormat="1">
      <c r="A24" s="1" t="s">
        <v>27</v>
      </c>
      <c r="B24" s="22"/>
      <c r="C24" s="23"/>
      <c r="D24" s="12" t="s">
        <v>28</v>
      </c>
      <c r="E24" s="6"/>
      <c r="G24" s="6"/>
    </row>
    <row r="25" spans="1:7" s="1" customFormat="1">
      <c r="A25" s="1" t="s">
        <v>54</v>
      </c>
      <c r="B25" s="22">
        <f>IF(B24&lt;&gt;"",B24,B23)</f>
        <v>4.6882511349564213</v>
      </c>
      <c r="C25" s="40" t="str">
        <f>IF(AND(B23="",B24=""),"ERROR","")</f>
        <v/>
      </c>
      <c r="D25" s="12"/>
      <c r="E25" s="6"/>
      <c r="G25" s="6"/>
    </row>
    <row r="26" spans="1:7" s="1" customFormat="1">
      <c r="A26" s="1" t="s">
        <v>23</v>
      </c>
      <c r="B26" s="34">
        <f>IF(B21="","",B21)</f>
        <v>16.916067999999999</v>
      </c>
      <c r="C26" s="23"/>
      <c r="D26" s="12" t="s">
        <v>24</v>
      </c>
      <c r="E26" s="6">
        <f>E21</f>
        <v>16.916067999999999</v>
      </c>
      <c r="G26" s="6"/>
    </row>
    <row r="27" spans="1:7" s="1" customFormat="1">
      <c r="A27" s="1" t="s">
        <v>29</v>
      </c>
      <c r="B27" s="35">
        <v>0.70597799999999999</v>
      </c>
      <c r="C27" s="23"/>
      <c r="D27" s="12" t="s">
        <v>24</v>
      </c>
      <c r="E27" s="6">
        <v>0.70597799999999999</v>
      </c>
      <c r="G27" s="6"/>
    </row>
    <row r="28" spans="1:7" s="1" customFormat="1">
      <c r="A28" s="1" t="s">
        <v>30</v>
      </c>
      <c r="B28" s="38">
        <f>IF(OR(B26="",B27=""),"UNKNOWN",B27/B26)</f>
        <v>4.1734166592378323E-2</v>
      </c>
      <c r="C28" s="23"/>
      <c r="D28" s="12"/>
      <c r="E28" s="6"/>
      <c r="F28" s="6"/>
      <c r="G28" s="6"/>
    </row>
    <row r="29" spans="1:7" s="1" customFormat="1">
      <c r="A29" s="1" t="s">
        <v>31</v>
      </c>
      <c r="B29" s="39"/>
      <c r="C29" s="23"/>
      <c r="D29" s="12" t="s">
        <v>32</v>
      </c>
      <c r="E29" s="6"/>
      <c r="F29" s="6"/>
      <c r="G29" s="6"/>
    </row>
    <row r="30" spans="1:7" s="1" customFormat="1">
      <c r="A30" s="1" t="s">
        <v>55</v>
      </c>
      <c r="B30" s="39">
        <f>IF(B29&lt;&gt;"",B29,B28)</f>
        <v>4.1734166592378323E-2</v>
      </c>
      <c r="C30" s="40" t="str">
        <f>IF(AND(B28="",B29=""),"ERROR","")</f>
        <v/>
      </c>
      <c r="D30" s="12"/>
      <c r="E30" s="6"/>
      <c r="F30" s="6"/>
      <c r="G30" s="6"/>
    </row>
    <row r="31" spans="1:7" s="1" customFormat="1">
      <c r="B31" s="41"/>
      <c r="C31" s="40"/>
      <c r="D31" s="12"/>
      <c r="E31" s="6"/>
      <c r="F31" s="6"/>
      <c r="G31" s="6"/>
    </row>
    <row r="32" spans="1:7" s="1" customFormat="1">
      <c r="A32" s="51" t="s">
        <v>100</v>
      </c>
      <c r="B32" s="51"/>
      <c r="C32" s="40"/>
      <c r="D32" s="12"/>
      <c r="E32" s="6"/>
      <c r="F32" s="6"/>
      <c r="G32" s="6"/>
    </row>
    <row r="33" spans="1:7" s="1" customFormat="1">
      <c r="A33" s="15" t="s">
        <v>96</v>
      </c>
      <c r="B33" s="39">
        <f>B25*B15</f>
        <v>9.3765022699128426</v>
      </c>
      <c r="C33" s="40"/>
      <c r="D33" s="12"/>
      <c r="E33" s="6"/>
      <c r="F33" s="6"/>
      <c r="G33" s="6"/>
    </row>
    <row r="34" spans="1:7" s="1" customFormat="1">
      <c r="A34" s="15" t="s">
        <v>97</v>
      </c>
      <c r="B34" s="39">
        <f>IF(B8=A39,B30,IF(B8=A40,B30*B15,"data -transfer type is incorrect"))</f>
        <v>4.1734166592378323E-2</v>
      </c>
      <c r="C34" s="40"/>
      <c r="D34" s="12"/>
      <c r="E34" s="6"/>
      <c r="F34" s="6"/>
      <c r="G34" s="6"/>
    </row>
    <row r="36" spans="1:7" s="1" customFormat="1">
      <c r="A36" s="51" t="s">
        <v>101</v>
      </c>
      <c r="B36" s="51"/>
      <c r="C36" s="2"/>
    </row>
    <row r="37" spans="1:7" s="1" customFormat="1">
      <c r="A37" s="24" t="s">
        <v>8</v>
      </c>
      <c r="B37" s="25" t="s">
        <v>34</v>
      </c>
      <c r="C37" s="7"/>
    </row>
    <row r="38" spans="1:7" s="1" customFormat="1">
      <c r="A38" s="15" t="s">
        <v>20</v>
      </c>
      <c r="B38" s="26">
        <f>B33/(1+B33)</f>
        <v>0.90362841215777046</v>
      </c>
      <c r="C38" s="23"/>
    </row>
    <row r="39" spans="1:7" s="1" customFormat="1">
      <c r="A39" s="15" t="s">
        <v>9</v>
      </c>
      <c r="B39" s="26">
        <f>IF(B18="Y",B33/(1+B33+B19*B34), B33/(1+B33+B34))</f>
        <v>0.90000858850331233</v>
      </c>
      <c r="C39" s="23"/>
    </row>
    <row r="40" spans="1:7" s="1" customFormat="1">
      <c r="A40" s="15" t="s">
        <v>35</v>
      </c>
      <c r="B40" s="26">
        <f>IF(B18="Y",(B33-B19*B34)/(1+B33),(B33-B34)/(1+B33))</f>
        <v>0.8996064242559908</v>
      </c>
      <c r="C40" s="23"/>
    </row>
    <row r="41" spans="1:7" s="1" customFormat="1">
      <c r="A41" s="24" t="s">
        <v>102</v>
      </c>
      <c r="B41" s="27">
        <f>IF(B8=A38,B38,(IF(B8=A39,B39,(IF(B8=A40,B40,"data -transfer type is incorrect")))))</f>
        <v>0.90000858850331233</v>
      </c>
      <c r="C41" s="23"/>
    </row>
    <row r="43" spans="1:7">
      <c r="A43" s="51" t="s">
        <v>105</v>
      </c>
      <c r="B43" s="51"/>
    </row>
    <row r="44" spans="1:7">
      <c r="A44" s="24" t="s">
        <v>103</v>
      </c>
      <c r="B44" s="27">
        <f>B41/B15</f>
        <v>0.45000429425165617</v>
      </c>
    </row>
    <row r="46" spans="1:7" s="1" customFormat="1">
      <c r="A46" s="51" t="s">
        <v>104</v>
      </c>
      <c r="B46" s="51"/>
      <c r="C46" s="7"/>
      <c r="D46" s="28"/>
    </row>
    <row r="47" spans="1:7" s="1" customFormat="1">
      <c r="A47" s="15" t="s">
        <v>38</v>
      </c>
      <c r="B47" s="29">
        <f>B7*B44</f>
        <v>6019.2574399101532</v>
      </c>
      <c r="C47" s="30"/>
    </row>
    <row r="48" spans="1:7" s="1" customFormat="1">
      <c r="A48" s="15" t="s">
        <v>39</v>
      </c>
      <c r="B48" s="29">
        <f>B7-B47*B15</f>
        <v>1337.4851201796937</v>
      </c>
      <c r="C48" s="30"/>
    </row>
    <row r="49" spans="1:3" s="1" customFormat="1">
      <c r="A49" s="15" t="s">
        <v>40</v>
      </c>
      <c r="B49" s="31" t="str">
        <f>IF(B47&lt;B12,"Only-CPU",(IF(B48&lt;B13,"Only-GPU","CPU+GPU")))</f>
        <v>CPU+GPU</v>
      </c>
      <c r="C49" s="2"/>
    </row>
    <row r="50" spans="1:3" s="1" customFormat="1">
      <c r="A50" s="15" t="s">
        <v>41</v>
      </c>
      <c r="B50" s="32">
        <f>IF(B49="CPU+GPU",(IF(MOD(B47,B14)=0,B47,B47+B14-MOD(B47,B14))),IF(B49="Only-CPU",0,B7))</f>
        <v>6048</v>
      </c>
      <c r="C50" s="2"/>
    </row>
    <row r="51" spans="1:3" s="1" customFormat="1">
      <c r="A51" s="15" t="s">
        <v>42</v>
      </c>
      <c r="B51" s="32">
        <f>B7-B50*B15</f>
        <v>1280</v>
      </c>
      <c r="C51" s="2"/>
    </row>
  </sheetData>
  <mergeCells count="8">
    <mergeCell ref="A46:B46"/>
    <mergeCell ref="A32:B32"/>
    <mergeCell ref="A43:B43"/>
    <mergeCell ref="A4:B4"/>
    <mergeCell ref="A6:B6"/>
    <mergeCell ref="A11:B11"/>
    <mergeCell ref="A17:B17"/>
    <mergeCell ref="A36:B36"/>
  </mergeCells>
  <phoneticPr fontId="10" type="noConversion"/>
  <conditionalFormatting sqref="C25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1180555555555496" footer="0.51180555555555496"/>
  <pageSetup paperSize="9" firstPageNumber="0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A2" sqref="A2"/>
    </sheetView>
  </sheetViews>
  <sheetFormatPr baseColWidth="10" defaultColWidth="8.83203125" defaultRowHeight="15" x14ac:dyDescent="0"/>
  <cols>
    <col min="1" max="1" width="47.1640625" style="42" customWidth="1"/>
    <col min="2" max="13" width="15.6640625" style="42" customWidth="1"/>
    <col min="14" max="16" width="13.1640625" style="42" customWidth="1"/>
    <col min="17" max="16384" width="8.83203125" style="42"/>
  </cols>
  <sheetData>
    <row r="1" spans="1:17">
      <c r="B1" s="42" t="s">
        <v>75</v>
      </c>
      <c r="C1" s="42" t="s">
        <v>76</v>
      </c>
      <c r="D1" s="42" t="s">
        <v>80</v>
      </c>
      <c r="E1" s="42" t="s">
        <v>79</v>
      </c>
      <c r="F1" s="42" t="s">
        <v>82</v>
      </c>
      <c r="G1" s="42" t="s">
        <v>117</v>
      </c>
      <c r="H1" s="42" t="s">
        <v>118</v>
      </c>
      <c r="I1" s="42" t="s">
        <v>86</v>
      </c>
      <c r="J1" s="42" t="s">
        <v>89</v>
      </c>
      <c r="K1" s="42" t="s">
        <v>87</v>
      </c>
      <c r="L1" s="42" t="s">
        <v>121</v>
      </c>
      <c r="M1" s="42" t="s">
        <v>92</v>
      </c>
      <c r="N1" s="42" t="s">
        <v>119</v>
      </c>
    </row>
    <row r="2" spans="1:17">
      <c r="A2" s="42" t="s">
        <v>62</v>
      </c>
      <c r="B2" s="46">
        <v>178956970</v>
      </c>
      <c r="C2" s="46">
        <v>44739240</v>
      </c>
      <c r="D2" s="46">
        <v>80530632</v>
      </c>
      <c r="E2" s="46" t="s">
        <v>81</v>
      </c>
      <c r="F2" s="46" t="s">
        <v>83</v>
      </c>
      <c r="G2" s="46" t="s">
        <v>83</v>
      </c>
      <c r="H2" s="46" t="s">
        <v>83</v>
      </c>
      <c r="I2" s="46">
        <v>1048576</v>
      </c>
      <c r="J2" s="46" t="s">
        <v>90</v>
      </c>
      <c r="K2" s="46" t="s">
        <v>88</v>
      </c>
      <c r="L2" s="46" t="s">
        <v>91</v>
      </c>
      <c r="M2" s="46">
        <v>67108864</v>
      </c>
      <c r="N2" s="46">
        <v>1048576</v>
      </c>
    </row>
    <row r="3" spans="1:17">
      <c r="A3" s="42" t="s">
        <v>63</v>
      </c>
      <c r="B3" s="46" t="s">
        <v>60</v>
      </c>
      <c r="C3" s="46" t="s">
        <v>77</v>
      </c>
      <c r="D3" s="46" t="s">
        <v>60</v>
      </c>
      <c r="E3" s="46" t="s">
        <v>60</v>
      </c>
      <c r="F3" s="46" t="s">
        <v>60</v>
      </c>
      <c r="G3" s="46" t="s">
        <v>60</v>
      </c>
      <c r="H3" s="46" t="s">
        <v>60</v>
      </c>
      <c r="I3" s="46" t="s">
        <v>60</v>
      </c>
      <c r="J3" s="46" t="s">
        <v>60</v>
      </c>
      <c r="K3" s="46" t="s">
        <v>60</v>
      </c>
      <c r="L3" s="46" t="s">
        <v>60</v>
      </c>
      <c r="M3" s="46" t="s">
        <v>60</v>
      </c>
      <c r="N3" s="46" t="s">
        <v>60</v>
      </c>
    </row>
    <row r="4" spans="1:17">
      <c r="A4" s="42" t="s">
        <v>11</v>
      </c>
      <c r="H4" s="46" t="s">
        <v>84</v>
      </c>
      <c r="N4" s="46"/>
    </row>
    <row r="5" spans="1:17">
      <c r="A5" s="42" t="s">
        <v>64</v>
      </c>
      <c r="B5" s="46" t="s">
        <v>52</v>
      </c>
      <c r="C5" s="46" t="s">
        <v>78</v>
      </c>
      <c r="D5" s="46" t="s">
        <v>52</v>
      </c>
      <c r="E5" s="46" t="s">
        <v>52</v>
      </c>
      <c r="F5" s="46" t="s">
        <v>52</v>
      </c>
      <c r="G5" s="46" t="s">
        <v>52</v>
      </c>
      <c r="H5" s="46" t="s">
        <v>85</v>
      </c>
      <c r="I5" s="46" t="s">
        <v>52</v>
      </c>
      <c r="J5" s="46" t="s">
        <v>52</v>
      </c>
      <c r="K5" s="46" t="s">
        <v>52</v>
      </c>
      <c r="L5" s="46" t="s">
        <v>52</v>
      </c>
      <c r="M5" s="46" t="s">
        <v>78</v>
      </c>
      <c r="N5" s="46" t="s">
        <v>52</v>
      </c>
    </row>
    <row r="6" spans="1:17">
      <c r="A6" s="42" t="s">
        <v>65</v>
      </c>
      <c r="H6" s="47">
        <v>0.5</v>
      </c>
      <c r="N6" s="48"/>
    </row>
    <row r="7" spans="1:17">
      <c r="A7" s="42" t="s">
        <v>66</v>
      </c>
      <c r="B7" s="49">
        <v>4.8913149999999996</v>
      </c>
      <c r="C7" s="49">
        <v>3.215252</v>
      </c>
      <c r="D7" s="49">
        <v>14.138037000000001</v>
      </c>
      <c r="E7" s="49">
        <v>2.9964360000000001</v>
      </c>
      <c r="F7" s="49">
        <v>5.0525149999999996</v>
      </c>
      <c r="G7" s="49">
        <v>4.9909929999999996</v>
      </c>
      <c r="H7" s="49">
        <v>4.9949835599999997</v>
      </c>
      <c r="I7" s="49">
        <v>4.7128319999999997</v>
      </c>
      <c r="J7" s="49">
        <v>12.322244</v>
      </c>
      <c r="K7" s="49">
        <v>13.108758999999999</v>
      </c>
      <c r="L7" s="42">
        <v>4.0325550000000003</v>
      </c>
      <c r="M7" s="49">
        <v>24.898515</v>
      </c>
      <c r="N7" s="42">
        <v>1.456359</v>
      </c>
    </row>
    <row r="8" spans="1:17">
      <c r="A8" s="42" t="s">
        <v>67</v>
      </c>
      <c r="B8" s="49">
        <v>72.431431000000003</v>
      </c>
      <c r="C8" s="49">
        <v>45.97681</v>
      </c>
      <c r="D8" s="49">
        <v>62.616388999999998</v>
      </c>
      <c r="E8" s="49">
        <v>6.6870640000000003</v>
      </c>
      <c r="F8" s="49">
        <v>10.437678999999999</v>
      </c>
      <c r="G8" s="49">
        <v>4.3319999999999997E-2</v>
      </c>
      <c r="H8" s="49">
        <v>6.2787999999999997E-2</v>
      </c>
      <c r="I8" s="49">
        <v>9.5E-4</v>
      </c>
      <c r="J8" s="49">
        <v>69.611710000000002</v>
      </c>
      <c r="K8" s="49">
        <v>29.958604000000001</v>
      </c>
      <c r="L8" s="42">
        <v>51.090350999999998</v>
      </c>
      <c r="M8" s="49">
        <v>57.035890999999999</v>
      </c>
      <c r="N8" s="42">
        <v>0.17893600000000001</v>
      </c>
    </row>
    <row r="9" spans="1:17">
      <c r="A9" s="42" t="s">
        <v>68</v>
      </c>
      <c r="B9" s="49">
        <v>6.2450749999999999E-2</v>
      </c>
      <c r="C9" s="49">
        <v>6.4058970000000007E-2</v>
      </c>
      <c r="D9" s="49">
        <v>0.18182935</v>
      </c>
      <c r="E9" s="49">
        <v>0.28125</v>
      </c>
      <c r="F9" s="49">
        <v>0.30639514000000001</v>
      </c>
      <c r="G9" s="49">
        <v>0.82710216000000003</v>
      </c>
      <c r="H9" s="49">
        <v>0.82885343</v>
      </c>
      <c r="I9" s="49">
        <v>0.82481835000000003</v>
      </c>
      <c r="J9" s="49">
        <v>0.14857899999999999</v>
      </c>
      <c r="K9" s="49">
        <v>0.29747090999999998</v>
      </c>
      <c r="L9" s="42">
        <v>7.1852200000000005E-2</v>
      </c>
      <c r="M9" s="49">
        <v>0.30021935999999999</v>
      </c>
      <c r="N9" s="49">
        <v>0.55263596999999998</v>
      </c>
      <c r="O9" s="48"/>
    </row>
    <row r="10" spans="1:17">
      <c r="A10" s="42" t="s">
        <v>69</v>
      </c>
      <c r="B10" s="46" t="s">
        <v>61</v>
      </c>
      <c r="C10" s="46" t="s">
        <v>61</v>
      </c>
      <c r="D10" s="46" t="s">
        <v>61</v>
      </c>
      <c r="E10" s="46" t="s">
        <v>61</v>
      </c>
      <c r="F10" s="46" t="s">
        <v>61</v>
      </c>
      <c r="G10" s="46" t="s">
        <v>61</v>
      </c>
      <c r="H10" s="46" t="s">
        <v>61</v>
      </c>
      <c r="I10" s="46" t="s">
        <v>61</v>
      </c>
      <c r="J10" s="46" t="s">
        <v>61</v>
      </c>
      <c r="K10" s="46" t="s">
        <v>61</v>
      </c>
      <c r="L10" s="46" t="s">
        <v>70</v>
      </c>
      <c r="M10" s="46" t="s">
        <v>61</v>
      </c>
      <c r="N10" s="46" t="s">
        <v>61</v>
      </c>
    </row>
    <row r="12" spans="1:17">
      <c r="A12" s="42" t="s">
        <v>72</v>
      </c>
      <c r="B12" s="49">
        <v>0.93169800000000003</v>
      </c>
      <c r="C12" s="49">
        <v>0.63202599999999998</v>
      </c>
      <c r="D12" s="49">
        <v>0.72586300000000004</v>
      </c>
      <c r="E12" s="49">
        <v>1.3975390000000001</v>
      </c>
      <c r="F12" s="49">
        <v>0.61178999999999994</v>
      </c>
      <c r="G12" s="49">
        <v>18.660917000000001</v>
      </c>
      <c r="H12" s="49">
        <v>18.660917000000001</v>
      </c>
      <c r="I12" s="49">
        <v>20.405078</v>
      </c>
      <c r="J12" s="49">
        <v>1.008194</v>
      </c>
      <c r="K12" s="49">
        <v>1.051509</v>
      </c>
      <c r="L12" s="42">
        <v>0.22081100000000001</v>
      </c>
      <c r="M12" s="49">
        <v>0.46893000000000001</v>
      </c>
      <c r="N12" s="49">
        <v>0.15804699999999999</v>
      </c>
      <c r="O12" s="49"/>
      <c r="P12" s="49"/>
      <c r="Q12" s="49"/>
    </row>
    <row r="13" spans="1:17">
      <c r="A13" s="42" t="s">
        <v>71</v>
      </c>
      <c r="B13" s="49">
        <v>6.2060999999999998E-2</v>
      </c>
      <c r="C13" s="49">
        <v>4.3257999999999998E-2</v>
      </c>
      <c r="D13" s="49">
        <v>0.16131499999999999</v>
      </c>
      <c r="E13" s="49">
        <v>0.54476400000000003</v>
      </c>
      <c r="F13" s="49">
        <v>0.27025399999999999</v>
      </c>
      <c r="G13" s="49">
        <v>89.269396</v>
      </c>
      <c r="H13" s="49">
        <v>89.269396</v>
      </c>
      <c r="I13" s="49">
        <v>96.074464000000006</v>
      </c>
      <c r="J13" s="49">
        <v>0.17593700000000001</v>
      </c>
      <c r="K13" s="49">
        <v>0.445239</v>
      </c>
      <c r="L13" s="42">
        <v>1.7094000000000002E-2</v>
      </c>
      <c r="M13" s="49">
        <v>0.20118</v>
      </c>
      <c r="N13" s="49">
        <v>0.19523799999999999</v>
      </c>
      <c r="O13" s="49"/>
      <c r="P13" s="49"/>
      <c r="Q13" s="49"/>
    </row>
    <row r="14" spans="1:17">
      <c r="A14" s="42" t="s">
        <v>73</v>
      </c>
      <c r="B14" s="49">
        <v>5.9907000000000002E-2</v>
      </c>
      <c r="C14" s="49">
        <v>4.1904999999999998E-2</v>
      </c>
      <c r="D14" s="49">
        <v>0.13367599999999999</v>
      </c>
      <c r="E14" s="49">
        <v>0.492317</v>
      </c>
      <c r="F14" s="49">
        <v>0.189752</v>
      </c>
      <c r="G14" s="49">
        <v>15.491441999999999</v>
      </c>
      <c r="H14" s="49">
        <v>15.533374</v>
      </c>
      <c r="I14" s="49">
        <v>13.895849</v>
      </c>
      <c r="J14" s="49">
        <v>0.15343999999999999</v>
      </c>
      <c r="K14" s="49">
        <v>0.31045699999999998</v>
      </c>
      <c r="L14" s="42">
        <v>1.6567999999999999E-2</v>
      </c>
      <c r="M14" s="49">
        <v>0.14105799999999999</v>
      </c>
      <c r="N14" s="49">
        <v>8.9237999999999998E-2</v>
      </c>
      <c r="O14" s="49"/>
      <c r="P14" s="49"/>
      <c r="Q14" s="49"/>
    </row>
    <row r="15" spans="1:17">
      <c r="A15" s="42" t="s">
        <v>74</v>
      </c>
      <c r="B15" s="49">
        <v>5.6609E-2</v>
      </c>
      <c r="C15" s="49">
        <v>4.2176999999999999E-2</v>
      </c>
      <c r="D15" s="49">
        <v>0.137819</v>
      </c>
      <c r="E15" s="49">
        <v>0.45428400000000002</v>
      </c>
      <c r="F15" s="49">
        <v>0.19295999999999999</v>
      </c>
      <c r="G15" s="49">
        <v>16.815042999999999</v>
      </c>
      <c r="H15" s="49">
        <v>16.815042999999999</v>
      </c>
      <c r="I15" s="49">
        <v>9.6662669999999995</v>
      </c>
      <c r="J15" s="49">
        <v>0.15951599999999999</v>
      </c>
      <c r="K15" s="49">
        <v>0.31237599999999999</v>
      </c>
      <c r="L15" s="42">
        <v>1.5812E-2</v>
      </c>
      <c r="M15" s="49">
        <v>0.14616999999999999</v>
      </c>
      <c r="N15" s="49">
        <v>7.6028999999999999E-2</v>
      </c>
      <c r="O15" s="49"/>
      <c r="P15" s="49"/>
      <c r="Q15" s="49"/>
    </row>
    <row r="18" spans="1:2">
      <c r="B18" s="42" t="s">
        <v>120</v>
      </c>
    </row>
    <row r="19" spans="1:2">
      <c r="A19" s="42" t="s">
        <v>62</v>
      </c>
      <c r="B19" s="46" t="s">
        <v>115</v>
      </c>
    </row>
    <row r="20" spans="1:2">
      <c r="A20" s="42" t="s">
        <v>63</v>
      </c>
      <c r="B20" s="46" t="s">
        <v>60</v>
      </c>
    </row>
    <row r="21" spans="1:2">
      <c r="A21" s="42" t="s">
        <v>11</v>
      </c>
    </row>
    <row r="22" spans="1:2">
      <c r="A22" s="1" t="s">
        <v>109</v>
      </c>
      <c r="B22" s="42">
        <v>2</v>
      </c>
    </row>
    <row r="23" spans="1:2">
      <c r="A23" s="42" t="s">
        <v>64</v>
      </c>
      <c r="B23" s="46" t="s">
        <v>52</v>
      </c>
    </row>
    <row r="24" spans="1:2">
      <c r="A24" s="42" t="s">
        <v>65</v>
      </c>
    </row>
    <row r="25" spans="1:2">
      <c r="A25" s="42" t="s">
        <v>66</v>
      </c>
      <c r="B25" s="48">
        <v>4.6882510000000002</v>
      </c>
    </row>
    <row r="26" spans="1:2">
      <c r="A26" s="42" t="s">
        <v>67</v>
      </c>
      <c r="B26" s="48">
        <v>4.1734E-2</v>
      </c>
    </row>
    <row r="27" spans="1:2">
      <c r="A27" s="42" t="s">
        <v>95</v>
      </c>
      <c r="B27" s="48">
        <f>B25*2</f>
        <v>9.3765020000000003</v>
      </c>
    </row>
    <row r="28" spans="1:2">
      <c r="A28" s="42" t="s">
        <v>107</v>
      </c>
      <c r="B28" s="48">
        <f>B26</f>
        <v>4.1734E-2</v>
      </c>
    </row>
    <row r="29" spans="1:2">
      <c r="A29" s="42" t="s">
        <v>106</v>
      </c>
      <c r="B29" s="48">
        <v>0.90000857999999995</v>
      </c>
    </row>
    <row r="30" spans="1:2">
      <c r="A30" s="42" t="s">
        <v>69</v>
      </c>
      <c r="B30" s="46" t="s">
        <v>108</v>
      </c>
    </row>
    <row r="32" spans="1:2">
      <c r="A32" s="42" t="s">
        <v>72</v>
      </c>
      <c r="B32" s="42">
        <v>17.622046000000001</v>
      </c>
    </row>
    <row r="33" spans="1:2">
      <c r="A33" s="42" t="s">
        <v>71</v>
      </c>
      <c r="B33" s="42">
        <v>79.306775000000002</v>
      </c>
    </row>
    <row r="34" spans="1:2">
      <c r="A34" s="42" t="s">
        <v>110</v>
      </c>
      <c r="B34" s="42">
        <v>7.9680499999999999</v>
      </c>
    </row>
    <row r="35" spans="1:2">
      <c r="A35" s="42" t="s">
        <v>111</v>
      </c>
      <c r="B35" s="42">
        <v>8.0942830000000008</v>
      </c>
    </row>
    <row r="36" spans="1:2">
      <c r="A36" s="42" t="s">
        <v>73</v>
      </c>
      <c r="B36" s="42">
        <v>14.464316999999999</v>
      </c>
    </row>
    <row r="37" spans="1:2">
      <c r="A37" s="42" t="s">
        <v>74</v>
      </c>
      <c r="B37" s="42">
        <v>14.753382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J7" sqref="J7"/>
    </sheetView>
  </sheetViews>
  <sheetFormatPr baseColWidth="10" defaultColWidth="8.83203125" defaultRowHeight="15" x14ac:dyDescent="0"/>
  <cols>
    <col min="2" max="2" width="11.6640625" customWidth="1"/>
  </cols>
  <sheetData>
    <row r="1" spans="1:5">
      <c r="A1" s="42" t="s">
        <v>44</v>
      </c>
      <c r="B1" s="42"/>
      <c r="C1" s="42"/>
      <c r="D1" s="42"/>
      <c r="E1" s="42"/>
    </row>
    <row r="2" spans="1:5">
      <c r="A2" s="42"/>
      <c r="B2" s="42" t="s">
        <v>43</v>
      </c>
      <c r="C2" s="42"/>
      <c r="D2" s="42"/>
      <c r="E2" s="42"/>
    </row>
    <row r="3" spans="1:5">
      <c r="A3" s="42" t="s">
        <v>47</v>
      </c>
      <c r="B3" s="42"/>
      <c r="C3" s="42"/>
      <c r="D3" s="42"/>
      <c r="E3" s="42"/>
    </row>
    <row r="4" spans="1:5">
      <c r="A4" s="42"/>
      <c r="B4" s="42" t="s">
        <v>49</v>
      </c>
      <c r="C4" s="42"/>
      <c r="D4" s="42"/>
      <c r="E4" s="42"/>
    </row>
    <row r="5" spans="1:5">
      <c r="A5" s="42"/>
      <c r="B5" s="42" t="s">
        <v>48</v>
      </c>
      <c r="C5" s="42"/>
      <c r="D5" s="42"/>
      <c r="E5" s="42"/>
    </row>
    <row r="6" spans="1:5">
      <c r="A6" s="42" t="s">
        <v>123</v>
      </c>
      <c r="B6" s="42"/>
      <c r="C6" s="42"/>
      <c r="D6" s="42"/>
      <c r="E6" s="42"/>
    </row>
    <row r="7" spans="1:5">
      <c r="A7" s="42"/>
      <c r="B7" s="50">
        <v>3</v>
      </c>
      <c r="C7" s="42"/>
      <c r="D7" s="42"/>
      <c r="E7" s="42"/>
    </row>
    <row r="8" spans="1:5">
      <c r="A8" s="42" t="s">
        <v>45</v>
      </c>
      <c r="B8" s="42"/>
      <c r="C8" s="42"/>
      <c r="D8" s="42"/>
      <c r="E8" s="42"/>
    </row>
    <row r="9" spans="1:5">
      <c r="A9" s="42"/>
      <c r="B9" s="42" t="s">
        <v>112</v>
      </c>
      <c r="C9" s="42"/>
      <c r="D9" s="42"/>
      <c r="E9" s="42"/>
    </row>
    <row r="10" spans="1:5">
      <c r="A10" s="42"/>
      <c r="C10" s="42" t="s">
        <v>56</v>
      </c>
      <c r="D10" s="42"/>
      <c r="E10" s="42"/>
    </row>
    <row r="11" spans="1:5">
      <c r="A11" s="42"/>
      <c r="C11" s="42" t="s">
        <v>58</v>
      </c>
      <c r="D11" s="42"/>
      <c r="E11" s="42"/>
    </row>
    <row r="12" spans="1:5">
      <c r="A12" s="42"/>
      <c r="C12" s="42" t="s">
        <v>57</v>
      </c>
      <c r="D12" s="42"/>
      <c r="E12" s="42"/>
    </row>
    <row r="13" spans="1:5">
      <c r="A13" s="42"/>
      <c r="C13" s="42" t="s">
        <v>93</v>
      </c>
      <c r="D13" s="42"/>
      <c r="E13" s="42"/>
    </row>
    <row r="14" spans="1:5">
      <c r="A14" s="42"/>
      <c r="B14" s="42" t="s">
        <v>113</v>
      </c>
      <c r="C14" s="42"/>
      <c r="D14" s="42"/>
      <c r="E14" s="42"/>
    </row>
    <row r="15" spans="1:5">
      <c r="A15" s="42"/>
      <c r="C15" s="42" t="s">
        <v>114</v>
      </c>
      <c r="D15" s="42"/>
      <c r="E15" s="42"/>
    </row>
    <row r="16" spans="1:5">
      <c r="C16" s="43" t="s">
        <v>122</v>
      </c>
      <c r="D16" s="42"/>
      <c r="E16" s="42"/>
    </row>
    <row r="17" spans="1:5">
      <c r="A17" s="42" t="s">
        <v>46</v>
      </c>
      <c r="B17" s="42"/>
      <c r="C17" s="42"/>
      <c r="D17" s="42"/>
      <c r="E17" s="42"/>
    </row>
    <row r="18" spans="1:5">
      <c r="A18" s="42"/>
      <c r="B18" s="44">
        <v>41939</v>
      </c>
      <c r="C18" s="42"/>
      <c r="D18" s="42"/>
      <c r="E18" s="42"/>
    </row>
    <row r="19" spans="1:5">
      <c r="A19" s="42"/>
      <c r="B19" s="42"/>
      <c r="C19" s="42"/>
      <c r="D19" s="42"/>
      <c r="E19" s="42"/>
    </row>
  </sheetData>
  <phoneticPr fontId="10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Predictor</vt:lpstr>
      <vt:lpstr>Predictor Multi-GPUs</vt:lpstr>
      <vt:lpstr>Applications</vt:lpstr>
      <vt:lpstr>Copyright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Lucia Varbanescu</cp:lastModifiedBy>
  <cp:revision>0</cp:revision>
  <dcterms:modified xsi:type="dcterms:W3CDTF">2015-01-19T12:45:31Z</dcterms:modified>
</cp:coreProperties>
</file>