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cuments\irpinsa-web\"/>
    </mc:Choice>
  </mc:AlternateContent>
  <xr:revisionPtr revIDLastSave="0" documentId="13_ncr:1_{C3A308F7-89D4-4A6F-A398-685ECE0DC2F9}" xr6:coauthVersionLast="47" xr6:coauthVersionMax="47" xr10:uidLastSave="{00000000-0000-0000-0000-000000000000}"/>
  <bookViews>
    <workbookView xWindow="-120" yWindow="-120" windowWidth="21840" windowHeight="13020" tabRatio="599" firstSheet="4" activeTab="5" xr2:uid="{00000000-000D-0000-FFFF-FFFF00000000}"/>
  </bookViews>
  <sheets>
    <sheet name="Por Empresa" sheetId="3" state="hidden" r:id="rId1"/>
    <sheet name="Diario" sheetId="6" state="hidden" r:id="rId2"/>
    <sheet name="montos" sheetId="9" state="hidden" r:id="rId3"/>
    <sheet name="gestores" sheetId="7" state="hidden" r:id="rId4"/>
    <sheet name="Gestores de Cobro" sheetId="10" r:id="rId5"/>
    <sheet name="Hoja1" sheetId="14" r:id="rId6"/>
    <sheet name="Gestores Detalle" sheetId="12" state="hidden" r:id="rId7"/>
    <sheet name="Lista Completa" sheetId="13" state="hidden" r:id="rId8"/>
    <sheet name="CEL Y LOCALIDAD" sheetId="11" state="hidden" r:id="rId9"/>
  </sheets>
  <definedNames>
    <definedName name="_xlnm._FilterDatabase" localSheetId="1" hidden="1">Diario!$A$2:$AH$216</definedName>
    <definedName name="_xlnm._FilterDatabase" localSheetId="6" hidden="1">'Gestores Detalle'!$A$1:$F$114</definedName>
    <definedName name="_xlnm._FilterDatabase" localSheetId="7" hidden="1">'Lista Completa'!$A$1:$G$127</definedName>
    <definedName name="_xlnm._FilterDatabase" localSheetId="2" hidden="1">montos!$B$2:$C$217</definedName>
    <definedName name="_xlnm.Print_Area" localSheetId="1">Diario!#REF!</definedName>
    <definedName name="_xlnm.Print_Area" localSheetId="2">montos!$B$3:$C$3</definedName>
    <definedName name="_xlnm.Print_Area" localSheetId="0">'Por Empresa'!$A$2:$E$36</definedName>
    <definedName name="_xlnm.Print_Titles" localSheetId="2">montos!$3:$3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5" i="10" l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77" i="10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56" i="10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36" i="10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20" i="10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2" i="13"/>
  <c r="A51" i="10" l="1"/>
  <c r="AG215" i="6" l="1"/>
  <c r="H34" i="3" l="1"/>
  <c r="H33" i="3"/>
  <c r="H32" i="3"/>
  <c r="H31" i="3" l="1"/>
  <c r="H30" i="3"/>
  <c r="I27" i="3"/>
  <c r="H27" i="3"/>
  <c r="I26" i="3"/>
  <c r="I25" i="3"/>
  <c r="I24" i="3"/>
  <c r="H23" i="3"/>
  <c r="H20" i="3"/>
  <c r="I18" i="3"/>
  <c r="H18" i="3"/>
  <c r="I17" i="3"/>
  <c r="I16" i="3"/>
  <c r="I13" i="3"/>
  <c r="H11" i="3"/>
  <c r="B214" i="9"/>
  <c r="B215" i="9"/>
  <c r="B216" i="9"/>
  <c r="B217" i="9"/>
  <c r="AH195" i="6" l="1"/>
  <c r="C196" i="9" s="1"/>
  <c r="AH196" i="6"/>
  <c r="C197" i="9" s="1"/>
  <c r="AH199" i="6"/>
  <c r="C200" i="9" s="1"/>
  <c r="AH200" i="6"/>
  <c r="C201" i="9" s="1"/>
  <c r="AH202" i="6"/>
  <c r="C203" i="9" s="1"/>
  <c r="AH203" i="6"/>
  <c r="C204" i="9" s="1"/>
  <c r="AH204" i="6"/>
  <c r="C205" i="9" s="1"/>
  <c r="AH206" i="6"/>
  <c r="C207" i="9" s="1"/>
  <c r="AH207" i="6"/>
  <c r="C208" i="9" s="1"/>
  <c r="AH210" i="6"/>
  <c r="AH211" i="6"/>
  <c r="AH212" i="6"/>
  <c r="C213" i="9" s="1"/>
  <c r="I10" i="3"/>
  <c r="I9" i="3"/>
  <c r="I6" i="3"/>
  <c r="AH197" i="6"/>
  <c r="AH205" i="6"/>
  <c r="AH194" i="6"/>
  <c r="C195" i="9" s="1"/>
  <c r="AH201" i="6"/>
  <c r="C202" i="9" s="1"/>
  <c r="AH208" i="6"/>
  <c r="AH209" i="6"/>
  <c r="C210" i="9" s="1"/>
  <c r="AH213" i="6"/>
  <c r="O214" i="6"/>
  <c r="C211" i="9" l="1"/>
  <c r="C209" i="9"/>
  <c r="C212" i="9"/>
  <c r="C206" i="9"/>
  <c r="C198" i="9"/>
  <c r="N214" i="6"/>
  <c r="D17" i="3"/>
  <c r="O215" i="6" s="1"/>
  <c r="O216" i="6" s="1"/>
  <c r="D10" i="3"/>
  <c r="D16" i="3" l="1"/>
  <c r="N215" i="6" s="1"/>
  <c r="N216" i="6" s="1"/>
  <c r="J214" i="6" l="1"/>
  <c r="G214" i="6" l="1"/>
  <c r="F214" i="6" l="1"/>
  <c r="M214" i="6" l="1"/>
  <c r="AH184" i="6" l="1"/>
  <c r="AH187" i="6"/>
  <c r="AH188" i="6"/>
  <c r="AH191" i="6"/>
  <c r="AH192" i="6"/>
  <c r="C193" i="9" s="1"/>
  <c r="B185" i="9"/>
  <c r="B186" i="9"/>
  <c r="B187" i="9"/>
  <c r="B188" i="9"/>
  <c r="B189" i="9"/>
  <c r="B190" i="9"/>
  <c r="B191" i="9"/>
  <c r="B192" i="9"/>
  <c r="AH185" i="6"/>
  <c r="AH186" i="6"/>
  <c r="AH189" i="6"/>
  <c r="AH190" i="6"/>
  <c r="C188" i="9" l="1"/>
  <c r="C191" i="9"/>
  <c r="C192" i="9"/>
  <c r="C190" i="9"/>
  <c r="C187" i="9"/>
  <c r="C186" i="9"/>
  <c r="C189" i="9"/>
  <c r="C185" i="9"/>
  <c r="B178" i="9" l="1"/>
  <c r="B179" i="9"/>
  <c r="B180" i="9"/>
  <c r="B181" i="9"/>
  <c r="B182" i="9"/>
  <c r="B183" i="9"/>
  <c r="B184" i="9"/>
  <c r="AH177" i="6" l="1"/>
  <c r="C178" i="9" s="1"/>
  <c r="AH178" i="6"/>
  <c r="C179" i="9" s="1"/>
  <c r="AH179" i="6"/>
  <c r="C180" i="9" s="1"/>
  <c r="AH180" i="6"/>
  <c r="AH181" i="6"/>
  <c r="AH182" i="6"/>
  <c r="C183" i="9" s="1"/>
  <c r="AH183" i="6"/>
  <c r="AH193" i="6"/>
  <c r="C194" i="9" s="1"/>
  <c r="AH198" i="6"/>
  <c r="C199" i="9" s="1"/>
  <c r="C181" i="9" l="1"/>
  <c r="C184" i="9"/>
  <c r="C182" i="9"/>
  <c r="B4" i="9"/>
  <c r="B173" i="9" l="1"/>
  <c r="B174" i="9"/>
  <c r="B175" i="9"/>
  <c r="B176" i="9"/>
  <c r="B177" i="9"/>
  <c r="B165" i="9"/>
  <c r="B166" i="9"/>
  <c r="B167" i="9"/>
  <c r="B168" i="9"/>
  <c r="B169" i="9"/>
  <c r="B170" i="9"/>
  <c r="B171" i="9"/>
  <c r="B172" i="9"/>
  <c r="B162" i="9"/>
  <c r="B163" i="9"/>
  <c r="B164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AH165" i="6" l="1"/>
  <c r="C166" i="9" s="1"/>
  <c r="AH166" i="6"/>
  <c r="C167" i="9" s="1"/>
  <c r="AH167" i="6"/>
  <c r="C168" i="9" s="1"/>
  <c r="AH168" i="6"/>
  <c r="C169" i="9" s="1"/>
  <c r="AH169" i="6"/>
  <c r="C170" i="9" s="1"/>
  <c r="AH170" i="6"/>
  <c r="C171" i="9" s="1"/>
  <c r="AH171" i="6"/>
  <c r="C172" i="9" s="1"/>
  <c r="AH172" i="6"/>
  <c r="C173" i="9" s="1"/>
  <c r="AH173" i="6"/>
  <c r="C174" i="9" s="1"/>
  <c r="AH149" i="6" l="1"/>
  <c r="C150" i="9" s="1"/>
  <c r="AH150" i="6"/>
  <c r="C151" i="9" s="1"/>
  <c r="AH151" i="6"/>
  <c r="C152" i="9" s="1"/>
  <c r="AH152" i="6"/>
  <c r="C153" i="9" s="1"/>
  <c r="AH153" i="6"/>
  <c r="C154" i="9" s="1"/>
  <c r="AH154" i="6"/>
  <c r="C155" i="9" s="1"/>
  <c r="AH155" i="6"/>
  <c r="C156" i="9" s="1"/>
  <c r="AH156" i="6"/>
  <c r="C157" i="9" s="1"/>
  <c r="AH157" i="6"/>
  <c r="C158" i="9" s="1"/>
  <c r="AH158" i="6"/>
  <c r="C159" i="9" s="1"/>
  <c r="AH159" i="6"/>
  <c r="C160" i="9" s="1"/>
  <c r="AH160" i="6"/>
  <c r="C161" i="9" s="1"/>
  <c r="AH161" i="6"/>
  <c r="AH162" i="6"/>
  <c r="C163" i="9" s="1"/>
  <c r="AH163" i="6"/>
  <c r="C164" i="9" s="1"/>
  <c r="AH164" i="6"/>
  <c r="C165" i="9" s="1"/>
  <c r="C162" i="9" l="1"/>
  <c r="D35" i="3"/>
  <c r="AH148" i="6" l="1"/>
  <c r="AH174" i="6"/>
  <c r="C175" i="9" s="1"/>
  <c r="AH175" i="6"/>
  <c r="C176" i="9" s="1"/>
  <c r="AH176" i="6"/>
  <c r="C177" i="9" s="1"/>
  <c r="B5" i="9" l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AF214" i="6" l="1"/>
  <c r="C214" i="6" l="1"/>
  <c r="AH4" i="6" l="1"/>
  <c r="C5" i="9" s="1"/>
  <c r="AH5" i="6"/>
  <c r="C6" i="9" s="1"/>
  <c r="AH6" i="6"/>
  <c r="AH7" i="6"/>
  <c r="C8" i="9" s="1"/>
  <c r="AH8" i="6"/>
  <c r="C9" i="9" s="1"/>
  <c r="AH9" i="6"/>
  <c r="AH10" i="6"/>
  <c r="C11" i="9" s="1"/>
  <c r="AH11" i="6"/>
  <c r="AH12" i="6"/>
  <c r="AH13" i="6"/>
  <c r="AH14" i="6"/>
  <c r="C15" i="9" s="1"/>
  <c r="AH15" i="6"/>
  <c r="C16" i="9" s="1"/>
  <c r="AH16" i="6"/>
  <c r="AH17" i="6"/>
  <c r="C18" i="9" s="1"/>
  <c r="AH18" i="6"/>
  <c r="C19" i="9" s="1"/>
  <c r="AH19" i="6"/>
  <c r="C20" i="9" s="1"/>
  <c r="AH20" i="6"/>
  <c r="AH21" i="6"/>
  <c r="AH22" i="6"/>
  <c r="AH23" i="6"/>
  <c r="C24" i="9" s="1"/>
  <c r="AH24" i="6"/>
  <c r="AH25" i="6"/>
  <c r="C26" i="9" s="1"/>
  <c r="AH26" i="6"/>
  <c r="C27" i="9" s="1"/>
  <c r="AH27" i="6"/>
  <c r="AH28" i="6"/>
  <c r="C29" i="9" s="1"/>
  <c r="AH29" i="6"/>
  <c r="AH30" i="6"/>
  <c r="AH31" i="6"/>
  <c r="C32" i="9" s="1"/>
  <c r="AH32" i="6"/>
  <c r="C33" i="9" s="1"/>
  <c r="AH33" i="6"/>
  <c r="C34" i="9" s="1"/>
  <c r="AH34" i="6"/>
  <c r="C35" i="9" s="1"/>
  <c r="AH35" i="6"/>
  <c r="AH36" i="6"/>
  <c r="AH37" i="6"/>
  <c r="C38" i="9" s="1"/>
  <c r="AH38" i="6"/>
  <c r="C39" i="9" s="1"/>
  <c r="AH39" i="6"/>
  <c r="AH40" i="6"/>
  <c r="C41" i="9" s="1"/>
  <c r="AH41" i="6"/>
  <c r="AH42" i="6"/>
  <c r="AH43" i="6"/>
  <c r="C44" i="9" s="1"/>
  <c r="AH44" i="6"/>
  <c r="AH45" i="6"/>
  <c r="C46" i="9" s="1"/>
  <c r="AH46" i="6"/>
  <c r="AH47" i="6"/>
  <c r="C48" i="9" s="1"/>
  <c r="AH48" i="6"/>
  <c r="AH49" i="6"/>
  <c r="AH50" i="6"/>
  <c r="AH51" i="6"/>
  <c r="AH52" i="6"/>
  <c r="C53" i="9" s="1"/>
  <c r="AH53" i="6"/>
  <c r="C54" i="9" s="1"/>
  <c r="AH54" i="6"/>
  <c r="AH55" i="6"/>
  <c r="AH56" i="6"/>
  <c r="C57" i="9" s="1"/>
  <c r="AH57" i="6"/>
  <c r="AH58" i="6"/>
  <c r="C59" i="9" s="1"/>
  <c r="AH59" i="6"/>
  <c r="AH60" i="6"/>
  <c r="AH61" i="6"/>
  <c r="AH62" i="6"/>
  <c r="AH63" i="6"/>
  <c r="C64" i="9" s="1"/>
  <c r="AH64" i="6"/>
  <c r="C65" i="9" s="1"/>
  <c r="AH65" i="6"/>
  <c r="AH66" i="6"/>
  <c r="AH67" i="6"/>
  <c r="C68" i="9" s="1"/>
  <c r="AH68" i="6"/>
  <c r="AH69" i="6"/>
  <c r="AH70" i="6"/>
  <c r="C71" i="9" s="1"/>
  <c r="AH71" i="6"/>
  <c r="C72" i="9" s="1"/>
  <c r="AH72" i="6"/>
  <c r="AH73" i="6"/>
  <c r="C74" i="9" s="1"/>
  <c r="AH74" i="6"/>
  <c r="AH75" i="6"/>
  <c r="C76" i="9" s="1"/>
  <c r="AH76" i="6"/>
  <c r="C77" i="9" s="1"/>
  <c r="AH77" i="6"/>
  <c r="AH78" i="6"/>
  <c r="AH79" i="6"/>
  <c r="AH80" i="6"/>
  <c r="C81" i="9" s="1"/>
  <c r="AH81" i="6"/>
  <c r="C82" i="9" s="1"/>
  <c r="AH82" i="6"/>
  <c r="C83" i="9" s="1"/>
  <c r="AH83" i="6"/>
  <c r="C84" i="9" s="1"/>
  <c r="AH84" i="6"/>
  <c r="AH85" i="6"/>
  <c r="C86" i="9" s="1"/>
  <c r="AH86" i="6"/>
  <c r="AH87" i="6"/>
  <c r="C88" i="9" s="1"/>
  <c r="AH88" i="6"/>
  <c r="AH90" i="6"/>
  <c r="C91" i="9" s="1"/>
  <c r="AH91" i="6"/>
  <c r="C92" i="9" s="1"/>
  <c r="AH92" i="6"/>
  <c r="AH93" i="6"/>
  <c r="C94" i="9" s="1"/>
  <c r="AH95" i="6"/>
  <c r="C96" i="9" s="1"/>
  <c r="AH96" i="6"/>
  <c r="AH97" i="6"/>
  <c r="C98" i="9" s="1"/>
  <c r="AH98" i="6"/>
  <c r="C99" i="9" s="1"/>
  <c r="AH99" i="6"/>
  <c r="C100" i="9" s="1"/>
  <c r="AH100" i="6"/>
  <c r="AH101" i="6"/>
  <c r="AH102" i="6"/>
  <c r="AH103" i="6"/>
  <c r="AH104" i="6"/>
  <c r="C105" i="9" s="1"/>
  <c r="AH105" i="6"/>
  <c r="AH106" i="6"/>
  <c r="AH107" i="6"/>
  <c r="C108" i="9" s="1"/>
  <c r="AH108" i="6"/>
  <c r="C109" i="9" s="1"/>
  <c r="AH109" i="6"/>
  <c r="AH110" i="6"/>
  <c r="C111" i="9" s="1"/>
  <c r="AH111" i="6"/>
  <c r="AH112" i="6"/>
  <c r="C113" i="9" s="1"/>
  <c r="AH113" i="6"/>
  <c r="AH114" i="6"/>
  <c r="AH115" i="6"/>
  <c r="C116" i="9" s="1"/>
  <c r="AH116" i="6"/>
  <c r="AH117" i="6"/>
  <c r="AH118" i="6"/>
  <c r="C119" i="9" s="1"/>
  <c r="AH119" i="6"/>
  <c r="AH120" i="6"/>
  <c r="AH121" i="6"/>
  <c r="AH122" i="6"/>
  <c r="C123" i="9" s="1"/>
  <c r="AH124" i="6"/>
  <c r="C125" i="9" s="1"/>
  <c r="AH125" i="6"/>
  <c r="AH126" i="6"/>
  <c r="C127" i="9" s="1"/>
  <c r="AH127" i="6"/>
  <c r="C128" i="9" s="1"/>
  <c r="AH128" i="6"/>
  <c r="AH129" i="6"/>
  <c r="C130" i="9" s="1"/>
  <c r="AH130" i="6"/>
  <c r="AH131" i="6"/>
  <c r="C132" i="9" s="1"/>
  <c r="AH132" i="6"/>
  <c r="AH133" i="6"/>
  <c r="C134" i="9" s="1"/>
  <c r="AH134" i="6"/>
  <c r="AH135" i="6"/>
  <c r="AH136" i="6"/>
  <c r="AH137" i="6"/>
  <c r="C138" i="9" s="1"/>
  <c r="AH138" i="6"/>
  <c r="C139" i="9" s="1"/>
  <c r="AH139" i="6"/>
  <c r="AH140" i="6"/>
  <c r="AH141" i="6"/>
  <c r="AH142" i="6"/>
  <c r="AH143" i="6"/>
  <c r="C144" i="9" s="1"/>
  <c r="AH144" i="6"/>
  <c r="AH145" i="6"/>
  <c r="C146" i="9" s="1"/>
  <c r="AH146" i="6"/>
  <c r="C147" i="9" s="1"/>
  <c r="AH147" i="6"/>
  <c r="C148" i="9" s="1"/>
  <c r="C149" i="9"/>
  <c r="AH123" i="6"/>
  <c r="AH89" i="6"/>
  <c r="C90" i="9" s="1"/>
  <c r="AH94" i="6"/>
  <c r="C95" i="9" s="1"/>
  <c r="C40" i="9" l="1"/>
  <c r="C79" i="9"/>
  <c r="C80" i="9"/>
  <c r="C118" i="9"/>
  <c r="C110" i="9"/>
  <c r="C56" i="9"/>
  <c r="C126" i="9"/>
  <c r="C117" i="9"/>
  <c r="C97" i="9"/>
  <c r="C75" i="9"/>
  <c r="C67" i="9"/>
  <c r="C51" i="9"/>
  <c r="C47" i="9"/>
  <c r="C43" i="9"/>
  <c r="C23" i="9"/>
  <c r="C7" i="9"/>
  <c r="C143" i="9"/>
  <c r="C122" i="9"/>
  <c r="C60" i="9"/>
  <c r="C52" i="9"/>
  <c r="C145" i="9"/>
  <c r="C141" i="9"/>
  <c r="C137" i="9"/>
  <c r="C133" i="9"/>
  <c r="C129" i="9"/>
  <c r="C112" i="9"/>
  <c r="C104" i="9"/>
  <c r="C78" i="9"/>
  <c r="C70" i="9"/>
  <c r="C66" i="9"/>
  <c r="C62" i="9"/>
  <c r="C42" i="9"/>
  <c r="C22" i="9"/>
  <c r="C14" i="9"/>
  <c r="C10" i="9"/>
  <c r="C114" i="9"/>
  <c r="C102" i="9"/>
  <c r="C124" i="9"/>
  <c r="C140" i="9"/>
  <c r="C115" i="9"/>
  <c r="C107" i="9"/>
  <c r="C103" i="9"/>
  <c r="C89" i="9"/>
  <c r="C85" i="9"/>
  <c r="C69" i="9"/>
  <c r="C61" i="9"/>
  <c r="C21" i="9"/>
  <c r="C17" i="9"/>
  <c r="C13" i="9"/>
  <c r="C136" i="9"/>
  <c r="C55" i="9"/>
  <c r="C36" i="9"/>
  <c r="C135" i="9"/>
  <c r="C131" i="9"/>
  <c r="C106" i="9"/>
  <c r="C93" i="9"/>
  <c r="C58" i="9"/>
  <c r="C50" i="9"/>
  <c r="C31" i="9"/>
  <c r="C73" i="9"/>
  <c r="C142" i="9"/>
  <c r="C121" i="9"/>
  <c r="C101" i="9"/>
  <c r="C87" i="9"/>
  <c r="C49" i="9"/>
  <c r="C30" i="9"/>
  <c r="C63" i="9"/>
  <c r="C28" i="9"/>
  <c r="C12" i="9"/>
  <c r="C120" i="9"/>
  <c r="C45" i="9"/>
  <c r="C37" i="9"/>
  <c r="C25" i="9"/>
  <c r="S214" i="6"/>
  <c r="D214" i="6" l="1"/>
  <c r="E214" i="6"/>
  <c r="H214" i="6"/>
  <c r="I214" i="6"/>
  <c r="K214" i="6"/>
  <c r="L214" i="6"/>
  <c r="P214" i="6"/>
  <c r="Q214" i="6"/>
  <c r="R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G214" i="6"/>
  <c r="AH3" i="6" l="1"/>
  <c r="AH214" i="6" l="1"/>
  <c r="C4" i="9"/>
  <c r="C214" i="9" s="1"/>
  <c r="C216" i="9" s="1"/>
  <c r="B36" i="3" l="1"/>
  <c r="C36" i="3"/>
  <c r="D9" i="3" l="1"/>
  <c r="G215" i="6" s="1"/>
  <c r="G216" i="6" s="1"/>
  <c r="H215" i="6"/>
  <c r="D11" i="3"/>
  <c r="I215" i="6" s="1"/>
  <c r="D12" i="3"/>
  <c r="J215" i="6" s="1"/>
  <c r="J216" i="6" s="1"/>
  <c r="D13" i="3"/>
  <c r="J13" i="3" s="1"/>
  <c r="D14" i="3"/>
  <c r="J14" i="3" s="1"/>
  <c r="D15" i="3"/>
  <c r="D18" i="3"/>
  <c r="P215" i="6" s="1"/>
  <c r="P216" i="6" s="1"/>
  <c r="D19" i="3"/>
  <c r="Q215" i="6" s="1"/>
  <c r="Q216" i="6" s="1"/>
  <c r="D20" i="3"/>
  <c r="R215" i="6" s="1"/>
  <c r="D21" i="3"/>
  <c r="S215" i="6" s="1"/>
  <c r="D22" i="3"/>
  <c r="T215" i="6" s="1"/>
  <c r="D23" i="3"/>
  <c r="U215" i="6" s="1"/>
  <c r="D24" i="3"/>
  <c r="V215" i="6" s="1"/>
  <c r="V216" i="6" s="1"/>
  <c r="D25" i="3"/>
  <c r="W215" i="6" s="1"/>
  <c r="D26" i="3"/>
  <c r="X215" i="6" s="1"/>
  <c r="D27" i="3"/>
  <c r="D28" i="3"/>
  <c r="Z215" i="6" s="1"/>
  <c r="Z216" i="6" s="1"/>
  <c r="D29" i="3"/>
  <c r="AA215" i="6" s="1"/>
  <c r="D30" i="3"/>
  <c r="AB215" i="6" s="1"/>
  <c r="D31" i="3"/>
  <c r="AC215" i="6" s="1"/>
  <c r="D32" i="3"/>
  <c r="D33" i="3"/>
  <c r="AE215" i="6" s="1"/>
  <c r="AE216" i="6" s="1"/>
  <c r="D34" i="3"/>
  <c r="AF215" i="6" s="1"/>
  <c r="M215" i="6" l="1"/>
  <c r="J15" i="3"/>
  <c r="L215" i="6"/>
  <c r="K215" i="6"/>
  <c r="AF216" i="6"/>
  <c r="AD215" i="6"/>
  <c r="J34" i="3"/>
  <c r="Y215" i="6"/>
  <c r="Y216" i="6" s="1"/>
  <c r="J33" i="3" l="1"/>
  <c r="J30" i="3" l="1"/>
  <c r="J31" i="3"/>
  <c r="J16" i="3"/>
  <c r="J17" i="3"/>
  <c r="J18" i="3"/>
  <c r="J19" i="3"/>
  <c r="J20" i="3"/>
  <c r="J21" i="3"/>
  <c r="J23" i="3"/>
  <c r="J24" i="3"/>
  <c r="J25" i="3"/>
  <c r="J26" i="3"/>
  <c r="J27" i="3"/>
  <c r="J28" i="3"/>
  <c r="D8" i="3"/>
  <c r="J9" i="3"/>
  <c r="J10" i="3"/>
  <c r="J11" i="3"/>
  <c r="J12" i="3"/>
  <c r="F215" i="6" l="1"/>
  <c r="F216" i="6" s="1"/>
  <c r="J29" i="3"/>
  <c r="J22" i="3"/>
  <c r="J8" i="3"/>
  <c r="D6" i="3" l="1"/>
  <c r="D215" i="6" s="1"/>
  <c r="D216" i="6" s="1"/>
  <c r="D7" i="3"/>
  <c r="E215" i="6" s="1"/>
  <c r="E216" i="6" s="1"/>
  <c r="J32" i="3" l="1"/>
  <c r="J7" i="3"/>
  <c r="X216" i="6" l="1"/>
  <c r="AB216" i="6" l="1"/>
  <c r="U216" i="6" l="1"/>
  <c r="W216" i="6"/>
  <c r="T216" i="6" l="1"/>
  <c r="R216" i="6" l="1"/>
  <c r="K216" i="6" l="1"/>
  <c r="L216" i="6" l="1"/>
  <c r="M216" i="6"/>
  <c r="S216" i="6"/>
  <c r="AA216" i="6"/>
  <c r="AC216" i="6"/>
  <c r="AD216" i="6"/>
  <c r="I216" i="6" l="1"/>
  <c r="D5" i="3" l="1"/>
  <c r="C215" i="6" l="1"/>
  <c r="J5" i="3"/>
  <c r="D36" i="3"/>
  <c r="C216" i="6" l="1"/>
  <c r="AH215" i="6"/>
  <c r="AG216" i="6"/>
  <c r="J6" i="3"/>
  <c r="H216" i="6" l="1"/>
  <c r="AH216" i="6" s="1"/>
  <c r="J36" i="3" l="1"/>
</calcChain>
</file>

<file path=xl/sharedStrings.xml><?xml version="1.0" encoding="utf-8"?>
<sst xmlns="http://schemas.openxmlformats.org/spreadsheetml/2006/main" count="2602" uniqueCount="1033">
  <si>
    <t>DISNORTE</t>
  </si>
  <si>
    <t>DISSUR</t>
  </si>
  <si>
    <t>TOTAL</t>
  </si>
  <si>
    <t>FECHA</t>
  </si>
  <si>
    <t>TOTALES</t>
  </si>
  <si>
    <t>1220-44</t>
  </si>
  <si>
    <t>1228-150</t>
  </si>
  <si>
    <t>Nombre del Gestor</t>
  </si>
  <si>
    <t>Sellos</t>
  </si>
  <si>
    <t>Total</t>
  </si>
  <si>
    <t>TOTAL GENERAL</t>
  </si>
  <si>
    <t>1220-301</t>
  </si>
  <si>
    <t>1210-45</t>
  </si>
  <si>
    <t>1210-48</t>
  </si>
  <si>
    <t>1210-112</t>
  </si>
  <si>
    <t>1220-456</t>
  </si>
  <si>
    <t>1220-62</t>
  </si>
  <si>
    <t>1220-104</t>
  </si>
  <si>
    <t>1210-32</t>
  </si>
  <si>
    <t>1220-203</t>
  </si>
  <si>
    <t>1220-387</t>
  </si>
  <si>
    <t>1228-67</t>
  </si>
  <si>
    <t>1228-159</t>
  </si>
  <si>
    <t>1228-77</t>
  </si>
  <si>
    <t>1220-307</t>
  </si>
  <si>
    <t>1220-548</t>
  </si>
  <si>
    <t>1220-388</t>
  </si>
  <si>
    <t>1228-196</t>
  </si>
  <si>
    <t>1228-38</t>
  </si>
  <si>
    <t>ALIEYKA  SOZA GUERRERO</t>
  </si>
  <si>
    <t>ANA PATRICIA MERCADO</t>
  </si>
  <si>
    <t>BRENDA MARIA MARTINEZ MANZANAREZ</t>
  </si>
  <si>
    <t>FRANCIS MARIA BERMUDEZ FLETES</t>
  </si>
  <si>
    <t>JACQUELINE DEL SOCORRO MAXON TELLEZ</t>
  </si>
  <si>
    <t>JESSENIA MARIA  CRUZ LEZAMA</t>
  </si>
  <si>
    <t>JUAN JOSE ZELAYA ESPINAL</t>
  </si>
  <si>
    <t>KAREN ROMERO</t>
  </si>
  <si>
    <t>KARLA VALESKA VALDIVIA ROCHA</t>
  </si>
  <si>
    <t>MARIA DEL CARMEN MEDRANO GODOY</t>
  </si>
  <si>
    <t>MIGDALIA OROZCO</t>
  </si>
  <si>
    <t>MIREYA PERALTA TORREZ</t>
  </si>
  <si>
    <t>RICARDO DOMINGUEZ</t>
  </si>
  <si>
    <t>ROXANA SALVADORA GARMENDIA MEDINA</t>
  </si>
  <si>
    <t>WENDY JORLENE MANZANAREZ ALEMAN</t>
  </si>
  <si>
    <t>YURI ZUÑIGA</t>
  </si>
  <si>
    <t>CAROLINA BORGE ARAICA</t>
  </si>
  <si>
    <t>EYDER JOSE  REYES LOPEZ</t>
  </si>
  <si>
    <t>FELIPE  VELASQUEZ TELLEZ</t>
  </si>
  <si>
    <t>GUADALUPE MUÑOZ MUÑOZ</t>
  </si>
  <si>
    <t>LEYLA MARIA  MOLINA RODRIGUEZ</t>
  </si>
  <si>
    <t>MARIBEL DEL SOCORRO GUTIERREZ ALTAMIRANO</t>
  </si>
  <si>
    <t>MARISOL DE LOS ANGELES CASTRO MAIRENA</t>
  </si>
  <si>
    <t>MAURICIO JOSE  ESPINOZA GARAY</t>
  </si>
  <si>
    <t>OLGA MAGDALENA ARANA ZAVALA</t>
  </si>
  <si>
    <t>WALTER ISAIAS REYES FUENTES</t>
  </si>
  <si>
    <t>MABEL IDANIA SOTELO GONZALEZ</t>
  </si>
  <si>
    <t>ANGELICA MARIA  POVEDA NOGUERA</t>
  </si>
  <si>
    <t>1228-214</t>
  </si>
  <si>
    <t>1228-218</t>
  </si>
  <si>
    <t>1220-503</t>
  </si>
  <si>
    <t>CLAUDIA PATRICIA HERNANDEZ MARTINEZ</t>
  </si>
  <si>
    <t>GESTORES</t>
  </si>
  <si>
    <t>SELLOS</t>
  </si>
  <si>
    <t>1228-217</t>
  </si>
  <si>
    <t>1220-218</t>
  </si>
  <si>
    <t>1228-488</t>
  </si>
  <si>
    <t>1220-558</t>
  </si>
  <si>
    <t>1210-80</t>
  </si>
  <si>
    <t>MARJORIE SUYEN PRAVIA</t>
  </si>
  <si>
    <t>1228-249</t>
  </si>
  <si>
    <t>SANDRA SOZA ALVAREZ</t>
  </si>
  <si>
    <t>Erika Ana Salmeron Flores</t>
  </si>
  <si>
    <t>1228-28</t>
  </si>
  <si>
    <t>1228-256</t>
  </si>
  <si>
    <t>1220-252</t>
  </si>
  <si>
    <t>ANGELA PAOLA URBINA DONIS</t>
  </si>
  <si>
    <t>1228-332</t>
  </si>
  <si>
    <t>BLANCA DOLORES ARRIETA GUTIERREZ</t>
  </si>
  <si>
    <t>YESSENIA PATRICIA MONTANO VELASQUEZ</t>
  </si>
  <si>
    <t>1228-355</t>
  </si>
  <si>
    <t>1228-361</t>
  </si>
  <si>
    <t>HELEN MASIEL GARCIA JIRON</t>
  </si>
  <si>
    <t>1228-374</t>
  </si>
  <si>
    <t>PONCIANO ANTONIO AVILES ABURTO</t>
  </si>
  <si>
    <t>1228-384</t>
  </si>
  <si>
    <t>1228-427</t>
  </si>
  <si>
    <t>MARIA GUADALUPE HERNANDEZ</t>
  </si>
  <si>
    <t>MARCELA  DE LOS ANGELES HERNANDEZ BONILLA</t>
  </si>
  <si>
    <t>1228-440</t>
  </si>
  <si>
    <t>MARISOL  CHAVARRIA CENTENO</t>
  </si>
  <si>
    <t xml:space="preserve">MELANIA DEL CARMEN CORTEDANO SANCHEZ </t>
  </si>
  <si>
    <t>1228-446</t>
  </si>
  <si>
    <t>1228-447</t>
  </si>
  <si>
    <t>1228-459</t>
  </si>
  <si>
    <t>1228-456</t>
  </si>
  <si>
    <t xml:space="preserve">MONTOS DN </t>
  </si>
  <si>
    <t>MONTOS DS</t>
  </si>
  <si>
    <t>AP DN</t>
  </si>
  <si>
    <t>AP DS</t>
  </si>
  <si>
    <t>MAYKELING YUBELKA SALMERON MENDOZA</t>
  </si>
  <si>
    <t>WILMER ISSAC MARLEY CHOW</t>
  </si>
  <si>
    <t>PEDRO PABLO LEON HURTADO</t>
  </si>
  <si>
    <t>ULISES IYESCA  MEDINA</t>
  </si>
  <si>
    <t>1228-476</t>
  </si>
  <si>
    <t>1228-460</t>
  </si>
  <si>
    <t>1220-488</t>
  </si>
  <si>
    <t>EDWIN ANTONIO SILVA JUAREZ</t>
  </si>
  <si>
    <t>FATIMA LORENA  GONZALEZ GUTIERREZ</t>
  </si>
  <si>
    <t>1228-490</t>
  </si>
  <si>
    <t>JEAQUELINA DEL SOCORRO SALINAS MARTINEZ</t>
  </si>
  <si>
    <t>1228-513</t>
  </si>
  <si>
    <t>YADER LEONARDO CRUZ MORAGA</t>
  </si>
  <si>
    <t>1228-530</t>
  </si>
  <si>
    <t>ARACELLY DE LOS ANGELES BARRIENTOS HERNANDEZ</t>
  </si>
  <si>
    <t>ERICKA DEL SOCORRO SELVA PARRALES</t>
  </si>
  <si>
    <t xml:space="preserve">KARLA VANESSA  LOPEZ </t>
  </si>
  <si>
    <t>1228-549</t>
  </si>
  <si>
    <t>1228-551</t>
  </si>
  <si>
    <t>1228-556</t>
  </si>
  <si>
    <t>SCARLETH MARGARITA HERNANDEZ PEREZ</t>
  </si>
  <si>
    <t>TERESA MARJORIE VELASQUEZ GRANADOS</t>
  </si>
  <si>
    <t>BARBARA IVONNE MORENO LARA</t>
  </si>
  <si>
    <t>1228-597</t>
  </si>
  <si>
    <t>1228-592</t>
  </si>
  <si>
    <t>1228-596</t>
  </si>
  <si>
    <t>WILMER ANTONIO GARCIA BLANCO</t>
  </si>
  <si>
    <t>WYSTHON JOSE RAMIREZ MIRANDA</t>
  </si>
  <si>
    <t>1228-612</t>
  </si>
  <si>
    <t>1228-608</t>
  </si>
  <si>
    <t>JEFREY ANTONIO GÓMEZ RODRÍGUEZ</t>
  </si>
  <si>
    <t>YASKARA YALENA ZAPATA HENRIQUEZ</t>
  </si>
  <si>
    <t>VICTORIA  DEL ROSARIO PRAVIA VELIZ</t>
  </si>
  <si>
    <t>1228-624</t>
  </si>
  <si>
    <t>1228-637</t>
  </si>
  <si>
    <t>1228-638</t>
  </si>
  <si>
    <t>JANINA DEL CARMEN  POTOY</t>
  </si>
  <si>
    <t>1228-640</t>
  </si>
  <si>
    <t>1228-639</t>
  </si>
  <si>
    <t>ILEANA MARIA  POTOY</t>
  </si>
  <si>
    <t>JASON ENRIQUEZ CASTILLO DIAZ</t>
  </si>
  <si>
    <t>YETIS SELENA  DIAZ</t>
  </si>
  <si>
    <t>1228-653</t>
  </si>
  <si>
    <t>DIANA MICHELL CENTENO</t>
  </si>
  <si>
    <t>ISAYANA IVETT HERNANDEZ URBINA</t>
  </si>
  <si>
    <t>YANETH DEL CARMEN SALAZAR SELVA</t>
  </si>
  <si>
    <t>1228-655</t>
  </si>
  <si>
    <t>1228-660</t>
  </si>
  <si>
    <t>1228-667</t>
  </si>
  <si>
    <t>SANDRA LISETH HERNANDEZ MENESES</t>
  </si>
  <si>
    <t>1228-670</t>
  </si>
  <si>
    <t>ERLING ANTONIO GARCIA  LOPEZ</t>
  </si>
  <si>
    <t>1228-679</t>
  </si>
  <si>
    <t>ASHLEY JULISSA AGUIRRE MARTINEZ</t>
  </si>
  <si>
    <t>1228-685</t>
  </si>
  <si>
    <t>LEONEL ANTONIO SALAZAR PASTRANA</t>
  </si>
  <si>
    <t>ELIESER FERMIN ZEA SANDOVAL</t>
  </si>
  <si>
    <t>1228-689</t>
  </si>
  <si>
    <t>1228-694</t>
  </si>
  <si>
    <t>WILLIAM ALBERTO MONTENEGRO ARAUZ</t>
  </si>
  <si>
    <t>1228-701</t>
  </si>
  <si>
    <t>ERLINDA DEL SOCORRO GARCIA ROMERO</t>
  </si>
  <si>
    <t>LUCIA DEL CARMEN  PARAJON GALO</t>
  </si>
  <si>
    <t>LUIS ALBERTO PRADO PEREZ</t>
  </si>
  <si>
    <t>MARVIN ALBERTO GARCIA ORTIZ</t>
  </si>
  <si>
    <t>NINOSKA REBECA TELLEZ CINCO</t>
  </si>
  <si>
    <t>1228-705</t>
  </si>
  <si>
    <t>1228-711</t>
  </si>
  <si>
    <t>1228-702</t>
  </si>
  <si>
    <t>1228-704</t>
  </si>
  <si>
    <t>1228-706</t>
  </si>
  <si>
    <t>GESTOR</t>
  </si>
  <si>
    <t>VISTA HERMOSA</t>
  </si>
  <si>
    <t>BELLO AMANECER</t>
  </si>
  <si>
    <t>ZONA 04</t>
  </si>
  <si>
    <t>MEMORIAL SANDINO</t>
  </si>
  <si>
    <t>JONATHAN GONZALES</t>
  </si>
  <si>
    <t>BERTILDA</t>
  </si>
  <si>
    <t>RENE CISNERO</t>
  </si>
  <si>
    <t>HEALEAH</t>
  </si>
  <si>
    <t>JORGE DIMITROB</t>
  </si>
  <si>
    <t>QUINTANINA</t>
  </si>
  <si>
    <t>EL RECREO</t>
  </si>
  <si>
    <t>CRISTO DEL ROSARIO</t>
  </si>
  <si>
    <t>BOER</t>
  </si>
  <si>
    <t>AYAPAL</t>
  </si>
  <si>
    <t>LOMA VERDE</t>
  </si>
  <si>
    <t>LOS MARTINEZ</t>
  </si>
  <si>
    <t>DANIEL E CHAVARRIA</t>
  </si>
  <si>
    <t>TIERRA PROMETIDA</t>
  </si>
  <si>
    <t>MOLINO FRANCIS</t>
  </si>
  <si>
    <t>MILAGRO DE DIOS</t>
  </si>
  <si>
    <t>WALTER FERRETI</t>
  </si>
  <si>
    <t>SALOMON MORENO</t>
  </si>
  <si>
    <t>LOMAS DE GUAD.</t>
  </si>
  <si>
    <t>SOL DE LIBERTAD</t>
  </si>
  <si>
    <t>ENRIQUE SMITH SUR</t>
  </si>
  <si>
    <t>MERCADO IVAN MONTENEGRO</t>
  </si>
  <si>
    <t>JUAN MOYA</t>
  </si>
  <si>
    <t>VILLA RECONCILIACION</t>
  </si>
  <si>
    <t>LAURELES NORTE</t>
  </si>
  <si>
    <t>ARNOLDO ALEMAN</t>
  </si>
  <si>
    <t>CONCEP. DE MARIA</t>
  </si>
  <si>
    <t>LOS COCOS</t>
  </si>
  <si>
    <t>31 DE DICIEMBRE</t>
  </si>
  <si>
    <t>MERCADO MAYOREO</t>
  </si>
  <si>
    <t>SANTA ELENA</t>
  </si>
  <si>
    <t>JORGE CASALLY</t>
  </si>
  <si>
    <t>HUGO CHAVEZ</t>
  </si>
  <si>
    <t>SAN BENITO</t>
  </si>
  <si>
    <t>MERCADO TIPITAPA</t>
  </si>
  <si>
    <t>CRISTO REY</t>
  </si>
  <si>
    <t>LUIS EMILIO ARROLIGA MEMBREÑO</t>
  </si>
  <si>
    <t>RUDDY MOISES MERLO</t>
  </si>
  <si>
    <t>FRANKLIN GEYSON GOMEZ SUAZO</t>
  </si>
  <si>
    <t>1228-719</t>
  </si>
  <si>
    <t>1228-724</t>
  </si>
  <si>
    <t>1228-717</t>
  </si>
  <si>
    <t>BELEN</t>
  </si>
  <si>
    <t>JOHANNA LISETTE SAAVEDRA CAJINA</t>
  </si>
  <si>
    <t>JORGE LUIS  MERLO BLANCO</t>
  </si>
  <si>
    <t>OSCAR EDUARDO GOMEZ SOLORZANO</t>
  </si>
  <si>
    <t>1228-725</t>
  </si>
  <si>
    <t>1228-731</t>
  </si>
  <si>
    <t>1228-730</t>
  </si>
  <si>
    <t>JERSON JOEL GARCIA GALAN</t>
  </si>
  <si>
    <t>1228-727</t>
  </si>
  <si>
    <t>ACAHUALINCA</t>
  </si>
  <si>
    <t>LUTHER KING</t>
  </si>
  <si>
    <t>ORO VERDE</t>
  </si>
  <si>
    <t>CRISTIAN GUADALUPE PEINADO CERNA</t>
  </si>
  <si>
    <t>1228-581</t>
  </si>
  <si>
    <t>MEYLIN DEL ROSARIO POTOSME ESPINOZA</t>
  </si>
  <si>
    <t>1228-740</t>
  </si>
  <si>
    <t>FABIOLA GUADALUPE COREA</t>
  </si>
  <si>
    <t>MARIA JOSE CASTILLO BRAVO</t>
  </si>
  <si>
    <t>YAHAIRA MARIA ZAMORA ESPINOZA</t>
  </si>
  <si>
    <t>HAYDEE DEL CARMEN MEJIA MATAMOROS</t>
  </si>
  <si>
    <t>RAQUEL ABIGAIL MOJICA LOPEZ</t>
  </si>
  <si>
    <t>1228-741</t>
  </si>
  <si>
    <t>1228-747</t>
  </si>
  <si>
    <t>1228-744</t>
  </si>
  <si>
    <t>1228-746</t>
  </si>
  <si>
    <t>1228-745</t>
  </si>
  <si>
    <t>ELIAZAR  ELIAS TORREZ GAITAN</t>
  </si>
  <si>
    <t>GLORIA MARIA SANDOVAL MOREIRA</t>
  </si>
  <si>
    <t>JUNIOR ALEXANDER GONZALEZ MONZON</t>
  </si>
  <si>
    <t>TANIA MARGARITA LOPEZ</t>
  </si>
  <si>
    <t>YADER ANTONIO LOPEZ</t>
  </si>
  <si>
    <t>1228-749</t>
  </si>
  <si>
    <t>1228-750</t>
  </si>
  <si>
    <t>1228-752</t>
  </si>
  <si>
    <t>1228-754</t>
  </si>
  <si>
    <t>1228-755</t>
  </si>
  <si>
    <t>LA PRIMAVERA</t>
  </si>
  <si>
    <t>SASHA PATRICIA VASQUEZ MARTINEZ</t>
  </si>
  <si>
    <t>SANDOR SABALLOS SANDOVAL</t>
  </si>
  <si>
    <t>LUISA EMILIA MARIN RIVAS</t>
  </si>
  <si>
    <t xml:space="preserve">YAHOSKA ALEJANDRA REYES ORTEGA </t>
  </si>
  <si>
    <t>1228-760</t>
  </si>
  <si>
    <t>1228-763</t>
  </si>
  <si>
    <t>1228-761</t>
  </si>
  <si>
    <t>1228-765</t>
  </si>
  <si>
    <t>JENNY KARINA ORTIZ SANDOVAL</t>
  </si>
  <si>
    <t>JOSE DANIEL MEZA GARCIA</t>
  </si>
  <si>
    <t>JENIFFER  GUEVARA HERNANDEZ</t>
  </si>
  <si>
    <t>1228-769</t>
  </si>
  <si>
    <t>1228-766</t>
  </si>
  <si>
    <t>LAS TORREZ</t>
  </si>
  <si>
    <t>ISRAEL LEWITES</t>
  </si>
  <si>
    <t>CARLOS NUÑEZ</t>
  </si>
  <si>
    <t>ELVIS JOSE HERNANDEZ ESPINOZA</t>
  </si>
  <si>
    <t>NOREIDA CAROLINA SILVA CANTILLANO</t>
  </si>
  <si>
    <t>1228-781</t>
  </si>
  <si>
    <t>1228-778</t>
  </si>
  <si>
    <t>1228-786</t>
  </si>
  <si>
    <t xml:space="preserve">SILVIA NAHOMI JARQUIN MORENO </t>
  </si>
  <si>
    <t>1228-783</t>
  </si>
  <si>
    <t>YAOSKA VALESKA REYES ORTEGA</t>
  </si>
  <si>
    <t>1228-784</t>
  </si>
  <si>
    <t>LOS ANGELES</t>
  </si>
  <si>
    <t>1228-787</t>
  </si>
  <si>
    <t>RENE POLANCO</t>
  </si>
  <si>
    <t>WALTER PAZ</t>
  </si>
  <si>
    <t>JAVIER ANTONIO CRUZ HIDALGO</t>
  </si>
  <si>
    <t>JOSE RAMON MARQUEZ GOMEZ</t>
  </si>
  <si>
    <t>JULIANA DE LA PAZ GARCIA BERMUDEZ</t>
  </si>
  <si>
    <t>MADALY DL SOCORRO VASQUEZ MOLINA</t>
  </si>
  <si>
    <t>MOISES ABRAHAN HUERTA GARCIA</t>
  </si>
  <si>
    <t>REYNALDO ALBERTO  SANCHEZ RUGAMA</t>
  </si>
  <si>
    <t>JAIME JOSE MORALES LOPEZ</t>
  </si>
  <si>
    <t>MARGIN MASSIEL LOPEZ MOYA</t>
  </si>
  <si>
    <t>YELIXA CAROLINA ESPINOZA ESPINOZA</t>
  </si>
  <si>
    <t>GABRIEL ANTONIO MARTINEZ ZUÑIGA</t>
  </si>
  <si>
    <t>1228-814</t>
  </si>
  <si>
    <t>1228-797</t>
  </si>
  <si>
    <t>1228-798</t>
  </si>
  <si>
    <t>1228-799</t>
  </si>
  <si>
    <t>1228-800</t>
  </si>
  <si>
    <t>1228-816</t>
  </si>
  <si>
    <t>1228-792</t>
  </si>
  <si>
    <t>1228-802</t>
  </si>
  <si>
    <t>1228-803</t>
  </si>
  <si>
    <t>1228-809</t>
  </si>
  <si>
    <t>MARIELA  LOPEZ</t>
  </si>
  <si>
    <t>LOYDA INGRID CUADRA SALGADO</t>
  </si>
  <si>
    <t>KARIN TATIANA SALGADO</t>
  </si>
  <si>
    <t>JESSICA CAROLINA PICADO JIMENEZ</t>
  </si>
  <si>
    <t>NADIR JOEL  HENRIQUEZ CASTRO</t>
  </si>
  <si>
    <t>1228-819</t>
  </si>
  <si>
    <t>1228-820</t>
  </si>
  <si>
    <t>1228-807</t>
  </si>
  <si>
    <t>1228-808</t>
  </si>
  <si>
    <t>1228-795</t>
  </si>
  <si>
    <t>SANTA ANA SUR</t>
  </si>
  <si>
    <t>MOTASTEPE</t>
  </si>
  <si>
    <t>ALEYDA MARGARITA OLIVAS CANO</t>
  </si>
  <si>
    <t>1228-360</t>
  </si>
  <si>
    <t>CARMEN DEL SOCORRO MADRIGAL CALERO</t>
  </si>
  <si>
    <t>YAMILETH ADRIANA ESPINOZA ALTAMIRANO</t>
  </si>
  <si>
    <t>1228-461</t>
  </si>
  <si>
    <t>AIDA DE LA CONCEPCION ARAUZ MORA</t>
  </si>
  <si>
    <t>DIANA GISELL ROSALES RUIZ</t>
  </si>
  <si>
    <t>WILMER GARCIA</t>
  </si>
  <si>
    <t>1228-832</t>
  </si>
  <si>
    <t>1228-831</t>
  </si>
  <si>
    <t>FRANCISCO JAVIER OSEJO RODRIGUEZ</t>
  </si>
  <si>
    <t>1228-835</t>
  </si>
  <si>
    <t>GEOVANY RENE AGUILAR MONTIEL</t>
  </si>
  <si>
    <t>INGRID DEL CARMEN  TAPIA MARTINEZ</t>
  </si>
  <si>
    <t>JOSE MARTIN PORRAS TELLEZ</t>
  </si>
  <si>
    <t>MICHAEL JOSE BOLAÑOS CORTEZ</t>
  </si>
  <si>
    <t>1228-836</t>
  </si>
  <si>
    <t>1228-838</t>
  </si>
  <si>
    <t>1228-839</t>
  </si>
  <si>
    <t>1228-841</t>
  </si>
  <si>
    <t>MERILYNG  PEÑA SEQUEIRA</t>
  </si>
  <si>
    <t>1228-833</t>
  </si>
  <si>
    <t>OSCAR DANILO FAJARDO</t>
  </si>
  <si>
    <t>ROLANDO JOSUE JAIME SAAVEDRA</t>
  </si>
  <si>
    <t>1228-844</t>
  </si>
  <si>
    <t>1228-843</t>
  </si>
  <si>
    <t>GEORGINO ANDRADE</t>
  </si>
  <si>
    <t>PAUL JOSE  MARTINEZ BAQUEDANO</t>
  </si>
  <si>
    <t>1228-845</t>
  </si>
  <si>
    <t>CINDY VERONICA GONZALEZ LACAYO</t>
  </si>
  <si>
    <t>1228-846</t>
  </si>
  <si>
    <t>MOISES JAVIER MARTINEZ BLANDON</t>
  </si>
  <si>
    <t>1228-847</t>
  </si>
  <si>
    <t>SIERRA MAESTRA</t>
  </si>
  <si>
    <t>DARYL DEL CARMEN  MONTIEL LOPEZ</t>
  </si>
  <si>
    <t>JESSICA ALEJANDRA GUADAMUZ GARCIA</t>
  </si>
  <si>
    <t xml:space="preserve">LUIS ULISES LUNA LOPEZ </t>
  </si>
  <si>
    <t>JOSEFA DEL CARMEN  CONRADO ROJAS</t>
  </si>
  <si>
    <t>1228-851</t>
  </si>
  <si>
    <t>1228-850</t>
  </si>
  <si>
    <t>1228-849</t>
  </si>
  <si>
    <t>1228-848</t>
  </si>
  <si>
    <t>SARA JOSELING  HERRERA LOPEZ</t>
  </si>
  <si>
    <t>MARIO ALONSO ROMERO ROJAS</t>
  </si>
  <si>
    <t>EL PORVENIR</t>
  </si>
  <si>
    <t>LA ESPERANZA</t>
  </si>
  <si>
    <t>CAMILO ORTEGA</t>
  </si>
  <si>
    <t>GERMAN POMARES</t>
  </si>
  <si>
    <t>VILLA ISRAEL</t>
  </si>
  <si>
    <t>SAN RAFAEL</t>
  </si>
  <si>
    <t>ORONTE CENTENO</t>
  </si>
  <si>
    <t>1228-853</t>
  </si>
  <si>
    <t>1228-854</t>
  </si>
  <si>
    <t>MARVIN JANIEL SABALLOS OBANDO</t>
  </si>
  <si>
    <t>1228-207</t>
  </si>
  <si>
    <t>SUPERVISOR</t>
  </si>
  <si>
    <t>ANA MERCEDES URBINA</t>
  </si>
  <si>
    <t xml:space="preserve">ENGEL YAMIL GOMEZ CASTILLO </t>
  </si>
  <si>
    <t>ESTELA MACHERLIN MENDIETA</t>
  </si>
  <si>
    <t>JEFFRY GADIEL BALDELOMAR ARTEAGA</t>
  </si>
  <si>
    <t xml:space="preserve">KARUEN JUNIETH BELEN  RUIZ MARTINEZ </t>
  </si>
  <si>
    <t xml:space="preserve">ROXANA CAROLINA MARTINEZ ORTIZ </t>
  </si>
  <si>
    <t>YASMIL EZEQUIEL DELGADO LOPEZ</t>
  </si>
  <si>
    <t>CLAUDIA ALEJANDRA BALTODANO</t>
  </si>
  <si>
    <t>ETHEL MARIA CHAVEZ CALERO</t>
  </si>
  <si>
    <t>MARYURI VANESSA ROQUE PICADO</t>
  </si>
  <si>
    <t>ROSA IDALIA ACEVEDO ACEVEDO</t>
  </si>
  <si>
    <t>MARIA JOSE  CISNERO MORENO</t>
  </si>
  <si>
    <t>IVANIA ITZAYANA BENAVIDES MOLINA</t>
  </si>
  <si>
    <t>JENNIFER VANESSA PRENDYS MARTINEZ</t>
  </si>
  <si>
    <t>ROGER  ANTONIO CASTILLO LUGO</t>
  </si>
  <si>
    <t>ROSA ELENA SALGUERA ROMERO</t>
  </si>
  <si>
    <t>1228-857</t>
  </si>
  <si>
    <t>1228-862</t>
  </si>
  <si>
    <t>1228-860</t>
  </si>
  <si>
    <t>1228-864</t>
  </si>
  <si>
    <t>1228-858</t>
  </si>
  <si>
    <t>1228-865</t>
  </si>
  <si>
    <t>1228-863</t>
  </si>
  <si>
    <t>1228-870</t>
  </si>
  <si>
    <t>1228-868</t>
  </si>
  <si>
    <t>1228-867</t>
  </si>
  <si>
    <t>1228-869</t>
  </si>
  <si>
    <t>1228-435</t>
  </si>
  <si>
    <t>1228-873</t>
  </si>
  <si>
    <t>1228-874</t>
  </si>
  <si>
    <t>1228-872</t>
  </si>
  <si>
    <t>1228-871</t>
  </si>
  <si>
    <t>GLORIA MARIA ZAPATA FLORES</t>
  </si>
  <si>
    <t>RAYZA CAROLINA ARAUZ</t>
  </si>
  <si>
    <t>YUDEYMI LISETH MONTALBAN RODRIGUEZ</t>
  </si>
  <si>
    <t>ENDRIX BRAD URBINA TORREZ</t>
  </si>
  <si>
    <t>JUANA MERCEDES GUZMAN SEVILLA</t>
  </si>
  <si>
    <t>MARLENE ESMERAlDA GAITAN CARVAJAL</t>
  </si>
  <si>
    <t>ASHLY ABIGAIL JIRON CARBALLO</t>
  </si>
  <si>
    <t>MARIO ANTONIO PEREZ CUADRA</t>
  </si>
  <si>
    <t>CRISTIAN DANILO CANO MIRANDA</t>
  </si>
  <si>
    <t>LUISA MARIA  OROZCO UREY</t>
  </si>
  <si>
    <t>YADIRA DEL CARMEN  ESTRADA HERNANDEZ</t>
  </si>
  <si>
    <t>JOSEPH MANUEL PALACIOS MENDOZA</t>
  </si>
  <si>
    <t>1228-877</t>
  </si>
  <si>
    <t>1228-876</t>
  </si>
  <si>
    <t>1228-875</t>
  </si>
  <si>
    <t>1228-880</t>
  </si>
  <si>
    <t>1228-881</t>
  </si>
  <si>
    <t>1228-879</t>
  </si>
  <si>
    <t>1228-882</t>
  </si>
  <si>
    <t>1228-886</t>
  </si>
  <si>
    <t>1228-883</t>
  </si>
  <si>
    <t>1228-884</t>
  </si>
  <si>
    <t>1228-878</t>
  </si>
  <si>
    <t>1228-885</t>
  </si>
  <si>
    <t>ALEXANDRA DE LOS ANGELES OTERO SANCHEZ</t>
  </si>
  <si>
    <t>HECTOR EMILIO PEREZ QUINTANA</t>
  </si>
  <si>
    <t>JERSON ELIAS  DURAN TORREZ</t>
  </si>
  <si>
    <t>JHOSELLIN CAROLINA MORENO LOPEZ</t>
  </si>
  <si>
    <t>1228-888</t>
  </si>
  <si>
    <t>1228-894</t>
  </si>
  <si>
    <t>1228-895</t>
  </si>
  <si>
    <t>1228-892</t>
  </si>
  <si>
    <t>ABELINDA GABRIELA DIAZ OBANDO</t>
  </si>
  <si>
    <t>GABRIELA DEL SOCORRO MORALES HERRERA</t>
  </si>
  <si>
    <t>JACQUELINE DE LOS ANGELES AGUIRRE CRUZ</t>
  </si>
  <si>
    <t>1228-887</t>
  </si>
  <si>
    <t>1228-891</t>
  </si>
  <si>
    <t>1228-890</t>
  </si>
  <si>
    <t>DEBORAH MARIA RIVERA CARRILLO</t>
  </si>
  <si>
    <t>1228-889</t>
  </si>
  <si>
    <t>1228-896</t>
  </si>
  <si>
    <t>1228-901</t>
  </si>
  <si>
    <t>CHELSEA MARIA  MEDINA SOMOZA</t>
  </si>
  <si>
    <t>1228-902</t>
  </si>
  <si>
    <t>DIANA DAMARIS FERNANDEZ OBANDO</t>
  </si>
  <si>
    <t>1228-903</t>
  </si>
  <si>
    <t xml:space="preserve">JUANA GERTRUDIS HERNANDEZ </t>
  </si>
  <si>
    <t>1228-898</t>
  </si>
  <si>
    <t>MERCEDES MONSERRAT LOPEZ SALAZAR</t>
  </si>
  <si>
    <t>1228-907</t>
  </si>
  <si>
    <t>ERVIN URIEL  MARTINEZ CRUZ</t>
  </si>
  <si>
    <t>1228-905</t>
  </si>
  <si>
    <t>JESSICA JANETH LACAYO CABRERA</t>
  </si>
  <si>
    <t>1228-906</t>
  </si>
  <si>
    <t>JOSE  LUIS GARCIA ROA</t>
  </si>
  <si>
    <t>1228-904</t>
  </si>
  <si>
    <t>DANISA ALEXANDRA MEDINA PEREZ</t>
  </si>
  <si>
    <t>GEYSSEL DE FATIMA  BERMUDEZ</t>
  </si>
  <si>
    <t>LESLY GABRIEL PICHARDO RAMIREZ</t>
  </si>
  <si>
    <t>WALTER JOSE  PAZ GARCIA</t>
  </si>
  <si>
    <t>1228-911</t>
  </si>
  <si>
    <t>1228-918</t>
  </si>
  <si>
    <t>1228-912</t>
  </si>
  <si>
    <t>HAZEL IVANIA  NIÑO REYES</t>
  </si>
  <si>
    <t>OSCAR DANILO MARTINEZ HUEMBES</t>
  </si>
  <si>
    <t>1228-909</t>
  </si>
  <si>
    <t>1228-910</t>
  </si>
  <si>
    <t>AURA EVANGELINA PARRALES LOPEZ</t>
  </si>
  <si>
    <t>1228-914</t>
  </si>
  <si>
    <t>JOSUE MANUEL MORAGA GONZALEZ</t>
  </si>
  <si>
    <t>MARIANGEL NINOSKA SAAVEDRA MUÑOZ</t>
  </si>
  <si>
    <t>1228-915</t>
  </si>
  <si>
    <t>1228-913</t>
  </si>
  <si>
    <t>GERALD OCTAVIO SABALLOS LIRA</t>
  </si>
  <si>
    <t>1228-899</t>
  </si>
  <si>
    <t>BERTHA CELINA GOMEZ MARIN</t>
  </si>
  <si>
    <t>DAVID JAVIER CASTILLO FLORES</t>
  </si>
  <si>
    <t>GLENDY LORENA TRAÑA MARTINEZ</t>
  </si>
  <si>
    <t>KATHERINE CAROLINA FUENTES DUARTE</t>
  </si>
  <si>
    <t>1228-923</t>
  </si>
  <si>
    <t>1228-921</t>
  </si>
  <si>
    <t>1228-922</t>
  </si>
  <si>
    <t>1228-925</t>
  </si>
  <si>
    <t>DAMARIS ISABEL LACAYO</t>
  </si>
  <si>
    <t>SERGIO ANTONIO  MEMBREÑO RIVERA</t>
  </si>
  <si>
    <t>1228-920</t>
  </si>
  <si>
    <t>1228-924</t>
  </si>
  <si>
    <t>TOTAL COBRADO POR EMPRESAS JUNIO  2023</t>
  </si>
  <si>
    <t>INFORME DE COBROS DIARIOS JUNIO 2023</t>
  </si>
  <si>
    <t>DEL 01 deJUNIO  al 30 de JUNIO  2023</t>
  </si>
  <si>
    <t>CARLOS EDUARDO BUSTILLO MEJIA</t>
  </si>
  <si>
    <t>1228-930</t>
  </si>
  <si>
    <t>FRANCISCO  JAVIER HERNANDEZ VARGAS</t>
  </si>
  <si>
    <t>1228-927</t>
  </si>
  <si>
    <t>JOHN LUDRICK ESTRADA CASIS</t>
  </si>
  <si>
    <t>PATRICIA LISET PEREZ GONZALEZ</t>
  </si>
  <si>
    <t>WILBERT MARIANO SAAVEDRA ULLOA</t>
  </si>
  <si>
    <t>1228-932</t>
  </si>
  <si>
    <t>1228-934</t>
  </si>
  <si>
    <t>1228-935</t>
  </si>
  <si>
    <t>CAROLINA CALERO/ ZONA 6</t>
  </si>
  <si>
    <t>04 DE ABRIL</t>
  </si>
  <si>
    <t>TANGARA/ ARENERA</t>
  </si>
  <si>
    <t>CRISTO VIENE</t>
  </si>
  <si>
    <t>CHESTER FLORES</t>
  </si>
  <si>
    <t>WALTER LEON</t>
  </si>
  <si>
    <t>ZONA 11</t>
  </si>
  <si>
    <t>ANEXO VILLA LIBERTAD</t>
  </si>
  <si>
    <t>MERCADO ROBERTO HUEMBES</t>
  </si>
  <si>
    <t>FRANCISCO SALAZAR</t>
  </si>
  <si>
    <t>GRENADAS</t>
  </si>
  <si>
    <t>ROTADOR</t>
  </si>
  <si>
    <t>HILARIO SANCHEZ</t>
  </si>
  <si>
    <t>VILLA GUADALUPE</t>
  </si>
  <si>
    <t>BO CUBA</t>
  </si>
  <si>
    <t>ROTATIVA</t>
  </si>
  <si>
    <t>MAURICIO MENDOZA</t>
  </si>
  <si>
    <t>MONTE FRESCO</t>
  </si>
  <si>
    <t>FRANCISCO ROJAS</t>
  </si>
  <si>
    <t>31 ANIVERSARIO</t>
  </si>
  <si>
    <t>LA VILLA</t>
  </si>
  <si>
    <t>CUIDADELA</t>
  </si>
  <si>
    <t>CARLOS MARX</t>
  </si>
  <si>
    <t>LAURELES SUR</t>
  </si>
  <si>
    <t>VILLA DIGNIDAD</t>
  </si>
  <si>
    <t>URSS</t>
  </si>
  <si>
    <t>MAXS JESUS VARGAS PERALTA</t>
  </si>
  <si>
    <t>TOMAZA ISABELA CRUZ SOLANO</t>
  </si>
  <si>
    <t>ZONA 08</t>
  </si>
  <si>
    <t>REBECA GEORGINA RAMIREZ ZAMORA</t>
  </si>
  <si>
    <t>FRANCISCO MEZA</t>
  </si>
  <si>
    <t>NANCY CAROLINA LOPEZ ZAMORA</t>
  </si>
  <si>
    <t>JANETH DEL CARMEN HERNANDEZ AMPIE</t>
  </si>
  <si>
    <t xml:space="preserve">BERTHA JEANNETH  ORDOÑEZ OLIVARES </t>
  </si>
  <si>
    <t>THAISS CRISTHAL DIAMOND MORALES</t>
  </si>
  <si>
    <t>CARLA MARGARITA URIARTE CENTENO</t>
  </si>
  <si>
    <t>EL RODEO</t>
  </si>
  <si>
    <t>LOCALIDAD QUE ATIENDE</t>
  </si>
  <si>
    <t>8796-5043</t>
  </si>
  <si>
    <t>CELULAR CORPORATIVO</t>
  </si>
  <si>
    <t>CELULAR PERSONAL</t>
  </si>
  <si>
    <t>8239-6871</t>
  </si>
  <si>
    <t>8551-3069</t>
  </si>
  <si>
    <t>5770-8612</t>
  </si>
  <si>
    <t>8285-3134</t>
  </si>
  <si>
    <t>8549-2964</t>
  </si>
  <si>
    <t>7872-8237</t>
  </si>
  <si>
    <t>8831-3681</t>
  </si>
  <si>
    <t>8464-0561</t>
  </si>
  <si>
    <t>8274-8058</t>
  </si>
  <si>
    <t>8285-3366</t>
  </si>
  <si>
    <t>8466-8253</t>
  </si>
  <si>
    <t>8796-2487</t>
  </si>
  <si>
    <t>7687-2860</t>
  </si>
  <si>
    <t>7530-0642</t>
  </si>
  <si>
    <t>5780-2015</t>
  </si>
  <si>
    <t>8465-0703</t>
  </si>
  <si>
    <t>7721-5292</t>
  </si>
  <si>
    <t>8988-0435</t>
  </si>
  <si>
    <t>No Tiene</t>
  </si>
  <si>
    <t>7530-0644</t>
  </si>
  <si>
    <t>7843-4594</t>
  </si>
  <si>
    <t>8464-0697</t>
  </si>
  <si>
    <t>8364-2168</t>
  </si>
  <si>
    <t>8793-8938</t>
  </si>
  <si>
    <t>8661-4019</t>
  </si>
  <si>
    <t>7877-1754</t>
  </si>
  <si>
    <t>8143-2044</t>
  </si>
  <si>
    <t>8100-0061</t>
  </si>
  <si>
    <t>8820-3639</t>
  </si>
  <si>
    <t>8299-0985</t>
  </si>
  <si>
    <t>CIUDAD SANDINO</t>
  </si>
  <si>
    <t>8257-2008</t>
  </si>
  <si>
    <t>8786-3944</t>
  </si>
  <si>
    <t>7879-1690</t>
  </si>
  <si>
    <t>8747-2791</t>
  </si>
  <si>
    <t>7536-9149</t>
  </si>
  <si>
    <t>8464-0626</t>
  </si>
  <si>
    <t>7520-3556</t>
  </si>
  <si>
    <t>5844-9120</t>
  </si>
  <si>
    <t>8560-7255</t>
  </si>
  <si>
    <t>8848-4997</t>
  </si>
  <si>
    <t>8285-2397</t>
  </si>
  <si>
    <t>7843-4704</t>
  </si>
  <si>
    <t>7546-5687</t>
  </si>
  <si>
    <t>8136-0230</t>
  </si>
  <si>
    <t>8163-2479</t>
  </si>
  <si>
    <t>7555-9251</t>
  </si>
  <si>
    <t>8551-2228</t>
  </si>
  <si>
    <t>8984-2306</t>
  </si>
  <si>
    <t>MOVIL CIUDAD SANDINO</t>
  </si>
  <si>
    <t>----</t>
  </si>
  <si>
    <t>-----</t>
  </si>
  <si>
    <t>------</t>
  </si>
  <si>
    <t>CLAUDIA HERNANDEZ</t>
  </si>
  <si>
    <t>ROXANA GARMENDIA</t>
  </si>
  <si>
    <t>MOVIL NORTE NORTE</t>
  </si>
  <si>
    <t>FRANCIS BERMUDEZ</t>
  </si>
  <si>
    <t>JESSENIA CRUZ</t>
  </si>
  <si>
    <t>KARLA VALESKA VALDIVIA</t>
  </si>
  <si>
    <t>MOVIL SUR SUR</t>
  </si>
  <si>
    <t>MARISOL CASTRO</t>
  </si>
  <si>
    <t>CAROLINA BORGE</t>
  </si>
  <si>
    <t>MAURICIO ESPINOZA</t>
  </si>
  <si>
    <t>EUGENIA RAQUEL ROA MONGE</t>
  </si>
  <si>
    <t>CIUDAD BELEN</t>
  </si>
  <si>
    <t>JOSE LUIS MUÑOZ</t>
  </si>
  <si>
    <t>GLORIA ABIGAIL TAPIA NARVAEZ</t>
  </si>
  <si>
    <t>LEONILA KARELI DAVILA PINEDA</t>
  </si>
  <si>
    <t>MERCADO CIUDAD SANDINO</t>
  </si>
  <si>
    <t>NINOSKA GUADALUPE  AGUILAR CASTILLO</t>
  </si>
  <si>
    <t>SADIA IVETH RUÍZ REYES</t>
  </si>
  <si>
    <t>GREYLI JARYERI BLANDÓN NUÑEZ</t>
  </si>
  <si>
    <t>LOMA VERDE NORTE</t>
  </si>
  <si>
    <t>MANUEL DE JESÚS  ROMERO ROCHA</t>
  </si>
  <si>
    <t>XOCHILTH MARIELA HALLEY PERALTA</t>
  </si>
  <si>
    <t>LAURELE NORTE</t>
  </si>
  <si>
    <t>RACHEL JAREMYTH FLORES CRUZ</t>
  </si>
  <si>
    <t>VILLA RECONCILIACION SUR</t>
  </si>
  <si>
    <t>TIPITAPA VILLA VICTORIA</t>
  </si>
  <si>
    <t>YURI ORDOÑEZ</t>
  </si>
  <si>
    <t>RODEO</t>
  </si>
  <si>
    <t>ISAURA DE LOS ANGELES SOLORZANO BURGALIN</t>
  </si>
  <si>
    <t>EMILCE DEL CARMEN CALIX RODRIGUEZ</t>
  </si>
  <si>
    <t xml:space="preserve">31 ANIVERSARIO </t>
  </si>
  <si>
    <t>MARLENE ROBLETO</t>
  </si>
  <si>
    <t>MARCELA ARGUELLO</t>
  </si>
  <si>
    <t>LOS COCO</t>
  </si>
  <si>
    <t>HEIDY RODRIGUEZ</t>
  </si>
  <si>
    <t>ROSA MATILDE ORDOÑEZ AGUIRRE</t>
  </si>
  <si>
    <t>ESTHALYN VIRGILIO CRUZ RUIZ</t>
  </si>
  <si>
    <t>BARRIO CUBA NORTE</t>
  </si>
  <si>
    <t>YOHANNA ANITA GUTIERREZ AGUILAR</t>
  </si>
  <si>
    <t>ELMER JERAL BRIZUELA TELLES</t>
  </si>
  <si>
    <t xml:space="preserve">CIUDAD SANDINO </t>
  </si>
  <si>
    <t>MANAGUA - NORTE-SUR</t>
  </si>
  <si>
    <t>MANAGUA - NORTE - NORTE</t>
  </si>
  <si>
    <t xml:space="preserve">MANAGUA-SUR -SUR </t>
  </si>
  <si>
    <t xml:space="preserve">MANAGUA-SUR-CENTRO </t>
  </si>
  <si>
    <t>TIPITAPA</t>
  </si>
  <si>
    <t>NUMERO DE TELEFONO</t>
  </si>
  <si>
    <t xml:space="preserve">MODALIDAD </t>
  </si>
  <si>
    <t xml:space="preserve">CASA A CASA </t>
  </si>
  <si>
    <t xml:space="preserve">CAJA MOVIL </t>
  </si>
  <si>
    <t xml:space="preserve">ITEM </t>
  </si>
  <si>
    <t xml:space="preserve">GESTORES DE COBROS Y MODALIDAD DE COBRO </t>
  </si>
  <si>
    <t>NADIR JOEL  ENRIQUEZ CASTRO</t>
  </si>
  <si>
    <t>KARLA MARGARITA URIARTE CENTENO</t>
  </si>
  <si>
    <t>RUTA</t>
  </si>
  <si>
    <t>LOCALIDAD</t>
  </si>
  <si>
    <t>ALEXANDRA DE LOS ANGELES</t>
  </si>
  <si>
    <t>OTERO SANCHEZ</t>
  </si>
  <si>
    <t>ALEYDA MARGARITA</t>
  </si>
  <si>
    <t>OLIVAS CANO</t>
  </si>
  <si>
    <t>ALIEYKA GENEY</t>
  </si>
  <si>
    <t>SOZA GUERRERO</t>
  </si>
  <si>
    <t>ANA MERCEDES</t>
  </si>
  <si>
    <t>URBINA</t>
  </si>
  <si>
    <t>BARBARA IVONNE</t>
  </si>
  <si>
    <t>MORENO LARA</t>
  </si>
  <si>
    <t>BLANCA DOLORES</t>
  </si>
  <si>
    <t>ARRIETA GUTIERREZ</t>
  </si>
  <si>
    <t>BRENDA MARIA</t>
  </si>
  <si>
    <t>MARTINEZ MANZANAREZ</t>
  </si>
  <si>
    <t>CARLA MAGALENA</t>
  </si>
  <si>
    <t>URIARTE CENTENO</t>
  </si>
  <si>
    <t>CARLOS EDUARDO</t>
  </si>
  <si>
    <t>BUSTILLO MEJIA</t>
  </si>
  <si>
    <t>CARMEN DEL SOCORRO</t>
  </si>
  <si>
    <t>MADRIGAL CALERO</t>
  </si>
  <si>
    <t>CAROLINA DEL CARMEN</t>
  </si>
  <si>
    <t>BORGE ARAICA</t>
  </si>
  <si>
    <t>CLAUDIA PATRICIA</t>
  </si>
  <si>
    <t>HERNANDEZ MARTINEZ</t>
  </si>
  <si>
    <t>CRISTIAN GUADALUPE</t>
  </si>
  <si>
    <t>PEINADO CERNA</t>
  </si>
  <si>
    <t>DANISA ALEXANDRA</t>
  </si>
  <si>
    <t>MEDINA PEREZ</t>
  </si>
  <si>
    <t>DEBORAH MARIA</t>
  </si>
  <si>
    <t>RIVERA CARRILLO</t>
  </si>
  <si>
    <t>DIANA DAMARIS</t>
  </si>
  <si>
    <t>FERNANDEZ OBANDO</t>
  </si>
  <si>
    <t>EDWIN ANTONIO</t>
  </si>
  <si>
    <t>SILVA JUAREZ</t>
  </si>
  <si>
    <t>ELIESER FERMIN</t>
  </si>
  <si>
    <t>ZEA SANDOVAL</t>
  </si>
  <si>
    <t>ELMER JERAL</t>
  </si>
  <si>
    <t>BRIZUELA TELLES</t>
  </si>
  <si>
    <t>ELVIS JOSE</t>
  </si>
  <si>
    <t>HERNANDEZ ESPINOZA</t>
  </si>
  <si>
    <t>EMILCE DEL CARMEN</t>
  </si>
  <si>
    <t>CALIX RODRIGUEZ</t>
  </si>
  <si>
    <t>ERICKA DEL SOCORRO</t>
  </si>
  <si>
    <t>SELVA PARRALES</t>
  </si>
  <si>
    <t>ERLINDA DEL SOCORRO</t>
  </si>
  <si>
    <t>GARCIA ROMERO</t>
  </si>
  <si>
    <t>ERVIN URIEL</t>
  </si>
  <si>
    <t>MARTINEZ CRUZ</t>
  </si>
  <si>
    <t>ESTHALYN VIRGILIO</t>
  </si>
  <si>
    <t>CRUZ RUIZ</t>
  </si>
  <si>
    <t>ETHEL MARIA</t>
  </si>
  <si>
    <t>CHAVEZ CALERO</t>
  </si>
  <si>
    <t>EUGENIA RAQUEL</t>
  </si>
  <si>
    <t>ROA MONGE</t>
  </si>
  <si>
    <t>FABIOLA GUADALUPE</t>
  </si>
  <si>
    <t>COREA</t>
  </si>
  <si>
    <t xml:space="preserve">Felipe Alfredo </t>
  </si>
  <si>
    <t>Velasquez Tellez</t>
  </si>
  <si>
    <t>FRANCIS María</t>
  </si>
  <si>
    <t>BERMUDEZ FLETES</t>
  </si>
  <si>
    <t>FRANCISCO JAVIER</t>
  </si>
  <si>
    <t>HERNANDEZ VARGAS</t>
  </si>
  <si>
    <t>GABRIELA DEL SOCORRO</t>
  </si>
  <si>
    <t>MORALES HERRERA</t>
  </si>
  <si>
    <t>GEOVANNY RENE</t>
  </si>
  <si>
    <t>AGUILAR MONTIEL</t>
  </si>
  <si>
    <t>GEYSSEL DE FATIMA</t>
  </si>
  <si>
    <t>BERMUDEZ</t>
  </si>
  <si>
    <t>GLENDY LORENA</t>
  </si>
  <si>
    <t>TRAÑA MARTINEZ</t>
  </si>
  <si>
    <t>GLORIA ABIGAIL</t>
  </si>
  <si>
    <t>TAPIA NARVAEZ</t>
  </si>
  <si>
    <t xml:space="preserve">GUADALUPE </t>
  </si>
  <si>
    <t>MUÑOZ MUÑOZ</t>
  </si>
  <si>
    <t>HAYDEE DEL CARMEN</t>
  </si>
  <si>
    <t>MEJIA MATAMOROS</t>
  </si>
  <si>
    <t xml:space="preserve">HAZEL IVANIA </t>
  </si>
  <si>
    <t>NIÑO REYES</t>
  </si>
  <si>
    <t>HELLEN MASIEL</t>
  </si>
  <si>
    <t>GARCIA JIRON</t>
  </si>
  <si>
    <t>HEYDI DEL CARMEN</t>
  </si>
  <si>
    <t>RODRIGUEZ RAMIREZ</t>
  </si>
  <si>
    <t>ILIANA MARIA</t>
  </si>
  <si>
    <t>POTOY</t>
  </si>
  <si>
    <t>INGRID DEL CARMEN</t>
  </si>
  <si>
    <t>TAPIA MARTINEZ</t>
  </si>
  <si>
    <t>ISAURA DE LOS ANGELES</t>
  </si>
  <si>
    <t>SOLORZANO BURGALIN</t>
  </si>
  <si>
    <t>JACQUELIN DE LOS ANGELES</t>
  </si>
  <si>
    <t>AGUIRRE CRUZ</t>
  </si>
  <si>
    <t>JANINA DEL CARMEN</t>
  </si>
  <si>
    <t>JASON ENRIQUEZ</t>
  </si>
  <si>
    <t>CASTILLO DIAZ</t>
  </si>
  <si>
    <t>JAVIER ANTONIO</t>
  </si>
  <si>
    <t>CRUZ HIDALGO</t>
  </si>
  <si>
    <t xml:space="preserve">JENIFFER </t>
  </si>
  <si>
    <t>GUEVARA HERNANDEZ</t>
  </si>
  <si>
    <t>JENNIFER VANESSA</t>
  </si>
  <si>
    <t>PRENDYZ MARTINEZ</t>
  </si>
  <si>
    <t>JERSON JOEL</t>
  </si>
  <si>
    <t>GARCIA GALAN</t>
  </si>
  <si>
    <t xml:space="preserve">JESSICA JANETH </t>
  </si>
  <si>
    <t>LACAYO CABRERA</t>
  </si>
  <si>
    <t>JHOSELLIN CAROLINA</t>
  </si>
  <si>
    <t>MORENO LOPEZ</t>
  </si>
  <si>
    <t>JORGE LUIS</t>
  </si>
  <si>
    <t>MERLO BLANCO</t>
  </si>
  <si>
    <t>JOSE LUIS</t>
  </si>
  <si>
    <t>MUÑOZ PEREZ</t>
  </si>
  <si>
    <t>JOSEFA DEL CARMEN</t>
  </si>
  <si>
    <t>CONRADO ROJAS</t>
  </si>
  <si>
    <t xml:space="preserve">JUAN JOSE </t>
  </si>
  <si>
    <t xml:space="preserve">ZELAYA ESPINAL </t>
  </si>
  <si>
    <t>JUANA MERCEDES</t>
  </si>
  <si>
    <t>GUZMAN SEVILLA</t>
  </si>
  <si>
    <t>KAREN JAMILETH</t>
  </si>
  <si>
    <t>ROMERO ESPINOZA</t>
  </si>
  <si>
    <t>KARLA VALESKA</t>
  </si>
  <si>
    <t>VALDIVIA ROCHA</t>
  </si>
  <si>
    <t>KARLA VANESA</t>
  </si>
  <si>
    <t>LOPEZ</t>
  </si>
  <si>
    <t>LEONEL ANTONIO</t>
  </si>
  <si>
    <t>SALAZAR PASTRANA</t>
  </si>
  <si>
    <t>LEONILA KARELI</t>
  </si>
  <si>
    <t>DAVILA PINEDA</t>
  </si>
  <si>
    <t>LESLY GABRIEL</t>
  </si>
  <si>
    <t>PICHARDO RAMIREZ</t>
  </si>
  <si>
    <t>LUIS ALBERTO</t>
  </si>
  <si>
    <t>PRADO PEREZ</t>
  </si>
  <si>
    <t>LUIS ULISES</t>
  </si>
  <si>
    <t>LUNA LOPEZ</t>
  </si>
  <si>
    <t>LUISA EMILIA</t>
  </si>
  <si>
    <t>MARIN RIVAS</t>
  </si>
  <si>
    <t>MABEL IDANIA</t>
  </si>
  <si>
    <t>SOTELO GONZALEZ</t>
  </si>
  <si>
    <t>MANUEL DE JESUS</t>
  </si>
  <si>
    <t>ROMERO ROCHA</t>
  </si>
  <si>
    <t>MARCELA DE LOS ANGELES</t>
  </si>
  <si>
    <t>HERNANDEZ BONILLA</t>
  </si>
  <si>
    <t>MARCELA DEL SOCORRO</t>
  </si>
  <si>
    <t>ARGUELLO MARTINEZ</t>
  </si>
  <si>
    <t>MARIA CRISTINA</t>
  </si>
  <si>
    <t>MONCADA CASTILLO</t>
  </si>
  <si>
    <t>MARIA DEL CARMEN</t>
  </si>
  <si>
    <t>MEDRANO GODOY</t>
  </si>
  <si>
    <t>MARIA JOSE</t>
  </si>
  <si>
    <t>CASTILLO BRAVO</t>
  </si>
  <si>
    <t>MARIBEL DEL SOCORRO</t>
  </si>
  <si>
    <t>GUTIERREZ ALTAMIRANO</t>
  </si>
  <si>
    <t>MARIELA</t>
  </si>
  <si>
    <t xml:space="preserve">MARISOL </t>
  </si>
  <si>
    <t>CHAVARRIA CENTENO</t>
  </si>
  <si>
    <t xml:space="preserve">MARISOL DE LOS ÁNGELES  </t>
  </si>
  <si>
    <t>CASTRO  MAIRENA</t>
  </si>
  <si>
    <t xml:space="preserve">MARLENE ROSA </t>
  </si>
  <si>
    <t>ROBLETO GUZMAN</t>
  </si>
  <si>
    <t>MARVIN ALBERTO</t>
  </si>
  <si>
    <t>GARCIA ORTIZ</t>
  </si>
  <si>
    <t>MARVIN JANNIEL</t>
  </si>
  <si>
    <t>SABALLOS OBANDO</t>
  </si>
  <si>
    <t>MAURICIO JOSE</t>
  </si>
  <si>
    <t>ESPINOZA GARAY</t>
  </si>
  <si>
    <t>MAYKELING YUBELKA</t>
  </si>
  <si>
    <t>SALMERON  MENDOZA</t>
  </si>
  <si>
    <t>MELANIA DEL CARMEN</t>
  </si>
  <si>
    <t>CORTEDANO SANCHEZ</t>
  </si>
  <si>
    <t>MERCEDES MONSERRAT</t>
  </si>
  <si>
    <t>LOPEZ SALAZAR</t>
  </si>
  <si>
    <t xml:space="preserve">MIGDALIA </t>
  </si>
  <si>
    <t>OROZCO DELGADILLO</t>
  </si>
  <si>
    <t>MIREYA DEL CARMEN</t>
  </si>
  <si>
    <t>PERALTA TORREZ</t>
  </si>
  <si>
    <t>MOISES JAVIER</t>
  </si>
  <si>
    <t>MARTINEZ BLANDON</t>
  </si>
  <si>
    <t>NADIR JOEL</t>
  </si>
  <si>
    <t>HENRRIQUEZ CASTRO</t>
  </si>
  <si>
    <t>NINOSKA GUADALUPE</t>
  </si>
  <si>
    <t>AGUILAR CASTILLO</t>
  </si>
  <si>
    <t>NINOSKA REBECA</t>
  </si>
  <si>
    <t>TELLEZ CINCO</t>
  </si>
  <si>
    <t>NOREIDA CAROLINA</t>
  </si>
  <si>
    <t>SILVA CANTILLANO</t>
  </si>
  <si>
    <t>Olga Magdalena</t>
  </si>
  <si>
    <t>Arana Zavala</t>
  </si>
  <si>
    <t>OSCAR DANILO</t>
  </si>
  <si>
    <t>MARTINEZ HUEMBES</t>
  </si>
  <si>
    <t>OSCAR EDUARDO</t>
  </si>
  <si>
    <t>GOMEZ SOLORZANO</t>
  </si>
  <si>
    <t>RACHEL JAREMYTH</t>
  </si>
  <si>
    <t>FLORES CRUZ</t>
  </si>
  <si>
    <t>RAQUEL ABIGAIL</t>
  </si>
  <si>
    <t>MOJICA LOPEZ</t>
  </si>
  <si>
    <t>REBECA GEORGINA</t>
  </si>
  <si>
    <t>RAMIREZ ZAMORA</t>
  </si>
  <si>
    <t>REYNALDO ALBERTO</t>
  </si>
  <si>
    <t>SANCHEZ RUGAMA</t>
  </si>
  <si>
    <t>RICARDO</t>
  </si>
  <si>
    <t xml:space="preserve">DOMÍNGUEZ </t>
  </si>
  <si>
    <t xml:space="preserve">ROLANDO JOSUE </t>
  </si>
  <si>
    <t>JAIME SAAVEDRA</t>
  </si>
  <si>
    <t>ROSA MATILDE</t>
  </si>
  <si>
    <t>ORDOÑEZ AGUIRRE</t>
  </si>
  <si>
    <t>ROXANA CAROLINA</t>
  </si>
  <si>
    <t>MARTINEZ ORTIZ</t>
  </si>
  <si>
    <t>ROXANA JUDITH</t>
  </si>
  <si>
    <t>LOPEZ BARRERA</t>
  </si>
  <si>
    <t>ROXANA SALVADORA</t>
  </si>
  <si>
    <t>GARMENDIA MEDINA</t>
  </si>
  <si>
    <t>SADIA IVETH</t>
  </si>
  <si>
    <t>RUIZ REYES</t>
  </si>
  <si>
    <t>SANDRA</t>
  </si>
  <si>
    <t>SOZA ALVAREZ</t>
  </si>
  <si>
    <t>SASHA PATRICIA</t>
  </si>
  <si>
    <t>VASQUEZ MARTINEZ</t>
  </si>
  <si>
    <t xml:space="preserve">SILVIA NAHOMI </t>
  </si>
  <si>
    <t>JARQUIN MORENO</t>
  </si>
  <si>
    <t>TANIA MARGARITA</t>
  </si>
  <si>
    <t>THAISS CRISTHAL DIAMOND</t>
  </si>
  <si>
    <t>MORALES ALONZO</t>
  </si>
  <si>
    <t>TOMAZA ISABELA</t>
  </si>
  <si>
    <t>CRUZ SOLANO</t>
  </si>
  <si>
    <t xml:space="preserve">ULISES </t>
  </si>
  <si>
    <t>IYESCA MEDINA</t>
  </si>
  <si>
    <t xml:space="preserve">VICTORIA DEL ROSARIO </t>
  </si>
  <si>
    <t>PRAVIA VELIZ</t>
  </si>
  <si>
    <t>Walter Isaias</t>
  </si>
  <si>
    <t>Reyes Fuentes</t>
  </si>
  <si>
    <t xml:space="preserve">WENDY JORLENE </t>
  </si>
  <si>
    <t>MANZANARES ALEMAN</t>
  </si>
  <si>
    <t>WILLIAM ALBERTO</t>
  </si>
  <si>
    <t>MONTENEGRO ARAUZ</t>
  </si>
  <si>
    <t>WILMER ISAAC</t>
  </si>
  <si>
    <t>MARLEY CHOW</t>
  </si>
  <si>
    <t>XOCHILT MARIELA</t>
  </si>
  <si>
    <t>HALLEY PERALTA</t>
  </si>
  <si>
    <t xml:space="preserve">YADER LEONARDO </t>
  </si>
  <si>
    <t>CRUZ MORAGA</t>
  </si>
  <si>
    <t>YAHAIRA MARIA</t>
  </si>
  <si>
    <t>ZAMORA ESPINOZA</t>
  </si>
  <si>
    <t xml:space="preserve">YANETH DEL CARMEN </t>
  </si>
  <si>
    <t>SALAZAR SELVA</t>
  </si>
  <si>
    <t>YASKARA YALENA</t>
  </si>
  <si>
    <t>ZAPATA HENRIQUEZ</t>
  </si>
  <si>
    <t xml:space="preserve">YESSENIA MARÍA </t>
  </si>
  <si>
    <t>CRUZ LEZAMA</t>
  </si>
  <si>
    <t>YETIS SELENA</t>
  </si>
  <si>
    <t>DIAZ FONSECA</t>
  </si>
  <si>
    <t>YOHANNA ANITA</t>
  </si>
  <si>
    <t>GUTIERREZ AGUILAR</t>
  </si>
  <si>
    <t>GESTOR DE COBRO</t>
  </si>
  <si>
    <t>GESTOR DE COBRO MERCADO IVAN M.</t>
  </si>
  <si>
    <t>GESTOR DE COBRO MERCADO MAYOREO</t>
  </si>
  <si>
    <t>GESTOR DE COBRO MERCADO</t>
  </si>
  <si>
    <t>NO.</t>
  </si>
  <si>
    <t>NO</t>
  </si>
  <si>
    <t>NOMBRE</t>
  </si>
  <si>
    <t>APELLIDOS</t>
  </si>
  <si>
    <t>CARGO</t>
  </si>
  <si>
    <t>Validación</t>
  </si>
  <si>
    <t>Validación2</t>
  </si>
  <si>
    <t>Validación3</t>
  </si>
  <si>
    <t>04 DE ABRIL/EL POVERNIR</t>
  </si>
  <si>
    <t>VERONICA DANISA PEREZ EUGARRIOS</t>
  </si>
  <si>
    <t>YAMILETH DE LOS ANGELES CAMPOS BLAS</t>
  </si>
  <si>
    <t>MARCELA DEL SOCORRO ARGUELLO MARTINEZ</t>
  </si>
  <si>
    <t>HEYDI DEL CARMEN RODRIGUEZ RAMIREZ</t>
  </si>
  <si>
    <t>2DA. ENTRADA TIP TOP 3C.ARR.</t>
  </si>
  <si>
    <t>TERM. 115 3C.S.</t>
  </si>
  <si>
    <t>COL. VISTA HERMOSA 75VRS. AL ESTE</t>
  </si>
  <si>
    <t>IGL. MORMONES 2C.S. 1/2C.ARR. 3C.S. CA. NARANJA C/BLANCO</t>
  </si>
  <si>
    <t>SOBRERO DE SANDINO 2C.L. MI. PEGADO A UN AUTO LAVADO</t>
  </si>
  <si>
    <t>PLAZA JULIO MARTINEZ 2C.ARR. 8C,NORTE</t>
  </si>
  <si>
    <t>RTDA. STO. DOMINGO 1C.L. 2C.AB.</t>
  </si>
  <si>
    <t>PLAZA JULIO MARTINEZ 1C.AB. 3C.SUR.</t>
  </si>
  <si>
    <t>FRENTE AL MONUMENTO DEL CAMILO ORTEGA</t>
  </si>
  <si>
    <t>PUESTO DE SALUD 2C.L.</t>
  </si>
  <si>
    <t>CAMARA COMERCIO 3C.E.</t>
  </si>
  <si>
    <t>PUENTE AMARILLO 1/2C. LAGO</t>
  </si>
  <si>
    <t>CEMENTERIO 5C.S.</t>
  </si>
  <si>
    <t>DDF. SELECTA 2 1/2C.N.</t>
  </si>
  <si>
    <t>SEMAF. VUELTA 118 1C.L. 1C.ARR. M/D.</t>
  </si>
  <si>
    <t>De la rotonda de plaza inter 1 al norte 6 1/2 al oeste</t>
  </si>
  <si>
    <t>EDIF. ARMANDO GUIDO 6C. N. 2C.ARR.</t>
  </si>
  <si>
    <t>DDF LA CURACAO 2 1/2C. LAGO</t>
  </si>
  <si>
    <t>HUELLAS 1C.ARR. 2 1/2C.L.</t>
  </si>
  <si>
    <t>NICALIT 2C.S. S/PISTA</t>
  </si>
  <si>
    <t>PREVENTIVA 1C.ARR. CA. ESQ. MI PALO DE ALMENDRA</t>
  </si>
  <si>
    <t>SEMAF. SEMINARIO 1C.L. 2 1/2C.AB. FTE. CANCHA</t>
  </si>
  <si>
    <t>VUELTA 1112 2C.AB. MD.</t>
  </si>
  <si>
    <t>CAÑADA 5C.NORTE</t>
  </si>
  <si>
    <t>OASIS 7C. SUR</t>
  </si>
  <si>
    <t>FRENTE A LA POLICIA</t>
  </si>
  <si>
    <t>IMPRESA REPUESTOS 4C.E. 75VRS.N.</t>
  </si>
  <si>
    <t>CONCHITA PALACIOS 6C.N.</t>
  </si>
  <si>
    <t>CHARCON 1/2C.SUR</t>
  </si>
  <si>
    <t>SEMAF. CAÑANA 7C.SUR</t>
  </si>
  <si>
    <t>2DA. ENT. PRADERAS DEL DORAL 5C.N. 10VRS. AB.</t>
  </si>
  <si>
    <t>BLOQUERA HOWARD 1 1/2C.E. DDF. BAR EVITA</t>
  </si>
  <si>
    <t>DE LOS RIELES 150 VRS. S. MD.</t>
  </si>
  <si>
    <t>VULCANIZACION LOS TRILLISOS 7 1/2C.SUR</t>
  </si>
  <si>
    <t>IGL. ESCUELA UNA CITA CON DIOS 2 1/2C.L. MI.</t>
  </si>
  <si>
    <t>ENTRADA E.SMITH 3C.SUR CONT. IGL. ADVENTISTA</t>
  </si>
  <si>
    <t>FRENTE AL PARQUE DEL AUGUSTO CESAR SANDINO</t>
  </si>
  <si>
    <t>DE LA BOMBA 168 3C. ARR.</t>
  </si>
  <si>
    <t>BARBERIA 2 HERMANOS PARQUEO SANDAX 25VRS. AL LAGO</t>
  </si>
  <si>
    <t>FRENTE A PRISA, SEMAF. HOSP. NIÑO 1C.N. 30VRS. O.</t>
  </si>
  <si>
    <t>SANDAX DEL IVAN 7C.SUR</t>
  </si>
  <si>
    <t>FRENTE AL MOLINO FRANCIS  PULP. ALEX</t>
  </si>
  <si>
    <t>DDF. CINE IDEAL 1/2C.N. MD. FTE. MISCELEA SCHIK</t>
  </si>
  <si>
    <t>DDF C.SALUD CONSUELO BUITRAGO 2C.S. 2C.AB.</t>
  </si>
  <si>
    <t xml:space="preserve">DIRECCION DE CENTRO DE PAGO </t>
  </si>
  <si>
    <t xml:space="preserve">2DA. ENT. STA. ELENA 6C.N. </t>
  </si>
  <si>
    <t>ANDEN NO. 18 ENT. PRINC. 18 AND. NORTE</t>
  </si>
  <si>
    <t>CONTIGUO IGL. HEBRON</t>
  </si>
  <si>
    <t>REST. FOGATA 3 CASAS AL ESTE</t>
  </si>
  <si>
    <t xml:space="preserve">IGL. CATOLICA 20VRS.O. </t>
  </si>
  <si>
    <t>CONTIGUO A LA FARM. CIUDADELA</t>
  </si>
  <si>
    <t>DDF. BAR CANOSO 3C.SUR/ ENT. PRINC. TRAPICHE 3C.SUR</t>
  </si>
  <si>
    <t>MONUMENTO DE LA VILLA 2C.AB.</t>
  </si>
  <si>
    <t>BO. YURI ORDOÑEZ/MANGO SOLO 1/2C.E.</t>
  </si>
  <si>
    <t>BAR YINOS 3C.AB. 1/2C.N</t>
  </si>
  <si>
    <t>DE LA TOÑA 3C.ARR. 3 AND. LAGO</t>
  </si>
  <si>
    <t>PAULA DEL SOCORRO SILVA ESPINOZA</t>
  </si>
  <si>
    <t xml:space="preserve">KM 9 12 CUADRA AL SUR MEDIA ABAJO CASA COLOR ROSADO </t>
  </si>
  <si>
    <t xml:space="preserve">LOLITA 5C.ARRIBA NEGOCIO ESKIMO </t>
  </si>
  <si>
    <t>ANA MERCADO</t>
  </si>
  <si>
    <t>DE LA CASA DEL PARTIDO 2 CUADRAS AL LAGO</t>
  </si>
  <si>
    <t>ZONA 8</t>
  </si>
  <si>
    <t xml:space="preserve">LUIS MIGUEL </t>
  </si>
  <si>
    <t>PLAZA CALI 2 CCUADRASL AL LAGO 3C. ARRIBA</t>
  </si>
  <si>
    <t>DEL GALLO MAS GALLO UNA CUADRA AL LAGO CASA ESQUINERA</t>
  </si>
  <si>
    <t>FRENTE A LA CANCHA DE LA ZONA 11</t>
  </si>
  <si>
    <t>ZONA-6 PULP. ROMERO 4C. NORTE</t>
  </si>
  <si>
    <t xml:space="preserve">ROTADORA </t>
  </si>
  <si>
    <t>XILOA</t>
  </si>
  <si>
    <t>KM 16 CARRETRA A XILOA FRENTE A LA FERRETERIA CONSTRUGRAMA</t>
  </si>
  <si>
    <t xml:space="preserve">MIGDALIA CENTENO </t>
  </si>
  <si>
    <t xml:space="preserve">SUPERVISOR </t>
  </si>
  <si>
    <t xml:space="preserve">MOISES ALEXANDER TORIO AREVALO </t>
  </si>
  <si>
    <t>CRISTHOPHER SAMUEL SOMOZA OBANDO</t>
  </si>
  <si>
    <t>JENSEN VAZQUES</t>
  </si>
  <si>
    <t>ULTIMA PORTON DE LA FERIA 4C.S.</t>
  </si>
  <si>
    <t>YORLENIS TATINA</t>
  </si>
  <si>
    <t>PROMOTORA</t>
  </si>
  <si>
    <t xml:space="preserve">ANGEL RICARDO ESCORCIA MATUS </t>
  </si>
  <si>
    <t xml:space="preserve">ROSA FRANCISCA PRADO </t>
  </si>
  <si>
    <t xml:space="preserve">ISOLDA NEDIINA </t>
  </si>
  <si>
    <t>DDF. EL CINE BLANCO 3C.L. 10VRS. ARRIBA.</t>
  </si>
  <si>
    <t>ROTADORA</t>
  </si>
  <si>
    <t>MEYLING MASIEL ALTAMIRANO</t>
  </si>
  <si>
    <t>HAYDA MARTINEZ</t>
  </si>
  <si>
    <t>DEL PARQUE SAN IGNASIO 1C AL NORTE</t>
  </si>
  <si>
    <t>BERTHA ORDOÑEZ</t>
  </si>
  <si>
    <t xml:space="preserve">ASADOS MOTASTEPE 10C ABAJO </t>
  </si>
  <si>
    <t xml:space="preserve">JUAN MOYA PALACIOS </t>
  </si>
  <si>
    <t>GRENADA</t>
  </si>
  <si>
    <t>DIANA FERNANDEZ</t>
  </si>
  <si>
    <t xml:space="preserve">FRENTE AL MANOLO MORALES 1/2 CUADRA AL SUR </t>
  </si>
  <si>
    <t xml:space="preserve">LALESKA CRUZ </t>
  </si>
  <si>
    <t xml:space="preserve">FRENTE AL PUESTO MEDICO RENE POLANCO </t>
  </si>
  <si>
    <t xml:space="preserve">MARLIN VEGA </t>
  </si>
  <si>
    <t xml:space="preserve">DEL SUPER EXPRESS 2C ARRIBA </t>
  </si>
  <si>
    <t>GLORIA ESPINOZA</t>
  </si>
  <si>
    <t xml:space="preserve">WALTER JOSE PAZ </t>
  </si>
  <si>
    <t>KATHERINE CASTELLOPN</t>
  </si>
  <si>
    <t>SABANA GRANDE</t>
  </si>
  <si>
    <t>EDUARDO PRADO</t>
  </si>
  <si>
    <t xml:space="preserve">DE LOS RIELES SABANA GRANDE 200 MTS AL SUR </t>
  </si>
  <si>
    <t>FRANCIS ROBERT</t>
  </si>
  <si>
    <t>CHESTHER  FLORES</t>
  </si>
  <si>
    <t>CAMILO CHAMORRO</t>
  </si>
  <si>
    <t>PAULO FLORES</t>
  </si>
  <si>
    <t>ENTRADA KM 8 ROCARGO 3 C AL LAGO 1C ABAJO MI</t>
  </si>
  <si>
    <t>ROSIBEL CIENFUEGO</t>
  </si>
  <si>
    <t xml:space="preserve">CONTIGO A LA CANCHA </t>
  </si>
  <si>
    <t>DARLING CRISTINA SOLORZANO MARTINEZ</t>
  </si>
  <si>
    <t xml:space="preserve">JOSE DANILO  ENRIQUE GARCIA </t>
  </si>
  <si>
    <t xml:space="preserve">ciudad sandino </t>
  </si>
  <si>
    <t>barrio 380</t>
  </si>
  <si>
    <t>LOMAS DE GUADALUPE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</si>
</sst>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&quot;C$&quot;* #,##0.00_-;\-&quot;C$&quot;* #,##0.00_-;_-&quot;C$&quot;* &quot;-&quot;??_-;_-@_-"/>
    <numFmt numFmtId="164" formatCode="_(&quot;C$&quot;\ * #,##0.00_);_(&quot;C$&quot;\ * \(#,##0.00\);_(&quot;C$&quot;\ * &quot;-&quot;??_);_(@_)"/>
    <numFmt numFmtId="165" formatCode="&quot;C$&quot;#,##0.00"/>
    <numFmt numFmtId="166" formatCode="_ &quot;C$&quot;\ * #,##0.00_ ;_ &quot;C$&quot;\ * \-#,##0.00_ ;_ &quot;C$&quot;\ * &quot;-&quot;??_ ;_ @_ "/>
    <numFmt numFmtId="167" formatCode="&quot;C$&quot;\ #,##0.00"/>
    <numFmt numFmtId="168" formatCode="#,##0.00_ ;\-#,##0.00\ "/>
    <numFmt numFmtId="169" formatCode="#,##0.00000000000"/>
    <numFmt numFmtId="170" formatCode="#,##0.0000000000"/>
    <numFmt numFmtId="171" formatCode="#,##0.000000000000"/>
    <numFmt numFmtId="172" formatCode="#,##0.0000000000000000"/>
    <numFmt numFmtId="173" formatCode="#,##0.00000000"/>
    <numFmt numFmtId="174" formatCode="#,##0.00000000000000000"/>
    <numFmt numFmtId="175" formatCode="#,##0.0"/>
    <numFmt numFmtId="176" formatCode="_-[$C$-4C0A]* #,##0.00_-;\-[$C$-4C0A]* #,##0.00_-;_-[$C$-4C0A]* &quot;-&quot;??_-;_-@_-"/>
    <numFmt numFmtId="177" formatCode="#,##0.000000000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Helvetica LT Condensed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i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7"/>
      <color rgb="FF1F1F1F"/>
      <name val="Roboto"/>
    </font>
    <font>
      <sz val="11"/>
      <color rgb="FF000000"/>
      <name val="Helvetica LT Condensed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8">
    <xf numFmtId="0" fontId="0" fillId="0" borderId="0"/>
    <xf numFmtId="0" fontId="4" fillId="0" borderId="0" applyNumberFormat="0" applyFill="0" applyBorder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10" applyNumberFormat="0" applyAlignment="0" applyProtection="0"/>
    <xf numFmtId="0" fontId="12" fillId="10" borderId="11" applyNumberFormat="0" applyAlignment="0" applyProtection="0"/>
    <xf numFmtId="0" fontId="13" fillId="10" borderId="10" applyNumberFormat="0" applyAlignment="0" applyProtection="0"/>
    <xf numFmtId="0" fontId="14" fillId="0" borderId="12" applyNumberFormat="0" applyFill="0" applyAlignment="0" applyProtection="0"/>
    <xf numFmtId="0" fontId="15" fillId="11" borderId="13" applyNumberFormat="0" applyAlignment="0" applyProtection="0"/>
    <xf numFmtId="0" fontId="16" fillId="0" borderId="0" applyNumberFormat="0" applyFill="0" applyBorder="0" applyAlignment="0" applyProtection="0"/>
    <xf numFmtId="0" fontId="3" fillId="12" borderId="14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18" fillId="36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9" fillId="0" borderId="0"/>
    <xf numFmtId="166" fontId="19" fillId="0" borderId="0" applyFont="0" applyFill="0" applyBorder="0" applyAlignment="0" applyProtection="0"/>
    <xf numFmtId="0" fontId="20" fillId="0" borderId="0"/>
    <xf numFmtId="0" fontId="3" fillId="0" borderId="0"/>
  </cellStyleXfs>
  <cellXfs count="134">
    <xf numFmtId="0" fontId="0" fillId="0" borderId="0" xfId="0"/>
    <xf numFmtId="0" fontId="0" fillId="2" borderId="0" xfId="0" applyFill="1"/>
    <xf numFmtId="165" fontId="0" fillId="2" borderId="0" xfId="0" applyNumberFormat="1" applyFill="1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5" xfId="0" applyFont="1" applyFill="1" applyBorder="1" applyAlignment="1">
      <alignment horizontal="left"/>
    </xf>
    <xf numFmtId="165" fontId="1" fillId="3" borderId="6" xfId="0" applyNumberFormat="1" applyFont="1" applyFill="1" applyBorder="1" applyAlignment="1">
      <alignment horizontal="left"/>
    </xf>
    <xf numFmtId="0" fontId="1" fillId="4" borderId="4" xfId="0" applyFont="1" applyFill="1" applyBorder="1"/>
    <xf numFmtId="14" fontId="1" fillId="4" borderId="4" xfId="0" applyNumberFormat="1" applyFont="1" applyFill="1" applyBorder="1"/>
    <xf numFmtId="0" fontId="1" fillId="2" borderId="0" xfId="0" applyFont="1" applyFill="1"/>
    <xf numFmtId="165" fontId="1" fillId="2" borderId="0" xfId="0" applyNumberFormat="1" applyFont="1" applyFill="1"/>
    <xf numFmtId="14" fontId="1" fillId="2" borderId="0" xfId="0" applyNumberFormat="1" applyFont="1" applyFill="1"/>
    <xf numFmtId="0" fontId="0" fillId="5" borderId="4" xfId="0" applyFill="1" applyBorder="1"/>
    <xf numFmtId="0" fontId="0" fillId="0" borderId="0" xfId="0" applyAlignment="1">
      <alignment horizontal="left"/>
    </xf>
    <xf numFmtId="0" fontId="0" fillId="2" borderId="4" xfId="0" applyFill="1" applyBorder="1" applyAlignment="1">
      <alignment horizontal="right"/>
    </xf>
    <xf numFmtId="14" fontId="0" fillId="2" borderId="17" xfId="0" applyNumberFormat="1" applyFill="1" applyBorder="1" applyAlignment="1">
      <alignment horizontal="left"/>
    </xf>
    <xf numFmtId="165" fontId="1" fillId="5" borderId="4" xfId="0" applyNumberFormat="1" applyFont="1" applyFill="1" applyBorder="1" applyAlignment="1">
      <alignment horizontal="right"/>
    </xf>
    <xf numFmtId="165" fontId="1" fillId="5" borderId="4" xfId="0" applyNumberFormat="1" applyFont="1" applyFill="1" applyBorder="1"/>
    <xf numFmtId="0" fontId="0" fillId="2" borderId="0" xfId="0" applyFill="1" applyAlignment="1">
      <alignment horizontal="left"/>
    </xf>
    <xf numFmtId="0" fontId="0" fillId="2" borderId="16" xfId="0" applyFill="1" applyBorder="1" applyAlignment="1">
      <alignment horizontal="right"/>
    </xf>
    <xf numFmtId="167" fontId="0" fillId="2" borderId="0" xfId="0" applyNumberFormat="1" applyFill="1"/>
    <xf numFmtId="0" fontId="1" fillId="37" borderId="20" xfId="0" applyFont="1" applyFill="1" applyBorder="1"/>
    <xf numFmtId="4" fontId="0" fillId="2" borderId="0" xfId="0" applyNumberFormat="1" applyFill="1"/>
    <xf numFmtId="165" fontId="0" fillId="2" borderId="4" xfId="0" applyNumberFormat="1" applyFill="1" applyBorder="1" applyAlignment="1">
      <alignment horizontal="right"/>
    </xf>
    <xf numFmtId="0" fontId="22" fillId="0" borderId="0" xfId="0" applyFont="1" applyAlignment="1">
      <alignment vertical="top" wrapText="1" readingOrder="1"/>
    </xf>
    <xf numFmtId="0" fontId="22" fillId="0" borderId="21" xfId="0" applyFont="1" applyBorder="1" applyAlignment="1">
      <alignment vertical="top" wrapText="1" readingOrder="1"/>
    </xf>
    <xf numFmtId="0" fontId="1" fillId="5" borderId="4" xfId="0" applyFont="1" applyFill="1" applyBorder="1"/>
    <xf numFmtId="0" fontId="21" fillId="0" borderId="4" xfId="0" applyFont="1" applyBorder="1" applyAlignment="1">
      <alignment vertical="top" wrapText="1" readingOrder="1"/>
    </xf>
    <xf numFmtId="0" fontId="22" fillId="0" borderId="0" xfId="0" applyFont="1" applyAlignment="1">
      <alignment vertical="top" readingOrder="1"/>
    </xf>
    <xf numFmtId="0" fontId="0" fillId="0" borderId="21" xfId="0" applyBorder="1" applyAlignment="1">
      <alignment horizontal="left"/>
    </xf>
    <xf numFmtId="0" fontId="1" fillId="37" borderId="16" xfId="0" applyFont="1" applyFill="1" applyBorder="1"/>
    <xf numFmtId="14" fontId="24" fillId="38" borderId="4" xfId="0" applyNumberFormat="1" applyFont="1" applyFill="1" applyBorder="1"/>
    <xf numFmtId="168" fontId="0" fillId="2" borderId="0" xfId="0" applyNumberFormat="1" applyFill="1"/>
    <xf numFmtId="0" fontId="0" fillId="39" borderId="4" xfId="0" applyFill="1" applyBorder="1" applyAlignment="1">
      <alignment horizontal="left"/>
    </xf>
    <xf numFmtId="4" fontId="0" fillId="40" borderId="4" xfId="0" applyNumberFormat="1" applyFill="1" applyBorder="1"/>
    <xf numFmtId="169" fontId="0" fillId="2" borderId="0" xfId="0" applyNumberFormat="1" applyFill="1"/>
    <xf numFmtId="4" fontId="0" fillId="2" borderId="4" xfId="0" applyNumberFormat="1" applyFill="1" applyBorder="1" applyAlignment="1">
      <alignment horizontal="left"/>
    </xf>
    <xf numFmtId="170" fontId="0" fillId="2" borderId="0" xfId="0" applyNumberFormat="1" applyFill="1"/>
    <xf numFmtId="0" fontId="24" fillId="38" borderId="16" xfId="0" applyFont="1" applyFill="1" applyBorder="1"/>
    <xf numFmtId="165" fontId="1" fillId="2" borderId="19" xfId="0" applyNumberFormat="1" applyFont="1" applyFill="1" applyBorder="1" applyAlignment="1">
      <alignment horizontal="left"/>
    </xf>
    <xf numFmtId="2" fontId="0" fillId="2" borderId="0" xfId="0" applyNumberFormat="1" applyFill="1"/>
    <xf numFmtId="0" fontId="25" fillId="0" borderId="0" xfId="0" applyFont="1" applyAlignment="1">
      <alignment horizontal="left"/>
    </xf>
    <xf numFmtId="171" fontId="0" fillId="2" borderId="0" xfId="0" applyNumberFormat="1" applyFill="1"/>
    <xf numFmtId="165" fontId="0" fillId="2" borderId="0" xfId="0" applyNumberFormat="1" applyFill="1" applyAlignment="1">
      <alignment horizontal="left"/>
    </xf>
    <xf numFmtId="0" fontId="26" fillId="0" borderId="0" xfId="0" applyFont="1" applyAlignment="1">
      <alignment horizontal="left"/>
    </xf>
    <xf numFmtId="172" fontId="0" fillId="2" borderId="0" xfId="0" applyNumberFormat="1" applyFill="1"/>
    <xf numFmtId="173" fontId="1" fillId="2" borderId="0" xfId="0" applyNumberFormat="1" applyFont="1" applyFill="1"/>
    <xf numFmtId="174" fontId="0" fillId="2" borderId="0" xfId="0" applyNumberFormat="1" applyFill="1"/>
    <xf numFmtId="4" fontId="0" fillId="2" borderId="0" xfId="0" applyNumberFormat="1" applyFill="1" applyAlignment="1">
      <alignment horizontal="left"/>
    </xf>
    <xf numFmtId="175" fontId="0" fillId="2" borderId="0" xfId="0" applyNumberFormat="1" applyFill="1"/>
    <xf numFmtId="0" fontId="0" fillId="0" borderId="4" xfId="0" applyBorder="1"/>
    <xf numFmtId="0" fontId="0" fillId="0" borderId="4" xfId="0" applyBorder="1" applyAlignment="1">
      <alignment horizontal="left"/>
    </xf>
    <xf numFmtId="176" fontId="1" fillId="42" borderId="20" xfId="0" applyNumberFormat="1" applyFont="1" applyFill="1" applyBorder="1"/>
    <xf numFmtId="0" fontId="27" fillId="0" borderId="0" xfId="0" applyFont="1"/>
    <xf numFmtId="0" fontId="0" fillId="0" borderId="21" xfId="0" applyBorder="1"/>
    <xf numFmtId="0" fontId="28" fillId="0" borderId="4" xfId="0" applyFont="1" applyBorder="1" applyAlignment="1">
      <alignment horizontal="left"/>
    </xf>
    <xf numFmtId="173" fontId="0" fillId="2" borderId="0" xfId="0" applyNumberFormat="1" applyFill="1"/>
    <xf numFmtId="0" fontId="0" fillId="2" borderId="21" xfId="0" applyFill="1" applyBorder="1" applyAlignment="1">
      <alignment horizontal="left"/>
    </xf>
    <xf numFmtId="176" fontId="1" fillId="42" borderId="4" xfId="0" applyNumberFormat="1" applyFont="1" applyFill="1" applyBorder="1"/>
    <xf numFmtId="0" fontId="0" fillId="0" borderId="22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22" xfId="0" applyBorder="1"/>
    <xf numFmtId="0" fontId="1" fillId="0" borderId="4" xfId="0" applyFont="1" applyBorder="1"/>
    <xf numFmtId="0" fontId="21" fillId="0" borderId="0" xfId="0" applyFont="1" applyAlignment="1">
      <alignment vertical="top" wrapText="1" readingOrder="1"/>
    </xf>
    <xf numFmtId="0" fontId="28" fillId="2" borderId="24" xfId="0" applyFont="1" applyFill="1" applyBorder="1" applyAlignment="1">
      <alignment horizontal="right"/>
    </xf>
    <xf numFmtId="0" fontId="28" fillId="0" borderId="4" xfId="0" applyFont="1" applyBorder="1"/>
    <xf numFmtId="0" fontId="28" fillId="0" borderId="4" xfId="0" applyFont="1" applyBorder="1" applyAlignment="1">
      <alignment horizontal="right"/>
    </xf>
    <xf numFmtId="165" fontId="0" fillId="5" borderId="18" xfId="0" applyNumberFormat="1" applyFill="1" applyBorder="1"/>
    <xf numFmtId="4" fontId="29" fillId="0" borderId="0" xfId="0" applyNumberFormat="1" applyFont="1"/>
    <xf numFmtId="0" fontId="23" fillId="0" borderId="4" xfId="0" applyFont="1" applyBorder="1" applyAlignment="1">
      <alignment horizontal="left"/>
    </xf>
    <xf numFmtId="176" fontId="0" fillId="0" borderId="0" xfId="0" applyNumberFormat="1"/>
    <xf numFmtId="165" fontId="0" fillId="0" borderId="18" xfId="0" applyNumberFormat="1" applyBorder="1"/>
    <xf numFmtId="4" fontId="23" fillId="0" borderId="4" xfId="0" applyNumberFormat="1" applyFont="1" applyBorder="1"/>
    <xf numFmtId="4" fontId="30" fillId="0" borderId="4" xfId="0" applyNumberFormat="1" applyFont="1" applyBorder="1"/>
    <xf numFmtId="4" fontId="23" fillId="5" borderId="4" xfId="0" applyNumberFormat="1" applyFont="1" applyFill="1" applyBorder="1"/>
    <xf numFmtId="4" fontId="30" fillId="5" borderId="4" xfId="0" applyNumberFormat="1" applyFont="1" applyFill="1" applyBorder="1"/>
    <xf numFmtId="0" fontId="0" fillId="4" borderId="4" xfId="0" applyFill="1" applyBorder="1"/>
    <xf numFmtId="0" fontId="23" fillId="0" borderId="4" xfId="0" applyFont="1" applyBorder="1" applyAlignment="1">
      <alignment horizontal="right"/>
    </xf>
    <xf numFmtId="4" fontId="23" fillId="0" borderId="4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177" fontId="0" fillId="2" borderId="0" xfId="0" applyNumberFormat="1" applyFill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41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1" fillId="41" borderId="1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44" fontId="0" fillId="0" borderId="0" xfId="0" applyNumberFormat="1"/>
    <xf numFmtId="0" fontId="1" fillId="41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 wrapText="1"/>
    </xf>
    <xf numFmtId="44" fontId="1" fillId="37" borderId="4" xfId="0" applyNumberFormat="1" applyFont="1" applyFill="1" applyBorder="1" applyAlignment="1">
      <alignment horizontal="center" vertical="center" wrapText="1"/>
    </xf>
    <xf numFmtId="0" fontId="0" fillId="41" borderId="0" xfId="0" applyFill="1"/>
    <xf numFmtId="0" fontId="0" fillId="43" borderId="0" xfId="0" applyFill="1"/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0" fontId="0" fillId="44" borderId="4" xfId="0" applyFill="1" applyBorder="1" applyAlignment="1">
      <alignment horizontal="center" vertical="center"/>
    </xf>
    <xf numFmtId="0" fontId="0" fillId="44" borderId="4" xfId="0" applyFill="1" applyBorder="1" applyAlignment="1">
      <alignment horizontal="center" vertical="center" wrapText="1"/>
    </xf>
    <xf numFmtId="0" fontId="0" fillId="44" borderId="4" xfId="0" applyFill="1" applyBorder="1"/>
    <xf numFmtId="0" fontId="22" fillId="44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right" vertical="center" wrapText="1"/>
    </xf>
    <xf numFmtId="0" fontId="0" fillId="2" borderId="4" xfId="0" applyFill="1" applyBorder="1" applyAlignment="1">
      <alignment horizontal="right" vertical="center" wrapText="1"/>
    </xf>
    <xf numFmtId="0" fontId="0" fillId="2" borderId="4" xfId="0" applyFill="1" applyBorder="1" applyAlignment="1"/>
    <xf numFmtId="0" fontId="0" fillId="45" borderId="4" xfId="0" applyFill="1" applyBorder="1" applyAlignment="1">
      <alignment horizontal="left" vertical="center"/>
    </xf>
    <xf numFmtId="0" fontId="0" fillId="45" borderId="4" xfId="0" applyFill="1" applyBorder="1" applyAlignment="1">
      <alignment horizontal="left" vertical="center" wrapText="1"/>
    </xf>
    <xf numFmtId="0" fontId="0" fillId="45" borderId="4" xfId="0" applyFill="1" applyBorder="1" applyAlignment="1">
      <alignment horizontal="left"/>
    </xf>
    <xf numFmtId="0" fontId="0" fillId="45" borderId="4" xfId="0" applyFill="1" applyBorder="1" applyAlignment="1">
      <alignment horizontal="center" vertical="center"/>
    </xf>
    <xf numFmtId="0" fontId="0" fillId="45" borderId="4" xfId="0" applyFill="1" applyBorder="1" applyAlignment="1">
      <alignment horizontal="center" vertical="center" wrapText="1"/>
    </xf>
    <xf numFmtId="0" fontId="0" fillId="45" borderId="4" xfId="0" applyFill="1" applyBorder="1"/>
    <xf numFmtId="0" fontId="22" fillId="2" borderId="4" xfId="0" applyFont="1" applyFill="1" applyBorder="1" applyAlignment="1">
      <alignment horizontal="center" vertical="center" wrapText="1"/>
    </xf>
    <xf numFmtId="0" fontId="0" fillId="46" borderId="4" xfId="0" applyFill="1" applyBorder="1" applyAlignment="1">
      <alignment horizontal="center" vertical="center" wrapText="1"/>
    </xf>
    <xf numFmtId="0" fontId="0" fillId="46" borderId="4" xfId="0" applyFill="1" applyBorder="1" applyAlignment="1">
      <alignment horizontal="center" vertical="center"/>
    </xf>
    <xf numFmtId="0" fontId="0" fillId="46" borderId="4" xfId="0" applyFill="1" applyBorder="1"/>
    <xf numFmtId="0" fontId="26" fillId="46" borderId="4" xfId="0" applyFont="1" applyFill="1" applyBorder="1" applyAlignment="1">
      <alignment horizontal="center" vertical="center"/>
    </xf>
    <xf numFmtId="0" fontId="22" fillId="46" borderId="4" xfId="0" applyFont="1" applyFill="1" applyBorder="1" applyAlignment="1">
      <alignment horizontal="center" vertical="center" wrapText="1"/>
    </xf>
    <xf numFmtId="0" fontId="0" fillId="45" borderId="16" xfId="0" applyFill="1" applyBorder="1" applyAlignment="1">
      <alignment horizontal="left"/>
    </xf>
    <xf numFmtId="0" fontId="32" fillId="0" borderId="27" xfId="0" applyFont="1" applyBorder="1" applyAlignment="1">
      <alignment horizontal="center" vertical="center"/>
    </xf>
    <xf numFmtId="44" fontId="1" fillId="37" borderId="28" xfId="0" applyNumberFormat="1" applyFont="1" applyFill="1" applyBorder="1" applyAlignment="1">
      <alignment horizontal="center" vertical="center" wrapText="1"/>
    </xf>
    <xf numFmtId="44" fontId="1" fillId="37" borderId="24" xfId="0" applyNumberFormat="1" applyFont="1" applyFill="1" applyBorder="1" applyAlignment="1">
      <alignment horizontal="center" vertical="center" wrapText="1"/>
    </xf>
  </cellXfs>
  <cellStyles count="48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 2" xfId="45" xr:uid="{00000000-0005-0000-0000-000020000000}"/>
    <cellStyle name="Moneda 3" xfId="43" xr:uid="{00000000-0005-0000-0000-000021000000}"/>
    <cellStyle name="Moneda 4" xfId="42" xr:uid="{00000000-0005-0000-0000-000022000000}"/>
    <cellStyle name="Neutral" xfId="8" builtinId="28" customBuiltin="1"/>
    <cellStyle name="Normal" xfId="0" builtinId="0"/>
    <cellStyle name="Normal 2" xfId="44" xr:uid="{00000000-0005-0000-0000-000025000000}"/>
    <cellStyle name="Normal 3" xfId="46" xr:uid="{00000000-0005-0000-0000-000026000000}"/>
    <cellStyle name="Normal 4" xfId="47" xr:uid="{00000000-0005-0000-0000-000027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44"/>
  <sheetViews>
    <sheetView zoomScaleNormal="100" workbookViewId="0">
      <selection activeCell="A36" sqref="A36:XFD36"/>
    </sheetView>
  </sheetViews>
  <sheetFormatPr baseColWidth="10" defaultColWidth="11.42578125" defaultRowHeight="15"/>
  <cols>
    <col min="1" max="1" width="13.42578125" style="1" customWidth="1"/>
    <col min="2" max="2" width="19.5703125" style="1" customWidth="1"/>
    <col min="3" max="3" width="18" style="1" customWidth="1"/>
    <col min="4" max="4" width="23.140625" style="1" customWidth="1"/>
    <col min="5" max="5" width="6.85546875" style="1" customWidth="1"/>
    <col min="6" max="6" width="19.85546875" style="20" hidden="1" customWidth="1"/>
    <col min="7" max="7" width="15.85546875" style="20" hidden="1" customWidth="1"/>
    <col min="8" max="8" width="14.85546875" style="20" hidden="1" customWidth="1"/>
    <col min="9" max="9" width="13.42578125" style="20" hidden="1" customWidth="1"/>
    <col min="10" max="10" width="19.42578125" style="1" hidden="1" customWidth="1"/>
    <col min="11" max="11" width="19.5703125" style="1" customWidth="1"/>
    <col min="12" max="12" width="20.5703125" style="1" customWidth="1"/>
    <col min="13" max="13" width="0.28515625" style="1" customWidth="1"/>
    <col min="14" max="14" width="11.42578125" style="1" customWidth="1"/>
    <col min="15" max="16384" width="11.42578125" style="1"/>
  </cols>
  <sheetData>
    <row r="1" spans="1:12" ht="15.75">
      <c r="A1" s="3"/>
    </row>
    <row r="2" spans="1:12" ht="15.75">
      <c r="A2" s="3" t="s">
        <v>490</v>
      </c>
      <c r="F2" s="50"/>
    </row>
    <row r="3" spans="1:12" ht="15.75" thickBot="1">
      <c r="F3" s="50"/>
    </row>
    <row r="4" spans="1:12" ht="27.75" customHeight="1">
      <c r="A4" s="4" t="s">
        <v>3</v>
      </c>
      <c r="B4" s="5" t="s">
        <v>0</v>
      </c>
      <c r="C4" s="5" t="s">
        <v>1</v>
      </c>
      <c r="D4" s="6" t="s">
        <v>2</v>
      </c>
      <c r="F4" s="35" t="s">
        <v>95</v>
      </c>
      <c r="G4" s="35" t="s">
        <v>96</v>
      </c>
      <c r="H4" s="35" t="s">
        <v>97</v>
      </c>
      <c r="I4" s="35" t="s">
        <v>98</v>
      </c>
    </row>
    <row r="5" spans="1:12" ht="27.75" customHeight="1">
      <c r="A5" s="17">
        <v>45078</v>
      </c>
      <c r="B5" s="73">
        <v>702300</v>
      </c>
      <c r="C5" s="73">
        <v>583845.35</v>
      </c>
      <c r="D5" s="41">
        <f>SUM(B5:C5)</f>
        <v>1286145.3500000001</v>
      </c>
      <c r="F5" s="79">
        <v>702300</v>
      </c>
      <c r="G5" s="79">
        <v>583088.07999999996</v>
      </c>
      <c r="H5" s="53"/>
      <c r="I5" s="75">
        <v>757.27</v>
      </c>
      <c r="J5" s="36">
        <f>SUM(F5:I5)-D5</f>
        <v>0</v>
      </c>
    </row>
    <row r="6" spans="1:12" ht="20.100000000000001" customHeight="1">
      <c r="A6" s="17">
        <v>45079</v>
      </c>
      <c r="B6" s="73">
        <v>636110.93000000005</v>
      </c>
      <c r="C6" s="73">
        <v>1036410</v>
      </c>
      <c r="D6" s="41">
        <f>SUM(B6:C6)</f>
        <v>1672520.9300000002</v>
      </c>
      <c r="E6" s="2"/>
      <c r="F6" s="80">
        <v>631708.07999999996</v>
      </c>
      <c r="G6" s="81">
        <v>1032384.34</v>
      </c>
      <c r="H6" s="75">
        <v>4402.8500000000004</v>
      </c>
      <c r="I6" s="75">
        <f>2765.04+1260.62</f>
        <v>4025.66</v>
      </c>
      <c r="J6" s="36">
        <f t="shared" ref="J6:J32" si="0">SUM(F6:I6)-D6</f>
        <v>0</v>
      </c>
      <c r="K6" s="24"/>
    </row>
    <row r="7" spans="1:12" ht="18.75" customHeight="1">
      <c r="A7" s="17">
        <v>45080</v>
      </c>
      <c r="B7" s="73">
        <v>542197.66</v>
      </c>
      <c r="C7" s="73">
        <v>624180.05000000005</v>
      </c>
      <c r="D7" s="41">
        <f>SUM(B7:C7)</f>
        <v>1166377.71</v>
      </c>
      <c r="E7" s="2"/>
      <c r="F7" s="80">
        <v>542197.66</v>
      </c>
      <c r="G7" s="80">
        <v>624180.05000000005</v>
      </c>
      <c r="H7" s="75"/>
      <c r="I7" s="75"/>
      <c r="J7" s="36">
        <f t="shared" si="0"/>
        <v>0</v>
      </c>
    </row>
    <row r="8" spans="1:12" ht="20.100000000000001" customHeight="1">
      <c r="A8" s="17">
        <v>45081</v>
      </c>
      <c r="B8" s="69"/>
      <c r="C8" s="69"/>
      <c r="D8" s="41">
        <f>SUM(B8:C8)</f>
        <v>0</v>
      </c>
      <c r="E8" s="2"/>
      <c r="F8" s="76"/>
      <c r="G8" s="76"/>
      <c r="H8" s="77"/>
      <c r="I8" s="77"/>
      <c r="J8" s="36">
        <f t="shared" si="0"/>
        <v>0</v>
      </c>
      <c r="K8" s="34"/>
    </row>
    <row r="9" spans="1:12" ht="17.25" customHeight="1">
      <c r="A9" s="17">
        <v>45082</v>
      </c>
      <c r="B9" s="73">
        <v>635030.32999999996</v>
      </c>
      <c r="C9" s="73">
        <v>1161696.82</v>
      </c>
      <c r="D9" s="41">
        <f t="shared" ref="D9:D35" si="1">SUM(B9:C9)</f>
        <v>1796727.15</v>
      </c>
      <c r="E9" s="2"/>
      <c r="F9" s="74">
        <v>631722.9</v>
      </c>
      <c r="G9" s="74">
        <v>1159143.8700000001</v>
      </c>
      <c r="H9" s="75">
        <v>3307.43</v>
      </c>
      <c r="I9" s="75">
        <f>1743.09+809.86</f>
        <v>2552.9499999999998</v>
      </c>
      <c r="J9" s="36">
        <f t="shared" si="0"/>
        <v>0</v>
      </c>
    </row>
    <row r="10" spans="1:12" ht="20.25" customHeight="1">
      <c r="A10" s="17">
        <v>45083</v>
      </c>
      <c r="B10" s="73">
        <v>933313.75</v>
      </c>
      <c r="C10" s="73">
        <v>926957.23</v>
      </c>
      <c r="D10" s="41">
        <f>SUM(B10:C10)</f>
        <v>1860270.98</v>
      </c>
      <c r="E10" s="2"/>
      <c r="F10" s="74">
        <v>928868.67</v>
      </c>
      <c r="G10" s="74">
        <v>924871.5</v>
      </c>
      <c r="H10" s="75">
        <v>1206.8599999999999</v>
      </c>
      <c r="I10" s="75">
        <f>3238.22+2085.73</f>
        <v>5323.95</v>
      </c>
      <c r="J10" s="36">
        <f t="shared" si="0"/>
        <v>0</v>
      </c>
      <c r="K10" s="42"/>
    </row>
    <row r="11" spans="1:12" ht="20.100000000000001" customHeight="1">
      <c r="A11" s="17">
        <v>45084</v>
      </c>
      <c r="B11" s="73">
        <v>753199.23</v>
      </c>
      <c r="C11" s="73">
        <v>851046.62</v>
      </c>
      <c r="D11" s="41">
        <f t="shared" si="1"/>
        <v>1604245.85</v>
      </c>
      <c r="E11" s="2"/>
      <c r="F11" s="74">
        <v>748009.17</v>
      </c>
      <c r="G11" s="74">
        <v>849784.75</v>
      </c>
      <c r="H11" s="75">
        <f>1473.41+1793.94+1922.71</f>
        <v>5190.0600000000004</v>
      </c>
      <c r="I11" s="75">
        <v>1261.8699999999999</v>
      </c>
      <c r="J11" s="36">
        <f t="shared" si="0"/>
        <v>0</v>
      </c>
      <c r="K11" s="24"/>
    </row>
    <row r="12" spans="1:12" ht="18" customHeight="1">
      <c r="A12" s="17">
        <v>45085</v>
      </c>
      <c r="B12" s="73">
        <v>480618.46</v>
      </c>
      <c r="C12" s="73">
        <v>843048.69</v>
      </c>
      <c r="D12" s="41">
        <f t="shared" si="1"/>
        <v>1323667.1499999999</v>
      </c>
      <c r="E12" s="2"/>
      <c r="F12" s="74">
        <v>478739.26</v>
      </c>
      <c r="G12" s="74">
        <v>841979.88</v>
      </c>
      <c r="H12" s="75">
        <v>1879.2</v>
      </c>
      <c r="I12" s="75">
        <v>1068.81</v>
      </c>
      <c r="J12" s="36">
        <f t="shared" si="0"/>
        <v>0</v>
      </c>
      <c r="K12" s="24"/>
    </row>
    <row r="13" spans="1:12" ht="20.25" customHeight="1">
      <c r="A13" s="17">
        <v>45086</v>
      </c>
      <c r="B13" s="73">
        <v>345955.98</v>
      </c>
      <c r="C13" s="73">
        <v>549492.29</v>
      </c>
      <c r="D13" s="41">
        <f t="shared" si="1"/>
        <v>895448.27</v>
      </c>
      <c r="E13" s="2"/>
      <c r="F13" s="74">
        <v>345620.53</v>
      </c>
      <c r="G13" s="74">
        <v>546072.05000000005</v>
      </c>
      <c r="H13" s="75">
        <v>335.45</v>
      </c>
      <c r="I13" s="75">
        <f>2628.65+791.59</f>
        <v>3420.2400000000002</v>
      </c>
      <c r="J13" s="36">
        <f t="shared" si="0"/>
        <v>0</v>
      </c>
    </row>
    <row r="14" spans="1:12" ht="20.100000000000001" customHeight="1">
      <c r="A14" s="17">
        <v>45087</v>
      </c>
      <c r="B14" s="73">
        <v>476590.35</v>
      </c>
      <c r="C14" s="73">
        <v>997037.3</v>
      </c>
      <c r="D14" s="41">
        <f t="shared" si="1"/>
        <v>1473627.65</v>
      </c>
      <c r="E14" s="2"/>
      <c r="F14" s="74">
        <v>476590.35</v>
      </c>
      <c r="G14" s="74">
        <v>997037.3</v>
      </c>
      <c r="H14" s="75"/>
      <c r="I14" s="75"/>
      <c r="J14" s="36">
        <f t="shared" si="0"/>
        <v>0</v>
      </c>
    </row>
    <row r="15" spans="1:12" ht="18.75" customHeight="1">
      <c r="A15" s="17">
        <v>45088</v>
      </c>
      <c r="B15" s="69"/>
      <c r="C15" s="69"/>
      <c r="D15" s="41">
        <f t="shared" si="1"/>
        <v>0</v>
      </c>
      <c r="E15" s="2"/>
      <c r="F15" s="76"/>
      <c r="G15" s="76"/>
      <c r="H15" s="77"/>
      <c r="I15" s="77"/>
      <c r="J15" s="36">
        <f t="shared" si="0"/>
        <v>0</v>
      </c>
      <c r="L15" s="37"/>
    </row>
    <row r="16" spans="1:12" ht="20.100000000000001" customHeight="1">
      <c r="A16" s="17">
        <v>45089</v>
      </c>
      <c r="B16" s="73">
        <v>427025.05</v>
      </c>
      <c r="C16" s="73">
        <v>1258792.4099999999</v>
      </c>
      <c r="D16" s="41">
        <f>SUM(B16:C16)</f>
        <v>1685817.46</v>
      </c>
      <c r="E16" s="2"/>
      <c r="F16" s="74">
        <v>426925.4</v>
      </c>
      <c r="G16" s="74">
        <v>1249469.72</v>
      </c>
      <c r="H16" s="75">
        <v>99.65</v>
      </c>
      <c r="I16" s="75">
        <f>3686.42+5636.27</f>
        <v>9322.69</v>
      </c>
      <c r="J16" s="36">
        <f t="shared" si="0"/>
        <v>0</v>
      </c>
      <c r="L16" s="24"/>
    </row>
    <row r="17" spans="1:12" ht="20.100000000000001" customHeight="1">
      <c r="A17" s="17">
        <v>45090</v>
      </c>
      <c r="B17" s="73">
        <v>558442.65</v>
      </c>
      <c r="C17" s="73">
        <v>840139.65</v>
      </c>
      <c r="D17" s="41">
        <f>SUM(B17:C17)</f>
        <v>1398582.3</v>
      </c>
      <c r="F17" s="74">
        <v>557971.11</v>
      </c>
      <c r="G17" s="74">
        <v>836504.41</v>
      </c>
      <c r="H17" s="75">
        <v>471.54</v>
      </c>
      <c r="I17" s="75">
        <f>1673.97+1961.27</f>
        <v>3635.24</v>
      </c>
      <c r="J17" s="36">
        <f t="shared" si="0"/>
        <v>0</v>
      </c>
      <c r="L17" s="24"/>
    </row>
    <row r="18" spans="1:12" ht="20.100000000000001" customHeight="1">
      <c r="A18" s="17">
        <v>45091</v>
      </c>
      <c r="B18" s="73">
        <v>437268.33</v>
      </c>
      <c r="C18" s="73">
        <v>608413.46</v>
      </c>
      <c r="D18" s="41">
        <f t="shared" si="1"/>
        <v>1045681.79</v>
      </c>
      <c r="F18" s="74">
        <v>434912.41</v>
      </c>
      <c r="G18" s="74">
        <v>607146.53</v>
      </c>
      <c r="H18" s="75">
        <f>1054.77+1301.15</f>
        <v>2355.92</v>
      </c>
      <c r="I18" s="75">
        <f>1266.92+0.01</f>
        <v>1266.93</v>
      </c>
      <c r="J18" s="36">
        <f t="shared" si="0"/>
        <v>0</v>
      </c>
      <c r="K18" s="24"/>
      <c r="L18" s="24"/>
    </row>
    <row r="19" spans="1:12" ht="20.100000000000001" customHeight="1">
      <c r="A19" s="17">
        <v>45092</v>
      </c>
      <c r="B19" s="73">
        <v>368832.13</v>
      </c>
      <c r="C19" s="73">
        <v>581941.13</v>
      </c>
      <c r="D19" s="41">
        <f t="shared" si="1"/>
        <v>950773.26</v>
      </c>
      <c r="F19" s="74">
        <v>366525.04</v>
      </c>
      <c r="G19" s="74">
        <v>578798.53</v>
      </c>
      <c r="H19" s="75">
        <v>2307.09</v>
      </c>
      <c r="I19" s="75">
        <v>3142.6</v>
      </c>
      <c r="J19" s="36">
        <f t="shared" si="0"/>
        <v>0</v>
      </c>
      <c r="K19" s="24"/>
      <c r="L19" s="37"/>
    </row>
    <row r="20" spans="1:12" ht="18.75" customHeight="1">
      <c r="A20" s="17">
        <v>45093</v>
      </c>
      <c r="B20" s="73">
        <v>941336.54</v>
      </c>
      <c r="C20" s="73">
        <v>993659.87</v>
      </c>
      <c r="D20" s="41">
        <f t="shared" si="1"/>
        <v>1934996.4100000001</v>
      </c>
      <c r="F20" s="74">
        <v>933319.63</v>
      </c>
      <c r="G20" s="74">
        <v>993046.56</v>
      </c>
      <c r="H20" s="75">
        <f>1585.63+1640.95+4790.33</f>
        <v>8016.91</v>
      </c>
      <c r="I20" s="75">
        <v>613.30999999999995</v>
      </c>
      <c r="J20" s="36">
        <f t="shared" si="0"/>
        <v>0</v>
      </c>
      <c r="K20" s="24"/>
      <c r="L20" s="37"/>
    </row>
    <row r="21" spans="1:12" ht="20.100000000000001" customHeight="1">
      <c r="A21" s="17">
        <v>45094</v>
      </c>
      <c r="B21" s="73">
        <v>351982.69</v>
      </c>
      <c r="C21" s="73">
        <v>479550.45</v>
      </c>
      <c r="D21" s="41">
        <f t="shared" si="1"/>
        <v>831533.14</v>
      </c>
      <c r="E21" s="2"/>
      <c r="F21" s="74">
        <v>351982.69</v>
      </c>
      <c r="G21" s="74">
        <v>479550.45</v>
      </c>
      <c r="H21" s="75"/>
      <c r="I21" s="75"/>
      <c r="J21" s="36">
        <f t="shared" si="0"/>
        <v>0</v>
      </c>
      <c r="K21" s="2"/>
    </row>
    <row r="22" spans="1:12" ht="20.100000000000001" customHeight="1">
      <c r="A22" s="17">
        <v>45095</v>
      </c>
      <c r="B22" s="69"/>
      <c r="C22" s="69"/>
      <c r="D22" s="41">
        <f t="shared" si="1"/>
        <v>0</v>
      </c>
      <c r="E22" s="2"/>
      <c r="F22" s="76"/>
      <c r="G22" s="76"/>
      <c r="H22" s="77"/>
      <c r="I22" s="77"/>
      <c r="J22" s="36">
        <f>SUM(F22:I22)-D22</f>
        <v>0</v>
      </c>
      <c r="K22" s="24"/>
    </row>
    <row r="23" spans="1:12" ht="20.25" customHeight="1">
      <c r="A23" s="17">
        <v>45096</v>
      </c>
      <c r="B23" s="73">
        <v>708483.19</v>
      </c>
      <c r="C23" s="73">
        <v>1399564.56</v>
      </c>
      <c r="D23" s="41">
        <f t="shared" si="1"/>
        <v>2108047.75</v>
      </c>
      <c r="E23" s="2"/>
      <c r="F23" s="74">
        <v>701956.27</v>
      </c>
      <c r="G23" s="74">
        <v>1393584.98</v>
      </c>
      <c r="H23" s="75">
        <f>1133.44+5393.48</f>
        <v>6526.92</v>
      </c>
      <c r="I23" s="75">
        <v>5979.58</v>
      </c>
      <c r="J23" s="36">
        <f t="shared" si="0"/>
        <v>0</v>
      </c>
      <c r="K23" s="2"/>
    </row>
    <row r="24" spans="1:12" ht="20.100000000000001" customHeight="1">
      <c r="A24" s="17">
        <v>45097</v>
      </c>
      <c r="B24" s="73">
        <v>1135416.04</v>
      </c>
      <c r="C24" s="73">
        <v>669793.65</v>
      </c>
      <c r="D24" s="41">
        <f t="shared" si="1"/>
        <v>1805209.69</v>
      </c>
      <c r="E24" s="2"/>
      <c r="F24" s="74">
        <v>1135415.98</v>
      </c>
      <c r="G24" s="74">
        <v>661062.85</v>
      </c>
      <c r="H24" s="75">
        <v>0.06</v>
      </c>
      <c r="I24" s="75">
        <f>3115.95+5614.85</f>
        <v>8730.7999999999993</v>
      </c>
      <c r="J24" s="36">
        <f t="shared" si="0"/>
        <v>0</v>
      </c>
      <c r="K24" s="39"/>
      <c r="L24" s="24"/>
    </row>
    <row r="25" spans="1:12" ht="20.100000000000001" customHeight="1">
      <c r="A25" s="17">
        <v>45098</v>
      </c>
      <c r="B25" s="73">
        <v>516289.8</v>
      </c>
      <c r="C25" s="73">
        <v>1149543.05</v>
      </c>
      <c r="D25" s="41">
        <f t="shared" si="1"/>
        <v>1665832.85</v>
      </c>
      <c r="E25" s="2"/>
      <c r="F25" s="74">
        <v>516289.8</v>
      </c>
      <c r="G25" s="74">
        <v>1138764.48</v>
      </c>
      <c r="H25" s="75"/>
      <c r="I25" s="75">
        <f>6906.69+1761.74+2110.14</f>
        <v>10778.57</v>
      </c>
      <c r="J25" s="36">
        <f t="shared" si="0"/>
        <v>0</v>
      </c>
      <c r="K25" s="2"/>
    </row>
    <row r="26" spans="1:12" ht="20.100000000000001" customHeight="1">
      <c r="A26" s="17">
        <v>45099</v>
      </c>
      <c r="B26" s="73">
        <v>874345.04</v>
      </c>
      <c r="C26" s="73">
        <v>606886.21</v>
      </c>
      <c r="D26" s="41">
        <f t="shared" si="1"/>
        <v>1481231.25</v>
      </c>
      <c r="E26" s="2"/>
      <c r="F26" s="74">
        <v>874345.04</v>
      </c>
      <c r="G26" s="74">
        <v>597326.94999999995</v>
      </c>
      <c r="H26" s="75"/>
      <c r="I26" s="75">
        <f>7034.08+2525.18</f>
        <v>9559.26</v>
      </c>
      <c r="J26" s="36">
        <f t="shared" si="0"/>
        <v>0</v>
      </c>
    </row>
    <row r="27" spans="1:12" ht="18.75" customHeight="1">
      <c r="A27" s="17">
        <v>45100</v>
      </c>
      <c r="B27" s="73">
        <v>317430.15999999997</v>
      </c>
      <c r="C27" s="73">
        <v>995651.98</v>
      </c>
      <c r="D27" s="41">
        <f t="shared" si="1"/>
        <v>1313082.1399999999</v>
      </c>
      <c r="E27" s="2"/>
      <c r="F27" s="74">
        <v>312409.24</v>
      </c>
      <c r="G27" s="74">
        <v>992343.56</v>
      </c>
      <c r="H27" s="75">
        <f>1920.65+1622.26+1478.01</f>
        <v>5020.92</v>
      </c>
      <c r="I27" s="75">
        <f>3308.39+0.03</f>
        <v>3308.42</v>
      </c>
      <c r="J27" s="36">
        <f t="shared" si="0"/>
        <v>0</v>
      </c>
      <c r="K27" s="24"/>
    </row>
    <row r="28" spans="1:12" ht="20.100000000000001" customHeight="1">
      <c r="A28" s="17">
        <v>45101</v>
      </c>
      <c r="B28" s="73">
        <v>431024.13</v>
      </c>
      <c r="C28" s="73">
        <v>510879.47</v>
      </c>
      <c r="D28" s="41">
        <f t="shared" si="1"/>
        <v>941903.6</v>
      </c>
      <c r="E28" s="2"/>
      <c r="F28" s="74">
        <v>431024.13</v>
      </c>
      <c r="G28" s="74">
        <v>510879.47</v>
      </c>
      <c r="H28" s="75"/>
      <c r="I28" s="75"/>
      <c r="J28" s="36">
        <f t="shared" si="0"/>
        <v>0</v>
      </c>
      <c r="K28" s="24"/>
    </row>
    <row r="29" spans="1:12" ht="20.100000000000001" customHeight="1">
      <c r="A29" s="17">
        <v>45102</v>
      </c>
      <c r="B29" s="69"/>
      <c r="C29" s="69"/>
      <c r="D29" s="41">
        <f t="shared" si="1"/>
        <v>0</v>
      </c>
      <c r="E29" s="2"/>
      <c r="F29" s="76"/>
      <c r="G29" s="76"/>
      <c r="H29" s="77"/>
      <c r="I29" s="77"/>
      <c r="J29" s="36">
        <f t="shared" si="0"/>
        <v>0</v>
      </c>
      <c r="K29" s="2"/>
    </row>
    <row r="30" spans="1:12" ht="20.25" customHeight="1">
      <c r="A30" s="17">
        <v>45103</v>
      </c>
      <c r="B30" s="73">
        <v>627209.46</v>
      </c>
      <c r="C30" s="73">
        <v>1109073.8400000001</v>
      </c>
      <c r="D30" s="41">
        <f t="shared" si="1"/>
        <v>1736283.3</v>
      </c>
      <c r="E30" s="2"/>
      <c r="F30" s="74">
        <v>622775.46</v>
      </c>
      <c r="G30" s="74">
        <v>1108454.45</v>
      </c>
      <c r="H30" s="75">
        <f>1211.81+1667.61+1554.58</f>
        <v>4434</v>
      </c>
      <c r="I30" s="75">
        <v>619.39</v>
      </c>
      <c r="J30" s="36">
        <f t="shared" si="0"/>
        <v>0</v>
      </c>
    </row>
    <row r="31" spans="1:12" ht="20.100000000000001" customHeight="1">
      <c r="A31" s="17">
        <v>45104</v>
      </c>
      <c r="B31" s="73">
        <v>691340.2</v>
      </c>
      <c r="C31" s="73">
        <v>761703.04</v>
      </c>
      <c r="D31" s="41">
        <f t="shared" si="1"/>
        <v>1453043.24</v>
      </c>
      <c r="E31" s="2"/>
      <c r="F31" s="74">
        <v>688064.83</v>
      </c>
      <c r="G31" s="74">
        <v>758519.86</v>
      </c>
      <c r="H31" s="75">
        <f>0.01+2165.8+1109.56</f>
        <v>3275.3700000000003</v>
      </c>
      <c r="I31" s="75">
        <v>3183.18</v>
      </c>
      <c r="J31" s="36">
        <f t="shared" si="0"/>
        <v>0</v>
      </c>
      <c r="K31" s="24"/>
      <c r="L31" s="24"/>
    </row>
    <row r="32" spans="1:12" ht="20.100000000000001" customHeight="1">
      <c r="A32" s="17">
        <v>45105</v>
      </c>
      <c r="B32" s="73">
        <v>370234.82</v>
      </c>
      <c r="C32" s="73">
        <v>739360.81</v>
      </c>
      <c r="D32" s="41">
        <f t="shared" si="1"/>
        <v>1109595.6300000001</v>
      </c>
      <c r="E32" s="2"/>
      <c r="F32" s="74">
        <v>365550.85</v>
      </c>
      <c r="G32" s="74">
        <v>738697.2</v>
      </c>
      <c r="H32" s="75">
        <f>5+1798.72+1594.09+1286.16</f>
        <v>4683.97</v>
      </c>
      <c r="I32" s="75">
        <v>663.61</v>
      </c>
      <c r="J32" s="36">
        <f t="shared" si="0"/>
        <v>0</v>
      </c>
      <c r="K32" s="24"/>
    </row>
    <row r="33" spans="1:12" ht="20.100000000000001" customHeight="1">
      <c r="A33" s="17">
        <v>45106</v>
      </c>
      <c r="B33" s="73">
        <v>580236.49</v>
      </c>
      <c r="C33" s="73">
        <v>632641.22</v>
      </c>
      <c r="D33" s="41">
        <f t="shared" si="1"/>
        <v>1212877.71</v>
      </c>
      <c r="E33" s="2"/>
      <c r="F33" s="74">
        <v>577039.82999999996</v>
      </c>
      <c r="G33" s="74">
        <v>622826.99</v>
      </c>
      <c r="H33" s="75">
        <f>658.86+2537.8</f>
        <v>3196.6600000000003</v>
      </c>
      <c r="I33" s="75">
        <v>9814.23</v>
      </c>
      <c r="J33" s="36">
        <f>SUM(F33:I33)-D33</f>
        <v>0</v>
      </c>
      <c r="L33" s="24"/>
    </row>
    <row r="34" spans="1:12" ht="20.100000000000001" customHeight="1">
      <c r="A34" s="17">
        <v>45107</v>
      </c>
      <c r="B34" s="73">
        <v>464276.49</v>
      </c>
      <c r="C34" s="73">
        <v>884140.21</v>
      </c>
      <c r="D34" s="41">
        <f t="shared" si="1"/>
        <v>1348416.7</v>
      </c>
      <c r="E34" s="2"/>
      <c r="F34" s="74">
        <v>460853.07</v>
      </c>
      <c r="G34" s="74">
        <v>882483.6</v>
      </c>
      <c r="H34" s="75">
        <f>1261.22+1360.96+801.24</f>
        <v>3423.42</v>
      </c>
      <c r="I34" s="75">
        <v>1656.61</v>
      </c>
      <c r="J34" s="36">
        <f>SUM(F34:I34)-D34</f>
        <v>0</v>
      </c>
      <c r="K34" s="24"/>
      <c r="L34" s="24"/>
    </row>
    <row r="35" spans="1:12" ht="20.100000000000001" customHeight="1">
      <c r="A35" s="17">
        <v>45108</v>
      </c>
      <c r="B35" s="73"/>
      <c r="C35" s="73"/>
      <c r="D35" s="41">
        <f t="shared" si="1"/>
        <v>0</v>
      </c>
      <c r="E35" s="2"/>
      <c r="F35" s="74"/>
      <c r="G35" s="74"/>
      <c r="H35" s="75"/>
      <c r="I35" s="75"/>
      <c r="J35" s="36"/>
      <c r="K35" s="24"/>
      <c r="L35" s="24"/>
    </row>
    <row r="36" spans="1:12" ht="21" customHeight="1" thickBot="1">
      <c r="A36" s="7" t="s">
        <v>4</v>
      </c>
      <c r="B36" s="8">
        <f>SUM(B6:B35)</f>
        <v>14604189.899999999</v>
      </c>
      <c r="C36" s="8">
        <f>SUM(C6:C35)</f>
        <v>21211604.009999998</v>
      </c>
      <c r="D36" s="8">
        <f>SUM(D5:D35)</f>
        <v>37101939.260000013</v>
      </c>
      <c r="E36" s="2"/>
      <c r="F36" s="71"/>
      <c r="G36" s="71"/>
      <c r="H36" s="75"/>
      <c r="I36" s="75"/>
      <c r="J36" s="38">
        <f>SUM(J5:J35)</f>
        <v>0</v>
      </c>
      <c r="K36" s="24"/>
    </row>
    <row r="37" spans="1:12" ht="22.5">
      <c r="C37" s="24"/>
      <c r="D37" s="70"/>
    </row>
    <row r="38" spans="1:12" ht="15.75" thickBot="1">
      <c r="D38" s="8">
        <v>36474529.460000001</v>
      </c>
      <c r="F38" s="50"/>
    </row>
    <row r="39" spans="1:12">
      <c r="D39" s="24"/>
      <c r="F39" s="82"/>
      <c r="G39" s="50"/>
      <c r="I39" s="50"/>
    </row>
    <row r="40" spans="1:12">
      <c r="D40" s="24"/>
    </row>
    <row r="41" spans="1:12">
      <c r="F41" s="45"/>
    </row>
    <row r="43" spans="1:12">
      <c r="D43" s="2"/>
    </row>
    <row r="44" spans="1:12">
      <c r="D44" s="2"/>
    </row>
  </sheetData>
  <printOptions horizontalCentered="1" verticalCentered="1"/>
  <pageMargins left="0" right="0" top="0" bottom="0" header="0" footer="0"/>
  <pageSetup scale="110" orientation="portrait" r:id="rId1"/>
  <ignoredErrors>
    <ignoredError sqref="D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J322"/>
  <sheetViews>
    <sheetView zoomScaleNormal="100" workbookViewId="0">
      <pane xSplit="2" ySplit="2" topLeftCell="AA174" activePane="bottomRight" state="frozen"/>
      <selection activeCell="C148" sqref="C148"/>
      <selection pane="topRight" activeCell="C148" sqref="C148"/>
      <selection pane="bottomLeft" activeCell="C148" sqref="C148"/>
      <selection pane="bottomRight" activeCell="AH185" sqref="AH185"/>
    </sheetView>
  </sheetViews>
  <sheetFormatPr baseColWidth="10" defaultColWidth="11.5703125" defaultRowHeight="15"/>
  <cols>
    <col min="1" max="1" width="12.140625" style="1" customWidth="1"/>
    <col min="2" max="2" width="43.140625" style="1" customWidth="1"/>
    <col min="3" max="3" width="18.140625" style="1" customWidth="1"/>
    <col min="4" max="4" width="17.42578125" style="1" customWidth="1"/>
    <col min="5" max="5" width="15.42578125" style="1" customWidth="1"/>
    <col min="6" max="6" width="16.85546875" style="1" customWidth="1"/>
    <col min="7" max="7" width="18.7109375" style="1" customWidth="1"/>
    <col min="8" max="8" width="15.140625" style="1" customWidth="1"/>
    <col min="9" max="9" width="17.28515625" style="1" customWidth="1"/>
    <col min="10" max="10" width="19" style="1" customWidth="1"/>
    <col min="11" max="11" width="13.5703125" style="1" customWidth="1"/>
    <col min="12" max="12" width="16.28515625" style="1" customWidth="1"/>
    <col min="13" max="13" width="16" style="1" customWidth="1"/>
    <col min="14" max="14" width="14.85546875" style="1" customWidth="1"/>
    <col min="15" max="15" width="13.5703125" style="1" customWidth="1"/>
    <col min="16" max="16" width="17.42578125" style="1" customWidth="1"/>
    <col min="17" max="17" width="17.5703125" style="1" customWidth="1"/>
    <col min="18" max="18" width="17" style="1" customWidth="1"/>
    <col min="19" max="19" width="14.28515625" style="1" customWidth="1"/>
    <col min="20" max="20" width="14.5703125" style="1" customWidth="1"/>
    <col min="21" max="21" width="17.140625" style="1" customWidth="1"/>
    <col min="22" max="22" width="13.5703125" style="1" customWidth="1"/>
    <col min="23" max="23" width="18.140625" style="1" customWidth="1"/>
    <col min="24" max="24" width="15" style="1" customWidth="1"/>
    <col min="25" max="25" width="18.5703125" style="1" customWidth="1"/>
    <col min="26" max="26" width="15.7109375" style="1" customWidth="1"/>
    <col min="27" max="27" width="17.28515625" style="1" customWidth="1"/>
    <col min="28" max="28" width="14.42578125" style="1" customWidth="1"/>
    <col min="29" max="29" width="16.140625" style="1" customWidth="1"/>
    <col min="30" max="31" width="13.5703125" style="1" customWidth="1"/>
    <col min="32" max="32" width="17.85546875" style="1" customWidth="1"/>
    <col min="33" max="33" width="11.85546875" style="1" bestFit="1" customWidth="1"/>
    <col min="34" max="34" width="17.7109375" style="11" customWidth="1"/>
    <col min="35" max="35" width="17" style="1" bestFit="1" customWidth="1"/>
    <col min="36" max="36" width="14.85546875" style="1" bestFit="1" customWidth="1"/>
    <col min="37" max="16384" width="11.5703125" style="1"/>
  </cols>
  <sheetData>
    <row r="1" spans="1:36" s="11" customFormat="1" ht="38.450000000000003" customHeight="1">
      <c r="A1" s="11" t="s">
        <v>491</v>
      </c>
    </row>
    <row r="2" spans="1:36" s="11" customFormat="1">
      <c r="A2" s="9" t="s">
        <v>8</v>
      </c>
      <c r="B2" s="9" t="s">
        <v>7</v>
      </c>
      <c r="C2" s="10">
        <v>45078</v>
      </c>
      <c r="D2" s="10">
        <v>45079</v>
      </c>
      <c r="E2" s="10">
        <v>45080</v>
      </c>
      <c r="F2" s="10">
        <v>45081</v>
      </c>
      <c r="G2" s="10">
        <v>45082</v>
      </c>
      <c r="H2" s="10">
        <v>45083</v>
      </c>
      <c r="I2" s="10">
        <v>45084</v>
      </c>
      <c r="J2" s="10">
        <v>45085</v>
      </c>
      <c r="K2" s="10">
        <v>45086</v>
      </c>
      <c r="L2" s="10">
        <v>45087</v>
      </c>
      <c r="M2" s="10">
        <v>45088</v>
      </c>
      <c r="N2" s="10">
        <v>45089</v>
      </c>
      <c r="O2" s="10">
        <v>45090</v>
      </c>
      <c r="P2" s="10">
        <v>45091</v>
      </c>
      <c r="Q2" s="10">
        <v>45092</v>
      </c>
      <c r="R2" s="10">
        <v>45093</v>
      </c>
      <c r="S2" s="10">
        <v>45094</v>
      </c>
      <c r="T2" s="10">
        <v>45095</v>
      </c>
      <c r="U2" s="10">
        <v>45096</v>
      </c>
      <c r="V2" s="10">
        <v>45097</v>
      </c>
      <c r="W2" s="10">
        <v>45098</v>
      </c>
      <c r="X2" s="10">
        <v>45099</v>
      </c>
      <c r="Y2" s="10">
        <v>45100</v>
      </c>
      <c r="Z2" s="10">
        <v>45101</v>
      </c>
      <c r="AA2" s="10">
        <v>45102</v>
      </c>
      <c r="AB2" s="10">
        <v>45103</v>
      </c>
      <c r="AC2" s="10">
        <v>45104</v>
      </c>
      <c r="AD2" s="10">
        <v>45105</v>
      </c>
      <c r="AE2" s="10">
        <v>45106</v>
      </c>
      <c r="AF2" s="10">
        <v>45107</v>
      </c>
      <c r="AG2" s="10">
        <v>45108</v>
      </c>
      <c r="AH2" s="10" t="s">
        <v>9</v>
      </c>
      <c r="AI2" s="13"/>
      <c r="AJ2" s="13"/>
    </row>
    <row r="3" spans="1:36" ht="15" customHeight="1">
      <c r="A3" s="16" t="s">
        <v>323</v>
      </c>
      <c r="B3" s="15" t="s">
        <v>320</v>
      </c>
      <c r="C3" s="52"/>
      <c r="D3" s="52">
        <v>138.01</v>
      </c>
      <c r="E3" s="52"/>
      <c r="F3" s="78"/>
      <c r="G3" s="52">
        <v>131.79</v>
      </c>
      <c r="H3" s="52">
        <v>544.28</v>
      </c>
      <c r="I3" s="52">
        <v>99.24</v>
      </c>
      <c r="J3" s="52"/>
      <c r="K3" s="52"/>
      <c r="L3" s="52"/>
      <c r="M3" s="78"/>
      <c r="N3" s="52">
        <v>556.37</v>
      </c>
      <c r="O3" s="52">
        <v>186.8</v>
      </c>
      <c r="P3" s="52">
        <v>49.97</v>
      </c>
      <c r="Q3" s="52"/>
      <c r="R3" s="52">
        <v>504.60999999999996</v>
      </c>
      <c r="S3" s="52"/>
      <c r="T3" s="78"/>
      <c r="U3" s="52">
        <v>1454.68</v>
      </c>
      <c r="V3" s="52">
        <v>1353.99</v>
      </c>
      <c r="W3" s="52">
        <v>757.54000000000008</v>
      </c>
      <c r="X3" s="52"/>
      <c r="Y3" s="52">
        <v>308.33999999999997</v>
      </c>
      <c r="Z3" s="52"/>
      <c r="AA3" s="78"/>
      <c r="AB3" s="52">
        <v>99.07</v>
      </c>
      <c r="AC3" s="52"/>
      <c r="AD3" s="52">
        <v>224.79</v>
      </c>
      <c r="AE3" s="52">
        <v>349.53000000000003</v>
      </c>
      <c r="AF3" s="52">
        <v>838.02000000000021</v>
      </c>
      <c r="AG3" s="52"/>
      <c r="AH3" s="19">
        <f t="shared" ref="AH3:AH34" si="0">SUM(C3:AG3)</f>
        <v>7597.03</v>
      </c>
      <c r="AI3" s="2"/>
      <c r="AJ3" s="12"/>
    </row>
    <row r="4" spans="1:36" ht="15" customHeight="1">
      <c r="A4" s="16" t="s">
        <v>316</v>
      </c>
      <c r="B4" s="15" t="s">
        <v>315</v>
      </c>
      <c r="C4" s="52">
        <v>187.78</v>
      </c>
      <c r="D4" s="52">
        <v>30269.109999999997</v>
      </c>
      <c r="E4" s="52">
        <v>10976.89</v>
      </c>
      <c r="F4" s="78"/>
      <c r="G4" s="52">
        <v>22859.25</v>
      </c>
      <c r="H4" s="52">
        <v>19419.36</v>
      </c>
      <c r="I4" s="52">
        <v>9646.2899999999991</v>
      </c>
      <c r="J4" s="52">
        <v>11978.860000000002</v>
      </c>
      <c r="K4" s="52">
        <v>3946.1900000000005</v>
      </c>
      <c r="L4" s="52">
        <v>11351.53</v>
      </c>
      <c r="M4" s="78"/>
      <c r="N4" s="52">
        <v>23235.78</v>
      </c>
      <c r="O4" s="52">
        <v>4094.89</v>
      </c>
      <c r="P4" s="52">
        <v>5421.6399999999994</v>
      </c>
      <c r="Q4" s="52">
        <v>0</v>
      </c>
      <c r="R4" s="52">
        <v>20960.79</v>
      </c>
      <c r="S4" s="52">
        <v>8191.98</v>
      </c>
      <c r="T4" s="78"/>
      <c r="U4" s="52">
        <v>12020.52</v>
      </c>
      <c r="V4" s="52">
        <v>19845.540000000005</v>
      </c>
      <c r="W4" s="52">
        <v>24445.089999999997</v>
      </c>
      <c r="X4" s="52">
        <v>13721.899999999998</v>
      </c>
      <c r="Y4" s="52">
        <v>14103.460000000001</v>
      </c>
      <c r="Z4" s="52">
        <v>8355.8000000000011</v>
      </c>
      <c r="AA4" s="78"/>
      <c r="AB4" s="52">
        <v>14518.69</v>
      </c>
      <c r="AC4" s="52">
        <v>11337.51</v>
      </c>
      <c r="AD4" s="52">
        <v>5222.8600000000006</v>
      </c>
      <c r="AE4" s="52">
        <v>8420.4399999999987</v>
      </c>
      <c r="AF4" s="52">
        <v>27723.450000000008</v>
      </c>
      <c r="AG4" s="52"/>
      <c r="AH4" s="19">
        <f t="shared" si="0"/>
        <v>342255.60000000003</v>
      </c>
      <c r="AI4" s="2"/>
      <c r="AJ4" s="12"/>
    </row>
    <row r="5" spans="1:36" ht="15" customHeight="1">
      <c r="A5" s="16" t="s">
        <v>6</v>
      </c>
      <c r="B5" s="15" t="s">
        <v>29</v>
      </c>
      <c r="C5" s="52">
        <v>17377.599999999999</v>
      </c>
      <c r="D5" s="52">
        <v>7971.36</v>
      </c>
      <c r="E5" s="52">
        <v>20906.7</v>
      </c>
      <c r="F5" s="78"/>
      <c r="G5" s="52"/>
      <c r="H5" s="52">
        <v>32591.69</v>
      </c>
      <c r="I5" s="52">
        <v>109586.68000000002</v>
      </c>
      <c r="J5" s="52">
        <v>11653.650000000001</v>
      </c>
      <c r="K5" s="52">
        <v>8226.1899999999987</v>
      </c>
      <c r="L5" s="52">
        <v>30335.039999999997</v>
      </c>
      <c r="M5" s="78"/>
      <c r="N5" s="52"/>
      <c r="O5" s="52">
        <v>11466.76</v>
      </c>
      <c r="P5" s="52">
        <v>9906.1299999999992</v>
      </c>
      <c r="Q5" s="52">
        <v>9826.61</v>
      </c>
      <c r="R5" s="52">
        <v>22609.280000000002</v>
      </c>
      <c r="S5" s="52"/>
      <c r="T5" s="78"/>
      <c r="U5" s="52"/>
      <c r="V5" s="52">
        <v>67306.659999999989</v>
      </c>
      <c r="W5" s="52">
        <v>2519.9499999999998</v>
      </c>
      <c r="X5" s="52">
        <v>48583.99</v>
      </c>
      <c r="Y5" s="52"/>
      <c r="Z5" s="52">
        <v>9530.2900000000009</v>
      </c>
      <c r="AA5" s="78"/>
      <c r="AB5" s="52">
        <v>12726.58</v>
      </c>
      <c r="AC5" s="52">
        <v>21651.149999999998</v>
      </c>
      <c r="AD5" s="52"/>
      <c r="AE5" s="52">
        <v>26392.61</v>
      </c>
      <c r="AF5" s="52">
        <v>7758.0299999999988</v>
      </c>
      <c r="AG5" s="52"/>
      <c r="AH5" s="19">
        <f t="shared" si="0"/>
        <v>488926.95000000007</v>
      </c>
      <c r="AI5" s="2"/>
      <c r="AJ5" s="12"/>
    </row>
    <row r="6" spans="1:36" ht="15" customHeight="1">
      <c r="A6" s="16" t="s">
        <v>57</v>
      </c>
      <c r="B6" s="61" t="s">
        <v>30</v>
      </c>
      <c r="C6" s="52"/>
      <c r="D6" s="52"/>
      <c r="E6" s="52"/>
      <c r="F6" s="78"/>
      <c r="G6" s="52"/>
      <c r="H6" s="52"/>
      <c r="I6" s="52"/>
      <c r="J6" s="52"/>
      <c r="K6" s="52"/>
      <c r="L6" s="52"/>
      <c r="M6" s="78"/>
      <c r="N6" s="52"/>
      <c r="O6" s="52"/>
      <c r="P6" s="52"/>
      <c r="Q6" s="52"/>
      <c r="R6" s="52"/>
      <c r="S6" s="52"/>
      <c r="T6" s="78"/>
      <c r="U6" s="52"/>
      <c r="V6" s="52"/>
      <c r="W6" s="52"/>
      <c r="X6" s="52"/>
      <c r="Y6" s="52"/>
      <c r="Z6" s="52"/>
      <c r="AA6" s="78"/>
      <c r="AB6" s="52"/>
      <c r="AC6" s="52"/>
      <c r="AD6" s="52"/>
      <c r="AE6" s="52"/>
      <c r="AF6" s="52"/>
      <c r="AG6" s="52"/>
      <c r="AH6" s="19">
        <f t="shared" si="0"/>
        <v>0</v>
      </c>
      <c r="AI6" s="2"/>
      <c r="AJ6" s="12"/>
    </row>
    <row r="7" spans="1:36" ht="15" customHeight="1">
      <c r="A7" s="21" t="s">
        <v>76</v>
      </c>
      <c r="B7" s="63" t="s">
        <v>75</v>
      </c>
      <c r="C7" s="52"/>
      <c r="D7" s="52"/>
      <c r="E7" s="52"/>
      <c r="F7" s="78"/>
      <c r="G7" s="52"/>
      <c r="H7" s="52"/>
      <c r="I7" s="52"/>
      <c r="J7" s="52"/>
      <c r="K7" s="52"/>
      <c r="L7" s="52"/>
      <c r="M7" s="78"/>
      <c r="N7" s="52"/>
      <c r="O7" s="52"/>
      <c r="P7" s="52"/>
      <c r="Q7" s="52"/>
      <c r="R7" s="52"/>
      <c r="S7" s="52"/>
      <c r="T7" s="78"/>
      <c r="U7" s="52"/>
      <c r="V7" s="52"/>
      <c r="W7" s="52"/>
      <c r="X7" s="52"/>
      <c r="Y7" s="52"/>
      <c r="Z7" s="52"/>
      <c r="AA7" s="78"/>
      <c r="AB7" s="52"/>
      <c r="AC7" s="52"/>
      <c r="AD7" s="52"/>
      <c r="AE7" s="52"/>
      <c r="AF7" s="52"/>
      <c r="AG7" s="52"/>
      <c r="AH7" s="19">
        <f t="shared" si="0"/>
        <v>0</v>
      </c>
      <c r="AI7" s="2"/>
      <c r="AJ7" s="12"/>
    </row>
    <row r="8" spans="1:36" ht="15" customHeight="1">
      <c r="A8" s="21" t="s">
        <v>26</v>
      </c>
      <c r="B8" s="31" t="s">
        <v>56</v>
      </c>
      <c r="C8" s="52"/>
      <c r="D8" s="52">
        <v>20.21</v>
      </c>
      <c r="E8" s="52"/>
      <c r="F8" s="78"/>
      <c r="G8" s="52"/>
      <c r="H8" s="52"/>
      <c r="I8" s="52"/>
      <c r="J8" s="52">
        <v>400.62</v>
      </c>
      <c r="K8" s="52">
        <v>2825.68</v>
      </c>
      <c r="L8" s="52"/>
      <c r="M8" s="78"/>
      <c r="N8" s="52"/>
      <c r="O8" s="52"/>
      <c r="P8" s="52">
        <v>6</v>
      </c>
      <c r="Q8" s="52">
        <v>20</v>
      </c>
      <c r="R8" s="52"/>
      <c r="S8" s="52">
        <v>1214.1400000000001</v>
      </c>
      <c r="T8" s="78"/>
      <c r="U8" s="52"/>
      <c r="V8" s="52"/>
      <c r="W8" s="52"/>
      <c r="X8" s="52"/>
      <c r="Y8" s="52"/>
      <c r="Z8" s="52">
        <v>22316.55</v>
      </c>
      <c r="AA8" s="78"/>
      <c r="AB8" s="52">
        <v>14053.189999999999</v>
      </c>
      <c r="AC8" s="52"/>
      <c r="AD8" s="52"/>
      <c r="AE8" s="52">
        <v>4006.07</v>
      </c>
      <c r="AF8" s="52"/>
      <c r="AG8" s="52"/>
      <c r="AH8" s="19">
        <f t="shared" si="0"/>
        <v>44862.46</v>
      </c>
      <c r="AI8" s="2"/>
      <c r="AJ8" s="12"/>
    </row>
    <row r="9" spans="1:36" ht="15" customHeight="1">
      <c r="A9" s="21" t="s">
        <v>116</v>
      </c>
      <c r="B9" s="27" t="s">
        <v>113</v>
      </c>
      <c r="C9" s="52">
        <v>25373.03</v>
      </c>
      <c r="D9" s="52">
        <v>26384.430000000004</v>
      </c>
      <c r="E9" s="52">
        <v>22905.120000000003</v>
      </c>
      <c r="F9" s="78"/>
      <c r="G9" s="52">
        <v>2000</v>
      </c>
      <c r="H9" s="52">
        <v>48212.94000000001</v>
      </c>
      <c r="I9" s="52">
        <v>13283.610000000002</v>
      </c>
      <c r="J9" s="52">
        <v>14499.149999999996</v>
      </c>
      <c r="K9" s="52">
        <v>389.17</v>
      </c>
      <c r="L9" s="52">
        <v>50397.359999999993</v>
      </c>
      <c r="M9" s="78"/>
      <c r="N9" s="52">
        <v>4610.3999999999996</v>
      </c>
      <c r="O9" s="52">
        <v>40491.250000000007</v>
      </c>
      <c r="P9" s="52">
        <v>12970.430000000002</v>
      </c>
      <c r="Q9" s="52">
        <v>10772.440000000002</v>
      </c>
      <c r="R9" s="52">
        <v>26711.109999999997</v>
      </c>
      <c r="S9" s="52"/>
      <c r="T9" s="78"/>
      <c r="U9" s="52">
        <v>16522.82</v>
      </c>
      <c r="V9" s="52">
        <v>51664.460000000006</v>
      </c>
      <c r="W9" s="52"/>
      <c r="X9" s="52">
        <v>42324.679999999993</v>
      </c>
      <c r="Y9" s="52"/>
      <c r="Z9" s="52">
        <v>13101.27</v>
      </c>
      <c r="AA9" s="78"/>
      <c r="AB9" s="52">
        <v>16651.22</v>
      </c>
      <c r="AC9" s="52">
        <v>28766.389999999992</v>
      </c>
      <c r="AD9" s="52">
        <v>342.15</v>
      </c>
      <c r="AE9" s="52">
        <v>17683.41</v>
      </c>
      <c r="AF9" s="52">
        <v>12000.289999999999</v>
      </c>
      <c r="AG9" s="52"/>
      <c r="AH9" s="19">
        <f t="shared" si="0"/>
        <v>498057.13</v>
      </c>
      <c r="AI9" s="2"/>
      <c r="AJ9" s="12"/>
    </row>
    <row r="10" spans="1:36" ht="15" customHeight="1">
      <c r="A10" s="21" t="s">
        <v>153</v>
      </c>
      <c r="B10" s="31" t="s">
        <v>152</v>
      </c>
      <c r="C10" s="52">
        <v>197.69</v>
      </c>
      <c r="D10" s="52"/>
      <c r="E10" s="52"/>
      <c r="F10" s="78"/>
      <c r="G10" s="52">
        <v>49.63</v>
      </c>
      <c r="H10" s="52"/>
      <c r="I10" s="52"/>
      <c r="J10" s="52"/>
      <c r="K10" s="52">
        <v>764</v>
      </c>
      <c r="L10" s="52"/>
      <c r="M10" s="78"/>
      <c r="N10" s="52"/>
      <c r="O10" s="52">
        <v>273.72000000000003</v>
      </c>
      <c r="P10" s="52"/>
      <c r="Q10" s="52">
        <v>267.09000000000003</v>
      </c>
      <c r="R10" s="52">
        <v>120.44</v>
      </c>
      <c r="S10" s="52"/>
      <c r="T10" s="78"/>
      <c r="U10" s="52">
        <v>81.739999999999995</v>
      </c>
      <c r="V10" s="52">
        <v>293.99</v>
      </c>
      <c r="W10" s="52">
        <v>97.199999999999989</v>
      </c>
      <c r="X10" s="52">
        <v>49.39</v>
      </c>
      <c r="Y10" s="52">
        <v>400.96</v>
      </c>
      <c r="Z10" s="52"/>
      <c r="AA10" s="78"/>
      <c r="AB10" s="52">
        <v>453.20000000000005</v>
      </c>
      <c r="AC10" s="52">
        <v>298.75</v>
      </c>
      <c r="AD10" s="52">
        <v>49.56</v>
      </c>
      <c r="AE10" s="52"/>
      <c r="AF10" s="52">
        <v>595.65</v>
      </c>
      <c r="AG10" s="52"/>
      <c r="AH10" s="19">
        <f t="shared" si="0"/>
        <v>3993.01</v>
      </c>
      <c r="AI10" s="2"/>
      <c r="AJ10" s="12"/>
    </row>
    <row r="11" spans="1:36" ht="14.25" customHeight="1">
      <c r="A11" s="21" t="s">
        <v>122</v>
      </c>
      <c r="B11" s="26" t="s">
        <v>121</v>
      </c>
      <c r="C11" s="52">
        <v>27237.759999999998</v>
      </c>
      <c r="D11" s="52">
        <v>18573.510000000006</v>
      </c>
      <c r="E11" s="52">
        <v>10512.23</v>
      </c>
      <c r="F11" s="78"/>
      <c r="G11" s="52">
        <v>23174.35</v>
      </c>
      <c r="H11" s="52">
        <v>10603.89</v>
      </c>
      <c r="I11" s="52"/>
      <c r="J11" s="52">
        <v>24053.629999999997</v>
      </c>
      <c r="K11" s="52"/>
      <c r="L11" s="52">
        <v>17143.849999999999</v>
      </c>
      <c r="M11" s="78"/>
      <c r="N11" s="52">
        <v>22845.109999999997</v>
      </c>
      <c r="O11" s="52">
        <v>6194.07</v>
      </c>
      <c r="P11" s="52">
        <v>16097.060000000001</v>
      </c>
      <c r="Q11" s="52">
        <v>10498.25</v>
      </c>
      <c r="R11" s="52">
        <v>20235.3</v>
      </c>
      <c r="S11" s="52">
        <v>11036.4</v>
      </c>
      <c r="T11" s="78"/>
      <c r="U11" s="52">
        <v>24928.020000000004</v>
      </c>
      <c r="V11" s="52">
        <v>12409.58</v>
      </c>
      <c r="W11" s="52">
        <v>16668.149999999998</v>
      </c>
      <c r="X11" s="52">
        <v>8250.41</v>
      </c>
      <c r="Y11" s="52">
        <v>4596.7100000000009</v>
      </c>
      <c r="Z11" s="52">
        <v>7438.5999999999995</v>
      </c>
      <c r="AA11" s="78"/>
      <c r="AB11" s="52">
        <v>36077.140000000007</v>
      </c>
      <c r="AC11" s="52">
        <v>17732.239999999998</v>
      </c>
      <c r="AD11" s="52">
        <v>6437.5499999999993</v>
      </c>
      <c r="AE11" s="52"/>
      <c r="AF11" s="52">
        <v>32232.290000000008</v>
      </c>
      <c r="AG11" s="52"/>
      <c r="AH11" s="19">
        <f t="shared" si="0"/>
        <v>384976.1</v>
      </c>
      <c r="AI11" s="2"/>
      <c r="AJ11" s="12"/>
    </row>
    <row r="12" spans="1:36" ht="14.25" customHeight="1">
      <c r="A12" s="21" t="s">
        <v>79</v>
      </c>
      <c r="B12" t="s">
        <v>77</v>
      </c>
      <c r="C12" s="52">
        <v>16823.809999999998</v>
      </c>
      <c r="D12" s="52">
        <v>11690.140000000001</v>
      </c>
      <c r="E12" s="52">
        <v>6261.6600000000008</v>
      </c>
      <c r="F12" s="78"/>
      <c r="G12" s="52"/>
      <c r="H12" s="52">
        <v>19878.699999999997</v>
      </c>
      <c r="I12" s="52">
        <v>13845.23</v>
      </c>
      <c r="J12" s="52">
        <v>6916.91</v>
      </c>
      <c r="K12" s="52"/>
      <c r="L12" s="52">
        <v>98070.439999999988</v>
      </c>
      <c r="M12" s="78"/>
      <c r="N12" s="52"/>
      <c r="O12" s="52">
        <v>20476.71</v>
      </c>
      <c r="P12" s="52">
        <v>13093.460000000001</v>
      </c>
      <c r="Q12" s="52">
        <v>30224.100000000002</v>
      </c>
      <c r="R12" s="52">
        <v>18328.680000000008</v>
      </c>
      <c r="S12" s="52"/>
      <c r="T12" s="78"/>
      <c r="U12" s="52"/>
      <c r="V12" s="52">
        <v>37127.980000000003</v>
      </c>
      <c r="W12" s="52"/>
      <c r="X12" s="52">
        <v>49093.94999999999</v>
      </c>
      <c r="Y12" s="52"/>
      <c r="Z12" s="52">
        <v>17004.419999999998</v>
      </c>
      <c r="AA12" s="78"/>
      <c r="AB12" s="52">
        <v>32683.619999999995</v>
      </c>
      <c r="AC12" s="52">
        <v>53214.299999999996</v>
      </c>
      <c r="AD12" s="52">
        <v>37396.33</v>
      </c>
      <c r="AE12" s="52">
        <v>12567.69</v>
      </c>
      <c r="AF12" s="52">
        <v>7232.3200000000006</v>
      </c>
      <c r="AG12" s="52"/>
      <c r="AH12" s="19">
        <f t="shared" si="0"/>
        <v>501930.44999999995</v>
      </c>
      <c r="AI12" s="2"/>
      <c r="AJ12" s="12"/>
    </row>
    <row r="13" spans="1:36" ht="14.25" customHeight="1">
      <c r="A13" s="21" t="s">
        <v>23</v>
      </c>
      <c r="B13" s="15" t="s">
        <v>31</v>
      </c>
      <c r="C13" s="52"/>
      <c r="D13" s="52"/>
      <c r="E13" s="52"/>
      <c r="F13" s="78"/>
      <c r="G13" s="52"/>
      <c r="H13" s="52"/>
      <c r="I13" s="52"/>
      <c r="J13" s="52"/>
      <c r="K13" s="52"/>
      <c r="L13" s="52"/>
      <c r="M13" s="78"/>
      <c r="N13" s="52">
        <v>11536.990000000002</v>
      </c>
      <c r="O13" s="52">
        <v>10545.400000000003</v>
      </c>
      <c r="P13" s="52">
        <v>13215.490000000002</v>
      </c>
      <c r="Q13" s="52">
        <v>12022.02</v>
      </c>
      <c r="R13" s="52">
        <v>12429.48</v>
      </c>
      <c r="S13" s="52">
        <v>17990.370000000003</v>
      </c>
      <c r="T13" s="78"/>
      <c r="U13" s="52">
        <v>18947.760000000002</v>
      </c>
      <c r="V13" s="52">
        <v>15775.730000000001</v>
      </c>
      <c r="W13" s="52">
        <v>6568.8200000000015</v>
      </c>
      <c r="X13" s="52">
        <v>6710.0999999999995</v>
      </c>
      <c r="Y13" s="52">
        <v>13761.09</v>
      </c>
      <c r="Z13" s="52">
        <v>8578.880000000001</v>
      </c>
      <c r="AA13" s="78"/>
      <c r="AB13" s="52">
        <v>14837.11</v>
      </c>
      <c r="AC13" s="52">
        <v>8556.19</v>
      </c>
      <c r="AD13" s="52">
        <v>5366.89</v>
      </c>
      <c r="AE13" s="52">
        <v>4774.8000000000011</v>
      </c>
      <c r="AF13" s="52">
        <v>9416.48</v>
      </c>
      <c r="AG13" s="52"/>
      <c r="AH13" s="19">
        <f t="shared" si="0"/>
        <v>191033.60000000006</v>
      </c>
      <c r="AI13" s="2"/>
      <c r="AJ13" s="12"/>
    </row>
    <row r="14" spans="1:36">
      <c r="A14" s="21" t="s">
        <v>308</v>
      </c>
      <c r="B14" s="31" t="s">
        <v>317</v>
      </c>
      <c r="C14" s="52"/>
      <c r="D14" s="52">
        <v>25228.329999999998</v>
      </c>
      <c r="E14" s="52">
        <v>14372.220000000001</v>
      </c>
      <c r="F14" s="78"/>
      <c r="G14" s="52">
        <v>14908.02</v>
      </c>
      <c r="H14" s="52">
        <v>1129.53</v>
      </c>
      <c r="I14" s="52">
        <v>22742.63</v>
      </c>
      <c r="J14" s="52">
        <v>12793.390000000001</v>
      </c>
      <c r="K14" s="52">
        <v>14629.829999999998</v>
      </c>
      <c r="L14" s="52">
        <v>9874.5199999999986</v>
      </c>
      <c r="M14" s="78"/>
      <c r="N14" s="52">
        <v>12145.8</v>
      </c>
      <c r="O14" s="52">
        <v>10826.83</v>
      </c>
      <c r="P14" s="52">
        <v>16488.440000000002</v>
      </c>
      <c r="Q14" s="52"/>
      <c r="R14" s="52">
        <v>17179.239999999998</v>
      </c>
      <c r="S14" s="52">
        <v>12716.78</v>
      </c>
      <c r="T14" s="78"/>
      <c r="U14" s="52">
        <v>11801.62</v>
      </c>
      <c r="V14" s="52">
        <v>15270.55</v>
      </c>
      <c r="W14" s="52">
        <v>23356.89</v>
      </c>
      <c r="X14" s="52">
        <v>21951.83</v>
      </c>
      <c r="Y14" s="52">
        <v>16070.309999999998</v>
      </c>
      <c r="Z14" s="52">
        <v>10398.120000000001</v>
      </c>
      <c r="AA14" s="78"/>
      <c r="AB14" s="52">
        <v>16422.84</v>
      </c>
      <c r="AC14" s="52">
        <v>13307.420000000002</v>
      </c>
      <c r="AD14" s="52">
        <v>16850.080000000002</v>
      </c>
      <c r="AE14" s="52">
        <v>15174.47</v>
      </c>
      <c r="AF14" s="52">
        <v>10111.710000000003</v>
      </c>
      <c r="AG14" s="52"/>
      <c r="AH14" s="19">
        <f t="shared" si="0"/>
        <v>355751.4</v>
      </c>
      <c r="AI14" s="2"/>
      <c r="AJ14" s="12"/>
    </row>
    <row r="15" spans="1:36" ht="14.25" customHeight="1">
      <c r="A15" s="21" t="s">
        <v>74</v>
      </c>
      <c r="B15" s="31" t="s">
        <v>45</v>
      </c>
      <c r="C15" s="52"/>
      <c r="D15" s="52"/>
      <c r="E15" s="52"/>
      <c r="F15" s="78"/>
      <c r="G15" s="52">
        <v>57447.139999999992</v>
      </c>
      <c r="H15" s="52">
        <v>37287.99</v>
      </c>
      <c r="I15" s="52">
        <v>95246.519999999975</v>
      </c>
      <c r="J15" s="52">
        <v>16809.009999999998</v>
      </c>
      <c r="K15" s="52">
        <v>31027.900000000005</v>
      </c>
      <c r="L15" s="52">
        <v>73237.78</v>
      </c>
      <c r="M15" s="78"/>
      <c r="N15" s="52">
        <v>24252.870000000003</v>
      </c>
      <c r="O15" s="52">
        <v>37929.129999999997</v>
      </c>
      <c r="P15" s="52">
        <v>17117.969999999998</v>
      </c>
      <c r="Q15" s="52">
        <v>83762.459999999992</v>
      </c>
      <c r="R15" s="52">
        <v>10304.290000000001</v>
      </c>
      <c r="S15" s="52">
        <v>18562.54</v>
      </c>
      <c r="T15" s="78"/>
      <c r="U15" s="52">
        <v>48429.469999999994</v>
      </c>
      <c r="V15" s="52"/>
      <c r="W15" s="52">
        <v>53507.910000000011</v>
      </c>
      <c r="X15" s="52">
        <v>38302.140000000014</v>
      </c>
      <c r="Y15" s="52">
        <v>19331.91</v>
      </c>
      <c r="Z15" s="52">
        <v>26647.56</v>
      </c>
      <c r="AA15" s="78"/>
      <c r="AB15" s="52">
        <v>41110.86</v>
      </c>
      <c r="AC15" s="52">
        <v>14738.899999999998</v>
      </c>
      <c r="AD15" s="52">
        <v>17507.86</v>
      </c>
      <c r="AE15" s="52">
        <v>29161.43</v>
      </c>
      <c r="AF15" s="52">
        <v>10300.669999999998</v>
      </c>
      <c r="AG15" s="52"/>
      <c r="AH15" s="19">
        <f t="shared" si="0"/>
        <v>802024.31</v>
      </c>
      <c r="AI15" s="2"/>
      <c r="AJ15" s="12"/>
    </row>
    <row r="16" spans="1:36" ht="14.25" customHeight="1">
      <c r="A16" s="21" t="s">
        <v>347</v>
      </c>
      <c r="B16" s="31" t="s">
        <v>344</v>
      </c>
      <c r="C16" s="52"/>
      <c r="D16" s="52"/>
      <c r="E16" s="52"/>
      <c r="F16" s="78"/>
      <c r="G16" s="52"/>
      <c r="H16" s="52"/>
      <c r="I16" s="52"/>
      <c r="J16" s="52"/>
      <c r="K16" s="52"/>
      <c r="L16" s="52"/>
      <c r="M16" s="78"/>
      <c r="N16" s="52"/>
      <c r="O16" s="52"/>
      <c r="P16" s="52"/>
      <c r="Q16" s="52"/>
      <c r="R16" s="52"/>
      <c r="S16" s="52"/>
      <c r="T16" s="78"/>
      <c r="U16" s="52"/>
      <c r="V16" s="52"/>
      <c r="W16" s="52"/>
      <c r="X16" s="52"/>
      <c r="Y16" s="52"/>
      <c r="Z16" s="52"/>
      <c r="AA16" s="78"/>
      <c r="AB16" s="52"/>
      <c r="AC16" s="52"/>
      <c r="AD16" s="52"/>
      <c r="AE16" s="52"/>
      <c r="AF16" s="52"/>
      <c r="AG16" s="52"/>
      <c r="AH16" s="19">
        <f t="shared" si="0"/>
        <v>0</v>
      </c>
      <c r="AI16" s="2"/>
      <c r="AJ16" s="12"/>
    </row>
    <row r="17" spans="1:36" ht="14.25" customHeight="1">
      <c r="A17" s="21" t="s">
        <v>25</v>
      </c>
      <c r="B17" s="56" t="s">
        <v>60</v>
      </c>
      <c r="C17" s="52">
        <v>60142.900000000016</v>
      </c>
      <c r="D17" s="52">
        <v>28090.909999999996</v>
      </c>
      <c r="E17" s="52">
        <v>54917.889999999985</v>
      </c>
      <c r="F17" s="78"/>
      <c r="G17" s="52">
        <v>71926.38</v>
      </c>
      <c r="H17" s="52">
        <v>49700.14</v>
      </c>
      <c r="I17" s="52">
        <v>36757.460000000006</v>
      </c>
      <c r="J17" s="52">
        <v>11735.21</v>
      </c>
      <c r="K17" s="52">
        <v>75709.39999999998</v>
      </c>
      <c r="L17" s="52">
        <v>32511.94</v>
      </c>
      <c r="M17" s="78"/>
      <c r="N17" s="52">
        <v>31762.58</v>
      </c>
      <c r="O17" s="52">
        <v>39202.840000000004</v>
      </c>
      <c r="P17" s="52">
        <v>66108.410000000018</v>
      </c>
      <c r="Q17" s="52">
        <v>57771.209999999992</v>
      </c>
      <c r="R17" s="52">
        <v>38659.75</v>
      </c>
      <c r="S17" s="52"/>
      <c r="T17" s="78"/>
      <c r="U17" s="52">
        <v>58183.69999999999</v>
      </c>
      <c r="V17" s="52">
        <v>79362.679999999978</v>
      </c>
      <c r="W17" s="52">
        <v>67590.49000000002</v>
      </c>
      <c r="X17" s="52">
        <v>37199.58</v>
      </c>
      <c r="Y17" s="52">
        <v>27842.7</v>
      </c>
      <c r="Z17" s="52">
        <v>30962.389999999996</v>
      </c>
      <c r="AA17" s="78"/>
      <c r="AB17" s="52"/>
      <c r="AC17" s="52"/>
      <c r="AD17" s="52"/>
      <c r="AE17" s="52"/>
      <c r="AF17" s="52"/>
      <c r="AG17" s="52"/>
      <c r="AH17" s="19">
        <f t="shared" si="0"/>
        <v>956138.55999999982</v>
      </c>
      <c r="AI17" s="2"/>
      <c r="AJ17" s="12"/>
    </row>
    <row r="18" spans="1:36" ht="14.25" customHeight="1">
      <c r="A18" s="21" t="s">
        <v>230</v>
      </c>
      <c r="B18" s="31" t="s">
        <v>229</v>
      </c>
      <c r="C18" s="52">
        <v>14443.469999999996</v>
      </c>
      <c r="D18" s="52">
        <v>10637.620000000003</v>
      </c>
      <c r="E18" s="52">
        <v>9999.98</v>
      </c>
      <c r="F18" s="78"/>
      <c r="G18" s="52">
        <v>13850.280000000004</v>
      </c>
      <c r="H18" s="52">
        <v>10164.720000000001</v>
      </c>
      <c r="I18" s="52">
        <v>11837.160000000002</v>
      </c>
      <c r="J18" s="52">
        <v>4359.8499999999995</v>
      </c>
      <c r="K18" s="52">
        <v>5006.8500000000004</v>
      </c>
      <c r="L18" s="52"/>
      <c r="M18" s="78"/>
      <c r="N18" s="52">
        <v>25318.63</v>
      </c>
      <c r="O18" s="52">
        <v>7745.26</v>
      </c>
      <c r="P18" s="52">
        <v>11025.23</v>
      </c>
      <c r="Q18" s="52">
        <v>5285.5499999999993</v>
      </c>
      <c r="R18" s="52"/>
      <c r="S18" s="52">
        <v>14080.140000000005</v>
      </c>
      <c r="T18" s="78"/>
      <c r="U18" s="52">
        <v>12154.630000000001</v>
      </c>
      <c r="V18" s="52"/>
      <c r="W18" s="52">
        <v>32331.17</v>
      </c>
      <c r="X18" s="52"/>
      <c r="Y18" s="52">
        <v>18816.229999999996</v>
      </c>
      <c r="Z18" s="52">
        <v>5240.8100000000013</v>
      </c>
      <c r="AA18" s="78"/>
      <c r="AB18" s="52">
        <v>7796.9299999999994</v>
      </c>
      <c r="AC18" s="52">
        <v>4599.0200000000004</v>
      </c>
      <c r="AD18" s="52">
        <v>7831.0199999999995</v>
      </c>
      <c r="AE18" s="52">
        <v>6453.53</v>
      </c>
      <c r="AF18" s="52">
        <v>7265.34</v>
      </c>
      <c r="AG18" s="52"/>
      <c r="AH18" s="19">
        <f t="shared" si="0"/>
        <v>246243.41999999998</v>
      </c>
      <c r="AI18" s="2"/>
      <c r="AJ18" s="12"/>
    </row>
    <row r="19" spans="1:36" ht="14.25" customHeight="1">
      <c r="A19" s="21" t="s">
        <v>353</v>
      </c>
      <c r="B19" s="15" t="s">
        <v>349</v>
      </c>
      <c r="C19" s="52"/>
      <c r="D19" s="52"/>
      <c r="E19" s="52"/>
      <c r="F19" s="78"/>
      <c r="G19" s="52"/>
      <c r="H19" s="52"/>
      <c r="I19" s="52"/>
      <c r="J19" s="52"/>
      <c r="K19" s="52"/>
      <c r="L19" s="52"/>
      <c r="M19" s="78"/>
      <c r="N19" s="52"/>
      <c r="O19" s="52"/>
      <c r="P19" s="52"/>
      <c r="Q19" s="52"/>
      <c r="R19" s="52"/>
      <c r="S19" s="52"/>
      <c r="T19" s="78"/>
      <c r="U19" s="52"/>
      <c r="V19" s="52"/>
      <c r="W19" s="52"/>
      <c r="X19" s="52"/>
      <c r="Y19" s="52"/>
      <c r="Z19" s="52"/>
      <c r="AA19" s="78"/>
      <c r="AB19" s="52"/>
      <c r="AC19" s="52"/>
      <c r="AD19" s="52"/>
      <c r="AE19" s="52"/>
      <c r="AF19" s="52"/>
      <c r="AG19" s="52"/>
      <c r="AH19" s="19">
        <f t="shared" si="0"/>
        <v>0</v>
      </c>
      <c r="AI19" s="2"/>
      <c r="AJ19" s="12"/>
    </row>
    <row r="20" spans="1:36" ht="14.25" customHeight="1">
      <c r="A20" s="21" t="s">
        <v>324</v>
      </c>
      <c r="B20" s="15" t="s">
        <v>321</v>
      </c>
      <c r="C20" s="52">
        <v>6626.23</v>
      </c>
      <c r="D20" s="52">
        <v>3745.29</v>
      </c>
      <c r="E20" s="52">
        <v>7630.1500000000005</v>
      </c>
      <c r="F20" s="78"/>
      <c r="G20" s="52">
        <v>10340</v>
      </c>
      <c r="H20" s="52">
        <v>8112.4199999999992</v>
      </c>
      <c r="I20" s="52">
        <v>11550.130000000001</v>
      </c>
      <c r="J20" s="52">
        <v>7714.23</v>
      </c>
      <c r="K20" s="52">
        <v>7927.02</v>
      </c>
      <c r="L20" s="52">
        <v>15671.84</v>
      </c>
      <c r="M20" s="78"/>
      <c r="N20" s="52">
        <v>17072.64</v>
      </c>
      <c r="O20" s="52">
        <v>9325.489999999998</v>
      </c>
      <c r="P20" s="52">
        <v>7738.8799999999992</v>
      </c>
      <c r="Q20" s="52"/>
      <c r="R20" s="52">
        <v>12201.529999999999</v>
      </c>
      <c r="S20" s="52">
        <v>4699.41</v>
      </c>
      <c r="T20" s="78"/>
      <c r="U20" s="52">
        <v>12559.11</v>
      </c>
      <c r="V20" s="52">
        <v>18974.37</v>
      </c>
      <c r="W20" s="52">
        <v>25079.87</v>
      </c>
      <c r="X20" s="52">
        <v>22569.800000000003</v>
      </c>
      <c r="Y20" s="52">
        <v>8129.31</v>
      </c>
      <c r="Z20" s="52">
        <v>6141.2699999999995</v>
      </c>
      <c r="AA20" s="78"/>
      <c r="AB20" s="52">
        <v>20145.96</v>
      </c>
      <c r="AC20" s="52">
        <v>6695.87</v>
      </c>
      <c r="AD20" s="52">
        <v>12435.36</v>
      </c>
      <c r="AE20" s="52">
        <v>5141.5099999999993</v>
      </c>
      <c r="AF20" s="52">
        <v>5133.95</v>
      </c>
      <c r="AG20" s="52"/>
      <c r="AH20" s="19">
        <f t="shared" si="0"/>
        <v>273361.63999999996</v>
      </c>
      <c r="AI20" s="2"/>
      <c r="AJ20" s="12"/>
    </row>
    <row r="21" spans="1:36" ht="14.25" customHeight="1">
      <c r="A21" s="21" t="s">
        <v>145</v>
      </c>
      <c r="B21" s="15" t="s">
        <v>142</v>
      </c>
      <c r="C21" s="52"/>
      <c r="D21" s="52"/>
      <c r="E21" s="52"/>
      <c r="F21" s="78"/>
      <c r="G21" s="52"/>
      <c r="H21" s="52"/>
      <c r="I21" s="52"/>
      <c r="J21" s="52"/>
      <c r="K21" s="52"/>
      <c r="L21" s="52"/>
      <c r="M21" s="78"/>
      <c r="N21" s="52"/>
      <c r="O21" s="52"/>
      <c r="P21" s="52"/>
      <c r="Q21" s="52"/>
      <c r="R21" s="52"/>
      <c r="S21" s="52"/>
      <c r="T21" s="78"/>
      <c r="U21" s="52"/>
      <c r="V21" s="52"/>
      <c r="W21" s="52"/>
      <c r="X21" s="52"/>
      <c r="Y21" s="52"/>
      <c r="Z21" s="52"/>
      <c r="AA21" s="78"/>
      <c r="AB21" s="52"/>
      <c r="AC21" s="52"/>
      <c r="AD21" s="52"/>
      <c r="AE21" s="52"/>
      <c r="AF21" s="52"/>
      <c r="AG21" s="52"/>
      <c r="AH21" s="19">
        <f t="shared" si="0"/>
        <v>0</v>
      </c>
      <c r="AI21" s="2"/>
      <c r="AJ21" s="12"/>
    </row>
    <row r="22" spans="1:36" ht="14.25" customHeight="1">
      <c r="A22" s="21" t="s">
        <v>65</v>
      </c>
      <c r="B22" s="27" t="s">
        <v>106</v>
      </c>
      <c r="C22" s="52">
        <v>1467.46</v>
      </c>
      <c r="D22" s="52"/>
      <c r="E22" s="52"/>
      <c r="F22" s="78"/>
      <c r="G22" s="52"/>
      <c r="H22" s="52"/>
      <c r="I22" s="52"/>
      <c r="J22" s="52"/>
      <c r="K22" s="52"/>
      <c r="L22" s="52"/>
      <c r="M22" s="78"/>
      <c r="N22" s="52"/>
      <c r="O22" s="52"/>
      <c r="P22" s="52">
        <v>1440.23</v>
      </c>
      <c r="Q22" s="52"/>
      <c r="R22" s="52">
        <v>3984.8600000000006</v>
      </c>
      <c r="S22" s="52"/>
      <c r="T22" s="78"/>
      <c r="U22" s="52"/>
      <c r="V22" s="52">
        <v>7102.76</v>
      </c>
      <c r="W22" s="52"/>
      <c r="X22" s="52">
        <v>1510</v>
      </c>
      <c r="Y22" s="52">
        <v>1569.0700000000002</v>
      </c>
      <c r="Z22" s="52"/>
      <c r="AA22" s="78"/>
      <c r="AB22" s="52">
        <v>506.63</v>
      </c>
      <c r="AC22" s="52"/>
      <c r="AD22" s="52">
        <v>1436.44</v>
      </c>
      <c r="AE22" s="52">
        <v>537.52</v>
      </c>
      <c r="AF22" s="52"/>
      <c r="AG22" s="52"/>
      <c r="AH22" s="19">
        <f t="shared" si="0"/>
        <v>19554.97</v>
      </c>
      <c r="AI22" s="2"/>
      <c r="AJ22" s="12"/>
    </row>
    <row r="23" spans="1:36" ht="14.25" customHeight="1">
      <c r="A23" s="21" t="s">
        <v>248</v>
      </c>
      <c r="B23" s="31" t="s">
        <v>243</v>
      </c>
      <c r="C23" s="52"/>
      <c r="D23" s="52"/>
      <c r="E23" s="52"/>
      <c r="F23" s="78"/>
      <c r="G23" s="52"/>
      <c r="H23" s="52"/>
      <c r="I23" s="52"/>
      <c r="J23" s="52"/>
      <c r="K23" s="52"/>
      <c r="L23" s="52"/>
      <c r="M23" s="78"/>
      <c r="N23" s="52"/>
      <c r="O23" s="52"/>
      <c r="P23" s="52"/>
      <c r="Q23" s="52"/>
      <c r="R23" s="52"/>
      <c r="S23" s="52"/>
      <c r="T23" s="78"/>
      <c r="U23" s="52"/>
      <c r="V23" s="52"/>
      <c r="W23" s="52"/>
      <c r="X23" s="52"/>
      <c r="Y23" s="52"/>
      <c r="Z23" s="52"/>
      <c r="AA23" s="78"/>
      <c r="AB23" s="52"/>
      <c r="AC23" s="52"/>
      <c r="AD23" s="52"/>
      <c r="AE23" s="52"/>
      <c r="AF23" s="52"/>
      <c r="AG23" s="52"/>
      <c r="AH23" s="19">
        <f t="shared" si="0"/>
        <v>0</v>
      </c>
      <c r="AI23" s="2"/>
      <c r="AJ23" s="12"/>
    </row>
    <row r="24" spans="1:36" ht="14.25" customHeight="1">
      <c r="A24" s="21" t="s">
        <v>156</v>
      </c>
      <c r="B24" s="31" t="s">
        <v>155</v>
      </c>
      <c r="C24" s="52">
        <v>16830.22</v>
      </c>
      <c r="D24" s="52">
        <v>15470.009999999998</v>
      </c>
      <c r="E24" s="52">
        <v>6892.3600000000006</v>
      </c>
      <c r="F24" s="78"/>
      <c r="G24" s="52">
        <v>29028.61</v>
      </c>
      <c r="H24" s="52">
        <v>15522.349999999999</v>
      </c>
      <c r="I24" s="52"/>
      <c r="J24" s="52">
        <v>19184.75</v>
      </c>
      <c r="K24" s="52"/>
      <c r="L24" s="52">
        <v>13892.67</v>
      </c>
      <c r="M24" s="78"/>
      <c r="N24" s="52">
        <v>15070.920000000004</v>
      </c>
      <c r="O24" s="52">
        <v>3701.96</v>
      </c>
      <c r="P24" s="52">
        <v>8219.9</v>
      </c>
      <c r="Q24" s="52">
        <v>15536.17</v>
      </c>
      <c r="R24" s="52">
        <v>12989.66</v>
      </c>
      <c r="S24" s="52">
        <v>12005.84</v>
      </c>
      <c r="T24" s="78"/>
      <c r="U24" s="52">
        <v>23327.600000000006</v>
      </c>
      <c r="V24" s="52">
        <v>22407.119999999995</v>
      </c>
      <c r="W24" s="52">
        <v>21268.850000000002</v>
      </c>
      <c r="X24" s="52">
        <v>55767.179999999993</v>
      </c>
      <c r="Y24" s="52">
        <v>13295.819999999996</v>
      </c>
      <c r="Z24" s="52">
        <v>6082.7300000000014</v>
      </c>
      <c r="AA24" s="78"/>
      <c r="AB24" s="52">
        <v>13377.020000000002</v>
      </c>
      <c r="AC24" s="52">
        <v>7232.97</v>
      </c>
      <c r="AD24" s="52">
        <v>8416.2900000000009</v>
      </c>
      <c r="AE24" s="52">
        <v>4152.55</v>
      </c>
      <c r="AF24" s="52">
        <v>6450.98</v>
      </c>
      <c r="AG24" s="52"/>
      <c r="AH24" s="19">
        <f t="shared" si="0"/>
        <v>366124.52999999991</v>
      </c>
      <c r="AI24" s="2"/>
      <c r="AJ24" s="12"/>
    </row>
    <row r="25" spans="1:36" ht="14.25" customHeight="1">
      <c r="A25" s="21" t="s">
        <v>272</v>
      </c>
      <c r="B25" s="59" t="s">
        <v>270</v>
      </c>
      <c r="C25" s="52">
        <v>559.58000000000004</v>
      </c>
      <c r="D25" s="52">
        <v>192.73</v>
      </c>
      <c r="E25" s="52"/>
      <c r="F25" s="78"/>
      <c r="G25" s="52"/>
      <c r="H25" s="52">
        <v>355.65</v>
      </c>
      <c r="I25" s="52">
        <v>688.44</v>
      </c>
      <c r="J25" s="52"/>
      <c r="K25" s="52"/>
      <c r="L25" s="52"/>
      <c r="M25" s="78"/>
      <c r="N25" s="52">
        <v>564.04</v>
      </c>
      <c r="O25" s="52">
        <v>428.21999999999997</v>
      </c>
      <c r="P25" s="52"/>
      <c r="Q25" s="52">
        <v>176.32999999999998</v>
      </c>
      <c r="R25" s="52">
        <v>654.46</v>
      </c>
      <c r="S25" s="52"/>
      <c r="T25" s="78"/>
      <c r="U25" s="52">
        <v>359.81</v>
      </c>
      <c r="V25" s="52">
        <v>200.82999999999998</v>
      </c>
      <c r="W25" s="52">
        <v>392.37</v>
      </c>
      <c r="X25" s="52">
        <v>445.28999999999996</v>
      </c>
      <c r="Y25" s="52">
        <v>196.72</v>
      </c>
      <c r="Z25" s="52"/>
      <c r="AA25" s="78"/>
      <c r="AB25" s="52">
        <v>252.47</v>
      </c>
      <c r="AC25" s="52">
        <v>295.67</v>
      </c>
      <c r="AD25" s="52">
        <v>259.09000000000003</v>
      </c>
      <c r="AE25" s="52">
        <v>147.89999999999998</v>
      </c>
      <c r="AF25" s="52">
        <v>517.81999999999994</v>
      </c>
      <c r="AG25" s="52"/>
      <c r="AH25" s="19">
        <f t="shared" si="0"/>
        <v>6687.42</v>
      </c>
      <c r="AI25" s="2"/>
      <c r="AJ25" s="12"/>
    </row>
    <row r="26" spans="1:36" ht="14.25" customHeight="1">
      <c r="A26" s="21" t="s">
        <v>117</v>
      </c>
      <c r="B26" s="27" t="s">
        <v>114</v>
      </c>
      <c r="C26" s="52"/>
      <c r="D26" s="52">
        <v>20106.889999999996</v>
      </c>
      <c r="E26" s="52">
        <v>8285.0600000000013</v>
      </c>
      <c r="F26" s="78"/>
      <c r="G26" s="52">
        <v>19011.52</v>
      </c>
      <c r="H26" s="52"/>
      <c r="I26" s="52">
        <v>38563.680000000008</v>
      </c>
      <c r="J26" s="52">
        <v>6972.56</v>
      </c>
      <c r="K26" s="52">
        <v>7723.75</v>
      </c>
      <c r="L26" s="52">
        <v>12024.150000000001</v>
      </c>
      <c r="M26" s="78"/>
      <c r="N26" s="52">
        <v>5175.4600000000009</v>
      </c>
      <c r="O26" s="52">
        <v>10754.86</v>
      </c>
      <c r="P26" s="52">
        <v>7330.17</v>
      </c>
      <c r="Q26" s="52"/>
      <c r="R26" s="52">
        <v>20737.090000000004</v>
      </c>
      <c r="S26" s="52">
        <v>12502.179999999997</v>
      </c>
      <c r="T26" s="78"/>
      <c r="U26" s="52">
        <v>8112.32</v>
      </c>
      <c r="V26" s="52">
        <v>14008.62</v>
      </c>
      <c r="W26" s="52">
        <v>14230.039999999999</v>
      </c>
      <c r="X26" s="52">
        <v>24979.209999999995</v>
      </c>
      <c r="Y26" s="52">
        <v>7711.2</v>
      </c>
      <c r="Z26" s="52">
        <v>5045.3900000000003</v>
      </c>
      <c r="AA26" s="78"/>
      <c r="AB26" s="52">
        <v>7972.6899999999987</v>
      </c>
      <c r="AC26" s="52">
        <v>11876.81</v>
      </c>
      <c r="AD26" s="52">
        <v>9361.9999999999982</v>
      </c>
      <c r="AE26" s="52">
        <v>6784.95</v>
      </c>
      <c r="AF26" s="52">
        <v>19689.990000000002</v>
      </c>
      <c r="AG26" s="52"/>
      <c r="AH26" s="19">
        <f t="shared" si="0"/>
        <v>298960.59000000008</v>
      </c>
      <c r="AI26" s="2"/>
      <c r="AJ26" s="12"/>
    </row>
    <row r="27" spans="1:36" ht="14.25" customHeight="1">
      <c r="A27" s="21" t="s">
        <v>73</v>
      </c>
      <c r="B27" s="31" t="s">
        <v>71</v>
      </c>
      <c r="C27" s="52">
        <v>17494.11</v>
      </c>
      <c r="D27" s="52">
        <v>19914.259999999998</v>
      </c>
      <c r="E27" s="52">
        <v>17956.62</v>
      </c>
      <c r="F27" s="78"/>
      <c r="G27" s="52">
        <v>22978.020000000004</v>
      </c>
      <c r="H27" s="52"/>
      <c r="I27" s="52">
        <v>28100.04</v>
      </c>
      <c r="J27" s="52">
        <v>8340.4399999999987</v>
      </c>
      <c r="K27" s="52"/>
      <c r="L27" s="52"/>
      <c r="M27" s="78"/>
      <c r="N27" s="52"/>
      <c r="O27" s="52"/>
      <c r="P27" s="52"/>
      <c r="Q27" s="52"/>
      <c r="R27" s="52"/>
      <c r="S27" s="52"/>
      <c r="T27" s="78"/>
      <c r="U27" s="52"/>
      <c r="V27" s="52"/>
      <c r="W27" s="52"/>
      <c r="X27" s="52"/>
      <c r="Y27" s="52"/>
      <c r="Z27" s="52"/>
      <c r="AA27" s="78"/>
      <c r="AB27" s="52"/>
      <c r="AC27" s="52"/>
      <c r="AD27" s="52"/>
      <c r="AE27" s="52"/>
      <c r="AF27" s="52"/>
      <c r="AG27" s="52"/>
      <c r="AH27" s="19">
        <f t="shared" si="0"/>
        <v>114783.48999999999</v>
      </c>
      <c r="AI27" s="2"/>
      <c r="AJ27" s="12"/>
    </row>
    <row r="28" spans="1:36" ht="14.25" customHeight="1">
      <c r="A28" s="21" t="s">
        <v>165</v>
      </c>
      <c r="B28" s="31" t="s">
        <v>160</v>
      </c>
      <c r="C28" s="52">
        <v>22260.369999999995</v>
      </c>
      <c r="D28" s="52">
        <v>20288.080000000002</v>
      </c>
      <c r="E28" s="52">
        <v>36229.51</v>
      </c>
      <c r="F28" s="78"/>
      <c r="G28" s="52">
        <v>25385.119999999999</v>
      </c>
      <c r="H28" s="52">
        <v>13846.429999999998</v>
      </c>
      <c r="I28" s="52">
        <v>29753.660000000003</v>
      </c>
      <c r="J28" s="52">
        <v>41298.559999999998</v>
      </c>
      <c r="K28" s="52">
        <v>35792.920000000006</v>
      </c>
      <c r="L28" s="52"/>
      <c r="M28" s="78"/>
      <c r="N28" s="52">
        <v>54729.1</v>
      </c>
      <c r="O28" s="52">
        <v>14911.64</v>
      </c>
      <c r="P28" s="52">
        <v>22425.200000000004</v>
      </c>
      <c r="Q28" s="52">
        <v>41443.939999999995</v>
      </c>
      <c r="R28" s="52">
        <v>32376.749999999996</v>
      </c>
      <c r="S28" s="52"/>
      <c r="T28" s="78"/>
      <c r="U28" s="52">
        <v>47685.1</v>
      </c>
      <c r="V28" s="52"/>
      <c r="W28" s="52">
        <v>44597.39</v>
      </c>
      <c r="X28" s="52"/>
      <c r="Y28" s="52">
        <v>38477.899999999972</v>
      </c>
      <c r="Z28" s="52">
        <v>15153.350000000002</v>
      </c>
      <c r="AA28" s="78"/>
      <c r="AB28" s="52">
        <v>26992.91</v>
      </c>
      <c r="AC28" s="52">
        <v>16490.189999999999</v>
      </c>
      <c r="AD28" s="52">
        <v>19805.309999999998</v>
      </c>
      <c r="AE28" s="52">
        <v>22349.08</v>
      </c>
      <c r="AF28" s="52">
        <v>31005.75</v>
      </c>
      <c r="AG28" s="52"/>
      <c r="AH28" s="19">
        <f t="shared" si="0"/>
        <v>653298.25999999989</v>
      </c>
      <c r="AI28" s="2"/>
      <c r="AJ28" s="12"/>
    </row>
    <row r="29" spans="1:36" ht="14.25" customHeight="1">
      <c r="A29" s="21" t="s">
        <v>151</v>
      </c>
      <c r="B29" s="15" t="s">
        <v>150</v>
      </c>
      <c r="C29" s="52"/>
      <c r="D29" s="52"/>
      <c r="E29" s="52"/>
      <c r="F29" s="78"/>
      <c r="G29" s="52"/>
      <c r="H29" s="52"/>
      <c r="I29" s="52"/>
      <c r="J29" s="52"/>
      <c r="K29" s="52"/>
      <c r="L29" s="52"/>
      <c r="M29" s="78"/>
      <c r="N29" s="52"/>
      <c r="O29" s="52"/>
      <c r="P29" s="52"/>
      <c r="Q29" s="52"/>
      <c r="R29" s="52"/>
      <c r="S29" s="52"/>
      <c r="T29" s="78"/>
      <c r="U29" s="52"/>
      <c r="V29" s="52"/>
      <c r="W29" s="52"/>
      <c r="X29" s="52"/>
      <c r="Y29" s="52"/>
      <c r="Z29" s="52"/>
      <c r="AA29" s="78"/>
      <c r="AB29" s="52"/>
      <c r="AC29" s="52"/>
      <c r="AD29" s="52"/>
      <c r="AE29" s="52"/>
      <c r="AF29" s="52"/>
      <c r="AG29" s="52"/>
      <c r="AH29" s="19">
        <f t="shared" si="0"/>
        <v>0</v>
      </c>
      <c r="AI29" s="2"/>
      <c r="AJ29" s="12"/>
    </row>
    <row r="30" spans="1:36" ht="14.25" customHeight="1">
      <c r="A30" s="21" t="s">
        <v>22</v>
      </c>
      <c r="B30" s="15" t="s">
        <v>46</v>
      </c>
      <c r="C30" s="52"/>
      <c r="D30" s="52"/>
      <c r="E30" s="52"/>
      <c r="F30" s="78"/>
      <c r="G30" s="52"/>
      <c r="H30" s="52"/>
      <c r="I30" s="52"/>
      <c r="J30" s="52"/>
      <c r="K30" s="52"/>
      <c r="L30" s="52"/>
      <c r="M30" s="78"/>
      <c r="N30" s="52"/>
      <c r="O30" s="52"/>
      <c r="P30" s="52"/>
      <c r="Q30" s="52"/>
      <c r="R30" s="52"/>
      <c r="S30" s="52"/>
      <c r="T30" s="78"/>
      <c r="U30" s="52"/>
      <c r="V30" s="52"/>
      <c r="W30" s="52"/>
      <c r="X30" s="52"/>
      <c r="Y30" s="52"/>
      <c r="Z30" s="52"/>
      <c r="AA30" s="78"/>
      <c r="AB30" s="52"/>
      <c r="AC30" s="52"/>
      <c r="AD30" s="52"/>
      <c r="AE30" s="52"/>
      <c r="AF30" s="52"/>
      <c r="AG30" s="52"/>
      <c r="AH30" s="19">
        <f t="shared" si="0"/>
        <v>0</v>
      </c>
      <c r="AI30" s="2"/>
      <c r="AJ30" s="12"/>
    </row>
    <row r="31" spans="1:36" ht="14.25" customHeight="1">
      <c r="A31" s="21" t="s">
        <v>238</v>
      </c>
      <c r="B31" s="15" t="s">
        <v>233</v>
      </c>
      <c r="C31" s="52"/>
      <c r="D31" s="52"/>
      <c r="E31" s="52"/>
      <c r="F31" s="78"/>
      <c r="G31" s="52"/>
      <c r="H31" s="52"/>
      <c r="I31" s="52"/>
      <c r="J31" s="52"/>
      <c r="K31" s="52"/>
      <c r="L31" s="52"/>
      <c r="M31" s="78"/>
      <c r="N31" s="52"/>
      <c r="O31" s="52"/>
      <c r="P31" s="52"/>
      <c r="Q31" s="52"/>
      <c r="R31" s="52"/>
      <c r="S31" s="52"/>
      <c r="T31" s="78"/>
      <c r="U31" s="52">
        <v>9708.64</v>
      </c>
      <c r="V31" s="52"/>
      <c r="W31" s="52">
        <v>16816.21</v>
      </c>
      <c r="X31" s="52"/>
      <c r="Y31" s="52">
        <v>12682.55</v>
      </c>
      <c r="Z31" s="52">
        <v>3221.7999999999997</v>
      </c>
      <c r="AA31" s="78"/>
      <c r="AB31" s="52">
        <v>6659.41</v>
      </c>
      <c r="AC31" s="52"/>
      <c r="AD31" s="52">
        <v>2568.04</v>
      </c>
      <c r="AE31" s="52">
        <v>4199.1000000000004</v>
      </c>
      <c r="AF31" s="52">
        <v>8606.2300000000014</v>
      </c>
      <c r="AG31" s="52"/>
      <c r="AH31" s="19">
        <f t="shared" si="0"/>
        <v>64461.98</v>
      </c>
      <c r="AI31" s="2"/>
      <c r="AJ31" s="12"/>
    </row>
    <row r="32" spans="1:36" ht="14.25" customHeight="1">
      <c r="A32" s="21" t="s">
        <v>108</v>
      </c>
      <c r="B32" s="26" t="s">
        <v>107</v>
      </c>
      <c r="C32" s="52"/>
      <c r="D32" s="52"/>
      <c r="E32" s="52"/>
      <c r="F32" s="78"/>
      <c r="G32" s="52">
        <v>297.71000000000004</v>
      </c>
      <c r="H32" s="52"/>
      <c r="I32" s="52"/>
      <c r="J32" s="52"/>
      <c r="K32" s="52">
        <v>135.31</v>
      </c>
      <c r="L32" s="52"/>
      <c r="M32" s="78"/>
      <c r="N32" s="52"/>
      <c r="O32" s="52"/>
      <c r="P32" s="52"/>
      <c r="Q32" s="52"/>
      <c r="R32" s="52"/>
      <c r="S32" s="52"/>
      <c r="T32" s="78"/>
      <c r="U32" s="52">
        <v>59.8</v>
      </c>
      <c r="V32" s="52">
        <v>196.28</v>
      </c>
      <c r="W32" s="52">
        <v>95.01</v>
      </c>
      <c r="X32" s="52"/>
      <c r="Y32" s="52"/>
      <c r="Z32" s="52"/>
      <c r="AA32" s="78"/>
      <c r="AB32" s="52">
        <v>232.29</v>
      </c>
      <c r="AC32" s="52"/>
      <c r="AD32" s="52"/>
      <c r="AE32" s="52"/>
      <c r="AF32" s="52"/>
      <c r="AG32" s="52"/>
      <c r="AH32" s="19">
        <f t="shared" si="0"/>
        <v>1016.4</v>
      </c>
      <c r="AI32" s="2"/>
      <c r="AJ32" s="12"/>
    </row>
    <row r="33" spans="1:36" ht="14.25" customHeight="1">
      <c r="A33" s="21" t="s">
        <v>64</v>
      </c>
      <c r="B33" s="15" t="s">
        <v>47</v>
      </c>
      <c r="C33" s="52"/>
      <c r="D33" s="52">
        <v>24118.770000000008</v>
      </c>
      <c r="E33" s="52">
        <v>19618.180000000004</v>
      </c>
      <c r="F33" s="78"/>
      <c r="G33" s="52">
        <v>0</v>
      </c>
      <c r="H33" s="52">
        <v>52049.820000000007</v>
      </c>
      <c r="I33" s="52">
        <v>14719.260000000002</v>
      </c>
      <c r="J33" s="52"/>
      <c r="K33" s="52">
        <v>26030.959999999999</v>
      </c>
      <c r="L33" s="52">
        <v>7124.44</v>
      </c>
      <c r="M33" s="78"/>
      <c r="N33" s="52">
        <v>8266.4</v>
      </c>
      <c r="O33" s="52">
        <v>23555.84</v>
      </c>
      <c r="P33" s="52">
        <v>12622.480000000001</v>
      </c>
      <c r="Q33" s="52"/>
      <c r="R33" s="52">
        <v>24132.95</v>
      </c>
      <c r="S33" s="52">
        <v>14794.279999999999</v>
      </c>
      <c r="T33" s="78"/>
      <c r="U33" s="52">
        <v>16593.28</v>
      </c>
      <c r="V33" s="52">
        <v>20358.160000000003</v>
      </c>
      <c r="W33" s="52">
        <v>16860.690000000002</v>
      </c>
      <c r="X33" s="52">
        <v>15544.84</v>
      </c>
      <c r="Y33" s="52">
        <v>10655.719999999998</v>
      </c>
      <c r="Z33" s="52">
        <v>4797.71</v>
      </c>
      <c r="AA33" s="78"/>
      <c r="AB33" s="52">
        <v>17668.329999999998</v>
      </c>
      <c r="AC33" s="52">
        <v>5913.24</v>
      </c>
      <c r="AD33" s="52">
        <v>10419.66</v>
      </c>
      <c r="AE33" s="52">
        <v>11385.719999999998</v>
      </c>
      <c r="AF33" s="52">
        <v>9687.159999999998</v>
      </c>
      <c r="AG33" s="52"/>
      <c r="AH33" s="19">
        <f t="shared" si="0"/>
        <v>366917.89</v>
      </c>
      <c r="AI33" s="2"/>
      <c r="AJ33" s="12"/>
    </row>
    <row r="34" spans="1:36" ht="14.25" customHeight="1">
      <c r="A34" s="21" t="s">
        <v>11</v>
      </c>
      <c r="B34" s="15" t="s">
        <v>32</v>
      </c>
      <c r="C34" s="52">
        <v>23603.170000000002</v>
      </c>
      <c r="D34" s="52">
        <v>35075.65</v>
      </c>
      <c r="E34" s="52">
        <v>16142.77</v>
      </c>
      <c r="F34" s="78"/>
      <c r="G34" s="52">
        <v>73179.110000000015</v>
      </c>
      <c r="H34" s="52">
        <v>28530.79</v>
      </c>
      <c r="I34" s="52">
        <v>30304.260000000002</v>
      </c>
      <c r="J34" s="52">
        <v>18480</v>
      </c>
      <c r="K34" s="52">
        <v>20398.84</v>
      </c>
      <c r="L34" s="52">
        <v>19144.04</v>
      </c>
      <c r="M34" s="78"/>
      <c r="N34" s="52">
        <v>15986.09</v>
      </c>
      <c r="O34" s="52">
        <v>10482.609999999999</v>
      </c>
      <c r="P34" s="52">
        <v>24001.56</v>
      </c>
      <c r="Q34" s="52">
        <v>9659.3799999999992</v>
      </c>
      <c r="R34" s="52">
        <v>61566.77</v>
      </c>
      <c r="S34" s="52">
        <v>14633.740000000002</v>
      </c>
      <c r="T34" s="78"/>
      <c r="U34" s="52">
        <v>11199.119999999999</v>
      </c>
      <c r="V34" s="52">
        <v>30251.870000000003</v>
      </c>
      <c r="W34" s="52">
        <v>43382.509999999995</v>
      </c>
      <c r="X34" s="52">
        <v>16401.86</v>
      </c>
      <c r="Y34" s="52">
        <v>7596.8199999999988</v>
      </c>
      <c r="Z34" s="52">
        <v>20000.77</v>
      </c>
      <c r="AA34" s="78"/>
      <c r="AB34" s="52">
        <v>18262.669999999998</v>
      </c>
      <c r="AC34" s="52">
        <v>13041.24</v>
      </c>
      <c r="AD34" s="52">
        <v>11821.679999999998</v>
      </c>
      <c r="AE34" s="52">
        <v>20485.599999999999</v>
      </c>
      <c r="AF34" s="52">
        <v>11941.179999999998</v>
      </c>
      <c r="AG34" s="52"/>
      <c r="AH34" s="19">
        <f t="shared" si="0"/>
        <v>605574.10000000009</v>
      </c>
      <c r="AI34" s="2"/>
      <c r="AJ34" s="12"/>
    </row>
    <row r="35" spans="1:36" ht="14.25" customHeight="1">
      <c r="A35" s="21" t="s">
        <v>326</v>
      </c>
      <c r="B35" s="15" t="s">
        <v>325</v>
      </c>
      <c r="C35" s="52"/>
      <c r="D35" s="52"/>
      <c r="E35" s="52"/>
      <c r="F35" s="78"/>
      <c r="G35" s="52"/>
      <c r="H35" s="52"/>
      <c r="I35" s="52"/>
      <c r="J35" s="52"/>
      <c r="K35" s="52"/>
      <c r="L35" s="52"/>
      <c r="M35" s="78"/>
      <c r="N35" s="52"/>
      <c r="O35" s="52"/>
      <c r="P35" s="52"/>
      <c r="Q35" s="52"/>
      <c r="R35" s="52"/>
      <c r="S35" s="52"/>
      <c r="T35" s="78"/>
      <c r="U35" s="52"/>
      <c r="V35" s="52"/>
      <c r="W35" s="52"/>
      <c r="X35" s="52"/>
      <c r="Y35" s="52"/>
      <c r="Z35" s="52"/>
      <c r="AA35" s="78"/>
      <c r="AB35" s="52"/>
      <c r="AC35" s="52"/>
      <c r="AD35" s="52"/>
      <c r="AE35" s="52"/>
      <c r="AF35" s="52"/>
      <c r="AG35" s="52"/>
      <c r="AH35" s="19">
        <f t="shared" ref="AH35:AH66" si="1">SUM(C35:AG35)</f>
        <v>0</v>
      </c>
      <c r="AI35" s="2"/>
      <c r="AJ35" s="12"/>
    </row>
    <row r="36" spans="1:36" ht="14.25" customHeight="1">
      <c r="A36" s="21" t="s">
        <v>216</v>
      </c>
      <c r="B36" s="15" t="s">
        <v>213</v>
      </c>
      <c r="C36" s="52"/>
      <c r="D36" s="52"/>
      <c r="E36" s="52"/>
      <c r="F36" s="78"/>
      <c r="G36" s="52"/>
      <c r="H36" s="52"/>
      <c r="I36" s="52"/>
      <c r="J36" s="52"/>
      <c r="K36" s="52"/>
      <c r="L36" s="52"/>
      <c r="M36" s="78"/>
      <c r="N36" s="52"/>
      <c r="O36" s="52"/>
      <c r="P36" s="52"/>
      <c r="Q36" s="52"/>
      <c r="R36" s="52"/>
      <c r="S36" s="52"/>
      <c r="T36" s="78"/>
      <c r="U36" s="52"/>
      <c r="V36" s="52"/>
      <c r="W36" s="52"/>
      <c r="X36" s="52"/>
      <c r="Y36" s="52"/>
      <c r="Z36" s="52"/>
      <c r="AA36" s="78"/>
      <c r="AB36" s="52"/>
      <c r="AC36" s="52"/>
      <c r="AD36" s="52"/>
      <c r="AE36" s="52"/>
      <c r="AF36" s="52"/>
      <c r="AG36" s="52"/>
      <c r="AH36" s="19">
        <f t="shared" si="1"/>
        <v>0</v>
      </c>
      <c r="AI36" s="2"/>
      <c r="AJ36" s="12"/>
    </row>
    <row r="37" spans="1:36" ht="14.25" customHeight="1">
      <c r="A37" s="21" t="s">
        <v>312</v>
      </c>
      <c r="B37" s="15" t="s">
        <v>292</v>
      </c>
      <c r="C37" s="52"/>
      <c r="D37" s="52"/>
      <c r="E37" s="52"/>
      <c r="F37" s="78"/>
      <c r="G37" s="52"/>
      <c r="H37" s="52"/>
      <c r="I37" s="52"/>
      <c r="J37" s="52"/>
      <c r="K37" s="52"/>
      <c r="L37" s="52"/>
      <c r="M37" s="78"/>
      <c r="N37" s="52"/>
      <c r="O37" s="52"/>
      <c r="P37" s="52"/>
      <c r="Q37" s="52"/>
      <c r="R37" s="52"/>
      <c r="S37" s="52"/>
      <c r="T37" s="78"/>
      <c r="U37" s="52"/>
      <c r="V37" s="52"/>
      <c r="W37" s="52"/>
      <c r="X37" s="52"/>
      <c r="Y37" s="52"/>
      <c r="Z37" s="52"/>
      <c r="AA37" s="78"/>
      <c r="AB37" s="52"/>
      <c r="AC37" s="52"/>
      <c r="AD37" s="52"/>
      <c r="AE37" s="52"/>
      <c r="AF37" s="52"/>
      <c r="AG37" s="52"/>
      <c r="AH37" s="19">
        <f t="shared" si="1"/>
        <v>0</v>
      </c>
      <c r="AI37" s="2"/>
      <c r="AJ37" s="12"/>
    </row>
    <row r="38" spans="1:36">
      <c r="A38" s="21" t="s">
        <v>331</v>
      </c>
      <c r="B38" s="15" t="s">
        <v>327</v>
      </c>
      <c r="C38" s="52">
        <v>3429.3500000000004</v>
      </c>
      <c r="D38" s="52">
        <v>6722.9100000000008</v>
      </c>
      <c r="E38" s="52">
        <v>4718.32</v>
      </c>
      <c r="F38" s="78"/>
      <c r="G38" s="52"/>
      <c r="H38" s="52">
        <v>12612.229999999998</v>
      </c>
      <c r="I38" s="52"/>
      <c r="J38" s="52">
        <v>6390.39</v>
      </c>
      <c r="K38" s="52"/>
      <c r="L38" s="52">
        <v>7298.76</v>
      </c>
      <c r="M38" s="78"/>
      <c r="N38" s="52"/>
      <c r="O38" s="52">
        <v>10691.230000000001</v>
      </c>
      <c r="P38" s="52">
        <v>1693.42</v>
      </c>
      <c r="Q38" s="52">
        <v>1301.4099999999999</v>
      </c>
      <c r="R38" s="52">
        <v>9763.1799999999985</v>
      </c>
      <c r="S38" s="52"/>
      <c r="T38" s="78"/>
      <c r="U38" s="52">
        <v>6758.3899999999994</v>
      </c>
      <c r="V38" s="52">
        <v>15794.470000000001</v>
      </c>
      <c r="W38" s="52"/>
      <c r="X38" s="52">
        <v>7546.73</v>
      </c>
      <c r="Y38" s="52"/>
      <c r="Z38" s="52">
        <v>4474.97</v>
      </c>
      <c r="AA38" s="78"/>
      <c r="AB38" s="52">
        <v>17746.740000000005</v>
      </c>
      <c r="AC38" s="52">
        <v>19636.569999999992</v>
      </c>
      <c r="AD38" s="52"/>
      <c r="AE38" s="52">
        <v>10264.290000000001</v>
      </c>
      <c r="AF38" s="52">
        <v>4870.4400000000005</v>
      </c>
      <c r="AG38" s="52"/>
      <c r="AH38" s="19">
        <f t="shared" si="1"/>
        <v>151713.80000000002</v>
      </c>
      <c r="AI38" s="2"/>
      <c r="AJ38" s="12"/>
    </row>
    <row r="39" spans="1:36">
      <c r="A39" s="21" t="s">
        <v>249</v>
      </c>
      <c r="B39" s="15" t="s">
        <v>244</v>
      </c>
      <c r="C39" s="52"/>
      <c r="D39" s="52"/>
      <c r="E39" s="52"/>
      <c r="F39" s="78"/>
      <c r="G39" s="52"/>
      <c r="H39" s="52"/>
      <c r="I39" s="52"/>
      <c r="J39" s="52"/>
      <c r="K39" s="52"/>
      <c r="L39" s="52"/>
      <c r="M39" s="78"/>
      <c r="N39" s="52"/>
      <c r="O39" s="52"/>
      <c r="P39" s="52"/>
      <c r="Q39" s="52"/>
      <c r="R39" s="52"/>
      <c r="S39" s="52"/>
      <c r="T39" s="78"/>
      <c r="U39" s="52"/>
      <c r="V39" s="52"/>
      <c r="W39" s="52"/>
      <c r="X39" s="52"/>
      <c r="Y39" s="52"/>
      <c r="Z39" s="52">
        <v>5435.57</v>
      </c>
      <c r="AA39" s="78"/>
      <c r="AB39" s="52">
        <v>16183.780000000002</v>
      </c>
      <c r="AC39" s="52">
        <v>5784.61</v>
      </c>
      <c r="AD39" s="52">
        <v>4705.0500000000011</v>
      </c>
      <c r="AE39" s="52">
        <v>7218.33</v>
      </c>
      <c r="AF39" s="52">
        <v>7743.6</v>
      </c>
      <c r="AG39" s="52"/>
      <c r="AH39" s="19">
        <f t="shared" si="1"/>
        <v>47070.94</v>
      </c>
      <c r="AI39" s="2"/>
      <c r="AJ39" s="12"/>
    </row>
    <row r="40" spans="1:36" ht="14.25" customHeight="1">
      <c r="A40" s="21" t="s">
        <v>12</v>
      </c>
      <c r="B40" s="15" t="s">
        <v>48</v>
      </c>
      <c r="C40" s="52">
        <v>600</v>
      </c>
      <c r="D40" s="52">
        <v>34465.599999999977</v>
      </c>
      <c r="E40" s="52">
        <v>10556.23</v>
      </c>
      <c r="F40" s="78"/>
      <c r="G40" s="52">
        <v>31164.370000000003</v>
      </c>
      <c r="H40" s="52">
        <v>21284.68</v>
      </c>
      <c r="I40" s="52">
        <v>28494.239999999998</v>
      </c>
      <c r="J40" s="52"/>
      <c r="K40" s="52">
        <v>38457.500000000007</v>
      </c>
      <c r="L40" s="52">
        <v>8705.3000000000011</v>
      </c>
      <c r="M40" s="78"/>
      <c r="N40" s="52">
        <v>16773.580000000002</v>
      </c>
      <c r="O40" s="52">
        <v>6734.75</v>
      </c>
      <c r="P40" s="52">
        <v>3994.9800000000005</v>
      </c>
      <c r="Q40" s="52"/>
      <c r="R40" s="52">
        <v>12086.249999999998</v>
      </c>
      <c r="S40" s="52">
        <v>15622.700000000003</v>
      </c>
      <c r="T40" s="78"/>
      <c r="U40" s="52">
        <v>24290.46</v>
      </c>
      <c r="V40" s="52">
        <v>23326.069999999996</v>
      </c>
      <c r="W40" s="52">
        <v>27162.9</v>
      </c>
      <c r="X40" s="52">
        <v>15075.629999999997</v>
      </c>
      <c r="Y40" s="52">
        <v>19398.440000000002</v>
      </c>
      <c r="Z40" s="52">
        <v>7878.24</v>
      </c>
      <c r="AA40" s="78"/>
      <c r="AB40" s="52"/>
      <c r="AC40" s="52">
        <v>32429.970000000005</v>
      </c>
      <c r="AD40" s="52">
        <v>11031.630000000003</v>
      </c>
      <c r="AE40" s="52">
        <v>10768.22</v>
      </c>
      <c r="AF40" s="52">
        <v>23166.030000000002</v>
      </c>
      <c r="AG40" s="52"/>
      <c r="AH40" s="19">
        <f t="shared" si="1"/>
        <v>423467.77</v>
      </c>
      <c r="AI40" s="2"/>
      <c r="AJ40" s="12"/>
    </row>
    <row r="41" spans="1:36" ht="14.25" customHeight="1">
      <c r="A41" s="21" t="s">
        <v>241</v>
      </c>
      <c r="B41" s="15" t="s">
        <v>236</v>
      </c>
      <c r="C41" s="52"/>
      <c r="D41" s="52"/>
      <c r="E41" s="52"/>
      <c r="F41" s="78"/>
      <c r="G41" s="52">
        <v>9916.1699999999983</v>
      </c>
      <c r="H41" s="52">
        <v>12793.499999999998</v>
      </c>
      <c r="I41" s="52">
        <v>6074.5300000000007</v>
      </c>
      <c r="J41" s="52">
        <v>8515.2200000000012</v>
      </c>
      <c r="K41" s="52">
        <v>8129.920000000001</v>
      </c>
      <c r="L41" s="52">
        <v>21507.1</v>
      </c>
      <c r="M41" s="78"/>
      <c r="N41" s="52">
        <v>13178.300000000003</v>
      </c>
      <c r="O41" s="52">
        <v>13348.469999999998</v>
      </c>
      <c r="P41" s="52">
        <v>8632.44</v>
      </c>
      <c r="Q41" s="52"/>
      <c r="R41" s="52">
        <v>18824.79</v>
      </c>
      <c r="S41" s="52">
        <v>16621.919999999998</v>
      </c>
      <c r="T41" s="78"/>
      <c r="U41" s="52">
        <v>19694.460000000003</v>
      </c>
      <c r="V41" s="52">
        <v>39906.609999999993</v>
      </c>
      <c r="W41" s="52">
        <v>27687.79</v>
      </c>
      <c r="X41" s="52">
        <v>8992.0399999999991</v>
      </c>
      <c r="Y41" s="52">
        <v>12943.970000000001</v>
      </c>
      <c r="Z41" s="52">
        <v>4425.17</v>
      </c>
      <c r="AA41" s="78"/>
      <c r="AB41" s="52">
        <v>18347.480000000003</v>
      </c>
      <c r="AC41" s="52">
        <v>8896.130000000001</v>
      </c>
      <c r="AD41" s="52">
        <v>7584.420000000001</v>
      </c>
      <c r="AE41" s="52">
        <v>7874.7199999999993</v>
      </c>
      <c r="AF41" s="52">
        <v>12869.86</v>
      </c>
      <c r="AG41" s="52"/>
      <c r="AH41" s="19">
        <f t="shared" si="1"/>
        <v>306765.00999999995</v>
      </c>
      <c r="AI41" s="2"/>
      <c r="AJ41" s="12"/>
    </row>
    <row r="42" spans="1:36" ht="14.25" customHeight="1">
      <c r="A42" s="21" t="s">
        <v>82</v>
      </c>
      <c r="B42" s="26" t="s">
        <v>81</v>
      </c>
      <c r="C42" s="52"/>
      <c r="D42" s="52"/>
      <c r="E42" s="52"/>
      <c r="F42" s="78"/>
      <c r="G42" s="52"/>
      <c r="H42" s="52">
        <v>20378.53</v>
      </c>
      <c r="I42" s="52">
        <v>12822.029999999999</v>
      </c>
      <c r="J42" s="52"/>
      <c r="K42" s="52"/>
      <c r="L42" s="52">
        <v>58757.219999999994</v>
      </c>
      <c r="M42" s="78"/>
      <c r="N42" s="52"/>
      <c r="O42" s="52"/>
      <c r="P42" s="52"/>
      <c r="Q42" s="52"/>
      <c r="R42" s="52"/>
      <c r="S42" s="52"/>
      <c r="T42" s="78"/>
      <c r="U42" s="52"/>
      <c r="V42" s="52"/>
      <c r="W42" s="52"/>
      <c r="X42" s="52"/>
      <c r="Y42" s="52"/>
      <c r="Z42" s="52"/>
      <c r="AA42" s="78"/>
      <c r="AB42" s="52"/>
      <c r="AC42" s="52"/>
      <c r="AD42" s="52"/>
      <c r="AE42" s="52"/>
      <c r="AF42" s="52"/>
      <c r="AG42" s="52"/>
      <c r="AH42" s="19">
        <f t="shared" si="1"/>
        <v>91957.78</v>
      </c>
      <c r="AI42" s="2"/>
      <c r="AJ42" s="12"/>
    </row>
    <row r="43" spans="1:36" ht="14.25" customHeight="1">
      <c r="A43" s="21" t="s">
        <v>136</v>
      </c>
      <c r="B43" s="26" t="s">
        <v>138</v>
      </c>
      <c r="C43" s="52"/>
      <c r="D43" s="52">
        <v>31534.71</v>
      </c>
      <c r="E43" s="52">
        <v>5233.8399999999992</v>
      </c>
      <c r="F43" s="78"/>
      <c r="G43" s="52">
        <v>19203.550000000003</v>
      </c>
      <c r="H43" s="52"/>
      <c r="I43" s="52">
        <v>12951.720000000001</v>
      </c>
      <c r="J43" s="52">
        <v>13627.680000000002</v>
      </c>
      <c r="K43" s="52">
        <v>19257.54</v>
      </c>
      <c r="L43" s="52">
        <v>13028.740000000002</v>
      </c>
      <c r="M43" s="78"/>
      <c r="N43" s="52">
        <v>22142.129999999997</v>
      </c>
      <c r="O43" s="52">
        <v>13621.19</v>
      </c>
      <c r="P43" s="52">
        <v>22958.3</v>
      </c>
      <c r="Q43" s="52"/>
      <c r="R43" s="52">
        <v>24957.410000000003</v>
      </c>
      <c r="S43" s="52">
        <v>9378.0500000000011</v>
      </c>
      <c r="T43" s="78"/>
      <c r="U43" s="52">
        <v>21552.689999999995</v>
      </c>
      <c r="V43" s="52">
        <v>11160.179999999998</v>
      </c>
      <c r="W43" s="52">
        <v>7017.29</v>
      </c>
      <c r="X43" s="52">
        <v>15916.789999999997</v>
      </c>
      <c r="Y43" s="52">
        <v>17548.060000000001</v>
      </c>
      <c r="Z43" s="52">
        <v>11938.87</v>
      </c>
      <c r="AA43" s="78"/>
      <c r="AB43" s="52">
        <v>49185.200000000012</v>
      </c>
      <c r="AC43" s="52">
        <v>19505.629999999994</v>
      </c>
      <c r="AD43" s="52">
        <v>55184.840000000011</v>
      </c>
      <c r="AE43" s="52">
        <v>7317.7</v>
      </c>
      <c r="AF43" s="52">
        <v>16822.59</v>
      </c>
      <c r="AG43" s="52"/>
      <c r="AH43" s="19">
        <f t="shared" si="1"/>
        <v>441044.70000000007</v>
      </c>
      <c r="AI43" s="2"/>
      <c r="AJ43" s="12"/>
    </row>
    <row r="44" spans="1:36" ht="14.25" customHeight="1">
      <c r="A44" s="21" t="s">
        <v>332</v>
      </c>
      <c r="B44" s="15" t="s">
        <v>328</v>
      </c>
      <c r="C44" s="52">
        <v>19198.07</v>
      </c>
      <c r="D44" s="52">
        <v>12762.320000000002</v>
      </c>
      <c r="E44" s="52">
        <v>6617.46</v>
      </c>
      <c r="F44" s="78"/>
      <c r="G44" s="52">
        <v>17863.929999999997</v>
      </c>
      <c r="H44" s="52">
        <v>4404.5</v>
      </c>
      <c r="I44" s="52">
        <v>500</v>
      </c>
      <c r="J44" s="52">
        <v>28394.520000000004</v>
      </c>
      <c r="K44" s="52"/>
      <c r="L44" s="52">
        <v>18109.189999999999</v>
      </c>
      <c r="M44" s="78"/>
      <c r="N44" s="52">
        <v>31491.450000000004</v>
      </c>
      <c r="O44" s="52">
        <v>8653.11</v>
      </c>
      <c r="P44" s="52">
        <v>18685.239999999998</v>
      </c>
      <c r="Q44" s="52">
        <v>38958.35</v>
      </c>
      <c r="R44" s="52">
        <v>15556.179999999998</v>
      </c>
      <c r="S44" s="52">
        <v>20653.810000000009</v>
      </c>
      <c r="T44" s="78"/>
      <c r="U44" s="52">
        <v>18070.829999999998</v>
      </c>
      <c r="V44" s="52">
        <v>15741.120000000003</v>
      </c>
      <c r="W44" s="52">
        <v>18704.53</v>
      </c>
      <c r="X44" s="52">
        <v>13817.689999999997</v>
      </c>
      <c r="Y44" s="52">
        <v>22396.140000000003</v>
      </c>
      <c r="Z44" s="52">
        <v>11988.66</v>
      </c>
      <c r="AA44" s="78"/>
      <c r="AB44" s="52">
        <v>8712.36</v>
      </c>
      <c r="AC44" s="52">
        <v>8994.06</v>
      </c>
      <c r="AD44" s="52">
        <v>6868.2199999999993</v>
      </c>
      <c r="AE44" s="52">
        <v>7944.35</v>
      </c>
      <c r="AF44" s="52">
        <v>9471.59</v>
      </c>
      <c r="AG44" s="52"/>
      <c r="AH44" s="19">
        <f t="shared" si="1"/>
        <v>384557.67999999993</v>
      </c>
      <c r="AI44" s="2"/>
      <c r="AJ44" s="12"/>
    </row>
    <row r="45" spans="1:36" ht="14.25" customHeight="1">
      <c r="A45" s="21" t="s">
        <v>146</v>
      </c>
      <c r="B45" s="15" t="s">
        <v>143</v>
      </c>
      <c r="C45" s="52"/>
      <c r="D45" s="52"/>
      <c r="E45" s="52"/>
      <c r="F45" s="78"/>
      <c r="G45" s="52"/>
      <c r="H45" s="52"/>
      <c r="I45" s="52"/>
      <c r="J45" s="52"/>
      <c r="K45" s="52"/>
      <c r="L45" s="52"/>
      <c r="M45" s="78"/>
      <c r="N45" s="52"/>
      <c r="O45" s="52"/>
      <c r="P45" s="52"/>
      <c r="Q45" s="52"/>
      <c r="R45" s="52"/>
      <c r="S45" s="52"/>
      <c r="T45" s="78"/>
      <c r="U45" s="52"/>
      <c r="V45" s="52"/>
      <c r="W45" s="52"/>
      <c r="X45" s="52"/>
      <c r="Y45" s="52"/>
      <c r="Z45" s="52"/>
      <c r="AA45" s="78"/>
      <c r="AB45" s="52"/>
      <c r="AC45" s="52"/>
      <c r="AD45" s="52"/>
      <c r="AE45" s="52"/>
      <c r="AF45" s="52"/>
      <c r="AG45" s="52"/>
      <c r="AH45" s="19">
        <f t="shared" si="1"/>
        <v>0</v>
      </c>
      <c r="AI45" s="2"/>
      <c r="AJ45" s="12"/>
    </row>
    <row r="46" spans="1:36" ht="14.25" customHeight="1">
      <c r="A46" s="21" t="s">
        <v>105</v>
      </c>
      <c r="B46" s="15" t="s">
        <v>33</v>
      </c>
      <c r="C46" s="52">
        <v>23688.11</v>
      </c>
      <c r="D46" s="52">
        <v>35926</v>
      </c>
      <c r="E46" s="52">
        <v>8498.6899999999987</v>
      </c>
      <c r="F46" s="78"/>
      <c r="G46" s="52"/>
      <c r="H46" s="52"/>
      <c r="I46" s="52"/>
      <c r="J46" s="52"/>
      <c r="K46" s="52"/>
      <c r="L46" s="52"/>
      <c r="M46" s="78"/>
      <c r="N46" s="52"/>
      <c r="O46" s="52"/>
      <c r="P46" s="52"/>
      <c r="Q46" s="52"/>
      <c r="R46" s="52"/>
      <c r="S46" s="52"/>
      <c r="T46" s="78"/>
      <c r="U46" s="52"/>
      <c r="V46" s="52"/>
      <c r="W46" s="52"/>
      <c r="X46" s="52"/>
      <c r="Y46" s="52"/>
      <c r="Z46" s="52"/>
      <c r="AA46" s="78"/>
      <c r="AB46" s="52"/>
      <c r="AC46" s="52"/>
      <c r="AD46" s="52"/>
      <c r="AE46" s="52"/>
      <c r="AF46" s="52"/>
      <c r="AG46" s="52"/>
      <c r="AH46" s="19">
        <f t="shared" si="1"/>
        <v>68112.800000000003</v>
      </c>
      <c r="AI46" s="2"/>
      <c r="AJ46" s="12"/>
    </row>
    <row r="47" spans="1:36" ht="14.25" customHeight="1">
      <c r="A47" s="21" t="s">
        <v>293</v>
      </c>
      <c r="B47" s="15" t="s">
        <v>289</v>
      </c>
      <c r="C47" s="52"/>
      <c r="D47" s="52"/>
      <c r="E47" s="52"/>
      <c r="F47" s="78"/>
      <c r="G47" s="52"/>
      <c r="H47" s="52"/>
      <c r="I47" s="52"/>
      <c r="J47" s="52"/>
      <c r="K47" s="52"/>
      <c r="L47" s="52"/>
      <c r="M47" s="78"/>
      <c r="N47" s="52"/>
      <c r="O47" s="52"/>
      <c r="P47" s="52"/>
      <c r="Q47" s="52"/>
      <c r="R47" s="52"/>
      <c r="S47" s="52"/>
      <c r="T47" s="78"/>
      <c r="U47" s="52"/>
      <c r="V47" s="52"/>
      <c r="W47" s="52"/>
      <c r="X47" s="52"/>
      <c r="Y47" s="52"/>
      <c r="Z47" s="52"/>
      <c r="AA47" s="78"/>
      <c r="AB47" s="52"/>
      <c r="AC47" s="52"/>
      <c r="AD47" s="52"/>
      <c r="AE47" s="52"/>
      <c r="AF47" s="52"/>
      <c r="AG47" s="52"/>
      <c r="AH47" s="19">
        <f t="shared" si="1"/>
        <v>0</v>
      </c>
      <c r="AI47" s="2"/>
      <c r="AJ47" s="12"/>
    </row>
    <row r="48" spans="1:36" ht="14.25" customHeight="1">
      <c r="A48" s="21" t="s">
        <v>137</v>
      </c>
      <c r="B48" s="26" t="s">
        <v>135</v>
      </c>
      <c r="C48" s="52">
        <v>10621.21</v>
      </c>
      <c r="D48" s="52">
        <v>15142.490000000002</v>
      </c>
      <c r="E48" s="52">
        <v>15429.96</v>
      </c>
      <c r="F48" s="78"/>
      <c r="G48" s="52">
        <v>11832.89</v>
      </c>
      <c r="H48" s="52">
        <v>13234.730000000001</v>
      </c>
      <c r="I48" s="52">
        <v>3620.35</v>
      </c>
      <c r="J48" s="52">
        <v>29481.690000000002</v>
      </c>
      <c r="K48" s="52"/>
      <c r="L48" s="52">
        <v>16909.16</v>
      </c>
      <c r="M48" s="78"/>
      <c r="N48" s="52">
        <v>36410.61</v>
      </c>
      <c r="O48" s="52">
        <v>39780.100000000006</v>
      </c>
      <c r="P48" s="52">
        <v>17836.64</v>
      </c>
      <c r="Q48" s="52">
        <v>17127.400000000001</v>
      </c>
      <c r="R48" s="52">
        <v>24855.37</v>
      </c>
      <c r="S48" s="52">
        <v>5299.1299999999992</v>
      </c>
      <c r="T48" s="78"/>
      <c r="U48" s="52">
        <v>68339.83</v>
      </c>
      <c r="V48" s="52">
        <v>24666.930000000004</v>
      </c>
      <c r="W48" s="52">
        <v>8545.34</v>
      </c>
      <c r="X48" s="52">
        <v>8696.23</v>
      </c>
      <c r="Y48" s="52">
        <v>9136.94</v>
      </c>
      <c r="Z48" s="52">
        <v>9730.07</v>
      </c>
      <c r="AA48" s="78"/>
      <c r="AB48" s="52">
        <v>14455</v>
      </c>
      <c r="AC48" s="52"/>
      <c r="AD48" s="52">
        <v>20066.170000000006</v>
      </c>
      <c r="AE48" s="52">
        <v>31720.25</v>
      </c>
      <c r="AF48" s="52">
        <v>15013.619999999999</v>
      </c>
      <c r="AG48" s="52"/>
      <c r="AH48" s="19">
        <f t="shared" si="1"/>
        <v>467952.11</v>
      </c>
      <c r="AI48" s="2"/>
      <c r="AJ48" s="12"/>
    </row>
    <row r="49" spans="1:36" ht="14.25" customHeight="1">
      <c r="A49" s="21" t="s">
        <v>274</v>
      </c>
      <c r="B49" s="46" t="s">
        <v>139</v>
      </c>
      <c r="C49" s="52">
        <v>19125.819999999996</v>
      </c>
      <c r="D49" s="52">
        <v>11845.7</v>
      </c>
      <c r="E49" s="52">
        <v>5700.68</v>
      </c>
      <c r="F49" s="78"/>
      <c r="G49" s="52">
        <v>14675.539999999997</v>
      </c>
      <c r="H49" s="52">
        <v>479.28</v>
      </c>
      <c r="I49" s="52">
        <v>26223.600000000006</v>
      </c>
      <c r="J49" s="52">
        <v>18191.469999999998</v>
      </c>
      <c r="K49" s="52">
        <v>207.16</v>
      </c>
      <c r="L49" s="52">
        <v>14665.32</v>
      </c>
      <c r="M49" s="78"/>
      <c r="N49" s="52">
        <v>6929.08</v>
      </c>
      <c r="O49" s="52">
        <v>15135.880000000005</v>
      </c>
      <c r="P49" s="52">
        <v>5639.2800000000007</v>
      </c>
      <c r="Q49" s="52">
        <v>4088.8199999999997</v>
      </c>
      <c r="R49" s="52">
        <v>7941.81</v>
      </c>
      <c r="S49" s="52">
        <v>6983.51</v>
      </c>
      <c r="T49" s="78"/>
      <c r="U49" s="52">
        <v>13639.539999999999</v>
      </c>
      <c r="V49" s="52">
        <v>10213.660000000002</v>
      </c>
      <c r="W49" s="52">
        <v>5671.3600000000006</v>
      </c>
      <c r="X49" s="52">
        <v>6616.75</v>
      </c>
      <c r="Y49" s="52">
        <v>3838.9299999999994</v>
      </c>
      <c r="Z49" s="52">
        <v>5217.05</v>
      </c>
      <c r="AA49" s="78"/>
      <c r="AB49" s="52">
        <v>21102.819999999996</v>
      </c>
      <c r="AC49" s="52">
        <v>19372.359999999993</v>
      </c>
      <c r="AD49" s="52">
        <v>5519.98</v>
      </c>
      <c r="AE49" s="52">
        <v>16111.56</v>
      </c>
      <c r="AF49" s="52">
        <v>11721.19</v>
      </c>
      <c r="AG49" s="52"/>
      <c r="AH49" s="19">
        <f t="shared" si="1"/>
        <v>276858.15000000008</v>
      </c>
      <c r="AI49" s="2"/>
      <c r="AJ49" s="12"/>
    </row>
    <row r="50" spans="1:36" ht="14.25" customHeight="1">
      <c r="A50" s="21" t="s">
        <v>443</v>
      </c>
      <c r="B50" s="15" t="s">
        <v>283</v>
      </c>
      <c r="C50" s="52">
        <v>11585.45</v>
      </c>
      <c r="D50" s="52">
        <v>14074.429999999997</v>
      </c>
      <c r="E50" s="52">
        <v>2580.2400000000002</v>
      </c>
      <c r="F50" s="78"/>
      <c r="G50" s="52">
        <v>484.85</v>
      </c>
      <c r="H50" s="52">
        <v>100.82</v>
      </c>
      <c r="I50" s="52">
        <v>472.85999999999996</v>
      </c>
      <c r="J50" s="52">
        <v>401.48</v>
      </c>
      <c r="K50" s="52">
        <v>593.66999999999996</v>
      </c>
      <c r="L50" s="52">
        <v>13354.580000000002</v>
      </c>
      <c r="M50" s="78"/>
      <c r="N50" s="52">
        <v>6637.0900000000011</v>
      </c>
      <c r="O50" s="52">
        <v>2842.2799999999997</v>
      </c>
      <c r="P50" s="52">
        <v>2830.46</v>
      </c>
      <c r="Q50" s="52">
        <v>7702.81</v>
      </c>
      <c r="R50" s="52"/>
      <c r="S50" s="52">
        <v>11220.359999999997</v>
      </c>
      <c r="T50" s="78"/>
      <c r="U50" s="52">
        <v>295.38</v>
      </c>
      <c r="V50" s="52">
        <v>444.24</v>
      </c>
      <c r="W50" s="52"/>
      <c r="X50" s="52">
        <v>298.14999999999998</v>
      </c>
      <c r="Y50" s="52">
        <v>495.31000000000006</v>
      </c>
      <c r="Z50" s="52">
        <v>10252.010000000002</v>
      </c>
      <c r="AA50" s="78"/>
      <c r="AB50" s="52">
        <v>103.52</v>
      </c>
      <c r="AC50" s="52">
        <v>99.43</v>
      </c>
      <c r="AD50" s="52">
        <v>911.63000000000011</v>
      </c>
      <c r="AE50" s="52">
        <v>934.20999999999992</v>
      </c>
      <c r="AF50" s="52">
        <v>298.64999999999998</v>
      </c>
      <c r="AG50" s="52"/>
      <c r="AH50" s="19">
        <f t="shared" si="1"/>
        <v>89013.91</v>
      </c>
      <c r="AI50" s="2"/>
      <c r="AJ50" s="12"/>
    </row>
    <row r="51" spans="1:36" ht="14.25" customHeight="1">
      <c r="A51" s="21" t="s">
        <v>110</v>
      </c>
      <c r="B51" s="43" t="s">
        <v>109</v>
      </c>
      <c r="C51" s="52"/>
      <c r="D51" s="52"/>
      <c r="E51" s="52"/>
      <c r="F51" s="78"/>
      <c r="G51" s="52"/>
      <c r="H51" s="52"/>
      <c r="I51" s="52"/>
      <c r="J51" s="52"/>
      <c r="K51" s="52"/>
      <c r="L51" s="52"/>
      <c r="M51" s="78"/>
      <c r="N51" s="52"/>
      <c r="O51" s="52"/>
      <c r="P51" s="52"/>
      <c r="Q51" s="52"/>
      <c r="R51" s="52"/>
      <c r="S51" s="52"/>
      <c r="T51" s="78"/>
      <c r="U51" s="52"/>
      <c r="V51" s="52"/>
      <c r="W51" s="52"/>
      <c r="X51" s="52"/>
      <c r="Y51" s="52"/>
      <c r="Z51" s="52"/>
      <c r="AA51" s="78"/>
      <c r="AB51" s="52"/>
      <c r="AC51" s="52"/>
      <c r="AD51" s="52"/>
      <c r="AE51" s="52"/>
      <c r="AF51" s="52"/>
      <c r="AG51" s="52"/>
      <c r="AH51" s="19">
        <f t="shared" si="1"/>
        <v>0</v>
      </c>
      <c r="AI51" s="2"/>
      <c r="AJ51" s="12"/>
    </row>
    <row r="52" spans="1:36" ht="14.25" customHeight="1">
      <c r="A52" s="21" t="s">
        <v>132</v>
      </c>
      <c r="B52" s="15" t="s">
        <v>129</v>
      </c>
      <c r="C52" s="52"/>
      <c r="D52" s="52"/>
      <c r="E52" s="52"/>
      <c r="F52" s="78"/>
      <c r="G52" s="52"/>
      <c r="H52" s="52"/>
      <c r="I52" s="52"/>
      <c r="J52" s="52"/>
      <c r="K52" s="52"/>
      <c r="L52" s="52"/>
      <c r="M52" s="78"/>
      <c r="N52" s="52"/>
      <c r="O52" s="52"/>
      <c r="P52" s="52"/>
      <c r="Q52" s="52"/>
      <c r="R52" s="52"/>
      <c r="S52" s="52"/>
      <c r="T52" s="78"/>
      <c r="U52" s="52"/>
      <c r="V52" s="52"/>
      <c r="W52" s="52"/>
      <c r="X52" s="52"/>
      <c r="Y52" s="52"/>
      <c r="Z52" s="52"/>
      <c r="AA52" s="78"/>
      <c r="AB52" s="52"/>
      <c r="AC52" s="52"/>
      <c r="AD52" s="52"/>
      <c r="AE52" s="52"/>
      <c r="AF52" s="52"/>
      <c r="AG52" s="52"/>
      <c r="AH52" s="19">
        <f t="shared" si="1"/>
        <v>0</v>
      </c>
      <c r="AI52" s="2"/>
      <c r="AJ52" s="12"/>
    </row>
    <row r="53" spans="1:36" ht="14.25" customHeight="1">
      <c r="A53" s="21" t="s">
        <v>266</v>
      </c>
      <c r="B53" s="15" t="s">
        <v>264</v>
      </c>
      <c r="C53" s="52">
        <v>16942.019999999997</v>
      </c>
      <c r="D53" s="52">
        <v>13023.089999999998</v>
      </c>
      <c r="E53" s="52">
        <v>11574.869999999999</v>
      </c>
      <c r="F53" s="78"/>
      <c r="G53" s="52">
        <v>9271.41</v>
      </c>
      <c r="H53" s="52">
        <v>12165.140000000001</v>
      </c>
      <c r="I53" s="52">
        <v>5019.03</v>
      </c>
      <c r="J53" s="52">
        <v>7644.86</v>
      </c>
      <c r="K53" s="52">
        <v>7823.87</v>
      </c>
      <c r="L53" s="52">
        <v>28626.42</v>
      </c>
      <c r="M53" s="78"/>
      <c r="N53" s="52">
        <v>17469.21</v>
      </c>
      <c r="O53" s="52">
        <v>11363.670000000002</v>
      </c>
      <c r="P53" s="52">
        <v>3586.73</v>
      </c>
      <c r="Q53" s="52"/>
      <c r="R53" s="52">
        <v>9061.65</v>
      </c>
      <c r="S53" s="52">
        <v>8565.2999999999993</v>
      </c>
      <c r="T53" s="78"/>
      <c r="U53" s="52">
        <v>18783.009999999998</v>
      </c>
      <c r="V53" s="52">
        <v>31626.209999999995</v>
      </c>
      <c r="W53" s="52">
        <v>21230.46</v>
      </c>
      <c r="X53" s="52">
        <v>7623.6599999999989</v>
      </c>
      <c r="Y53" s="52">
        <v>7584.619999999999</v>
      </c>
      <c r="Z53" s="52">
        <v>7581.5800000000008</v>
      </c>
      <c r="AA53" s="78"/>
      <c r="AB53" s="52">
        <v>6129.5199999999995</v>
      </c>
      <c r="AC53" s="52">
        <v>3309.1</v>
      </c>
      <c r="AD53" s="52">
        <v>15661.289999999999</v>
      </c>
      <c r="AE53" s="52">
        <v>6381.9800000000005</v>
      </c>
      <c r="AF53" s="52">
        <v>15026.150000000001</v>
      </c>
      <c r="AG53" s="52"/>
      <c r="AH53" s="19">
        <f t="shared" si="1"/>
        <v>303074.84999999992</v>
      </c>
      <c r="AI53" s="2"/>
      <c r="AJ53" s="12"/>
    </row>
    <row r="54" spans="1:36" ht="14.25" customHeight="1">
      <c r="A54" s="21" t="s">
        <v>280</v>
      </c>
      <c r="B54" s="15" t="s">
        <v>262</v>
      </c>
      <c r="C54" s="52"/>
      <c r="D54" s="52"/>
      <c r="E54" s="52"/>
      <c r="F54" s="78"/>
      <c r="G54" s="52"/>
      <c r="H54" s="52"/>
      <c r="I54" s="52"/>
      <c r="J54" s="52"/>
      <c r="K54" s="52"/>
      <c r="L54" s="52"/>
      <c r="M54" s="78"/>
      <c r="N54" s="52"/>
      <c r="O54" s="52"/>
      <c r="P54" s="52"/>
      <c r="Q54" s="52"/>
      <c r="R54" s="52"/>
      <c r="S54" s="52"/>
      <c r="T54" s="78"/>
      <c r="U54" s="52"/>
      <c r="V54" s="52"/>
      <c r="W54" s="52"/>
      <c r="X54" s="52"/>
      <c r="Y54" s="52"/>
      <c r="Z54" s="52"/>
      <c r="AA54" s="78"/>
      <c r="AB54" s="52"/>
      <c r="AC54" s="52"/>
      <c r="AD54" s="52"/>
      <c r="AE54" s="52"/>
      <c r="AF54" s="52"/>
      <c r="AG54" s="52"/>
      <c r="AH54" s="19">
        <f t="shared" si="1"/>
        <v>0</v>
      </c>
      <c r="AI54" s="2"/>
      <c r="AJ54" s="12"/>
    </row>
    <row r="55" spans="1:36" ht="14.25" customHeight="1">
      <c r="A55" s="21" t="s">
        <v>225</v>
      </c>
      <c r="B55" s="46" t="s">
        <v>224</v>
      </c>
      <c r="C55" s="52">
        <v>12321.189999999999</v>
      </c>
      <c r="D55" s="52"/>
      <c r="E55" s="52">
        <v>22455.850000000002</v>
      </c>
      <c r="F55" s="78"/>
      <c r="G55" s="52">
        <v>120.73</v>
      </c>
      <c r="H55" s="52">
        <v>33801.620000000003</v>
      </c>
      <c r="I55" s="52">
        <v>13081.98</v>
      </c>
      <c r="J55" s="52">
        <v>9055.56</v>
      </c>
      <c r="K55" s="52">
        <v>10232.33</v>
      </c>
      <c r="L55" s="52">
        <v>36037.08</v>
      </c>
      <c r="M55" s="78"/>
      <c r="N55" s="52">
        <v>355.85</v>
      </c>
      <c r="O55" s="52"/>
      <c r="P55" s="52">
        <v>13683.85</v>
      </c>
      <c r="Q55" s="52">
        <v>7567.9299999999994</v>
      </c>
      <c r="R55" s="52">
        <v>27426.350000000002</v>
      </c>
      <c r="S55" s="52"/>
      <c r="T55" s="78"/>
      <c r="U55" s="52">
        <v>9872.17</v>
      </c>
      <c r="V55" s="52">
        <v>44000.43</v>
      </c>
      <c r="W55" s="52"/>
      <c r="X55" s="52">
        <v>4915.0300000000007</v>
      </c>
      <c r="Y55" s="52"/>
      <c r="Z55" s="52">
        <v>7718.4</v>
      </c>
      <c r="AA55" s="78"/>
      <c r="AB55" s="52"/>
      <c r="AC55" s="52">
        <v>33018.619999999995</v>
      </c>
      <c r="AD55" s="52">
        <v>1588.3</v>
      </c>
      <c r="AE55" s="52">
        <v>16371.63</v>
      </c>
      <c r="AF55" s="52">
        <v>22679.139999999996</v>
      </c>
      <c r="AG55" s="52"/>
      <c r="AH55" s="19">
        <f t="shared" si="1"/>
        <v>326304.04000000004</v>
      </c>
      <c r="AI55" s="2"/>
      <c r="AJ55" s="12"/>
    </row>
    <row r="56" spans="1:36" ht="14.25" customHeight="1">
      <c r="A56" s="21" t="s">
        <v>13</v>
      </c>
      <c r="B56" s="15" t="s">
        <v>34</v>
      </c>
      <c r="C56" s="52">
        <v>16383.250000000002</v>
      </c>
      <c r="D56" s="52">
        <v>17600.359999999997</v>
      </c>
      <c r="E56" s="52">
        <v>17604.61</v>
      </c>
      <c r="F56" s="78"/>
      <c r="G56" s="52">
        <v>15530.72</v>
      </c>
      <c r="H56" s="52">
        <v>12309.4</v>
      </c>
      <c r="I56" s="52">
        <v>175893.12</v>
      </c>
      <c r="J56" s="52">
        <v>24933.5</v>
      </c>
      <c r="K56" s="52">
        <v>28959.279999999999</v>
      </c>
      <c r="L56" s="52">
        <v>21241.280000000006</v>
      </c>
      <c r="M56" s="78"/>
      <c r="N56" s="52"/>
      <c r="O56" s="52">
        <v>29104.700000000004</v>
      </c>
      <c r="P56" s="52">
        <v>17761.350000000002</v>
      </c>
      <c r="Q56" s="52">
        <v>5714.15</v>
      </c>
      <c r="R56" s="52">
        <v>12487.34</v>
      </c>
      <c r="S56" s="52"/>
      <c r="T56" s="78"/>
      <c r="U56" s="52">
        <v>18508.690000000002</v>
      </c>
      <c r="V56" s="52">
        <v>25946.990000000009</v>
      </c>
      <c r="W56" s="52">
        <v>31397.399999999994</v>
      </c>
      <c r="X56" s="52">
        <v>15847.93</v>
      </c>
      <c r="Y56" s="52">
        <v>6819.2</v>
      </c>
      <c r="Z56" s="52">
        <v>2317.2800000000002</v>
      </c>
      <c r="AA56" s="78"/>
      <c r="AB56" s="52"/>
      <c r="AC56" s="52">
        <v>13698.23</v>
      </c>
      <c r="AD56" s="52">
        <v>6522.82</v>
      </c>
      <c r="AE56" s="52">
        <v>7230.1600000000008</v>
      </c>
      <c r="AF56" s="52">
        <v>10759.88</v>
      </c>
      <c r="AG56" s="52"/>
      <c r="AH56" s="19">
        <f t="shared" si="1"/>
        <v>534571.64</v>
      </c>
      <c r="AI56" s="2"/>
      <c r="AJ56" s="12"/>
    </row>
    <row r="57" spans="1:36" ht="14.25" customHeight="1">
      <c r="A57" s="21" t="s">
        <v>354</v>
      </c>
      <c r="B57" s="15" t="s">
        <v>350</v>
      </c>
      <c r="C57" s="52"/>
      <c r="D57" s="52"/>
      <c r="E57" s="52"/>
      <c r="F57" s="78"/>
      <c r="G57" s="52"/>
      <c r="H57" s="52"/>
      <c r="I57" s="52"/>
      <c r="J57" s="52"/>
      <c r="K57" s="52"/>
      <c r="L57" s="52"/>
      <c r="M57" s="78"/>
      <c r="N57" s="52"/>
      <c r="O57" s="52"/>
      <c r="P57" s="52"/>
      <c r="Q57" s="52"/>
      <c r="R57" s="52"/>
      <c r="S57" s="52"/>
      <c r="T57" s="78"/>
      <c r="U57" s="52"/>
      <c r="V57" s="52"/>
      <c r="W57" s="52"/>
      <c r="X57" s="52"/>
      <c r="Y57" s="52"/>
      <c r="Z57" s="52"/>
      <c r="AA57" s="78"/>
      <c r="AB57" s="52"/>
      <c r="AC57" s="52"/>
      <c r="AD57" s="52"/>
      <c r="AE57" s="52"/>
      <c r="AF57" s="52"/>
      <c r="AG57" s="52"/>
      <c r="AH57" s="19">
        <f t="shared" si="1"/>
        <v>0</v>
      </c>
      <c r="AI57" s="2"/>
      <c r="AJ57" s="12"/>
    </row>
    <row r="58" spans="1:36" ht="14.25" customHeight="1">
      <c r="A58" s="21" t="s">
        <v>309</v>
      </c>
      <c r="B58" s="15" t="s">
        <v>306</v>
      </c>
      <c r="C58" s="52"/>
      <c r="D58" s="52"/>
      <c r="E58" s="52"/>
      <c r="F58" s="78"/>
      <c r="G58" s="52"/>
      <c r="H58" s="52"/>
      <c r="I58" s="52"/>
      <c r="J58" s="52"/>
      <c r="K58" s="52"/>
      <c r="L58" s="52"/>
      <c r="M58" s="78"/>
      <c r="N58" s="52"/>
      <c r="O58" s="52"/>
      <c r="P58" s="52"/>
      <c r="Q58" s="52"/>
      <c r="R58" s="52"/>
      <c r="S58" s="52"/>
      <c r="T58" s="78"/>
      <c r="U58" s="52"/>
      <c r="V58" s="52"/>
      <c r="W58" s="52"/>
      <c r="X58" s="52"/>
      <c r="Y58" s="52"/>
      <c r="Z58" s="52"/>
      <c r="AA58" s="78"/>
      <c r="AB58" s="52"/>
      <c r="AC58" s="52"/>
      <c r="AD58" s="52"/>
      <c r="AE58" s="52"/>
      <c r="AF58" s="52"/>
      <c r="AG58" s="52"/>
      <c r="AH58" s="19">
        <f t="shared" si="1"/>
        <v>0</v>
      </c>
      <c r="AI58" s="2"/>
      <c r="AJ58" s="12"/>
    </row>
    <row r="59" spans="1:36" ht="14.25" customHeight="1">
      <c r="A59" s="21" t="s">
        <v>222</v>
      </c>
      <c r="B59" s="15" t="s">
        <v>218</v>
      </c>
      <c r="C59" s="52">
        <v>1315.9</v>
      </c>
      <c r="D59" s="52">
        <v>1938.1</v>
      </c>
      <c r="E59" s="52">
        <v>6357.9400000000005</v>
      </c>
      <c r="F59" s="78"/>
      <c r="G59" s="52"/>
      <c r="H59" s="52">
        <v>19104.429999999997</v>
      </c>
      <c r="I59" s="52">
        <v>1412.68</v>
      </c>
      <c r="J59" s="52">
        <v>1298.6599999999999</v>
      </c>
      <c r="K59" s="52">
        <v>11988.31</v>
      </c>
      <c r="L59" s="52"/>
      <c r="M59" s="78"/>
      <c r="N59" s="52"/>
      <c r="O59" s="52">
        <v>11810.240000000002</v>
      </c>
      <c r="P59" s="52"/>
      <c r="Q59" s="52">
        <v>6521.2699999999995</v>
      </c>
      <c r="R59" s="52">
        <v>3169.9300000000003</v>
      </c>
      <c r="S59" s="52"/>
      <c r="T59" s="78"/>
      <c r="U59" s="52">
        <v>2962.7799999999997</v>
      </c>
      <c r="V59" s="52"/>
      <c r="W59" s="52"/>
      <c r="X59" s="52">
        <v>44230.27</v>
      </c>
      <c r="Y59" s="52"/>
      <c r="Z59" s="52"/>
      <c r="AA59" s="78"/>
      <c r="AB59" s="52">
        <v>1630.38</v>
      </c>
      <c r="AC59" s="52">
        <v>9714.9500000000007</v>
      </c>
      <c r="AD59" s="52">
        <v>5030.93</v>
      </c>
      <c r="AE59" s="52">
        <v>15678.729999999998</v>
      </c>
      <c r="AF59" s="52">
        <v>4918.2599999999993</v>
      </c>
      <c r="AG59" s="52"/>
      <c r="AH59" s="19">
        <f t="shared" si="1"/>
        <v>149083.76</v>
      </c>
      <c r="AI59" s="2"/>
      <c r="AJ59" s="12"/>
    </row>
    <row r="60" spans="1:36" ht="14.25" customHeight="1">
      <c r="A60" s="21" t="s">
        <v>223</v>
      </c>
      <c r="B60" s="46" t="s">
        <v>219</v>
      </c>
      <c r="C60" s="52">
        <v>16216.229999999998</v>
      </c>
      <c r="D60" s="52">
        <v>6713.1799999999994</v>
      </c>
      <c r="E60" s="52">
        <v>3894.29</v>
      </c>
      <c r="F60" s="78"/>
      <c r="G60" s="52"/>
      <c r="H60" s="52">
        <v>10448.51</v>
      </c>
      <c r="I60" s="52">
        <v>4574.1200000000008</v>
      </c>
      <c r="J60" s="52">
        <v>14876.279999999999</v>
      </c>
      <c r="K60" s="52">
        <v>9393.6200000000008</v>
      </c>
      <c r="L60" s="52">
        <v>10787.38</v>
      </c>
      <c r="M60" s="78"/>
      <c r="N60" s="52">
        <v>12150.66</v>
      </c>
      <c r="O60" s="52">
        <v>2942.7200000000003</v>
      </c>
      <c r="P60" s="52">
        <v>7180.2400000000007</v>
      </c>
      <c r="Q60" s="52"/>
      <c r="R60" s="52">
        <v>15570.540000000005</v>
      </c>
      <c r="S60" s="52">
        <v>9387.75</v>
      </c>
      <c r="T60" s="78"/>
      <c r="U60" s="52">
        <v>19578.950000000004</v>
      </c>
      <c r="V60" s="52">
        <v>14897.75</v>
      </c>
      <c r="W60" s="52">
        <v>14707.59</v>
      </c>
      <c r="X60" s="52">
        <v>17270.380000000005</v>
      </c>
      <c r="Y60" s="52">
        <v>4255.26</v>
      </c>
      <c r="Z60" s="52">
        <v>4030.3300000000004</v>
      </c>
      <c r="AA60" s="78"/>
      <c r="AB60" s="52">
        <v>13267.57</v>
      </c>
      <c r="AC60" s="52">
        <v>11699.14</v>
      </c>
      <c r="AD60" s="52">
        <v>9336.2000000000007</v>
      </c>
      <c r="AE60" s="52">
        <v>8089.29</v>
      </c>
      <c r="AF60" s="52">
        <v>10051.960000000003</v>
      </c>
      <c r="AG60" s="52"/>
      <c r="AH60" s="19">
        <f t="shared" si="1"/>
        <v>251319.94000000006</v>
      </c>
      <c r="AI60" s="2"/>
      <c r="AJ60" s="12"/>
    </row>
    <row r="61" spans="1:36" ht="14.25" customHeight="1">
      <c r="A61" s="21" t="s">
        <v>265</v>
      </c>
      <c r="B61" s="15" t="s">
        <v>263</v>
      </c>
      <c r="C61" s="52"/>
      <c r="D61" s="52"/>
      <c r="E61" s="52"/>
      <c r="F61" s="78"/>
      <c r="G61" s="52"/>
      <c r="H61" s="52"/>
      <c r="I61" s="52"/>
      <c r="J61" s="52"/>
      <c r="K61" s="52"/>
      <c r="L61" s="52"/>
      <c r="M61" s="78"/>
      <c r="N61" s="52"/>
      <c r="O61" s="52"/>
      <c r="P61" s="52"/>
      <c r="Q61" s="52"/>
      <c r="R61" s="52"/>
      <c r="S61" s="52"/>
      <c r="T61" s="78"/>
      <c r="U61" s="52"/>
      <c r="V61" s="52"/>
      <c r="W61" s="52"/>
      <c r="X61" s="52"/>
      <c r="Y61" s="52"/>
      <c r="Z61" s="52"/>
      <c r="AA61" s="78"/>
      <c r="AB61" s="52"/>
      <c r="AC61" s="52"/>
      <c r="AD61" s="52"/>
      <c r="AE61" s="52"/>
      <c r="AF61" s="52"/>
      <c r="AG61" s="52"/>
      <c r="AH61" s="19">
        <f t="shared" si="1"/>
        <v>0</v>
      </c>
      <c r="AI61" s="2"/>
      <c r="AJ61" s="12"/>
    </row>
    <row r="62" spans="1:36" ht="14.25" customHeight="1">
      <c r="A62" s="21" t="s">
        <v>333</v>
      </c>
      <c r="B62" s="15" t="s">
        <v>329</v>
      </c>
      <c r="C62" s="52"/>
      <c r="D62" s="52"/>
      <c r="E62" s="52"/>
      <c r="F62" s="78"/>
      <c r="G62" s="52"/>
      <c r="H62" s="52"/>
      <c r="I62" s="52"/>
      <c r="J62" s="52"/>
      <c r="K62" s="52"/>
      <c r="L62" s="52"/>
      <c r="M62" s="78"/>
      <c r="N62" s="52"/>
      <c r="O62" s="52"/>
      <c r="P62" s="52"/>
      <c r="Q62" s="52"/>
      <c r="R62" s="52"/>
      <c r="S62" s="52"/>
      <c r="T62" s="78"/>
      <c r="U62" s="52"/>
      <c r="V62" s="52"/>
      <c r="W62" s="52"/>
      <c r="X62" s="52"/>
      <c r="Y62" s="52"/>
      <c r="Z62" s="52"/>
      <c r="AA62" s="78"/>
      <c r="AB62" s="52"/>
      <c r="AC62" s="52"/>
      <c r="AD62" s="52"/>
      <c r="AE62" s="52"/>
      <c r="AF62" s="52"/>
      <c r="AG62" s="52"/>
      <c r="AH62" s="19">
        <f t="shared" si="1"/>
        <v>0</v>
      </c>
      <c r="AI62" s="2"/>
      <c r="AJ62" s="12"/>
    </row>
    <row r="63" spans="1:36" ht="14.25" customHeight="1">
      <c r="A63" s="21" t="s">
        <v>294</v>
      </c>
      <c r="B63" s="15" t="s">
        <v>284</v>
      </c>
      <c r="C63" s="52"/>
      <c r="D63" s="52"/>
      <c r="E63" s="52"/>
      <c r="F63" s="78"/>
      <c r="G63" s="52"/>
      <c r="H63" s="52"/>
      <c r="I63" s="52"/>
      <c r="J63" s="52"/>
      <c r="K63" s="52"/>
      <c r="L63" s="52"/>
      <c r="M63" s="78"/>
      <c r="N63" s="52"/>
      <c r="O63" s="52"/>
      <c r="P63" s="52"/>
      <c r="Q63" s="52"/>
      <c r="R63" s="52"/>
      <c r="S63" s="52"/>
      <c r="T63" s="78"/>
      <c r="U63" s="52"/>
      <c r="V63" s="52"/>
      <c r="W63" s="52"/>
      <c r="X63" s="52"/>
      <c r="Y63" s="52"/>
      <c r="Z63" s="52"/>
      <c r="AA63" s="78"/>
      <c r="AB63" s="52"/>
      <c r="AC63" s="52"/>
      <c r="AD63" s="52"/>
      <c r="AE63" s="52"/>
      <c r="AF63" s="52"/>
      <c r="AG63" s="52"/>
      <c r="AH63" s="19">
        <f t="shared" si="1"/>
        <v>0</v>
      </c>
      <c r="AI63" s="2"/>
      <c r="AJ63" s="12"/>
    </row>
    <row r="64" spans="1:36" ht="14.25" customHeight="1">
      <c r="A64" s="21" t="s">
        <v>355</v>
      </c>
      <c r="B64" s="15" t="s">
        <v>352</v>
      </c>
      <c r="C64" s="52"/>
      <c r="D64" s="52">
        <v>554.78</v>
      </c>
      <c r="E64" s="52"/>
      <c r="F64" s="78"/>
      <c r="G64" s="52">
        <v>198.16</v>
      </c>
      <c r="H64" s="52">
        <v>400.9</v>
      </c>
      <c r="I64" s="52">
        <v>226.57000000000002</v>
      </c>
      <c r="J64" s="52">
        <v>253.37</v>
      </c>
      <c r="K64" s="52">
        <v>50.98</v>
      </c>
      <c r="L64" s="52"/>
      <c r="M64" s="78"/>
      <c r="N64" s="52">
        <v>785.22</v>
      </c>
      <c r="O64" s="52">
        <v>300.09000000000003</v>
      </c>
      <c r="P64" s="52">
        <v>72.180000000000007</v>
      </c>
      <c r="Q64" s="52">
        <v>735.7700000000001</v>
      </c>
      <c r="R64" s="52">
        <v>1669.9700000000003</v>
      </c>
      <c r="S64" s="52"/>
      <c r="T64" s="78"/>
      <c r="U64" s="52">
        <v>101.11</v>
      </c>
      <c r="V64" s="52"/>
      <c r="W64" s="52">
        <v>480.45</v>
      </c>
      <c r="X64" s="52">
        <v>471.81999999999994</v>
      </c>
      <c r="Y64" s="52">
        <v>599.83999999999992</v>
      </c>
      <c r="Z64" s="52"/>
      <c r="AA64" s="78"/>
      <c r="AB64" s="52">
        <v>223.39000000000001</v>
      </c>
      <c r="AC64" s="52">
        <v>541.56999999999994</v>
      </c>
      <c r="AD64" s="52">
        <v>172.11</v>
      </c>
      <c r="AE64" s="52"/>
      <c r="AF64" s="52">
        <v>150.47</v>
      </c>
      <c r="AG64" s="52"/>
      <c r="AH64" s="19">
        <f t="shared" si="1"/>
        <v>7988.7499999999991</v>
      </c>
      <c r="AI64" s="2"/>
      <c r="AJ64" s="12"/>
    </row>
    <row r="65" spans="1:36" ht="14.25" customHeight="1">
      <c r="A65" s="21" t="s">
        <v>14</v>
      </c>
      <c r="B65" s="15" t="s">
        <v>35</v>
      </c>
      <c r="C65" s="52">
        <v>35874.080000000002</v>
      </c>
      <c r="D65" s="52">
        <v>23142.609999999997</v>
      </c>
      <c r="E65" s="52">
        <v>26671.72</v>
      </c>
      <c r="F65" s="78"/>
      <c r="G65" s="52"/>
      <c r="H65" s="52">
        <v>47774.860000000008</v>
      </c>
      <c r="I65" s="52">
        <v>18308.809999999998</v>
      </c>
      <c r="J65" s="52"/>
      <c r="K65" s="52"/>
      <c r="L65" s="52"/>
      <c r="M65" s="78"/>
      <c r="N65" s="52">
        <v>14639.05</v>
      </c>
      <c r="O65" s="52">
        <v>23423.510000000002</v>
      </c>
      <c r="P65" s="52">
        <v>8034.94</v>
      </c>
      <c r="Q65" s="52">
        <v>13661.33</v>
      </c>
      <c r="R65" s="52">
        <v>53907.520000000004</v>
      </c>
      <c r="S65" s="52"/>
      <c r="T65" s="78"/>
      <c r="U65" s="52">
        <v>25315.97</v>
      </c>
      <c r="V65" s="52">
        <v>42281.200000000004</v>
      </c>
      <c r="W65" s="52"/>
      <c r="X65" s="52">
        <v>41960.92</v>
      </c>
      <c r="Y65" s="52"/>
      <c r="Z65" s="52">
        <v>17537.650000000001</v>
      </c>
      <c r="AA65" s="78"/>
      <c r="AB65" s="52">
        <v>17260.62</v>
      </c>
      <c r="AC65" s="52">
        <v>28672.17</v>
      </c>
      <c r="AD65" s="52"/>
      <c r="AE65" s="52">
        <v>22696.379999999997</v>
      </c>
      <c r="AF65" s="52">
        <v>23626.04</v>
      </c>
      <c r="AG65" s="52"/>
      <c r="AH65" s="19">
        <f t="shared" si="1"/>
        <v>484789.38</v>
      </c>
      <c r="AI65" s="2"/>
      <c r="AJ65" s="12"/>
    </row>
    <row r="66" spans="1:36" ht="14.25" customHeight="1">
      <c r="A66" s="21" t="s">
        <v>295</v>
      </c>
      <c r="B66" s="15" t="s">
        <v>285</v>
      </c>
      <c r="C66" s="52"/>
      <c r="D66" s="52"/>
      <c r="E66" s="52"/>
      <c r="F66" s="78"/>
      <c r="G66" s="52"/>
      <c r="H66" s="52"/>
      <c r="I66" s="52"/>
      <c r="J66" s="52"/>
      <c r="K66" s="52"/>
      <c r="L66" s="52"/>
      <c r="M66" s="78"/>
      <c r="N66" s="52"/>
      <c r="O66" s="52"/>
      <c r="P66" s="52"/>
      <c r="Q66" s="52"/>
      <c r="R66" s="52"/>
      <c r="S66" s="52"/>
      <c r="T66" s="78"/>
      <c r="U66" s="52"/>
      <c r="V66" s="52"/>
      <c r="W66" s="52"/>
      <c r="X66" s="52"/>
      <c r="Y66" s="52"/>
      <c r="Z66" s="52"/>
      <c r="AA66" s="78"/>
      <c r="AB66" s="52"/>
      <c r="AC66" s="52"/>
      <c r="AD66" s="52"/>
      <c r="AE66" s="52"/>
      <c r="AF66" s="52"/>
      <c r="AG66" s="52"/>
      <c r="AH66" s="19">
        <f t="shared" si="1"/>
        <v>0</v>
      </c>
      <c r="AI66" s="2"/>
      <c r="AJ66" s="12"/>
    </row>
    <row r="67" spans="1:36" ht="14.25" customHeight="1">
      <c r="A67" s="21" t="s">
        <v>250</v>
      </c>
      <c r="B67" s="15" t="s">
        <v>245</v>
      </c>
      <c r="C67" s="52"/>
      <c r="D67" s="52"/>
      <c r="E67" s="52"/>
      <c r="F67" s="78"/>
      <c r="G67" s="52"/>
      <c r="H67" s="52"/>
      <c r="I67" s="52"/>
      <c r="J67" s="52"/>
      <c r="K67" s="52"/>
      <c r="L67" s="52"/>
      <c r="M67" s="78"/>
      <c r="N67" s="52"/>
      <c r="O67" s="52"/>
      <c r="P67" s="52"/>
      <c r="Q67" s="52"/>
      <c r="R67" s="52"/>
      <c r="S67" s="52"/>
      <c r="T67" s="78"/>
      <c r="U67" s="52"/>
      <c r="V67" s="52"/>
      <c r="W67" s="52"/>
      <c r="X67" s="52"/>
      <c r="Y67" s="52"/>
      <c r="Z67" s="52"/>
      <c r="AA67" s="78"/>
      <c r="AB67" s="52"/>
      <c r="AC67" s="52"/>
      <c r="AD67" s="52"/>
      <c r="AE67" s="52"/>
      <c r="AF67" s="52"/>
      <c r="AG67" s="52"/>
      <c r="AH67" s="19">
        <f t="shared" ref="AH67:AH98" si="2">SUM(C67:AG67)</f>
        <v>0</v>
      </c>
      <c r="AI67" s="2"/>
      <c r="AJ67" s="12"/>
    </row>
    <row r="68" spans="1:36" ht="14.25" customHeight="1">
      <c r="A68" s="21" t="s">
        <v>28</v>
      </c>
      <c r="B68" s="15" t="s">
        <v>36</v>
      </c>
      <c r="C68" s="52">
        <v>26105.75</v>
      </c>
      <c r="D68" s="52">
        <v>5289.25</v>
      </c>
      <c r="E68" s="52">
        <v>15205.66</v>
      </c>
      <c r="F68" s="78"/>
      <c r="G68" s="52">
        <v>13233.87</v>
      </c>
      <c r="H68" s="52">
        <v>35424.479999999996</v>
      </c>
      <c r="I68" s="52">
        <v>10746.02</v>
      </c>
      <c r="J68" s="52">
        <v>8895.76</v>
      </c>
      <c r="K68" s="52"/>
      <c r="L68" s="52">
        <v>54901.37999999999</v>
      </c>
      <c r="M68" s="78"/>
      <c r="N68" s="52">
        <v>24021.280000000002</v>
      </c>
      <c r="O68" s="52"/>
      <c r="P68" s="52">
        <v>13708.460000000003</v>
      </c>
      <c r="Q68" s="52">
        <v>13061.410000000002</v>
      </c>
      <c r="R68" s="52">
        <v>39095.199999999997</v>
      </c>
      <c r="S68" s="52"/>
      <c r="T68" s="78"/>
      <c r="U68" s="52">
        <v>40894.920000000006</v>
      </c>
      <c r="V68" s="52">
        <v>83516.959999999992</v>
      </c>
      <c r="W68" s="52">
        <v>4500</v>
      </c>
      <c r="X68" s="52">
        <v>47949.469999999987</v>
      </c>
      <c r="Y68" s="52">
        <v>19707.519999999997</v>
      </c>
      <c r="Z68" s="52"/>
      <c r="AA68" s="78"/>
      <c r="AB68" s="52">
        <v>31896.970000000005</v>
      </c>
      <c r="AC68" s="52">
        <v>39191.68</v>
      </c>
      <c r="AD68" s="52">
        <v>5444.36</v>
      </c>
      <c r="AE68" s="52">
        <v>33061</v>
      </c>
      <c r="AF68" s="52">
        <v>13143.249999999998</v>
      </c>
      <c r="AG68" s="52"/>
      <c r="AH68" s="19">
        <f t="shared" si="2"/>
        <v>578994.64999999991</v>
      </c>
      <c r="AI68" s="2"/>
      <c r="AJ68" s="12"/>
    </row>
    <row r="69" spans="1:36" ht="14.25" customHeight="1">
      <c r="A69" s="21" t="s">
        <v>296</v>
      </c>
      <c r="B69" s="15" t="s">
        <v>305</v>
      </c>
      <c r="C69" s="52">
        <v>8439.58</v>
      </c>
      <c r="D69" s="52">
        <v>3737.31</v>
      </c>
      <c r="E69" s="52">
        <v>2271.81</v>
      </c>
      <c r="F69" s="78"/>
      <c r="G69" s="52">
        <v>10020.66</v>
      </c>
      <c r="H69" s="52">
        <v>7227.13</v>
      </c>
      <c r="I69" s="52">
        <v>5136.9799999999996</v>
      </c>
      <c r="J69" s="52">
        <v>5835.26</v>
      </c>
      <c r="K69" s="52">
        <v>7661.94</v>
      </c>
      <c r="L69" s="52">
        <v>634.88</v>
      </c>
      <c r="M69" s="78"/>
      <c r="N69" s="52">
        <v>5984.0199999999995</v>
      </c>
      <c r="O69" s="52">
        <v>4866.62</v>
      </c>
      <c r="P69" s="52">
        <v>4082.4300000000003</v>
      </c>
      <c r="Q69" s="52"/>
      <c r="R69" s="52">
        <v>23864.100000000002</v>
      </c>
      <c r="S69" s="52">
        <v>7197.1999999999989</v>
      </c>
      <c r="T69" s="78"/>
      <c r="U69" s="52">
        <v>14024.259999999998</v>
      </c>
      <c r="V69" s="52">
        <v>8958.58</v>
      </c>
      <c r="W69" s="52">
        <v>12953.62</v>
      </c>
      <c r="X69" s="52">
        <v>13363.71</v>
      </c>
      <c r="Y69" s="52">
        <v>9865.59</v>
      </c>
      <c r="Z69" s="52">
        <v>2877.42</v>
      </c>
      <c r="AA69" s="78"/>
      <c r="AB69" s="52"/>
      <c r="AC69" s="52">
        <v>9363.7799999999988</v>
      </c>
      <c r="AD69" s="52">
        <v>15162.660000000002</v>
      </c>
      <c r="AE69" s="52">
        <v>9818.6499999999978</v>
      </c>
      <c r="AF69" s="52">
        <v>2873.14</v>
      </c>
      <c r="AG69" s="52"/>
      <c r="AH69" s="19">
        <f t="shared" si="2"/>
        <v>196221.33000000002</v>
      </c>
      <c r="AI69" s="2"/>
      <c r="AJ69" s="12"/>
    </row>
    <row r="70" spans="1:36" ht="14.25" customHeight="1">
      <c r="A70" s="21" t="s">
        <v>67</v>
      </c>
      <c r="B70" s="15" t="s">
        <v>37</v>
      </c>
      <c r="C70" s="52">
        <v>26812.71</v>
      </c>
      <c r="D70" s="52">
        <v>22167.620000000006</v>
      </c>
      <c r="E70" s="52">
        <v>14116.070000000002</v>
      </c>
      <c r="F70" s="78"/>
      <c r="G70" s="52">
        <v>41714.030000000006</v>
      </c>
      <c r="H70" s="52">
        <v>81374.92</v>
      </c>
      <c r="I70" s="52">
        <v>22641.699999999997</v>
      </c>
      <c r="J70" s="52">
        <v>4724.84</v>
      </c>
      <c r="K70" s="52">
        <v>32459.98</v>
      </c>
      <c r="L70" s="52">
        <v>33313.56</v>
      </c>
      <c r="M70" s="78"/>
      <c r="N70" s="52">
        <v>17791.179999999997</v>
      </c>
      <c r="O70" s="52">
        <v>9108.7699999999986</v>
      </c>
      <c r="P70" s="52">
        <v>6857.1799999999994</v>
      </c>
      <c r="Q70" s="52">
        <v>5778.75</v>
      </c>
      <c r="R70" s="52">
        <v>13237.12</v>
      </c>
      <c r="S70" s="52">
        <v>16461.529999999995</v>
      </c>
      <c r="T70" s="78"/>
      <c r="U70" s="52">
        <v>7725.99</v>
      </c>
      <c r="V70" s="52">
        <v>14883.590000000004</v>
      </c>
      <c r="W70" s="52">
        <v>20883.600000000002</v>
      </c>
      <c r="X70" s="52">
        <v>80645.24000000002</v>
      </c>
      <c r="Y70" s="52">
        <v>18270.05</v>
      </c>
      <c r="Z70" s="52">
        <v>2027.2</v>
      </c>
      <c r="AA70" s="78"/>
      <c r="AB70" s="52">
        <v>41403.159999999989</v>
      </c>
      <c r="AC70" s="52">
        <v>9001.8899999999976</v>
      </c>
      <c r="AD70" s="52">
        <v>10596.82</v>
      </c>
      <c r="AE70" s="52">
        <v>22340.82</v>
      </c>
      <c r="AF70" s="52">
        <v>11613.66</v>
      </c>
      <c r="AG70" s="52"/>
      <c r="AH70" s="19">
        <f t="shared" si="2"/>
        <v>587951.98</v>
      </c>
      <c r="AI70" s="2"/>
      <c r="AJ70" s="12"/>
    </row>
    <row r="71" spans="1:36" ht="14.25" customHeight="1">
      <c r="A71" s="21" t="s">
        <v>118</v>
      </c>
      <c r="B71" s="26" t="s">
        <v>115</v>
      </c>
      <c r="C71" s="52"/>
      <c r="D71" s="52">
        <v>14326.02</v>
      </c>
      <c r="E71" s="52">
        <v>5454.52</v>
      </c>
      <c r="F71" s="78"/>
      <c r="G71" s="52">
        <v>11839.14</v>
      </c>
      <c r="H71" s="52"/>
      <c r="I71" s="52">
        <v>17699.96</v>
      </c>
      <c r="J71" s="52">
        <v>10379.969999999999</v>
      </c>
      <c r="K71" s="52">
        <v>9370.6999999999989</v>
      </c>
      <c r="L71" s="52">
        <v>7478.0700000000006</v>
      </c>
      <c r="M71" s="78"/>
      <c r="N71" s="52">
        <v>16345.439999999999</v>
      </c>
      <c r="O71" s="52">
        <v>3005.9100000000003</v>
      </c>
      <c r="P71" s="52">
        <v>3335.5800000000008</v>
      </c>
      <c r="Q71" s="52"/>
      <c r="R71" s="52">
        <v>13622.819999999998</v>
      </c>
      <c r="S71" s="52">
        <v>4341.29</v>
      </c>
      <c r="T71" s="78"/>
      <c r="U71" s="52">
        <v>8186.68</v>
      </c>
      <c r="V71" s="52">
        <v>15265.439999999995</v>
      </c>
      <c r="W71" s="52">
        <v>7301.85</v>
      </c>
      <c r="X71" s="52">
        <v>5263.49</v>
      </c>
      <c r="Y71" s="52">
        <v>2505.1</v>
      </c>
      <c r="Z71" s="52">
        <v>8525.64</v>
      </c>
      <c r="AA71" s="78"/>
      <c r="AB71" s="52">
        <v>19137.77</v>
      </c>
      <c r="AC71" s="52"/>
      <c r="AD71" s="52">
        <v>9311.2899999999972</v>
      </c>
      <c r="AE71" s="52">
        <v>7084.2199999999993</v>
      </c>
      <c r="AF71" s="52">
        <v>11765.53</v>
      </c>
      <c r="AG71" s="52"/>
      <c r="AH71" s="19">
        <f t="shared" si="2"/>
        <v>211546.43</v>
      </c>
      <c r="AI71" s="2"/>
      <c r="AJ71" s="12"/>
    </row>
    <row r="72" spans="1:36" ht="14.25" customHeight="1">
      <c r="A72" s="21" t="s">
        <v>157</v>
      </c>
      <c r="B72" s="15" t="s">
        <v>154</v>
      </c>
      <c r="C72" s="52">
        <v>54147.969999999994</v>
      </c>
      <c r="D72" s="52">
        <v>24582.81</v>
      </c>
      <c r="E72" s="52">
        <v>22423.39</v>
      </c>
      <c r="F72" s="78"/>
      <c r="G72" s="52">
        <v>38968.6</v>
      </c>
      <c r="H72" s="52">
        <v>53782.44</v>
      </c>
      <c r="I72" s="52"/>
      <c r="J72" s="52">
        <v>39419.910000000003</v>
      </c>
      <c r="K72" s="52"/>
      <c r="L72" s="52">
        <v>23170.210000000003</v>
      </c>
      <c r="M72" s="78"/>
      <c r="N72" s="52">
        <v>54362.2</v>
      </c>
      <c r="O72" s="52">
        <v>31249.74</v>
      </c>
      <c r="P72" s="52">
        <v>13119.91</v>
      </c>
      <c r="Q72" s="52">
        <v>19619.010000000002</v>
      </c>
      <c r="R72" s="52">
        <v>15136.37</v>
      </c>
      <c r="S72" s="52">
        <v>18637.480000000003</v>
      </c>
      <c r="T72" s="78"/>
      <c r="U72" s="52">
        <v>40463.639999999992</v>
      </c>
      <c r="V72" s="52">
        <v>18769.799999999996</v>
      </c>
      <c r="W72" s="52">
        <v>20974.690000000002</v>
      </c>
      <c r="X72" s="52">
        <v>26744.929999999997</v>
      </c>
      <c r="Y72" s="52">
        <v>28361.809999999998</v>
      </c>
      <c r="Z72" s="52">
        <v>13759.5</v>
      </c>
      <c r="AA72" s="78"/>
      <c r="AB72" s="52">
        <v>34111.18</v>
      </c>
      <c r="AC72" s="52">
        <v>30021.05</v>
      </c>
      <c r="AD72" s="52">
        <v>15105.600000000002</v>
      </c>
      <c r="AE72" s="52">
        <v>21635.270000000004</v>
      </c>
      <c r="AF72" s="52">
        <v>15635.06</v>
      </c>
      <c r="AG72" s="52"/>
      <c r="AH72" s="19">
        <f t="shared" si="2"/>
        <v>674202.57000000007</v>
      </c>
      <c r="AI72" s="2"/>
      <c r="AJ72" s="12"/>
    </row>
    <row r="73" spans="1:36" ht="14.25" customHeight="1">
      <c r="A73" s="21" t="s">
        <v>58</v>
      </c>
      <c r="B73" s="15" t="s">
        <v>49</v>
      </c>
      <c r="C73" s="52">
        <v>0</v>
      </c>
      <c r="D73" s="52">
        <v>28719.879999999997</v>
      </c>
      <c r="E73" s="52">
        <v>22456.79</v>
      </c>
      <c r="F73" s="78"/>
      <c r="G73" s="52"/>
      <c r="H73" s="52"/>
      <c r="I73" s="52"/>
      <c r="J73" s="52"/>
      <c r="K73" s="52"/>
      <c r="L73" s="52"/>
      <c r="M73" s="78"/>
      <c r="N73" s="52">
        <v>15151.470000000003</v>
      </c>
      <c r="O73" s="52">
        <v>11479.779999999999</v>
      </c>
      <c r="P73" s="52">
        <v>36066.029999999992</v>
      </c>
      <c r="Q73" s="52">
        <v>2927.73</v>
      </c>
      <c r="R73" s="52">
        <v>47411.330000000009</v>
      </c>
      <c r="S73" s="52">
        <v>20475.440000000002</v>
      </c>
      <c r="T73" s="78"/>
      <c r="U73" s="52">
        <v>22750.589999999997</v>
      </c>
      <c r="V73" s="52">
        <v>12138.03</v>
      </c>
      <c r="W73" s="52">
        <v>19813.860000000004</v>
      </c>
      <c r="X73" s="52">
        <v>22863.299999999996</v>
      </c>
      <c r="Y73" s="52">
        <v>21642.379999999997</v>
      </c>
      <c r="Z73" s="52">
        <v>4345.4799999999996</v>
      </c>
      <c r="AA73" s="78"/>
      <c r="AB73" s="52">
        <v>15946.930000000002</v>
      </c>
      <c r="AC73" s="52">
        <v>6887.84</v>
      </c>
      <c r="AD73" s="52"/>
      <c r="AE73" s="52"/>
      <c r="AF73" s="52"/>
      <c r="AG73" s="52"/>
      <c r="AH73" s="19">
        <f t="shared" si="2"/>
        <v>311076.86</v>
      </c>
      <c r="AI73" s="2"/>
      <c r="AJ73" s="12"/>
    </row>
    <row r="74" spans="1:36" ht="14.25" customHeight="1">
      <c r="A74" s="21" t="s">
        <v>310</v>
      </c>
      <c r="B74" s="15" t="s">
        <v>304</v>
      </c>
      <c r="C74" s="52">
        <v>10247.9</v>
      </c>
      <c r="D74" s="52">
        <v>8761.2200000000012</v>
      </c>
      <c r="E74" s="52">
        <v>7242.5300000000007</v>
      </c>
      <c r="F74" s="78"/>
      <c r="G74" s="52">
        <v>7350.08</v>
      </c>
      <c r="H74" s="52"/>
      <c r="I74" s="52">
        <v>10019.459999999999</v>
      </c>
      <c r="J74" s="52">
        <v>6608.9599999999991</v>
      </c>
      <c r="K74" s="52">
        <v>5470.5499999999993</v>
      </c>
      <c r="L74" s="52">
        <v>8394.2999999999993</v>
      </c>
      <c r="M74" s="78"/>
      <c r="N74" s="52">
        <v>8134.76</v>
      </c>
      <c r="O74" s="52">
        <v>1941.8100000000002</v>
      </c>
      <c r="P74" s="52">
        <v>4390.1899999999996</v>
      </c>
      <c r="Q74" s="52"/>
      <c r="R74" s="52">
        <v>28083.47</v>
      </c>
      <c r="S74" s="52">
        <v>5778.380000000001</v>
      </c>
      <c r="T74" s="78"/>
      <c r="U74" s="52">
        <v>21783.29</v>
      </c>
      <c r="V74" s="52">
        <v>14563.44</v>
      </c>
      <c r="W74" s="52">
        <v>15049.300000000001</v>
      </c>
      <c r="X74" s="52">
        <v>13570.779999999997</v>
      </c>
      <c r="Y74" s="52">
        <v>10889.039999999999</v>
      </c>
      <c r="Z74" s="52">
        <v>8544.380000000001</v>
      </c>
      <c r="AA74" s="78"/>
      <c r="AB74" s="52">
        <v>6479.01</v>
      </c>
      <c r="AC74" s="52">
        <v>6377.6200000000008</v>
      </c>
      <c r="AD74" s="52">
        <v>8453.2999999999993</v>
      </c>
      <c r="AE74" s="52">
        <v>7153.1799999999994</v>
      </c>
      <c r="AF74" s="52">
        <v>4134.05</v>
      </c>
      <c r="AG74" s="52"/>
      <c r="AH74" s="19">
        <f t="shared" si="2"/>
        <v>229420.99999999997</v>
      </c>
      <c r="AI74" s="2"/>
      <c r="AJ74" s="12"/>
    </row>
    <row r="75" spans="1:36" ht="14.25" customHeight="1">
      <c r="A75" s="21" t="s">
        <v>166</v>
      </c>
      <c r="B75" s="15" t="s">
        <v>161</v>
      </c>
      <c r="C75" s="52">
        <v>5900.2900000000009</v>
      </c>
      <c r="D75" s="52">
        <v>6307.5199999999995</v>
      </c>
      <c r="E75" s="52"/>
      <c r="F75" s="78"/>
      <c r="G75" s="52">
        <v>1038.97</v>
      </c>
      <c r="H75" s="52"/>
      <c r="I75" s="52">
        <v>11023.939999999999</v>
      </c>
      <c r="J75" s="52">
        <v>3999.9</v>
      </c>
      <c r="K75" s="52">
        <v>2013.7600000000002</v>
      </c>
      <c r="L75" s="52"/>
      <c r="M75" s="78"/>
      <c r="N75" s="52">
        <v>16101.689999999999</v>
      </c>
      <c r="O75" s="52">
        <v>1870.21</v>
      </c>
      <c r="P75" s="52"/>
      <c r="Q75" s="52"/>
      <c r="R75" s="52">
        <v>1166.54</v>
      </c>
      <c r="S75" s="52">
        <v>5541.6200000000008</v>
      </c>
      <c r="T75" s="78"/>
      <c r="U75" s="52"/>
      <c r="V75" s="52">
        <v>2847.5899999999997</v>
      </c>
      <c r="W75" s="52"/>
      <c r="X75" s="52"/>
      <c r="Y75" s="52"/>
      <c r="Z75" s="52"/>
      <c r="AA75" s="78"/>
      <c r="AB75" s="52"/>
      <c r="AC75" s="52"/>
      <c r="AD75" s="52">
        <v>21928.1</v>
      </c>
      <c r="AE75" s="52">
        <v>3169.33</v>
      </c>
      <c r="AF75" s="52">
        <v>1810.5</v>
      </c>
      <c r="AG75" s="52"/>
      <c r="AH75" s="19">
        <f t="shared" si="2"/>
        <v>84719.96</v>
      </c>
      <c r="AI75" s="2"/>
      <c r="AJ75" s="12"/>
    </row>
    <row r="76" spans="1:36" ht="14.25" customHeight="1">
      <c r="A76" s="21" t="s">
        <v>167</v>
      </c>
      <c r="B76" s="15" t="s">
        <v>162</v>
      </c>
      <c r="C76" s="52">
        <v>11073.480000000001</v>
      </c>
      <c r="D76" s="52">
        <v>17185.310000000001</v>
      </c>
      <c r="E76" s="52">
        <v>19168.990000000005</v>
      </c>
      <c r="F76" s="78"/>
      <c r="G76" s="52">
        <v>25927.920000000006</v>
      </c>
      <c r="H76" s="52">
        <v>17940.66</v>
      </c>
      <c r="I76" s="52">
        <v>20654.84</v>
      </c>
      <c r="J76" s="52">
        <v>22416.26</v>
      </c>
      <c r="K76" s="52">
        <v>25301.730000000003</v>
      </c>
      <c r="L76" s="52"/>
      <c r="M76" s="78"/>
      <c r="N76" s="52">
        <v>53438.94</v>
      </c>
      <c r="O76" s="52">
        <v>30059.19</v>
      </c>
      <c r="P76" s="52">
        <v>16594.88</v>
      </c>
      <c r="Q76" s="52">
        <v>16178.329999999998</v>
      </c>
      <c r="R76" s="52"/>
      <c r="S76" s="52">
        <v>39409.879999999997</v>
      </c>
      <c r="T76" s="78"/>
      <c r="U76" s="52">
        <v>60167.760000000024</v>
      </c>
      <c r="V76" s="52"/>
      <c r="W76" s="52">
        <v>49077.890000000014</v>
      </c>
      <c r="X76" s="52"/>
      <c r="Y76" s="52">
        <v>37589.589999999997</v>
      </c>
      <c r="Z76" s="52">
        <v>11015.300000000001</v>
      </c>
      <c r="AA76" s="78"/>
      <c r="AB76" s="52">
        <v>21100.529999999992</v>
      </c>
      <c r="AC76" s="52">
        <v>11925.3</v>
      </c>
      <c r="AD76" s="52">
        <v>12938.179999999998</v>
      </c>
      <c r="AE76" s="52">
        <v>19540.490000000002</v>
      </c>
      <c r="AF76" s="52">
        <v>12561.13</v>
      </c>
      <c r="AG76" s="52"/>
      <c r="AH76" s="19">
        <f t="shared" si="2"/>
        <v>551266.57999999996</v>
      </c>
      <c r="AI76" s="2"/>
      <c r="AJ76" s="12"/>
    </row>
    <row r="77" spans="1:36" ht="14.25" customHeight="1">
      <c r="A77" s="21" t="s">
        <v>214</v>
      </c>
      <c r="B77" s="15" t="s">
        <v>211</v>
      </c>
      <c r="C77" s="52"/>
      <c r="D77" s="52"/>
      <c r="E77" s="52"/>
      <c r="F77" s="78"/>
      <c r="G77" s="52"/>
      <c r="H77" s="52"/>
      <c r="I77" s="52"/>
      <c r="J77" s="52"/>
      <c r="K77" s="52"/>
      <c r="L77" s="52"/>
      <c r="M77" s="78"/>
      <c r="N77" s="52"/>
      <c r="O77" s="52"/>
      <c r="P77" s="52"/>
      <c r="Q77" s="52"/>
      <c r="R77" s="52"/>
      <c r="S77" s="52"/>
      <c r="T77" s="78"/>
      <c r="U77" s="52"/>
      <c r="V77" s="52"/>
      <c r="W77" s="52"/>
      <c r="X77" s="52"/>
      <c r="Y77" s="52"/>
      <c r="Z77" s="52"/>
      <c r="AA77" s="78"/>
      <c r="AB77" s="52"/>
      <c r="AC77" s="52"/>
      <c r="AD77" s="52"/>
      <c r="AE77" s="52"/>
      <c r="AF77" s="52"/>
      <c r="AG77" s="52"/>
      <c r="AH77" s="19">
        <f t="shared" si="2"/>
        <v>0</v>
      </c>
      <c r="AI77" s="2"/>
      <c r="AJ77" s="12"/>
    </row>
    <row r="78" spans="1:36" ht="14.25" customHeight="1">
      <c r="A78" s="21" t="s">
        <v>356</v>
      </c>
      <c r="B78" s="15" t="s">
        <v>351</v>
      </c>
      <c r="C78" s="52"/>
      <c r="D78" s="52"/>
      <c r="E78" s="52"/>
      <c r="F78" s="78"/>
      <c r="G78" s="52"/>
      <c r="H78" s="52">
        <v>9670.5500000000011</v>
      </c>
      <c r="I78" s="52">
        <v>492.86</v>
      </c>
      <c r="J78" s="52">
        <v>320.51</v>
      </c>
      <c r="K78" s="52"/>
      <c r="L78" s="52"/>
      <c r="M78" s="78"/>
      <c r="N78" s="52"/>
      <c r="O78" s="52">
        <v>822.63</v>
      </c>
      <c r="P78" s="52"/>
      <c r="Q78" s="52">
        <v>1832.98</v>
      </c>
      <c r="R78" s="52">
        <v>4745.04</v>
      </c>
      <c r="S78" s="52"/>
      <c r="T78" s="78"/>
      <c r="U78" s="52"/>
      <c r="V78" s="52">
        <v>6854.74</v>
      </c>
      <c r="W78" s="52"/>
      <c r="X78" s="52"/>
      <c r="Y78" s="52"/>
      <c r="Z78" s="52">
        <v>2706.8199999999997</v>
      </c>
      <c r="AA78" s="78"/>
      <c r="AB78" s="52">
        <v>14461.55</v>
      </c>
      <c r="AC78" s="52">
        <v>11961.52</v>
      </c>
      <c r="AD78" s="52"/>
      <c r="AE78" s="52">
        <v>7529.21</v>
      </c>
      <c r="AF78" s="52">
        <v>8317.77</v>
      </c>
      <c r="AG78" s="52"/>
      <c r="AH78" s="19">
        <f t="shared" si="2"/>
        <v>69716.179999999993</v>
      </c>
      <c r="AI78" s="2"/>
      <c r="AJ78" s="12"/>
    </row>
    <row r="79" spans="1:36" ht="14.25" customHeight="1">
      <c r="A79" s="21" t="s">
        <v>258</v>
      </c>
      <c r="B79" s="15" t="s">
        <v>256</v>
      </c>
      <c r="C79" s="52">
        <v>13036.780000000002</v>
      </c>
      <c r="D79" s="52">
        <v>6377.24</v>
      </c>
      <c r="E79" s="52">
        <v>4865.9799999999996</v>
      </c>
      <c r="F79" s="78"/>
      <c r="G79" s="52">
        <v>17514.55</v>
      </c>
      <c r="H79" s="52"/>
      <c r="I79" s="52">
        <v>10622.31</v>
      </c>
      <c r="J79" s="52">
        <v>9997.9600000000009</v>
      </c>
      <c r="K79" s="52">
        <v>250.21</v>
      </c>
      <c r="L79" s="52">
        <v>17236.71</v>
      </c>
      <c r="M79" s="78"/>
      <c r="N79" s="52">
        <v>960.58999999999992</v>
      </c>
      <c r="O79" s="52">
        <v>1482.98</v>
      </c>
      <c r="P79" s="52"/>
      <c r="Q79" s="52">
        <v>14210.559999999998</v>
      </c>
      <c r="R79" s="52">
        <v>6074.75</v>
      </c>
      <c r="S79" s="52">
        <v>6439.7900000000009</v>
      </c>
      <c r="T79" s="78"/>
      <c r="U79" s="52">
        <v>8055.28</v>
      </c>
      <c r="V79" s="52">
        <v>12901.31</v>
      </c>
      <c r="W79" s="52">
        <v>8539.07</v>
      </c>
      <c r="X79" s="52">
        <v>3768.6800000000003</v>
      </c>
      <c r="Y79" s="52">
        <v>7522.7599999999993</v>
      </c>
      <c r="Z79" s="52">
        <v>4265.6399999999994</v>
      </c>
      <c r="AA79" s="78"/>
      <c r="AB79" s="52">
        <v>16552.670000000002</v>
      </c>
      <c r="AC79" s="52">
        <v>307.93</v>
      </c>
      <c r="AD79" s="52">
        <v>7054.2300000000005</v>
      </c>
      <c r="AE79" s="52"/>
      <c r="AF79" s="52"/>
      <c r="AG79" s="52"/>
      <c r="AH79" s="19">
        <f t="shared" si="2"/>
        <v>178037.97999999998</v>
      </c>
      <c r="AI79" s="2"/>
      <c r="AJ79" s="12"/>
    </row>
    <row r="80" spans="1:36" ht="14.25" customHeight="1">
      <c r="A80" s="21" t="s">
        <v>63</v>
      </c>
      <c r="B80" s="15" t="s">
        <v>55</v>
      </c>
      <c r="C80" s="52"/>
      <c r="D80" s="52">
        <v>15768.04</v>
      </c>
      <c r="E80" s="52">
        <v>11707.070000000002</v>
      </c>
      <c r="F80" s="78"/>
      <c r="G80" s="52">
        <v>26163.86</v>
      </c>
      <c r="H80" s="52">
        <v>22406.959999999999</v>
      </c>
      <c r="I80" s="52">
        <v>21306.440000000002</v>
      </c>
      <c r="J80" s="52">
        <v>10909.36</v>
      </c>
      <c r="K80" s="52">
        <v>22030.34</v>
      </c>
      <c r="L80" s="52">
        <v>11072.930000000002</v>
      </c>
      <c r="M80" s="78"/>
      <c r="N80" s="52">
        <v>16501.28</v>
      </c>
      <c r="O80" s="52">
        <v>7646.4</v>
      </c>
      <c r="P80" s="52">
        <v>4053.87</v>
      </c>
      <c r="Q80" s="52">
        <v>1204.3599999999999</v>
      </c>
      <c r="R80" s="52">
        <v>40914.369999999995</v>
      </c>
      <c r="S80" s="52">
        <v>10923.499999999998</v>
      </c>
      <c r="T80" s="78"/>
      <c r="U80" s="52">
        <v>8693.17</v>
      </c>
      <c r="V80" s="52">
        <v>21058.16</v>
      </c>
      <c r="W80" s="52">
        <v>25915.189999999995</v>
      </c>
      <c r="X80" s="52">
        <v>13719.64</v>
      </c>
      <c r="Y80" s="52">
        <v>23752.530000000002</v>
      </c>
      <c r="Z80" s="52">
        <v>8163.2</v>
      </c>
      <c r="AA80" s="78"/>
      <c r="AB80" s="52">
        <v>21121.260000000002</v>
      </c>
      <c r="AC80" s="52">
        <v>47779.069999999992</v>
      </c>
      <c r="AD80" s="52">
        <v>3381.79</v>
      </c>
      <c r="AE80" s="52">
        <v>9499.4499999999989</v>
      </c>
      <c r="AF80" s="52">
        <v>8460.5099999999984</v>
      </c>
      <c r="AG80" s="52"/>
      <c r="AH80" s="19">
        <f t="shared" si="2"/>
        <v>414152.75000000006</v>
      </c>
      <c r="AI80" s="2"/>
      <c r="AJ80" s="12"/>
    </row>
    <row r="81" spans="1:36" ht="14.25" customHeight="1">
      <c r="A81" s="21" t="s">
        <v>297</v>
      </c>
      <c r="B81" s="15" t="s">
        <v>286</v>
      </c>
      <c r="C81" s="52"/>
      <c r="D81" s="52"/>
      <c r="E81" s="52"/>
      <c r="F81" s="78"/>
      <c r="G81" s="52"/>
      <c r="H81" s="52"/>
      <c r="I81" s="52"/>
      <c r="J81" s="52"/>
      <c r="K81" s="52"/>
      <c r="L81" s="52"/>
      <c r="M81" s="78"/>
      <c r="N81" s="52"/>
      <c r="O81" s="52"/>
      <c r="P81" s="52"/>
      <c r="Q81" s="52"/>
      <c r="R81" s="52"/>
      <c r="S81" s="52"/>
      <c r="T81" s="78"/>
      <c r="U81" s="52"/>
      <c r="V81" s="52"/>
      <c r="W81" s="52"/>
      <c r="X81" s="52"/>
      <c r="Y81" s="52"/>
      <c r="Z81" s="52"/>
      <c r="AA81" s="78"/>
      <c r="AB81" s="52"/>
      <c r="AC81" s="52"/>
      <c r="AD81" s="52"/>
      <c r="AE81" s="52"/>
      <c r="AF81" s="52"/>
      <c r="AG81" s="52"/>
      <c r="AH81" s="19">
        <f t="shared" si="2"/>
        <v>0</v>
      </c>
      <c r="AI81" s="2"/>
      <c r="AJ81" s="12"/>
    </row>
    <row r="82" spans="1:36" ht="14.25" customHeight="1">
      <c r="A82" s="21" t="s">
        <v>88</v>
      </c>
      <c r="B82" s="26" t="s">
        <v>87</v>
      </c>
      <c r="C82" s="52"/>
      <c r="D82" s="52">
        <v>35899.54</v>
      </c>
      <c r="E82" s="52"/>
      <c r="F82" s="78"/>
      <c r="G82" s="52"/>
      <c r="H82" s="52"/>
      <c r="I82" s="52"/>
      <c r="J82" s="52"/>
      <c r="K82" s="52"/>
      <c r="L82" s="52"/>
      <c r="M82" s="78"/>
      <c r="N82" s="52"/>
      <c r="O82" s="52"/>
      <c r="P82" s="52"/>
      <c r="Q82" s="52"/>
      <c r="R82" s="52"/>
      <c r="S82" s="52"/>
      <c r="T82" s="78"/>
      <c r="U82" s="52"/>
      <c r="V82" s="52"/>
      <c r="W82" s="52"/>
      <c r="X82" s="52"/>
      <c r="Y82" s="52"/>
      <c r="Z82" s="52"/>
      <c r="AA82" s="78"/>
      <c r="AB82" s="52"/>
      <c r="AC82" s="52"/>
      <c r="AD82" s="52"/>
      <c r="AE82" s="52"/>
      <c r="AF82" s="52"/>
      <c r="AG82" s="52"/>
      <c r="AH82" s="19">
        <f t="shared" si="2"/>
        <v>35899.54</v>
      </c>
      <c r="AI82" s="2"/>
      <c r="AJ82" s="12"/>
    </row>
    <row r="83" spans="1:36" ht="14.25" customHeight="1">
      <c r="A83" s="21" t="s">
        <v>298</v>
      </c>
      <c r="B83" s="15" t="s">
        <v>290</v>
      </c>
      <c r="C83" s="52"/>
      <c r="D83" s="52"/>
      <c r="E83" s="52"/>
      <c r="F83" s="78"/>
      <c r="G83" s="52"/>
      <c r="H83" s="52"/>
      <c r="I83" s="52"/>
      <c r="J83" s="52"/>
      <c r="K83" s="52"/>
      <c r="L83" s="52"/>
      <c r="M83" s="78"/>
      <c r="N83" s="52"/>
      <c r="O83" s="52"/>
      <c r="P83" s="52"/>
      <c r="Q83" s="52"/>
      <c r="R83" s="52"/>
      <c r="S83" s="52"/>
      <c r="T83" s="78"/>
      <c r="U83" s="52"/>
      <c r="V83" s="52"/>
      <c r="W83" s="52"/>
      <c r="X83" s="52"/>
      <c r="Y83" s="52"/>
      <c r="Z83" s="52"/>
      <c r="AA83" s="78"/>
      <c r="AB83" s="52"/>
      <c r="AC83" s="52"/>
      <c r="AD83" s="52"/>
      <c r="AE83" s="52"/>
      <c r="AF83" s="52"/>
      <c r="AG83" s="52"/>
      <c r="AH83" s="19">
        <f t="shared" si="2"/>
        <v>0</v>
      </c>
      <c r="AI83" s="2"/>
      <c r="AJ83" s="12"/>
    </row>
    <row r="84" spans="1:36" ht="14.25" customHeight="1">
      <c r="A84" s="21" t="s">
        <v>66</v>
      </c>
      <c r="B84" s="15" t="s">
        <v>38</v>
      </c>
      <c r="C84" s="52">
        <v>13615.199999999999</v>
      </c>
      <c r="D84" s="52">
        <v>10520.29</v>
      </c>
      <c r="E84" s="52">
        <v>14257.39</v>
      </c>
      <c r="F84" s="78"/>
      <c r="G84" s="52">
        <v>18728.079999999998</v>
      </c>
      <c r="H84" s="52">
        <v>16881.229999999996</v>
      </c>
      <c r="I84" s="52">
        <v>13106.029999999997</v>
      </c>
      <c r="J84" s="52">
        <v>109243.53</v>
      </c>
      <c r="K84" s="52">
        <v>9487.48</v>
      </c>
      <c r="L84" s="52">
        <v>13542.460000000001</v>
      </c>
      <c r="M84" s="78"/>
      <c r="N84" s="52">
        <v>11805.47</v>
      </c>
      <c r="O84" s="52">
        <v>9328.85</v>
      </c>
      <c r="P84" s="52">
        <v>7873.61</v>
      </c>
      <c r="Q84" s="52"/>
      <c r="R84" s="52">
        <v>12787.530000000002</v>
      </c>
      <c r="S84" s="52">
        <v>8771.82</v>
      </c>
      <c r="T84" s="78"/>
      <c r="U84" s="52">
        <v>11812.79</v>
      </c>
      <c r="V84" s="52">
        <v>16946.43</v>
      </c>
      <c r="W84" s="52">
        <v>11008.390000000003</v>
      </c>
      <c r="X84" s="52">
        <v>9498.7100000000009</v>
      </c>
      <c r="Y84" s="52">
        <v>11378.64</v>
      </c>
      <c r="Z84" s="52">
        <v>5126.5</v>
      </c>
      <c r="AA84" s="78"/>
      <c r="AB84" s="52">
        <v>27119.48</v>
      </c>
      <c r="AC84" s="52">
        <v>21021.95</v>
      </c>
      <c r="AD84" s="52">
        <v>15092.24</v>
      </c>
      <c r="AE84" s="52">
        <v>6575.1800000000012</v>
      </c>
      <c r="AF84" s="52">
        <v>15833.630000000001</v>
      </c>
      <c r="AG84" s="52"/>
      <c r="AH84" s="19">
        <f t="shared" si="2"/>
        <v>421362.91</v>
      </c>
      <c r="AI84" s="2"/>
      <c r="AJ84" s="12"/>
    </row>
    <row r="85" spans="1:36" ht="14.25" customHeight="1">
      <c r="A85" s="21" t="s">
        <v>85</v>
      </c>
      <c r="B85" s="30" t="s">
        <v>86</v>
      </c>
      <c r="C85" s="52"/>
      <c r="D85" s="52"/>
      <c r="E85" s="52"/>
      <c r="F85" s="78"/>
      <c r="G85" s="52"/>
      <c r="H85" s="52"/>
      <c r="I85" s="52"/>
      <c r="J85" s="52"/>
      <c r="K85" s="52"/>
      <c r="L85" s="52"/>
      <c r="M85" s="78"/>
      <c r="N85" s="52"/>
      <c r="O85" s="52"/>
      <c r="P85" s="52"/>
      <c r="Q85" s="52"/>
      <c r="R85" s="52"/>
      <c r="S85" s="52"/>
      <c r="T85" s="78"/>
      <c r="U85" s="52"/>
      <c r="V85" s="52"/>
      <c r="W85" s="52"/>
      <c r="X85" s="52"/>
      <c r="Y85" s="52"/>
      <c r="Z85" s="52"/>
      <c r="AA85" s="78"/>
      <c r="AB85" s="52"/>
      <c r="AC85" s="52"/>
      <c r="AD85" s="52"/>
      <c r="AE85" s="52"/>
      <c r="AF85" s="52"/>
      <c r="AG85" s="52"/>
      <c r="AH85" s="19">
        <f t="shared" si="2"/>
        <v>0</v>
      </c>
      <c r="AI85" s="2"/>
      <c r="AJ85" s="12"/>
    </row>
    <row r="86" spans="1:36" ht="14.25" customHeight="1">
      <c r="A86" s="21" t="s">
        <v>239</v>
      </c>
      <c r="B86" s="15" t="s">
        <v>234</v>
      </c>
      <c r="C86" s="52"/>
      <c r="D86" s="52"/>
      <c r="E86" s="52"/>
      <c r="F86" s="78"/>
      <c r="G86" s="52">
        <v>14360.310000000001</v>
      </c>
      <c r="H86" s="52">
        <v>6113.4</v>
      </c>
      <c r="I86" s="52"/>
      <c r="J86" s="52">
        <v>16109.199999999999</v>
      </c>
      <c r="K86" s="52">
        <v>339.89</v>
      </c>
      <c r="L86" s="52">
        <v>24732.100000000002</v>
      </c>
      <c r="M86" s="78"/>
      <c r="N86" s="52">
        <v>30100.649999999994</v>
      </c>
      <c r="O86" s="52">
        <v>18340.049999999996</v>
      </c>
      <c r="P86" s="52">
        <v>13432.150000000001</v>
      </c>
      <c r="Q86" s="52">
        <v>20860.490000000005</v>
      </c>
      <c r="R86" s="52">
        <v>19573.349999999999</v>
      </c>
      <c r="S86" s="52">
        <v>2794.23</v>
      </c>
      <c r="T86" s="78"/>
      <c r="U86" s="52">
        <v>20412.219999999998</v>
      </c>
      <c r="V86" s="52">
        <v>22052.01</v>
      </c>
      <c r="W86" s="52">
        <v>12774.330000000002</v>
      </c>
      <c r="X86" s="52">
        <v>25694.420000000002</v>
      </c>
      <c r="Y86" s="52">
        <v>16144.679999999998</v>
      </c>
      <c r="Z86" s="52">
        <v>4207.5600000000004</v>
      </c>
      <c r="AA86" s="78"/>
      <c r="AB86" s="52">
        <v>10570.4</v>
      </c>
      <c r="AC86" s="52"/>
      <c r="AD86" s="52">
        <v>38595.890000000007</v>
      </c>
      <c r="AE86" s="52">
        <v>15169.1</v>
      </c>
      <c r="AF86" s="52">
        <v>19708.490000000002</v>
      </c>
      <c r="AG86" s="52"/>
      <c r="AH86" s="19">
        <f t="shared" si="2"/>
        <v>352084.92000000004</v>
      </c>
      <c r="AI86" s="2"/>
      <c r="AJ86" s="12"/>
    </row>
    <row r="87" spans="1:36" ht="14.25" customHeight="1">
      <c r="A87" s="21" t="s">
        <v>15</v>
      </c>
      <c r="B87" s="15" t="s">
        <v>50</v>
      </c>
      <c r="C87" s="52">
        <v>38384.560000000012</v>
      </c>
      <c r="D87" s="52">
        <v>11842.84</v>
      </c>
      <c r="E87" s="52">
        <v>5552.65</v>
      </c>
      <c r="F87" s="78"/>
      <c r="G87" s="52">
        <v>31392.61</v>
      </c>
      <c r="H87" s="52">
        <v>24504.899999999998</v>
      </c>
      <c r="I87" s="52">
        <v>4309.12</v>
      </c>
      <c r="J87" s="52">
        <v>9232.3099999999977</v>
      </c>
      <c r="K87" s="52">
        <v>15334.420000000002</v>
      </c>
      <c r="L87" s="52"/>
      <c r="M87" s="78"/>
      <c r="N87" s="52">
        <v>67345.349999999991</v>
      </c>
      <c r="O87" s="52">
        <v>22017.309999999998</v>
      </c>
      <c r="P87" s="52">
        <v>26363.239999999994</v>
      </c>
      <c r="Q87" s="52">
        <v>16012.029999999999</v>
      </c>
      <c r="R87" s="52">
        <v>26053.47</v>
      </c>
      <c r="S87" s="52"/>
      <c r="T87" s="78"/>
      <c r="U87" s="52">
        <v>59368.769999999982</v>
      </c>
      <c r="V87" s="52"/>
      <c r="W87" s="52">
        <v>55838.26</v>
      </c>
      <c r="X87" s="52">
        <v>440.14</v>
      </c>
      <c r="Y87" s="52">
        <v>58370.30999999999</v>
      </c>
      <c r="Z87" s="52">
        <v>19744.559999999998</v>
      </c>
      <c r="AA87" s="78"/>
      <c r="AB87" s="52">
        <v>35452.339999999997</v>
      </c>
      <c r="AC87" s="52">
        <v>22077.690000000006</v>
      </c>
      <c r="AD87" s="52">
        <v>16823.489999999998</v>
      </c>
      <c r="AE87" s="52">
        <v>22845.97</v>
      </c>
      <c r="AF87" s="52">
        <v>32857.590000000011</v>
      </c>
      <c r="AG87" s="52"/>
      <c r="AH87" s="19">
        <f t="shared" si="2"/>
        <v>622163.92999999993</v>
      </c>
      <c r="AI87" s="2"/>
      <c r="AJ87" s="12"/>
    </row>
    <row r="88" spans="1:36" ht="14.25" customHeight="1">
      <c r="A88" s="21" t="s">
        <v>311</v>
      </c>
      <c r="B88" s="15" t="s">
        <v>303</v>
      </c>
      <c r="C88" s="52"/>
      <c r="D88" s="52"/>
      <c r="E88" s="52"/>
      <c r="F88" s="78"/>
      <c r="G88" s="52"/>
      <c r="H88" s="52"/>
      <c r="I88" s="52"/>
      <c r="J88" s="52"/>
      <c r="K88" s="52"/>
      <c r="L88" s="52"/>
      <c r="M88" s="78"/>
      <c r="N88" s="52"/>
      <c r="O88" s="52"/>
      <c r="P88" s="52"/>
      <c r="Q88" s="52"/>
      <c r="R88" s="52"/>
      <c r="S88" s="52"/>
      <c r="T88" s="78"/>
      <c r="U88" s="52"/>
      <c r="V88" s="52"/>
      <c r="W88" s="52"/>
      <c r="X88" s="52"/>
      <c r="Y88" s="52"/>
      <c r="Z88" s="52"/>
      <c r="AA88" s="78"/>
      <c r="AB88" s="52"/>
      <c r="AC88" s="52"/>
      <c r="AD88" s="52"/>
      <c r="AE88" s="52"/>
      <c r="AF88" s="52"/>
      <c r="AG88" s="52"/>
      <c r="AH88" s="19">
        <f t="shared" si="2"/>
        <v>0</v>
      </c>
      <c r="AI88" s="2"/>
      <c r="AJ88" s="12"/>
    </row>
    <row r="89" spans="1:36" ht="14.25" customHeight="1">
      <c r="A89" s="21" t="s">
        <v>367</v>
      </c>
      <c r="B89" s="15" t="s">
        <v>358</v>
      </c>
      <c r="C89" s="52"/>
      <c r="D89" s="52"/>
      <c r="E89" s="52"/>
      <c r="F89" s="78"/>
      <c r="G89" s="52"/>
      <c r="H89" s="52"/>
      <c r="I89" s="52"/>
      <c r="J89" s="52"/>
      <c r="K89" s="52"/>
      <c r="L89" s="52"/>
      <c r="M89" s="78"/>
      <c r="N89" s="52"/>
      <c r="O89" s="52"/>
      <c r="P89" s="52"/>
      <c r="Q89" s="52"/>
      <c r="R89" s="52"/>
      <c r="S89" s="52"/>
      <c r="T89" s="78"/>
      <c r="U89" s="52"/>
      <c r="V89" s="52"/>
      <c r="W89" s="52"/>
      <c r="X89" s="52"/>
      <c r="Y89" s="52"/>
      <c r="Z89" s="52"/>
      <c r="AA89" s="78"/>
      <c r="AB89" s="52"/>
      <c r="AC89" s="52"/>
      <c r="AD89" s="52"/>
      <c r="AE89" s="52"/>
      <c r="AF89" s="52"/>
      <c r="AG89" s="52"/>
      <c r="AH89" s="19">
        <f t="shared" si="2"/>
        <v>0</v>
      </c>
      <c r="AI89" s="2"/>
      <c r="AJ89" s="12"/>
    </row>
    <row r="90" spans="1:36" ht="14.25" customHeight="1">
      <c r="A90" s="21" t="s">
        <v>91</v>
      </c>
      <c r="B90" s="26" t="s">
        <v>89</v>
      </c>
      <c r="C90" s="52">
        <v>11843.710000000001</v>
      </c>
      <c r="D90" s="52">
        <v>8014.7299999999987</v>
      </c>
      <c r="E90" s="52">
        <v>9362.43</v>
      </c>
      <c r="F90" s="78"/>
      <c r="G90" s="52">
        <v>9233.69</v>
      </c>
      <c r="H90" s="52">
        <v>14204.450000000004</v>
      </c>
      <c r="I90" s="52">
        <v>10514.920000000002</v>
      </c>
      <c r="J90" s="52">
        <v>4656.8900000000003</v>
      </c>
      <c r="K90" s="52">
        <v>7704.2500000000009</v>
      </c>
      <c r="L90" s="52"/>
      <c r="M90" s="78"/>
      <c r="N90" s="52">
        <v>15870.589999999998</v>
      </c>
      <c r="O90" s="52">
        <v>6483.1299999999992</v>
      </c>
      <c r="P90" s="52">
        <v>3365.8500000000004</v>
      </c>
      <c r="Q90" s="52">
        <v>5943.11</v>
      </c>
      <c r="R90" s="52">
        <v>5029.5499999999993</v>
      </c>
      <c r="S90" s="52"/>
      <c r="T90" s="78"/>
      <c r="U90" s="52">
        <v>17175.239999999998</v>
      </c>
      <c r="V90" s="52"/>
      <c r="W90" s="52">
        <v>22197.340000000004</v>
      </c>
      <c r="X90" s="52"/>
      <c r="Y90" s="52">
        <v>19989.339999999997</v>
      </c>
      <c r="Z90" s="52">
        <v>4311.21</v>
      </c>
      <c r="AA90" s="78"/>
      <c r="AB90" s="52">
        <v>14315.320000000002</v>
      </c>
      <c r="AC90" s="52">
        <v>11690.53</v>
      </c>
      <c r="AD90" s="52">
        <v>10104.009999999998</v>
      </c>
      <c r="AE90" s="52">
        <v>8215.2499999999982</v>
      </c>
      <c r="AF90" s="52">
        <v>4053.5100000000007</v>
      </c>
      <c r="AG90" s="52"/>
      <c r="AH90" s="19">
        <f t="shared" si="2"/>
        <v>224279.05000000002</v>
      </c>
      <c r="AI90" s="2"/>
      <c r="AJ90" s="12"/>
    </row>
    <row r="91" spans="1:36" ht="14.25" customHeight="1">
      <c r="A91" s="21" t="s">
        <v>16</v>
      </c>
      <c r="B91" s="15" t="s">
        <v>51</v>
      </c>
      <c r="C91" s="52">
        <v>20703.689999999999</v>
      </c>
      <c r="D91" s="52">
        <v>27361.370000000006</v>
      </c>
      <c r="E91" s="52">
        <v>13862.720000000001</v>
      </c>
      <c r="F91" s="78"/>
      <c r="G91" s="52"/>
      <c r="H91" s="52"/>
      <c r="I91" s="52"/>
      <c r="J91" s="52"/>
      <c r="K91" s="52"/>
      <c r="L91" s="52"/>
      <c r="M91" s="78"/>
      <c r="N91" s="52">
        <v>109238.66000000002</v>
      </c>
      <c r="O91" s="52">
        <v>120711.79999999999</v>
      </c>
      <c r="P91" s="52">
        <v>11997.050000000001</v>
      </c>
      <c r="Q91" s="52">
        <v>13831.61</v>
      </c>
      <c r="R91" s="52">
        <v>102948.06000000001</v>
      </c>
      <c r="S91" s="52">
        <v>3568.77</v>
      </c>
      <c r="T91" s="78"/>
      <c r="U91" s="52">
        <v>43861.32</v>
      </c>
      <c r="V91" s="52">
        <v>103547.19</v>
      </c>
      <c r="W91" s="52">
        <v>9822.1699999999983</v>
      </c>
      <c r="X91" s="52">
        <v>30076.34</v>
      </c>
      <c r="Y91" s="52">
        <v>17100.409999999996</v>
      </c>
      <c r="Z91" s="52">
        <v>8955.3000000000011</v>
      </c>
      <c r="AA91" s="78"/>
      <c r="AB91" s="52">
        <v>24238.190000000002</v>
      </c>
      <c r="AC91" s="52">
        <v>38613.760000000002</v>
      </c>
      <c r="AD91" s="52">
        <v>10703.5</v>
      </c>
      <c r="AE91" s="52">
        <v>5375.3</v>
      </c>
      <c r="AF91" s="52">
        <v>20163.86</v>
      </c>
      <c r="AG91" s="52"/>
      <c r="AH91" s="19">
        <f t="shared" si="2"/>
        <v>736681.07000000018</v>
      </c>
      <c r="AI91" s="2"/>
      <c r="AJ91" s="12"/>
    </row>
    <row r="92" spans="1:36" ht="14.25" customHeight="1">
      <c r="A92" s="21" t="s">
        <v>69</v>
      </c>
      <c r="B92" t="s">
        <v>68</v>
      </c>
      <c r="C92" s="52">
        <v>13148.310000000001</v>
      </c>
      <c r="D92" s="52">
        <v>13276.789999999999</v>
      </c>
      <c r="E92" s="52">
        <v>10183.959999999999</v>
      </c>
      <c r="F92" s="78"/>
      <c r="G92" s="52">
        <v>18278.03</v>
      </c>
      <c r="H92" s="52">
        <v>6115.9</v>
      </c>
      <c r="I92" s="52"/>
      <c r="J92" s="52">
        <v>27900.06</v>
      </c>
      <c r="K92" s="52"/>
      <c r="L92" s="52">
        <v>15380.419999999998</v>
      </c>
      <c r="M92" s="78"/>
      <c r="N92" s="52">
        <v>12419.65</v>
      </c>
      <c r="O92" s="52">
        <v>8722.7799999999988</v>
      </c>
      <c r="P92" s="52">
        <v>10258.91</v>
      </c>
      <c r="Q92" s="52">
        <v>10991.390000000001</v>
      </c>
      <c r="R92" s="52">
        <v>9007.16</v>
      </c>
      <c r="S92" s="52">
        <v>13647.32</v>
      </c>
      <c r="T92" s="78"/>
      <c r="U92" s="52">
        <v>9753.94</v>
      </c>
      <c r="V92" s="52">
        <v>12301.060000000001</v>
      </c>
      <c r="W92" s="52">
        <v>17942.84</v>
      </c>
      <c r="X92" s="52">
        <v>8355.8499999999985</v>
      </c>
      <c r="Y92" s="52">
        <v>9436.67</v>
      </c>
      <c r="Z92" s="52">
        <v>14950.6</v>
      </c>
      <c r="AA92" s="78"/>
      <c r="AB92" s="52">
        <v>20606.570000000003</v>
      </c>
      <c r="AC92" s="52">
        <v>15711.68</v>
      </c>
      <c r="AD92" s="52">
        <v>9925.1299999999992</v>
      </c>
      <c r="AE92" s="52">
        <v>8317.74</v>
      </c>
      <c r="AF92" s="52">
        <v>15362.82</v>
      </c>
      <c r="AG92" s="52"/>
      <c r="AH92" s="19">
        <f t="shared" si="2"/>
        <v>311995.58</v>
      </c>
      <c r="AI92" s="2"/>
      <c r="AJ92" s="12"/>
    </row>
    <row r="93" spans="1:36" ht="14.25" customHeight="1">
      <c r="A93" s="21" t="s">
        <v>168</v>
      </c>
      <c r="B93" s="15" t="s">
        <v>163</v>
      </c>
      <c r="C93" s="52">
        <v>14328.22</v>
      </c>
      <c r="D93" s="52">
        <v>57332.049999999996</v>
      </c>
      <c r="E93" s="52">
        <v>23217.439999999995</v>
      </c>
      <c r="F93" s="78"/>
      <c r="G93" s="52">
        <v>10432.440000000002</v>
      </c>
      <c r="H93" s="52">
        <v>7789.2999999999993</v>
      </c>
      <c r="I93" s="52">
        <v>6488.5599999999995</v>
      </c>
      <c r="J93" s="52">
        <v>21928.46</v>
      </c>
      <c r="K93" s="52">
        <v>5008</v>
      </c>
      <c r="L93" s="52"/>
      <c r="M93" s="78"/>
      <c r="N93" s="52">
        <v>7928.4099999999989</v>
      </c>
      <c r="O93" s="52">
        <v>6461.8099999999995</v>
      </c>
      <c r="P93" s="52">
        <v>10578.559999999998</v>
      </c>
      <c r="Q93" s="52">
        <v>12907.270000000004</v>
      </c>
      <c r="R93" s="52">
        <v>16789.340000000004</v>
      </c>
      <c r="S93" s="52"/>
      <c r="T93" s="78"/>
      <c r="U93" s="52">
        <v>20770.489999999998</v>
      </c>
      <c r="V93" s="52"/>
      <c r="W93" s="52">
        <v>32552.590000000011</v>
      </c>
      <c r="X93" s="52"/>
      <c r="Y93" s="52">
        <v>14168.990000000002</v>
      </c>
      <c r="Z93" s="52">
        <v>7063.4699999999993</v>
      </c>
      <c r="AA93" s="78"/>
      <c r="AB93" s="52">
        <v>5199.3599999999997</v>
      </c>
      <c r="AC93" s="52">
        <v>31451.079999999998</v>
      </c>
      <c r="AD93" s="52">
        <v>24493.48</v>
      </c>
      <c r="AE93" s="52">
        <v>25215.619999999995</v>
      </c>
      <c r="AF93" s="52">
        <v>53795.46</v>
      </c>
      <c r="AG93" s="52"/>
      <c r="AH93" s="19">
        <f t="shared" si="2"/>
        <v>415900.39999999997</v>
      </c>
      <c r="AI93" s="2"/>
      <c r="AJ93" s="12"/>
    </row>
    <row r="94" spans="1:36" ht="14.25" customHeight="1">
      <c r="A94" s="21" t="s">
        <v>369</v>
      </c>
      <c r="B94" s="15" t="s">
        <v>368</v>
      </c>
      <c r="C94" s="52"/>
      <c r="D94" s="52">
        <v>16375.88</v>
      </c>
      <c r="E94" s="52">
        <v>11085.84</v>
      </c>
      <c r="F94" s="78"/>
      <c r="G94" s="52">
        <v>28228.799999999999</v>
      </c>
      <c r="H94" s="52"/>
      <c r="I94" s="52">
        <v>38125.820000000007</v>
      </c>
      <c r="J94" s="52">
        <v>15369.649999999994</v>
      </c>
      <c r="K94" s="52">
        <v>21397.740000000005</v>
      </c>
      <c r="L94" s="52">
        <v>16235.37</v>
      </c>
      <c r="M94" s="78"/>
      <c r="N94" s="52">
        <v>32170.19</v>
      </c>
      <c r="O94" s="52">
        <v>21151.719999999998</v>
      </c>
      <c r="P94" s="52">
        <v>16752.259999999998</v>
      </c>
      <c r="Q94" s="52"/>
      <c r="R94" s="52">
        <v>47168.92000000002</v>
      </c>
      <c r="S94" s="52">
        <v>22829.14</v>
      </c>
      <c r="T94" s="78"/>
      <c r="U94" s="52">
        <v>30216.060000000005</v>
      </c>
      <c r="V94" s="52">
        <v>34101.85</v>
      </c>
      <c r="W94" s="52">
        <v>40025.669999999991</v>
      </c>
      <c r="X94" s="52">
        <v>16870.63</v>
      </c>
      <c r="Y94" s="52">
        <v>16650.63</v>
      </c>
      <c r="Z94" s="52">
        <v>8634.7800000000007</v>
      </c>
      <c r="AA94" s="78"/>
      <c r="AB94" s="52">
        <v>18655.14</v>
      </c>
      <c r="AC94" s="52">
        <v>14031.529999999999</v>
      </c>
      <c r="AD94" s="52">
        <v>14250.369999999999</v>
      </c>
      <c r="AE94" s="52">
        <v>5914.7000000000007</v>
      </c>
      <c r="AF94" s="52">
        <v>23323.95</v>
      </c>
      <c r="AG94" s="52"/>
      <c r="AH94" s="19">
        <f t="shared" si="2"/>
        <v>509566.64000000013</v>
      </c>
      <c r="AI94" s="2"/>
      <c r="AJ94" s="12"/>
    </row>
    <row r="95" spans="1:36" ht="14.25" customHeight="1">
      <c r="A95" s="21" t="s">
        <v>27</v>
      </c>
      <c r="B95" s="15" t="s">
        <v>52</v>
      </c>
      <c r="C95" s="52">
        <v>8854.5300000000007</v>
      </c>
      <c r="D95" s="52">
        <v>31842.940000000006</v>
      </c>
      <c r="E95" s="52">
        <v>36469.119999999995</v>
      </c>
      <c r="F95" s="78"/>
      <c r="G95" s="52">
        <v>42343.659999999996</v>
      </c>
      <c r="H95" s="52">
        <v>34984.179999999993</v>
      </c>
      <c r="I95" s="52">
        <v>54403.450000000004</v>
      </c>
      <c r="J95" s="52">
        <v>29488.97</v>
      </c>
      <c r="K95" s="52">
        <v>22123.059999999998</v>
      </c>
      <c r="L95" s="52">
        <v>14342.11</v>
      </c>
      <c r="M95" s="78"/>
      <c r="N95" s="52"/>
      <c r="O95" s="52">
        <v>32880.449999999997</v>
      </c>
      <c r="P95" s="52">
        <v>43317.150000000009</v>
      </c>
      <c r="Q95" s="52">
        <v>37334.68</v>
      </c>
      <c r="R95" s="52">
        <v>20602.149999999998</v>
      </c>
      <c r="S95" s="52">
        <v>17869.330000000002</v>
      </c>
      <c r="T95" s="78"/>
      <c r="U95" s="52">
        <v>96289.83</v>
      </c>
      <c r="V95" s="52">
        <v>48319.490000000005</v>
      </c>
      <c r="W95" s="52">
        <v>30320.629999999997</v>
      </c>
      <c r="X95" s="52">
        <v>39392.530000000006</v>
      </c>
      <c r="Y95" s="52">
        <v>126049.54999999999</v>
      </c>
      <c r="Z95" s="52">
        <v>13175.81</v>
      </c>
      <c r="AA95" s="78"/>
      <c r="AB95" s="52">
        <v>23483.229999999996</v>
      </c>
      <c r="AC95" s="52">
        <v>18727.849999999999</v>
      </c>
      <c r="AD95" s="52">
        <v>15644.88</v>
      </c>
      <c r="AE95" s="52">
        <v>15012.91</v>
      </c>
      <c r="AF95" s="52">
        <v>7861.0300000000007</v>
      </c>
      <c r="AG95" s="52"/>
      <c r="AH95" s="19">
        <f t="shared" si="2"/>
        <v>861133.52000000014</v>
      </c>
      <c r="AI95" s="2"/>
      <c r="AJ95" s="12"/>
    </row>
    <row r="96" spans="1:36" ht="14.25" customHeight="1">
      <c r="A96" s="21" t="s">
        <v>94</v>
      </c>
      <c r="B96" s="26" t="s">
        <v>99</v>
      </c>
      <c r="C96" s="52">
        <v>6371.13</v>
      </c>
      <c r="D96" s="52">
        <v>20467.669999999995</v>
      </c>
      <c r="E96" s="52">
        <v>15871.4</v>
      </c>
      <c r="F96" s="78"/>
      <c r="G96" s="52">
        <v>55969.510000000009</v>
      </c>
      <c r="H96" s="52">
        <v>26970.440000000002</v>
      </c>
      <c r="I96" s="52">
        <v>14067.97</v>
      </c>
      <c r="J96" s="52">
        <v>8167.3499999999995</v>
      </c>
      <c r="K96" s="52">
        <v>5412.09</v>
      </c>
      <c r="L96" s="52">
        <v>10574.24</v>
      </c>
      <c r="M96" s="78"/>
      <c r="N96" s="52">
        <v>14011.039999999999</v>
      </c>
      <c r="O96" s="52">
        <v>3620.99</v>
      </c>
      <c r="P96" s="52">
        <v>2918.52</v>
      </c>
      <c r="Q96" s="52">
        <v>5034.6099999999997</v>
      </c>
      <c r="R96" s="52">
        <v>25554.779999999992</v>
      </c>
      <c r="S96" s="52">
        <v>17418.809999999998</v>
      </c>
      <c r="T96" s="78"/>
      <c r="U96" s="52">
        <v>10985.639999999998</v>
      </c>
      <c r="V96" s="52">
        <v>24829.320000000003</v>
      </c>
      <c r="W96" s="52">
        <v>21444.849999999995</v>
      </c>
      <c r="X96" s="52">
        <v>16135.089999999998</v>
      </c>
      <c r="Y96" s="52">
        <v>4775.2299999999996</v>
      </c>
      <c r="Z96" s="52">
        <v>5358.52</v>
      </c>
      <c r="AA96" s="78"/>
      <c r="AB96" s="52">
        <v>55833.02</v>
      </c>
      <c r="AC96" s="52">
        <v>5578.5300000000007</v>
      </c>
      <c r="AD96" s="52">
        <v>4755.34</v>
      </c>
      <c r="AE96" s="52">
        <v>10653.210000000001</v>
      </c>
      <c r="AF96" s="52">
        <v>13040.59</v>
      </c>
      <c r="AG96" s="52"/>
      <c r="AH96" s="19">
        <f t="shared" si="2"/>
        <v>405819.89000000007</v>
      </c>
      <c r="AI96" s="2"/>
      <c r="AJ96" s="12"/>
    </row>
    <row r="97" spans="1:36" ht="15" customHeight="1">
      <c r="A97" s="21" t="s">
        <v>92</v>
      </c>
      <c r="B97" s="26" t="s">
        <v>90</v>
      </c>
      <c r="C97" s="52">
        <v>13921.670000000004</v>
      </c>
      <c r="D97" s="52">
        <v>3294.6000000000004</v>
      </c>
      <c r="E97" s="52">
        <v>4271.4299999999994</v>
      </c>
      <c r="F97" s="78"/>
      <c r="G97" s="52">
        <v>8241.24</v>
      </c>
      <c r="H97" s="52">
        <v>12047.69</v>
      </c>
      <c r="I97" s="52">
        <v>7157.0299999999988</v>
      </c>
      <c r="J97" s="52">
        <v>6656.29</v>
      </c>
      <c r="K97" s="52">
        <v>559.69000000000005</v>
      </c>
      <c r="L97" s="52"/>
      <c r="M97" s="78"/>
      <c r="N97" s="52">
        <v>11396.65</v>
      </c>
      <c r="O97" s="52">
        <v>4511.7</v>
      </c>
      <c r="P97" s="52">
        <v>3247.3599999999997</v>
      </c>
      <c r="Q97" s="52">
        <v>3387.5199999999995</v>
      </c>
      <c r="R97" s="52">
        <v>6764.0099999999984</v>
      </c>
      <c r="S97" s="52"/>
      <c r="T97" s="78"/>
      <c r="U97" s="52">
        <v>20513.509999999998</v>
      </c>
      <c r="V97" s="52"/>
      <c r="W97" s="52">
        <v>13747.829999999998</v>
      </c>
      <c r="X97" s="52"/>
      <c r="Y97" s="52">
        <v>10857.67</v>
      </c>
      <c r="Z97" s="52">
        <v>11105.91</v>
      </c>
      <c r="AA97" s="78"/>
      <c r="AB97" s="52">
        <v>4230.04</v>
      </c>
      <c r="AC97" s="52">
        <v>5691.7</v>
      </c>
      <c r="AD97" s="52">
        <v>8535.630000000001</v>
      </c>
      <c r="AE97" s="52">
        <v>3473.04</v>
      </c>
      <c r="AF97" s="52">
        <v>3846.2099999999996</v>
      </c>
      <c r="AG97" s="52"/>
      <c r="AH97" s="19">
        <f t="shared" si="2"/>
        <v>167458.42000000001</v>
      </c>
      <c r="AI97" s="2"/>
      <c r="AJ97" s="12"/>
    </row>
    <row r="98" spans="1:36" ht="15" customHeight="1">
      <c r="A98" s="21" t="s">
        <v>336</v>
      </c>
      <c r="B98" s="15" t="s">
        <v>335</v>
      </c>
      <c r="C98" s="52"/>
      <c r="D98" s="52"/>
      <c r="E98" s="52"/>
      <c r="F98" s="78"/>
      <c r="G98" s="52"/>
      <c r="H98" s="52"/>
      <c r="I98" s="52"/>
      <c r="J98" s="52"/>
      <c r="K98" s="52"/>
      <c r="L98" s="52"/>
      <c r="M98" s="78"/>
      <c r="N98" s="52"/>
      <c r="O98" s="52"/>
      <c r="P98" s="52"/>
      <c r="Q98" s="52"/>
      <c r="R98" s="52"/>
      <c r="S98" s="52"/>
      <c r="T98" s="78"/>
      <c r="U98" s="52"/>
      <c r="V98" s="52"/>
      <c r="W98" s="52"/>
      <c r="X98" s="52"/>
      <c r="Y98" s="52"/>
      <c r="Z98" s="52"/>
      <c r="AA98" s="78"/>
      <c r="AB98" s="52"/>
      <c r="AC98" s="52"/>
      <c r="AD98" s="52"/>
      <c r="AE98" s="52"/>
      <c r="AF98" s="52"/>
      <c r="AG98" s="52"/>
      <c r="AH98" s="19">
        <f t="shared" si="2"/>
        <v>0</v>
      </c>
      <c r="AI98" s="2"/>
      <c r="AJ98" s="12"/>
    </row>
    <row r="99" spans="1:36" ht="15" customHeight="1">
      <c r="A99" s="21" t="s">
        <v>232</v>
      </c>
      <c r="B99" s="15" t="s">
        <v>231</v>
      </c>
      <c r="C99" s="52"/>
      <c r="D99" s="52"/>
      <c r="E99" s="52"/>
      <c r="F99" s="78"/>
      <c r="G99" s="52"/>
      <c r="H99" s="52"/>
      <c r="I99" s="52"/>
      <c r="J99" s="52">
        <v>8746.26</v>
      </c>
      <c r="K99" s="52">
        <v>640.02</v>
      </c>
      <c r="L99" s="52">
        <v>8113.6799999999985</v>
      </c>
      <c r="M99" s="78"/>
      <c r="N99" s="52">
        <v>5510.0499999999993</v>
      </c>
      <c r="O99" s="52">
        <v>5666.0800000000017</v>
      </c>
      <c r="P99" s="52">
        <v>2876.25</v>
      </c>
      <c r="Q99" s="52">
        <v>6365.0099999999993</v>
      </c>
      <c r="R99" s="52">
        <v>9243.34</v>
      </c>
      <c r="S99" s="52">
        <v>8012.5700000000006</v>
      </c>
      <c r="T99" s="78"/>
      <c r="U99" s="52">
        <v>10614.78</v>
      </c>
      <c r="V99" s="52">
        <v>8001.9400000000005</v>
      </c>
      <c r="W99" s="52">
        <v>3124.1699999999996</v>
      </c>
      <c r="X99" s="52">
        <v>6502.6000000000013</v>
      </c>
      <c r="Y99" s="52">
        <v>10379.169999999998</v>
      </c>
      <c r="Z99" s="52">
        <v>4633.68</v>
      </c>
      <c r="AA99" s="78"/>
      <c r="AB99" s="52">
        <v>20213.379999999997</v>
      </c>
      <c r="AC99" s="52">
        <v>15760.04</v>
      </c>
      <c r="AD99" s="52">
        <v>3985.53</v>
      </c>
      <c r="AE99" s="52">
        <v>3041.9500000000003</v>
      </c>
      <c r="AF99" s="52">
        <v>3009.34</v>
      </c>
      <c r="AG99" s="52"/>
      <c r="AH99" s="19">
        <f t="shared" ref="AH99:AH130" si="3">SUM(C99:AG99)</f>
        <v>144439.84000000003</v>
      </c>
      <c r="AI99" s="2"/>
      <c r="AJ99" s="12"/>
    </row>
    <row r="100" spans="1:36" ht="15" customHeight="1">
      <c r="A100" s="21" t="s">
        <v>334</v>
      </c>
      <c r="B100" s="15" t="s">
        <v>330</v>
      </c>
      <c r="C100" s="52"/>
      <c r="D100" s="52"/>
      <c r="E100" s="52"/>
      <c r="F100" s="78"/>
      <c r="G100" s="52"/>
      <c r="H100" s="52"/>
      <c r="I100" s="52"/>
      <c r="J100" s="52"/>
      <c r="K100" s="52"/>
      <c r="L100" s="52"/>
      <c r="M100" s="78"/>
      <c r="N100" s="52"/>
      <c r="O100" s="52"/>
      <c r="P100" s="52"/>
      <c r="Q100" s="52"/>
      <c r="R100" s="52"/>
      <c r="S100" s="52"/>
      <c r="T100" s="78"/>
      <c r="U100" s="52"/>
      <c r="V100" s="52"/>
      <c r="W100" s="52"/>
      <c r="X100" s="52"/>
      <c r="Y100" s="52"/>
      <c r="Z100" s="52"/>
      <c r="AA100" s="78"/>
      <c r="AB100" s="52"/>
      <c r="AC100" s="52"/>
      <c r="AD100" s="52"/>
      <c r="AE100" s="52"/>
      <c r="AF100" s="52"/>
      <c r="AG100" s="52"/>
      <c r="AH100" s="19">
        <f t="shared" si="3"/>
        <v>0</v>
      </c>
      <c r="AI100" s="2"/>
      <c r="AJ100" s="12"/>
    </row>
    <row r="101" spans="1:36" ht="15" customHeight="1">
      <c r="A101" s="21" t="s">
        <v>17</v>
      </c>
      <c r="B101" s="15" t="s">
        <v>39</v>
      </c>
      <c r="C101" s="52">
        <v>17556.720000000005</v>
      </c>
      <c r="D101" s="52">
        <v>32839.770000000004</v>
      </c>
      <c r="E101" s="52">
        <v>32573.590000000004</v>
      </c>
      <c r="F101" s="78"/>
      <c r="G101" s="52"/>
      <c r="H101" s="52">
        <v>55451.990000000005</v>
      </c>
      <c r="I101" s="52">
        <v>11089.240000000002</v>
      </c>
      <c r="J101" s="52">
        <v>11704.840000000002</v>
      </c>
      <c r="K101" s="52"/>
      <c r="L101" s="52">
        <v>35081.679999999993</v>
      </c>
      <c r="M101" s="78"/>
      <c r="N101" s="52">
        <v>874.99</v>
      </c>
      <c r="O101" s="52"/>
      <c r="P101" s="52">
        <v>12785.77</v>
      </c>
      <c r="Q101" s="52">
        <v>2119.81</v>
      </c>
      <c r="R101" s="52">
        <v>19031.919999999998</v>
      </c>
      <c r="S101" s="52"/>
      <c r="T101" s="78"/>
      <c r="U101" s="52">
        <v>18715.88</v>
      </c>
      <c r="V101" s="52">
        <v>34195.46</v>
      </c>
      <c r="W101" s="52"/>
      <c r="X101" s="52">
        <v>8896.2900000000009</v>
      </c>
      <c r="Y101" s="52"/>
      <c r="Z101" s="52">
        <v>11341.970000000001</v>
      </c>
      <c r="AA101" s="78"/>
      <c r="AB101" s="52">
        <v>5006.79</v>
      </c>
      <c r="AC101" s="52">
        <v>21278.730000000003</v>
      </c>
      <c r="AD101" s="52">
        <v>9529.76</v>
      </c>
      <c r="AE101" s="52">
        <v>23166.750000000004</v>
      </c>
      <c r="AF101" s="52">
        <v>6362.97</v>
      </c>
      <c r="AG101" s="52"/>
      <c r="AH101" s="19">
        <f t="shared" si="3"/>
        <v>369604.91999999987</v>
      </c>
      <c r="AI101" s="2"/>
      <c r="AJ101" s="12"/>
    </row>
    <row r="102" spans="1:36" ht="15" customHeight="1">
      <c r="A102" s="21" t="s">
        <v>5</v>
      </c>
      <c r="B102" s="15" t="s">
        <v>40</v>
      </c>
      <c r="C102" s="52">
        <v>20786.689999999999</v>
      </c>
      <c r="D102" s="52">
        <v>16184.049999999997</v>
      </c>
      <c r="E102" s="52">
        <v>8134.7000000000007</v>
      </c>
      <c r="F102" s="78"/>
      <c r="G102" s="52">
        <v>19969.439999999999</v>
      </c>
      <c r="H102" s="52">
        <v>8717.659999999998</v>
      </c>
      <c r="I102" s="52">
        <v>10569.640000000001</v>
      </c>
      <c r="J102" s="52">
        <v>13836.07</v>
      </c>
      <c r="K102" s="52">
        <v>4877.0600000000013</v>
      </c>
      <c r="L102" s="52">
        <v>33604.460000000014</v>
      </c>
      <c r="M102" s="78"/>
      <c r="N102" s="52">
        <v>18082.260000000006</v>
      </c>
      <c r="O102" s="52">
        <v>13645.569999999996</v>
      </c>
      <c r="P102" s="52">
        <v>12240.83</v>
      </c>
      <c r="Q102" s="52">
        <v>191.96</v>
      </c>
      <c r="R102" s="52">
        <v>29711.810000000009</v>
      </c>
      <c r="S102" s="52">
        <v>11177.86</v>
      </c>
      <c r="T102" s="78"/>
      <c r="U102" s="52">
        <v>24058.14</v>
      </c>
      <c r="V102" s="52">
        <v>11110.800000000001</v>
      </c>
      <c r="W102" s="52">
        <v>20270.219999999998</v>
      </c>
      <c r="X102" s="52">
        <v>24882.979999999996</v>
      </c>
      <c r="Y102" s="52">
        <v>11177.060000000001</v>
      </c>
      <c r="Z102" s="52">
        <v>7727.25</v>
      </c>
      <c r="AA102" s="78"/>
      <c r="AB102" s="52">
        <v>24258.899999999994</v>
      </c>
      <c r="AC102" s="52">
        <v>37483.129999999997</v>
      </c>
      <c r="AD102" s="52">
        <v>12026.99</v>
      </c>
      <c r="AE102" s="52">
        <v>9183.82</v>
      </c>
      <c r="AF102" s="52">
        <v>8096.03</v>
      </c>
      <c r="AG102" s="52"/>
      <c r="AH102" s="19">
        <f t="shared" si="3"/>
        <v>412005.37999999995</v>
      </c>
      <c r="AI102" s="2"/>
      <c r="AJ102" s="12"/>
    </row>
    <row r="103" spans="1:36" ht="15" customHeight="1">
      <c r="A103" s="21" t="s">
        <v>299</v>
      </c>
      <c r="B103" s="15" t="s">
        <v>287</v>
      </c>
      <c r="C103" s="52">
        <v>15692.05</v>
      </c>
      <c r="D103" s="52">
        <v>12761.82</v>
      </c>
      <c r="E103" s="52">
        <v>10742.44</v>
      </c>
      <c r="F103" s="78"/>
      <c r="G103" s="52">
        <v>6510.7899999999991</v>
      </c>
      <c r="H103" s="52">
        <v>6137.119999999999</v>
      </c>
      <c r="I103" s="52"/>
      <c r="J103" s="52"/>
      <c r="K103" s="52"/>
      <c r="L103" s="52"/>
      <c r="M103" s="78"/>
      <c r="N103" s="52"/>
      <c r="O103" s="52"/>
      <c r="P103" s="52"/>
      <c r="Q103" s="52"/>
      <c r="R103" s="52"/>
      <c r="S103" s="52"/>
      <c r="T103" s="78"/>
      <c r="U103" s="52"/>
      <c r="V103" s="52"/>
      <c r="W103" s="52"/>
      <c r="X103" s="52"/>
      <c r="Y103" s="52"/>
      <c r="Z103" s="52"/>
      <c r="AA103" s="78"/>
      <c r="AB103" s="52"/>
      <c r="AC103" s="52">
        <v>0</v>
      </c>
      <c r="AD103" s="52"/>
      <c r="AE103" s="52"/>
      <c r="AF103" s="52"/>
      <c r="AG103" s="52"/>
      <c r="AH103" s="19">
        <f t="shared" si="3"/>
        <v>51844.22</v>
      </c>
      <c r="AI103" s="2"/>
      <c r="AJ103" s="12"/>
    </row>
    <row r="104" spans="1:36" ht="15" customHeight="1">
      <c r="A104" s="21" t="s">
        <v>345</v>
      </c>
      <c r="B104" s="15" t="s">
        <v>346</v>
      </c>
      <c r="C104" s="52">
        <v>17249.03</v>
      </c>
      <c r="D104" s="52">
        <v>8087.1700000000019</v>
      </c>
      <c r="E104" s="52">
        <v>6835.6400000000012</v>
      </c>
      <c r="F104" s="78"/>
      <c r="G104" s="52">
        <v>10576.330000000002</v>
      </c>
      <c r="H104" s="52">
        <v>9094.6</v>
      </c>
      <c r="I104" s="52">
        <v>9730.5999999999985</v>
      </c>
      <c r="J104" s="52">
        <v>10378.299999999999</v>
      </c>
      <c r="K104" s="52">
        <v>3276.63</v>
      </c>
      <c r="L104" s="52"/>
      <c r="M104" s="78"/>
      <c r="N104" s="52">
        <v>9774.1499999999978</v>
      </c>
      <c r="O104" s="52">
        <v>9132</v>
      </c>
      <c r="P104" s="52">
        <v>6097.9</v>
      </c>
      <c r="Q104" s="52">
        <v>12327.279999999999</v>
      </c>
      <c r="R104" s="52">
        <v>10074.209999999999</v>
      </c>
      <c r="S104" s="52"/>
      <c r="T104" s="78"/>
      <c r="U104" s="52">
        <v>25345.62</v>
      </c>
      <c r="V104" s="52">
        <v>613.46</v>
      </c>
      <c r="W104" s="52">
        <v>27626.530000000006</v>
      </c>
      <c r="X104" s="52"/>
      <c r="Y104" s="52">
        <v>16285.059999999998</v>
      </c>
      <c r="Z104" s="52">
        <v>3797.94</v>
      </c>
      <c r="AA104" s="78"/>
      <c r="AB104" s="52">
        <v>3743.94</v>
      </c>
      <c r="AC104" s="52">
        <v>6807.5899999999992</v>
      </c>
      <c r="AD104" s="52"/>
      <c r="AE104" s="52">
        <v>16950.61</v>
      </c>
      <c r="AF104" s="52">
        <v>8720.56</v>
      </c>
      <c r="AG104" s="52"/>
      <c r="AH104" s="19">
        <f t="shared" si="3"/>
        <v>232525.14999999997</v>
      </c>
      <c r="AI104" s="2"/>
      <c r="AJ104" s="12"/>
    </row>
    <row r="105" spans="1:36" ht="15" customHeight="1">
      <c r="A105" s="21" t="s">
        <v>300</v>
      </c>
      <c r="B105" s="15" t="s">
        <v>307</v>
      </c>
      <c r="C105" s="52">
        <v>30913.539999999997</v>
      </c>
      <c r="D105" s="52">
        <v>29406.170000000006</v>
      </c>
      <c r="E105" s="52">
        <v>7949.42</v>
      </c>
      <c r="F105" s="78"/>
      <c r="G105" s="52">
        <v>24164.809999999998</v>
      </c>
      <c r="H105" s="52">
        <v>11673.1</v>
      </c>
      <c r="I105" s="52"/>
      <c r="J105" s="52">
        <v>18000.799999999996</v>
      </c>
      <c r="K105" s="52"/>
      <c r="L105" s="52">
        <v>21292.750000000004</v>
      </c>
      <c r="M105" s="78"/>
      <c r="N105" s="52">
        <v>21743.65</v>
      </c>
      <c r="O105" s="52">
        <v>15047.869999999999</v>
      </c>
      <c r="P105" s="52">
        <v>8588.67</v>
      </c>
      <c r="Q105" s="52">
        <v>5241.97</v>
      </c>
      <c r="R105" s="52">
        <v>15059.150000000001</v>
      </c>
      <c r="S105" s="52">
        <v>16612.629999999997</v>
      </c>
      <c r="T105" s="78"/>
      <c r="U105" s="52">
        <v>24818.789999999997</v>
      </c>
      <c r="V105" s="52">
        <v>15550.69</v>
      </c>
      <c r="W105" s="52">
        <v>22035.710000000006</v>
      </c>
      <c r="X105" s="52">
        <v>6690.09</v>
      </c>
      <c r="Y105" s="52">
        <v>11491.34</v>
      </c>
      <c r="Z105" s="52">
        <v>15828.769999999995</v>
      </c>
      <c r="AA105" s="78"/>
      <c r="AB105" s="52">
        <v>56658.500000000015</v>
      </c>
      <c r="AC105" s="52">
        <v>13333.490000000002</v>
      </c>
      <c r="AD105" s="52">
        <v>10505.69</v>
      </c>
      <c r="AE105" s="52">
        <v>9648.409999999998</v>
      </c>
      <c r="AF105" s="52">
        <v>16171.630000000001</v>
      </c>
      <c r="AG105" s="52"/>
      <c r="AH105" s="19">
        <f t="shared" si="3"/>
        <v>428427.64000000007</v>
      </c>
      <c r="AI105" s="2"/>
      <c r="AJ105" s="12"/>
    </row>
    <row r="106" spans="1:36" ht="15" customHeight="1">
      <c r="A106" s="21" t="s">
        <v>169</v>
      </c>
      <c r="B106" s="15" t="s">
        <v>164</v>
      </c>
      <c r="C106" s="52">
        <v>24245.579999999994</v>
      </c>
      <c r="D106" s="52">
        <v>26483.909999999996</v>
      </c>
      <c r="E106" s="52">
        <v>13683.910000000003</v>
      </c>
      <c r="F106" s="78"/>
      <c r="G106" s="52"/>
      <c r="H106" s="52">
        <v>65371.01999999999</v>
      </c>
      <c r="I106" s="52"/>
      <c r="J106" s="52">
        <v>31390.610000000008</v>
      </c>
      <c r="K106" s="52">
        <v>275.60000000000002</v>
      </c>
      <c r="L106" s="52">
        <v>23178.54</v>
      </c>
      <c r="M106" s="78"/>
      <c r="N106" s="52">
        <v>588.07000000000005</v>
      </c>
      <c r="O106" s="52">
        <v>10928.48</v>
      </c>
      <c r="P106" s="52">
        <v>9880.5700000000015</v>
      </c>
      <c r="Q106" s="52"/>
      <c r="R106" s="52">
        <v>21193.919999999995</v>
      </c>
      <c r="S106" s="52"/>
      <c r="T106" s="78"/>
      <c r="U106" s="52">
        <v>23316.59</v>
      </c>
      <c r="V106" s="52">
        <v>48279.459999999992</v>
      </c>
      <c r="W106" s="52">
        <v>3250.47</v>
      </c>
      <c r="X106" s="52">
        <v>29344.41</v>
      </c>
      <c r="Y106" s="52"/>
      <c r="Z106" s="52"/>
      <c r="AA106" s="78"/>
      <c r="AB106" s="52">
        <v>7431.9900000000007</v>
      </c>
      <c r="AC106" s="52">
        <v>17474.629999999997</v>
      </c>
      <c r="AD106" s="52">
        <v>8135.81</v>
      </c>
      <c r="AE106" s="52">
        <v>18879.27</v>
      </c>
      <c r="AF106" s="52">
        <v>17556.669999999998</v>
      </c>
      <c r="AG106" s="52"/>
      <c r="AH106" s="19">
        <f t="shared" si="3"/>
        <v>400889.50999999995</v>
      </c>
      <c r="AI106" s="2"/>
      <c r="AJ106" s="12"/>
    </row>
    <row r="107" spans="1:36" ht="15" customHeight="1">
      <c r="A107" s="21" t="s">
        <v>273</v>
      </c>
      <c r="B107" s="15" t="s">
        <v>271</v>
      </c>
      <c r="C107" s="52"/>
      <c r="D107" s="52">
        <v>20537.129999999997</v>
      </c>
      <c r="E107" s="52">
        <v>5862.0300000000007</v>
      </c>
      <c r="F107" s="78"/>
      <c r="G107" s="52">
        <v>7049.26</v>
      </c>
      <c r="H107" s="52">
        <v>2074.29</v>
      </c>
      <c r="I107" s="52">
        <v>18185.100000000006</v>
      </c>
      <c r="J107" s="52">
        <v>4921.8999999999996</v>
      </c>
      <c r="K107" s="52">
        <v>5590.34</v>
      </c>
      <c r="L107" s="52">
        <v>4419.9199999999992</v>
      </c>
      <c r="M107" s="78"/>
      <c r="N107" s="52">
        <v>4149.08</v>
      </c>
      <c r="O107" s="52">
        <v>6520.69</v>
      </c>
      <c r="P107" s="52"/>
      <c r="Q107" s="52"/>
      <c r="R107" s="52">
        <v>6731.58</v>
      </c>
      <c r="S107" s="52">
        <v>3856.65</v>
      </c>
      <c r="T107" s="78"/>
      <c r="U107" s="52">
        <v>6893.4400000000005</v>
      </c>
      <c r="V107" s="52">
        <v>17328.21</v>
      </c>
      <c r="W107" s="52">
        <v>13554.920000000002</v>
      </c>
      <c r="X107" s="52">
        <v>8328.43</v>
      </c>
      <c r="Y107" s="52">
        <v>13424.509999999998</v>
      </c>
      <c r="Z107" s="52">
        <v>12356.929999999998</v>
      </c>
      <c r="AA107" s="78"/>
      <c r="AB107" s="52">
        <v>8316.6400000000012</v>
      </c>
      <c r="AC107" s="52">
        <v>7710.57</v>
      </c>
      <c r="AD107" s="52">
        <v>7061.5600000000013</v>
      </c>
      <c r="AE107" s="52">
        <v>4580.6000000000004</v>
      </c>
      <c r="AF107" s="52">
        <v>10089.949999999999</v>
      </c>
      <c r="AG107" s="52"/>
      <c r="AH107" s="19">
        <f t="shared" si="3"/>
        <v>199543.73000000004</v>
      </c>
      <c r="AI107" s="2"/>
      <c r="AJ107" s="12"/>
    </row>
    <row r="108" spans="1:36" ht="15" customHeight="1">
      <c r="A108" s="21" t="s">
        <v>59</v>
      </c>
      <c r="B108" s="15" t="s">
        <v>53</v>
      </c>
      <c r="C108" s="52">
        <v>13470.309999999998</v>
      </c>
      <c r="D108" s="52">
        <v>25110.79</v>
      </c>
      <c r="E108" s="52">
        <v>23530.380000000005</v>
      </c>
      <c r="F108" s="78"/>
      <c r="G108" s="52">
        <v>119574.10000000002</v>
      </c>
      <c r="H108" s="52">
        <v>43662.149999999994</v>
      </c>
      <c r="I108" s="52">
        <v>21036.330000000013</v>
      </c>
      <c r="J108" s="52">
        <v>114447.86000000003</v>
      </c>
      <c r="K108" s="52">
        <v>50087.019999999968</v>
      </c>
      <c r="L108" s="52">
        <v>4459.9799999999996</v>
      </c>
      <c r="M108" s="78"/>
      <c r="N108" s="52">
        <v>54738.71</v>
      </c>
      <c r="O108" s="52">
        <v>42364.800000000003</v>
      </c>
      <c r="P108" s="52">
        <v>33616.44</v>
      </c>
      <c r="Q108" s="52">
        <v>14382.400000000001</v>
      </c>
      <c r="R108" s="52">
        <v>34640.539999999994</v>
      </c>
      <c r="S108" s="52"/>
      <c r="T108" s="78"/>
      <c r="U108" s="52">
        <v>122420.70000000003</v>
      </c>
      <c r="V108" s="52">
        <v>211.07</v>
      </c>
      <c r="W108" s="52">
        <v>93089.639999999956</v>
      </c>
      <c r="X108" s="52">
        <v>326.18</v>
      </c>
      <c r="Y108" s="52">
        <v>21702.66</v>
      </c>
      <c r="Z108" s="52"/>
      <c r="AA108" s="78"/>
      <c r="AB108" s="52">
        <v>85022.94</v>
      </c>
      <c r="AC108" s="52">
        <v>16960.170000000002</v>
      </c>
      <c r="AD108" s="52">
        <v>13725.809999999996</v>
      </c>
      <c r="AE108" s="52">
        <v>17470.490000000002</v>
      </c>
      <c r="AF108" s="52">
        <v>73184.609999999986</v>
      </c>
      <c r="AG108" s="52"/>
      <c r="AH108" s="19">
        <f t="shared" si="3"/>
        <v>1039236.08</v>
      </c>
      <c r="AI108" s="2"/>
      <c r="AJ108" s="12"/>
    </row>
    <row r="109" spans="1:36" ht="15" customHeight="1">
      <c r="A109" s="21" t="s">
        <v>340</v>
      </c>
      <c r="B109" s="15" t="s">
        <v>337</v>
      </c>
      <c r="C109" s="52"/>
      <c r="D109" s="52"/>
      <c r="E109" s="52"/>
      <c r="F109" s="78"/>
      <c r="G109" s="52"/>
      <c r="H109" s="52"/>
      <c r="I109" s="52"/>
      <c r="J109" s="52"/>
      <c r="K109" s="52"/>
      <c r="L109" s="52"/>
      <c r="M109" s="78"/>
      <c r="N109" s="52"/>
      <c r="O109" s="52"/>
      <c r="P109" s="52"/>
      <c r="Q109" s="52"/>
      <c r="R109" s="52"/>
      <c r="S109" s="52"/>
      <c r="T109" s="78"/>
      <c r="U109" s="52"/>
      <c r="V109" s="52"/>
      <c r="W109" s="52"/>
      <c r="X109" s="52"/>
      <c r="Y109" s="52"/>
      <c r="Z109" s="52"/>
      <c r="AA109" s="78"/>
      <c r="AB109" s="52"/>
      <c r="AC109" s="52"/>
      <c r="AD109" s="52"/>
      <c r="AE109" s="52"/>
      <c r="AF109" s="52"/>
      <c r="AG109" s="52"/>
      <c r="AH109" s="19">
        <f t="shared" si="3"/>
        <v>0</v>
      </c>
      <c r="AI109" s="2"/>
      <c r="AJ109" s="12"/>
    </row>
    <row r="110" spans="1:36" ht="15" customHeight="1">
      <c r="A110" s="21" t="s">
        <v>221</v>
      </c>
      <c r="B110" s="46" t="s">
        <v>220</v>
      </c>
      <c r="C110" s="52"/>
      <c r="D110" s="52">
        <v>95.19</v>
      </c>
      <c r="E110" s="52"/>
      <c r="F110" s="78"/>
      <c r="G110" s="52">
        <v>219.03</v>
      </c>
      <c r="H110" s="52">
        <v>152.91</v>
      </c>
      <c r="I110" s="52">
        <v>145.18</v>
      </c>
      <c r="J110" s="52">
        <v>97.87</v>
      </c>
      <c r="K110" s="52">
        <v>0</v>
      </c>
      <c r="L110" s="52"/>
      <c r="M110" s="78"/>
      <c r="N110" s="52">
        <v>3489.14</v>
      </c>
      <c r="O110" s="52">
        <v>479.65</v>
      </c>
      <c r="P110" s="52">
        <v>176.83</v>
      </c>
      <c r="Q110" s="52">
        <v>326.71000000000004</v>
      </c>
      <c r="R110" s="52">
        <v>354.6</v>
      </c>
      <c r="S110" s="52"/>
      <c r="T110" s="78"/>
      <c r="U110" s="52">
        <v>933.3599999999999</v>
      </c>
      <c r="V110" s="52">
        <v>4141.7299999999996</v>
      </c>
      <c r="W110" s="52">
        <v>160.32</v>
      </c>
      <c r="X110" s="52">
        <v>290.70999999999998</v>
      </c>
      <c r="Y110" s="52">
        <v>600.48</v>
      </c>
      <c r="Z110" s="52"/>
      <c r="AA110" s="78"/>
      <c r="AB110" s="52">
        <v>198.5</v>
      </c>
      <c r="AC110" s="52">
        <v>236.94</v>
      </c>
      <c r="AD110" s="52">
        <v>199.51999999999998</v>
      </c>
      <c r="AE110" s="52">
        <v>1911.26</v>
      </c>
      <c r="AF110" s="52">
        <v>659.5</v>
      </c>
      <c r="AG110" s="52"/>
      <c r="AH110" s="19">
        <f t="shared" si="3"/>
        <v>14869.429999999998</v>
      </c>
      <c r="AI110" s="2"/>
      <c r="AJ110" s="12"/>
    </row>
    <row r="111" spans="1:36" ht="15" customHeight="1">
      <c r="A111" s="21" t="s">
        <v>343</v>
      </c>
      <c r="B111" s="15" t="s">
        <v>342</v>
      </c>
      <c r="C111" s="52"/>
      <c r="D111" s="52"/>
      <c r="E111" s="52"/>
      <c r="F111" s="78"/>
      <c r="G111" s="52"/>
      <c r="H111" s="52"/>
      <c r="I111" s="52"/>
      <c r="J111" s="52"/>
      <c r="K111" s="52"/>
      <c r="L111" s="52"/>
      <c r="M111" s="78"/>
      <c r="N111" s="52"/>
      <c r="O111" s="52"/>
      <c r="P111" s="52"/>
      <c r="Q111" s="52"/>
      <c r="R111" s="52"/>
      <c r="S111" s="52"/>
      <c r="T111" s="78"/>
      <c r="U111" s="52"/>
      <c r="V111" s="52"/>
      <c r="W111" s="52"/>
      <c r="X111" s="52"/>
      <c r="Y111" s="52"/>
      <c r="Z111" s="52"/>
      <c r="AA111" s="78"/>
      <c r="AB111" s="52"/>
      <c r="AC111" s="52"/>
      <c r="AD111" s="52"/>
      <c r="AE111" s="52"/>
      <c r="AF111" s="52"/>
      <c r="AG111" s="52"/>
      <c r="AH111" s="19">
        <f t="shared" si="3"/>
        <v>0</v>
      </c>
      <c r="AI111" s="2"/>
      <c r="AJ111" s="12"/>
    </row>
    <row r="112" spans="1:36" ht="15" customHeight="1">
      <c r="A112" s="21" t="s">
        <v>103</v>
      </c>
      <c r="B112" s="26" t="s">
        <v>101</v>
      </c>
      <c r="C112" s="52"/>
      <c r="D112" s="52"/>
      <c r="E112" s="52"/>
      <c r="F112" s="78"/>
      <c r="G112" s="52"/>
      <c r="H112" s="52"/>
      <c r="I112" s="52"/>
      <c r="J112" s="52"/>
      <c r="K112" s="52"/>
      <c r="L112" s="52"/>
      <c r="M112" s="78"/>
      <c r="N112" s="52"/>
      <c r="O112" s="52"/>
      <c r="P112" s="52"/>
      <c r="Q112" s="52"/>
      <c r="R112" s="52"/>
      <c r="S112" s="52"/>
      <c r="T112" s="78"/>
      <c r="U112" s="52"/>
      <c r="V112" s="52"/>
      <c r="W112" s="52"/>
      <c r="X112" s="52"/>
      <c r="Y112" s="52"/>
      <c r="Z112" s="52"/>
      <c r="AA112" s="78"/>
      <c r="AB112" s="52"/>
      <c r="AC112" s="52"/>
      <c r="AD112" s="52"/>
      <c r="AE112" s="52"/>
      <c r="AF112" s="52"/>
      <c r="AG112" s="52"/>
      <c r="AH112" s="19">
        <f t="shared" si="3"/>
        <v>0</v>
      </c>
      <c r="AI112" s="2"/>
      <c r="AJ112" s="12"/>
    </row>
    <row r="113" spans="1:36" ht="15" customHeight="1">
      <c r="A113" s="21" t="s">
        <v>84</v>
      </c>
      <c r="B113" s="26" t="s">
        <v>83</v>
      </c>
      <c r="C113" s="52">
        <v>23170.9</v>
      </c>
      <c r="D113" s="52">
        <v>23432.979999999996</v>
      </c>
      <c r="E113" s="52">
        <v>15980.540000000003</v>
      </c>
      <c r="F113" s="78"/>
      <c r="G113" s="52">
        <v>39335.81</v>
      </c>
      <c r="H113" s="52">
        <v>15484.579999999998</v>
      </c>
      <c r="I113" s="52">
        <v>10708.930000000002</v>
      </c>
      <c r="J113" s="52">
        <v>16850.13</v>
      </c>
      <c r="K113" s="52">
        <v>15109.700000000003</v>
      </c>
      <c r="L113" s="52">
        <v>34477.420000000006</v>
      </c>
      <c r="M113" s="78"/>
      <c r="N113" s="52">
        <v>10678.939999999999</v>
      </c>
      <c r="O113" s="52">
        <v>24822.83</v>
      </c>
      <c r="P113" s="52">
        <v>26838.560000000005</v>
      </c>
      <c r="Q113" s="52">
        <v>35163.180000000008</v>
      </c>
      <c r="R113" s="52">
        <v>48096.969999999994</v>
      </c>
      <c r="S113" s="52">
        <v>36536.240000000005</v>
      </c>
      <c r="T113" s="78"/>
      <c r="U113" s="52">
        <v>28822.30999999999</v>
      </c>
      <c r="V113" s="52">
        <v>15893.119999999999</v>
      </c>
      <c r="W113" s="52"/>
      <c r="X113" s="52">
        <v>21012.739999999994</v>
      </c>
      <c r="Y113" s="52">
        <v>10864.11</v>
      </c>
      <c r="Z113" s="52">
        <v>42675.819999999992</v>
      </c>
      <c r="AA113" s="78"/>
      <c r="AB113" s="52"/>
      <c r="AC113" s="52"/>
      <c r="AD113" s="52"/>
      <c r="AE113" s="52"/>
      <c r="AF113" s="52"/>
      <c r="AG113" s="52"/>
      <c r="AH113" s="19">
        <f t="shared" si="3"/>
        <v>495955.80999999994</v>
      </c>
      <c r="AI113" s="2"/>
      <c r="AJ113" s="12"/>
    </row>
    <row r="114" spans="1:36" ht="15" customHeight="1">
      <c r="A114" s="21" t="s">
        <v>240</v>
      </c>
      <c r="B114" s="15" t="s">
        <v>237</v>
      </c>
      <c r="C114" s="52"/>
      <c r="D114" s="52">
        <v>324.73</v>
      </c>
      <c r="E114" s="52"/>
      <c r="F114" s="78"/>
      <c r="G114" s="52">
        <v>144.94999999999999</v>
      </c>
      <c r="H114" s="52"/>
      <c r="I114" s="52">
        <v>1321.0800000000002</v>
      </c>
      <c r="J114" s="52">
        <v>91.32</v>
      </c>
      <c r="K114" s="52">
        <v>330.2</v>
      </c>
      <c r="L114" s="52"/>
      <c r="M114" s="78"/>
      <c r="N114" s="52">
        <v>308.96000000000004</v>
      </c>
      <c r="O114" s="52">
        <v>541.82999999999993</v>
      </c>
      <c r="P114" s="52">
        <v>199.18</v>
      </c>
      <c r="Q114" s="52">
        <v>315.2</v>
      </c>
      <c r="R114" s="52">
        <v>395.67000000000007</v>
      </c>
      <c r="S114" s="52"/>
      <c r="T114" s="78"/>
      <c r="U114" s="52">
        <v>195.01</v>
      </c>
      <c r="V114" s="52">
        <v>49.4</v>
      </c>
      <c r="W114" s="52">
        <v>499.07000000000005</v>
      </c>
      <c r="X114" s="52">
        <v>151.27000000000001</v>
      </c>
      <c r="Y114" s="52">
        <v>1012.47</v>
      </c>
      <c r="Z114" s="52"/>
      <c r="AA114" s="78"/>
      <c r="AB114" s="52">
        <v>1088.23</v>
      </c>
      <c r="AC114" s="52">
        <v>155.07</v>
      </c>
      <c r="AD114" s="52">
        <v>113.95</v>
      </c>
      <c r="AE114" s="52"/>
      <c r="AF114" s="52">
        <v>69.59</v>
      </c>
      <c r="AG114" s="52"/>
      <c r="AH114" s="19">
        <f t="shared" si="3"/>
        <v>7307.1799999999994</v>
      </c>
      <c r="AI114" s="2"/>
      <c r="AJ114" s="12"/>
    </row>
    <row r="115" spans="1:36" ht="15" customHeight="1">
      <c r="A115" s="21" t="s">
        <v>301</v>
      </c>
      <c r="B115" s="15" t="s">
        <v>288</v>
      </c>
      <c r="C115" s="52"/>
      <c r="D115" s="52">
        <v>43155.760000000009</v>
      </c>
      <c r="E115" s="52">
        <v>28120.54</v>
      </c>
      <c r="F115" s="78"/>
      <c r="G115" s="52">
        <v>59984.32</v>
      </c>
      <c r="H115" s="52">
        <v>91180.559999999983</v>
      </c>
      <c r="I115" s="52">
        <v>21942.069999999996</v>
      </c>
      <c r="J115" s="52">
        <v>673.77</v>
      </c>
      <c r="K115" s="52">
        <v>29677.7</v>
      </c>
      <c r="L115" s="52">
        <v>12144.3</v>
      </c>
      <c r="M115" s="78"/>
      <c r="N115" s="52">
        <v>37512.230000000003</v>
      </c>
      <c r="O115" s="52">
        <v>51564.389999999978</v>
      </c>
      <c r="P115" s="52">
        <v>9980</v>
      </c>
      <c r="Q115" s="52"/>
      <c r="R115" s="52">
        <v>26977.87</v>
      </c>
      <c r="S115" s="52">
        <v>24862.800000000003</v>
      </c>
      <c r="T115" s="78"/>
      <c r="U115" s="52">
        <v>66862.210000000006</v>
      </c>
      <c r="V115" s="52">
        <v>30309.510000000002</v>
      </c>
      <c r="W115" s="52">
        <v>31085.129999999997</v>
      </c>
      <c r="X115" s="52">
        <v>31880.849999999995</v>
      </c>
      <c r="Y115" s="52">
        <v>15660.759999999998</v>
      </c>
      <c r="Z115" s="52">
        <v>18646.14</v>
      </c>
      <c r="AA115" s="78"/>
      <c r="AB115" s="52">
        <v>30291.349999999995</v>
      </c>
      <c r="AC115" s="52">
        <v>21504.17</v>
      </c>
      <c r="AD115" s="52">
        <v>34533.770000000004</v>
      </c>
      <c r="AE115" s="52">
        <v>30294.129999999997</v>
      </c>
      <c r="AF115" s="52">
        <v>17588.920000000002</v>
      </c>
      <c r="AG115" s="52"/>
      <c r="AH115" s="19">
        <f t="shared" si="3"/>
        <v>766433.25</v>
      </c>
      <c r="AI115" s="2"/>
      <c r="AJ115" s="12"/>
    </row>
    <row r="116" spans="1:36" ht="15" customHeight="1">
      <c r="A116" s="21" t="s">
        <v>18</v>
      </c>
      <c r="B116" s="15" t="s">
        <v>41</v>
      </c>
      <c r="C116" s="52">
        <v>27607.47</v>
      </c>
      <c r="D116" s="52">
        <v>13574.649999999998</v>
      </c>
      <c r="E116" s="52">
        <v>12525.33</v>
      </c>
      <c r="F116" s="78"/>
      <c r="G116" s="52">
        <v>21894.780000000006</v>
      </c>
      <c r="H116" s="52">
        <v>17957.62</v>
      </c>
      <c r="I116" s="52">
        <v>15690.140000000003</v>
      </c>
      <c r="J116" s="52"/>
      <c r="K116" s="52">
        <v>21022.39</v>
      </c>
      <c r="L116" s="52"/>
      <c r="M116" s="78"/>
      <c r="N116" s="52">
        <v>31682.93</v>
      </c>
      <c r="O116" s="52">
        <v>5546.03</v>
      </c>
      <c r="P116" s="52">
        <v>6515.77</v>
      </c>
      <c r="Q116" s="52">
        <v>965</v>
      </c>
      <c r="R116" s="52">
        <v>33001.249999999993</v>
      </c>
      <c r="S116" s="52">
        <v>7731.7700000000013</v>
      </c>
      <c r="T116" s="78"/>
      <c r="U116" s="52">
        <v>21934.909999999996</v>
      </c>
      <c r="V116" s="52">
        <v>10430.52</v>
      </c>
      <c r="W116" s="52">
        <v>15840.420000000002</v>
      </c>
      <c r="X116" s="52">
        <v>8988.0699999999979</v>
      </c>
      <c r="Y116" s="52">
        <v>8305.01</v>
      </c>
      <c r="Z116" s="52">
        <v>24413.130000000005</v>
      </c>
      <c r="AA116" s="78"/>
      <c r="AB116" s="52">
        <v>15255.8</v>
      </c>
      <c r="AC116" s="52">
        <v>14226.789999999999</v>
      </c>
      <c r="AD116" s="52">
        <v>20368.239999999998</v>
      </c>
      <c r="AE116" s="52">
        <v>18121.89</v>
      </c>
      <c r="AF116" s="52">
        <v>23556.7</v>
      </c>
      <c r="AG116" s="52"/>
      <c r="AH116" s="19">
        <f t="shared" si="3"/>
        <v>397156.61</v>
      </c>
      <c r="AI116" s="2"/>
      <c r="AJ116" s="12"/>
    </row>
    <row r="117" spans="1:36" ht="15" customHeight="1">
      <c r="A117" s="21" t="s">
        <v>339</v>
      </c>
      <c r="B117" s="15" t="s">
        <v>338</v>
      </c>
      <c r="C117" s="52">
        <v>6890.6</v>
      </c>
      <c r="D117" s="52">
        <v>10741.82</v>
      </c>
      <c r="E117" s="52">
        <v>5895.6500000000005</v>
      </c>
      <c r="F117" s="78"/>
      <c r="G117" s="52">
        <v>10540.98</v>
      </c>
      <c r="H117" s="52">
        <v>9639.33</v>
      </c>
      <c r="I117" s="52">
        <v>2877.3500000000004</v>
      </c>
      <c r="J117" s="52">
        <v>5702.4500000000007</v>
      </c>
      <c r="K117" s="52">
        <v>2000.81</v>
      </c>
      <c r="L117" s="52">
        <v>11250.220000000001</v>
      </c>
      <c r="M117" s="78"/>
      <c r="N117" s="52">
        <v>6701.99</v>
      </c>
      <c r="O117" s="52">
        <v>13659.34</v>
      </c>
      <c r="P117" s="52">
        <v>11063.74</v>
      </c>
      <c r="Q117" s="52">
        <v>13931.29</v>
      </c>
      <c r="R117" s="52">
        <v>21634.59</v>
      </c>
      <c r="S117" s="52">
        <v>15806.980000000001</v>
      </c>
      <c r="T117" s="78"/>
      <c r="U117" s="52">
        <v>11097.369999999999</v>
      </c>
      <c r="V117" s="52">
        <v>15753.14</v>
      </c>
      <c r="W117" s="52">
        <v>6366.27</v>
      </c>
      <c r="X117" s="52">
        <v>2439.44</v>
      </c>
      <c r="Y117" s="52">
        <v>6112.95</v>
      </c>
      <c r="Z117" s="52">
        <v>3637.08</v>
      </c>
      <c r="AA117" s="78"/>
      <c r="AB117" s="52">
        <v>11087.87</v>
      </c>
      <c r="AC117" s="52">
        <v>10202.240000000002</v>
      </c>
      <c r="AD117" s="52"/>
      <c r="AE117" s="52">
        <v>12431.840000000002</v>
      </c>
      <c r="AF117" s="52">
        <v>8505.2300000000014</v>
      </c>
      <c r="AG117" s="52"/>
      <c r="AH117" s="19">
        <f t="shared" si="3"/>
        <v>235970.57</v>
      </c>
      <c r="AI117" s="2"/>
      <c r="AJ117" s="12"/>
    </row>
    <row r="118" spans="1:36" ht="15" customHeight="1">
      <c r="A118" s="21" t="s">
        <v>24</v>
      </c>
      <c r="B118" s="15" t="s">
        <v>42</v>
      </c>
      <c r="C118" s="52">
        <v>33206.67</v>
      </c>
      <c r="D118" s="52">
        <v>24032.44</v>
      </c>
      <c r="E118" s="52">
        <v>20276.490000000002</v>
      </c>
      <c r="F118" s="78"/>
      <c r="G118" s="52">
        <v>30084.550000000007</v>
      </c>
      <c r="H118" s="52">
        <v>70803.359999999986</v>
      </c>
      <c r="I118" s="52">
        <v>26915.940000000002</v>
      </c>
      <c r="J118" s="52">
        <v>20880.64</v>
      </c>
      <c r="K118" s="52">
        <v>11570.34</v>
      </c>
      <c r="L118" s="52">
        <v>21490.68</v>
      </c>
      <c r="M118" s="78"/>
      <c r="N118" s="52">
        <v>21622.04</v>
      </c>
      <c r="O118" s="52">
        <v>20555.520000000004</v>
      </c>
      <c r="P118" s="52">
        <v>4337.2299999999996</v>
      </c>
      <c r="Q118" s="52">
        <v>15349.179999999998</v>
      </c>
      <c r="R118" s="52">
        <v>34212.79</v>
      </c>
      <c r="S118" s="52">
        <v>43066.720000000001</v>
      </c>
      <c r="T118" s="78"/>
      <c r="U118" s="52">
        <v>26615.010000000002</v>
      </c>
      <c r="V118" s="52">
        <v>51163.679999999986</v>
      </c>
      <c r="W118" s="52">
        <v>18620.809999999998</v>
      </c>
      <c r="X118" s="52">
        <v>22989.160000000003</v>
      </c>
      <c r="Y118" s="52">
        <v>28310.410000000003</v>
      </c>
      <c r="Z118" s="52">
        <v>17384.11</v>
      </c>
      <c r="AA118" s="78"/>
      <c r="AB118" s="52">
        <v>42110.37000000001</v>
      </c>
      <c r="AC118" s="52">
        <v>37223.570000000014</v>
      </c>
      <c r="AD118" s="52">
        <v>45073.229999999989</v>
      </c>
      <c r="AE118" s="52">
        <v>64725.140000000021</v>
      </c>
      <c r="AF118" s="52">
        <v>35456.689999999995</v>
      </c>
      <c r="AG118" s="52"/>
      <c r="AH118" s="19">
        <f t="shared" si="3"/>
        <v>788076.77</v>
      </c>
      <c r="AI118" s="2"/>
      <c r="AJ118" s="12"/>
    </row>
    <row r="119" spans="1:36" ht="15" customHeight="1">
      <c r="A119" s="21" t="s">
        <v>215</v>
      </c>
      <c r="B119" s="15" t="s">
        <v>212</v>
      </c>
      <c r="C119" s="52"/>
      <c r="D119" s="52"/>
      <c r="E119" s="52"/>
      <c r="F119" s="78"/>
      <c r="G119" s="52"/>
      <c r="H119" s="52"/>
      <c r="I119" s="52"/>
      <c r="J119" s="52"/>
      <c r="K119" s="52"/>
      <c r="L119" s="52"/>
      <c r="M119" s="78"/>
      <c r="N119" s="52"/>
      <c r="O119" s="52"/>
      <c r="P119" s="52"/>
      <c r="Q119" s="52"/>
      <c r="R119" s="52"/>
      <c r="S119" s="52"/>
      <c r="T119" s="78"/>
      <c r="U119" s="52"/>
      <c r="V119" s="52"/>
      <c r="W119" s="52"/>
      <c r="X119" s="52"/>
      <c r="Y119" s="52"/>
      <c r="Z119" s="52"/>
      <c r="AA119" s="78"/>
      <c r="AB119" s="52"/>
      <c r="AC119" s="52"/>
      <c r="AD119" s="52"/>
      <c r="AE119" s="52"/>
      <c r="AF119" s="52"/>
      <c r="AG119" s="52"/>
      <c r="AH119" s="19">
        <f t="shared" si="3"/>
        <v>0</v>
      </c>
      <c r="AI119" s="2"/>
      <c r="AJ119" s="12"/>
    </row>
    <row r="120" spans="1:36" ht="15" customHeight="1">
      <c r="A120" s="21" t="s">
        <v>260</v>
      </c>
      <c r="B120" s="15" t="s">
        <v>255</v>
      </c>
      <c r="C120" s="52"/>
      <c r="D120" s="52"/>
      <c r="E120" s="52"/>
      <c r="F120" s="78"/>
      <c r="G120" s="52"/>
      <c r="H120" s="52"/>
      <c r="I120" s="52"/>
      <c r="J120" s="52"/>
      <c r="K120" s="52"/>
      <c r="L120" s="52"/>
      <c r="M120" s="78"/>
      <c r="N120" s="52"/>
      <c r="O120" s="52"/>
      <c r="P120" s="52"/>
      <c r="Q120" s="52"/>
      <c r="R120" s="52"/>
      <c r="S120" s="52"/>
      <c r="T120" s="78"/>
      <c r="U120" s="52"/>
      <c r="V120" s="52"/>
      <c r="W120" s="52"/>
      <c r="X120" s="52"/>
      <c r="Y120" s="52"/>
      <c r="Z120" s="52"/>
      <c r="AA120" s="78"/>
      <c r="AB120" s="52"/>
      <c r="AC120" s="52"/>
      <c r="AD120" s="52"/>
      <c r="AE120" s="52"/>
      <c r="AF120" s="52"/>
      <c r="AG120" s="52"/>
      <c r="AH120" s="19">
        <f t="shared" si="3"/>
        <v>0</v>
      </c>
      <c r="AI120" s="2"/>
      <c r="AJ120" s="12"/>
    </row>
    <row r="121" spans="1:36" ht="15" customHeight="1">
      <c r="A121" s="21" t="s">
        <v>149</v>
      </c>
      <c r="B121" s="15" t="s">
        <v>148</v>
      </c>
      <c r="C121" s="52"/>
      <c r="D121" s="52"/>
      <c r="E121" s="52"/>
      <c r="F121" s="78"/>
      <c r="G121" s="52"/>
      <c r="H121" s="52"/>
      <c r="I121" s="52"/>
      <c r="J121" s="52"/>
      <c r="K121" s="52"/>
      <c r="L121" s="52"/>
      <c r="M121" s="78"/>
      <c r="N121" s="52"/>
      <c r="O121" s="52"/>
      <c r="P121" s="52"/>
      <c r="Q121" s="52"/>
      <c r="R121" s="52"/>
      <c r="S121" s="52"/>
      <c r="T121" s="78"/>
      <c r="U121" s="52"/>
      <c r="V121" s="52"/>
      <c r="W121" s="52"/>
      <c r="X121" s="52"/>
      <c r="Y121" s="52"/>
      <c r="Z121" s="52"/>
      <c r="AA121" s="78"/>
      <c r="AB121" s="52"/>
      <c r="AC121" s="52"/>
      <c r="AD121" s="52"/>
      <c r="AE121" s="52"/>
      <c r="AF121" s="52"/>
      <c r="AG121" s="52"/>
      <c r="AH121" s="19">
        <f t="shared" si="3"/>
        <v>0</v>
      </c>
      <c r="AI121" s="2"/>
      <c r="AJ121" s="12"/>
    </row>
    <row r="122" spans="1:36" ht="15" customHeight="1">
      <c r="A122" s="21" t="s">
        <v>72</v>
      </c>
      <c r="B122" s="15" t="s">
        <v>70</v>
      </c>
      <c r="C122" s="52"/>
      <c r="D122" s="52">
        <v>22241.09</v>
      </c>
      <c r="E122" s="52">
        <v>7433.33</v>
      </c>
      <c r="F122" s="78"/>
      <c r="G122" s="52">
        <v>16864.96</v>
      </c>
      <c r="H122" s="52">
        <v>12617.189999999999</v>
      </c>
      <c r="I122" s="52">
        <v>11075.65</v>
      </c>
      <c r="J122" s="52">
        <v>17376.13</v>
      </c>
      <c r="K122" s="52">
        <v>18249.71</v>
      </c>
      <c r="L122" s="52">
        <v>28050.149999999998</v>
      </c>
      <c r="M122" s="78"/>
      <c r="N122" s="52">
        <v>27220.519999999993</v>
      </c>
      <c r="O122" s="52">
        <v>6029.42</v>
      </c>
      <c r="P122" s="52">
        <v>9613.3799999999992</v>
      </c>
      <c r="Q122" s="52"/>
      <c r="R122" s="52">
        <v>12203.19</v>
      </c>
      <c r="S122" s="52">
        <v>11058.270000000002</v>
      </c>
      <c r="T122" s="78"/>
      <c r="U122" s="52">
        <v>10366.220000000001</v>
      </c>
      <c r="V122" s="52">
        <v>7448.78</v>
      </c>
      <c r="W122" s="52">
        <v>10237.249999999998</v>
      </c>
      <c r="X122" s="52">
        <v>8172.67</v>
      </c>
      <c r="Y122" s="52">
        <v>13044.320000000002</v>
      </c>
      <c r="Z122" s="52">
        <v>7298.6</v>
      </c>
      <c r="AA122" s="78"/>
      <c r="AB122" s="52">
        <v>9864.65</v>
      </c>
      <c r="AC122" s="52">
        <v>9989.17</v>
      </c>
      <c r="AD122" s="52">
        <v>13872.460000000001</v>
      </c>
      <c r="AE122" s="52">
        <v>7336.3300000000008</v>
      </c>
      <c r="AF122" s="52">
        <v>16948.409999999996</v>
      </c>
      <c r="AG122" s="52"/>
      <c r="AH122" s="19">
        <f t="shared" si="3"/>
        <v>314611.85000000003</v>
      </c>
      <c r="AI122" s="2"/>
      <c r="AJ122" s="12"/>
    </row>
    <row r="123" spans="1:36" ht="15" customHeight="1">
      <c r="A123" s="21" t="s">
        <v>366</v>
      </c>
      <c r="B123" s="15" t="s">
        <v>357</v>
      </c>
      <c r="C123" s="52"/>
      <c r="D123" s="52"/>
      <c r="E123" s="52"/>
      <c r="F123" s="78"/>
      <c r="G123" s="52"/>
      <c r="H123" s="52"/>
      <c r="I123" s="52"/>
      <c r="J123" s="52"/>
      <c r="K123" s="52"/>
      <c r="L123" s="52"/>
      <c r="M123" s="78"/>
      <c r="N123" s="52"/>
      <c r="O123" s="52"/>
      <c r="P123" s="52"/>
      <c r="Q123" s="52"/>
      <c r="R123" s="52"/>
      <c r="S123" s="52"/>
      <c r="T123" s="78"/>
      <c r="U123" s="52"/>
      <c r="V123" s="52"/>
      <c r="W123" s="52"/>
      <c r="X123" s="52"/>
      <c r="Y123" s="52"/>
      <c r="Z123" s="52"/>
      <c r="AA123" s="78"/>
      <c r="AB123" s="52"/>
      <c r="AC123" s="52"/>
      <c r="AD123" s="52"/>
      <c r="AE123" s="52"/>
      <c r="AF123" s="52"/>
      <c r="AG123" s="52"/>
      <c r="AH123" s="19">
        <f t="shared" si="3"/>
        <v>0</v>
      </c>
      <c r="AI123" s="2"/>
      <c r="AJ123" s="12"/>
    </row>
    <row r="124" spans="1:36" ht="15" customHeight="1">
      <c r="A124" s="21" t="s">
        <v>259</v>
      </c>
      <c r="B124" s="15" t="s">
        <v>254</v>
      </c>
      <c r="C124" s="52"/>
      <c r="D124" s="52"/>
      <c r="E124" s="52"/>
      <c r="F124" s="78"/>
      <c r="G124" s="52">
        <v>87.08</v>
      </c>
      <c r="H124" s="52"/>
      <c r="I124" s="52">
        <v>299.70999999999998</v>
      </c>
      <c r="J124" s="52">
        <v>681.3</v>
      </c>
      <c r="K124" s="52">
        <v>97.58</v>
      </c>
      <c r="L124" s="52"/>
      <c r="M124" s="78"/>
      <c r="N124" s="52">
        <v>198.16</v>
      </c>
      <c r="O124" s="52">
        <v>251.98</v>
      </c>
      <c r="P124" s="52"/>
      <c r="Q124" s="52">
        <v>151.96</v>
      </c>
      <c r="R124" s="52">
        <v>2297.21</v>
      </c>
      <c r="S124" s="52"/>
      <c r="T124" s="78"/>
      <c r="U124" s="52">
        <v>206.25</v>
      </c>
      <c r="V124" s="52"/>
      <c r="W124" s="52">
        <v>556.42999999999995</v>
      </c>
      <c r="X124" s="52">
        <v>0</v>
      </c>
      <c r="Y124" s="52">
        <v>589.88000000000011</v>
      </c>
      <c r="Z124" s="52"/>
      <c r="AA124" s="78"/>
      <c r="AB124" s="52">
        <v>345.76</v>
      </c>
      <c r="AC124" s="52">
        <v>322.09000000000003</v>
      </c>
      <c r="AD124" s="52">
        <v>298.91000000000003</v>
      </c>
      <c r="AE124" s="52">
        <v>807.97</v>
      </c>
      <c r="AF124" s="52">
        <v>197.32</v>
      </c>
      <c r="AG124" s="52"/>
      <c r="AH124" s="19">
        <f t="shared" si="3"/>
        <v>7389.59</v>
      </c>
      <c r="AI124" s="2"/>
      <c r="AJ124" s="12"/>
    </row>
    <row r="125" spans="1:36" ht="15" customHeight="1">
      <c r="A125" s="21" t="s">
        <v>123</v>
      </c>
      <c r="B125" s="26" t="s">
        <v>119</v>
      </c>
      <c r="C125" s="52"/>
      <c r="D125" s="52"/>
      <c r="E125" s="52"/>
      <c r="F125" s="78"/>
      <c r="G125" s="52"/>
      <c r="H125" s="52"/>
      <c r="I125" s="52"/>
      <c r="J125" s="52"/>
      <c r="K125" s="52"/>
      <c r="L125" s="52"/>
      <c r="M125" s="78"/>
      <c r="N125" s="52"/>
      <c r="O125" s="52"/>
      <c r="P125" s="52"/>
      <c r="Q125" s="52"/>
      <c r="R125" s="52"/>
      <c r="S125" s="52"/>
      <c r="T125" s="78"/>
      <c r="U125" s="52"/>
      <c r="V125" s="52"/>
      <c r="W125" s="52"/>
      <c r="X125" s="52"/>
      <c r="Y125" s="52"/>
      <c r="Z125" s="52"/>
      <c r="AA125" s="78"/>
      <c r="AB125" s="52"/>
      <c r="AC125" s="52"/>
      <c r="AD125" s="52"/>
      <c r="AE125" s="52"/>
      <c r="AF125" s="52"/>
      <c r="AG125" s="52"/>
      <c r="AH125" s="19">
        <f t="shared" si="3"/>
        <v>0</v>
      </c>
      <c r="AI125" s="2"/>
      <c r="AJ125" s="12"/>
    </row>
    <row r="126" spans="1:36" ht="15" customHeight="1">
      <c r="A126" s="21" t="s">
        <v>276</v>
      </c>
      <c r="B126" s="15" t="s">
        <v>275</v>
      </c>
      <c r="C126" s="52"/>
      <c r="D126" s="52">
        <v>99.84</v>
      </c>
      <c r="E126" s="52"/>
      <c r="F126" s="78"/>
      <c r="G126" s="52">
        <v>255.15</v>
      </c>
      <c r="H126" s="52">
        <v>448.21000000000004</v>
      </c>
      <c r="I126" s="52"/>
      <c r="J126" s="52"/>
      <c r="K126" s="52">
        <v>0</v>
      </c>
      <c r="L126" s="52"/>
      <c r="M126" s="78"/>
      <c r="N126" s="52">
        <v>99.65</v>
      </c>
      <c r="O126" s="52">
        <v>99.57</v>
      </c>
      <c r="P126" s="52">
        <v>1054.77</v>
      </c>
      <c r="Q126" s="52">
        <v>1454.57</v>
      </c>
      <c r="R126" s="52">
        <v>852.93000000000006</v>
      </c>
      <c r="S126" s="52"/>
      <c r="T126" s="78"/>
      <c r="U126" s="52"/>
      <c r="V126" s="52"/>
      <c r="W126" s="52"/>
      <c r="X126" s="52"/>
      <c r="Y126" s="52">
        <v>196.97</v>
      </c>
      <c r="Z126" s="52"/>
      <c r="AA126" s="78"/>
      <c r="AB126" s="52"/>
      <c r="AC126" s="52">
        <v>140.59</v>
      </c>
      <c r="AD126" s="52">
        <v>929.26</v>
      </c>
      <c r="AE126" s="52">
        <v>364.09</v>
      </c>
      <c r="AF126" s="52"/>
      <c r="AG126" s="52"/>
      <c r="AH126" s="19">
        <f t="shared" si="3"/>
        <v>5995.6000000000013</v>
      </c>
      <c r="AI126" s="2"/>
      <c r="AJ126" s="12"/>
    </row>
    <row r="127" spans="1:36" ht="15" customHeight="1">
      <c r="A127" s="21" t="s">
        <v>251</v>
      </c>
      <c r="B127" s="15" t="s">
        <v>246</v>
      </c>
      <c r="C127" s="52"/>
      <c r="D127" s="52"/>
      <c r="E127" s="52"/>
      <c r="F127" s="78"/>
      <c r="G127" s="52"/>
      <c r="H127" s="52"/>
      <c r="I127" s="52"/>
      <c r="J127" s="52"/>
      <c r="K127" s="52"/>
      <c r="L127" s="52"/>
      <c r="M127" s="78"/>
      <c r="N127" s="52"/>
      <c r="O127" s="52"/>
      <c r="P127" s="52"/>
      <c r="Q127" s="52"/>
      <c r="R127" s="52"/>
      <c r="S127" s="52"/>
      <c r="T127" s="78"/>
      <c r="U127" s="52">
        <v>149.69</v>
      </c>
      <c r="V127" s="52"/>
      <c r="W127" s="52"/>
      <c r="X127" s="52">
        <v>48.75</v>
      </c>
      <c r="Y127" s="52"/>
      <c r="Z127" s="52"/>
      <c r="AA127" s="78"/>
      <c r="AB127" s="52"/>
      <c r="AC127" s="52">
        <v>356.90999999999997</v>
      </c>
      <c r="AD127" s="52"/>
      <c r="AE127" s="52"/>
      <c r="AF127" s="52"/>
      <c r="AG127" s="52"/>
      <c r="AH127" s="19">
        <f t="shared" si="3"/>
        <v>555.34999999999991</v>
      </c>
      <c r="AI127" s="2"/>
      <c r="AJ127" s="12"/>
    </row>
    <row r="128" spans="1:36" ht="15" customHeight="1">
      <c r="A128" s="21" t="s">
        <v>124</v>
      </c>
      <c r="B128" s="26" t="s">
        <v>120</v>
      </c>
      <c r="C128" s="52"/>
      <c r="D128" s="52"/>
      <c r="E128" s="52"/>
      <c r="F128" s="78"/>
      <c r="G128" s="52"/>
      <c r="H128" s="52"/>
      <c r="I128" s="52"/>
      <c r="J128" s="52"/>
      <c r="K128" s="52"/>
      <c r="L128" s="52"/>
      <c r="M128" s="78"/>
      <c r="N128" s="52"/>
      <c r="O128" s="52"/>
      <c r="P128" s="52"/>
      <c r="Q128" s="52"/>
      <c r="R128" s="52"/>
      <c r="S128" s="52"/>
      <c r="T128" s="78"/>
      <c r="U128" s="52"/>
      <c r="V128" s="52"/>
      <c r="W128" s="52"/>
      <c r="X128" s="52"/>
      <c r="Y128" s="52"/>
      <c r="Z128" s="52"/>
      <c r="AA128" s="78"/>
      <c r="AB128" s="52"/>
      <c r="AC128" s="52"/>
      <c r="AD128" s="52"/>
      <c r="AE128" s="52"/>
      <c r="AF128" s="52"/>
      <c r="AG128" s="52"/>
      <c r="AH128" s="19">
        <f t="shared" si="3"/>
        <v>0</v>
      </c>
      <c r="AI128" s="2"/>
      <c r="AJ128" s="12"/>
    </row>
    <row r="129" spans="1:36" ht="15" customHeight="1">
      <c r="A129" s="21" t="s">
        <v>104</v>
      </c>
      <c r="B129" s="26" t="s">
        <v>102</v>
      </c>
      <c r="C129" s="52"/>
      <c r="D129" s="52">
        <v>29102.489999999994</v>
      </c>
      <c r="E129" s="52">
        <v>9542.739999999998</v>
      </c>
      <c r="F129" s="78"/>
      <c r="G129" s="52">
        <v>51293.479999999996</v>
      </c>
      <c r="H129" s="52">
        <v>13333.449999999999</v>
      </c>
      <c r="I129" s="52">
        <v>11166.57</v>
      </c>
      <c r="J129" s="52">
        <v>6826.27</v>
      </c>
      <c r="K129" s="52">
        <v>5897.11</v>
      </c>
      <c r="L129" s="52">
        <v>11564.98</v>
      </c>
      <c r="M129" s="78"/>
      <c r="N129" s="52">
        <v>24003.570000000003</v>
      </c>
      <c r="O129" s="52">
        <v>7490.19</v>
      </c>
      <c r="P129" s="52">
        <v>13695.199999999999</v>
      </c>
      <c r="Q129" s="52"/>
      <c r="R129" s="52">
        <v>19650.619999999995</v>
      </c>
      <c r="S129" s="52">
        <v>7752.64</v>
      </c>
      <c r="T129" s="78"/>
      <c r="U129" s="52">
        <v>10670.369999999999</v>
      </c>
      <c r="V129" s="52">
        <v>13062.650000000001</v>
      </c>
      <c r="W129" s="52">
        <v>10537.23</v>
      </c>
      <c r="X129" s="52">
        <v>16250.199999999999</v>
      </c>
      <c r="Y129" s="52">
        <v>12820.500000000002</v>
      </c>
      <c r="Z129" s="52">
        <v>11018.52</v>
      </c>
      <c r="AA129" s="78"/>
      <c r="AB129" s="52">
        <v>13851.33</v>
      </c>
      <c r="AC129" s="52">
        <v>5226.78</v>
      </c>
      <c r="AD129" s="52">
        <v>7896.67</v>
      </c>
      <c r="AE129" s="52">
        <v>7000.73</v>
      </c>
      <c r="AF129" s="52">
        <v>12438.939999999999</v>
      </c>
      <c r="AG129" s="52"/>
      <c r="AH129" s="19">
        <f t="shared" si="3"/>
        <v>332093.2300000001</v>
      </c>
      <c r="AI129" s="2"/>
      <c r="AJ129" s="12"/>
    </row>
    <row r="130" spans="1:36" ht="15" customHeight="1">
      <c r="A130" s="21" t="s">
        <v>133</v>
      </c>
      <c r="B130" s="15" t="s">
        <v>131</v>
      </c>
      <c r="C130" s="52">
        <v>14408.389999999998</v>
      </c>
      <c r="D130" s="52">
        <v>7647.5299999999988</v>
      </c>
      <c r="E130" s="52">
        <v>4579.6100000000006</v>
      </c>
      <c r="F130" s="78"/>
      <c r="G130" s="52">
        <v>7116.16</v>
      </c>
      <c r="H130" s="52"/>
      <c r="I130" s="52">
        <v>289.81</v>
      </c>
      <c r="J130" s="52"/>
      <c r="K130" s="52"/>
      <c r="L130" s="52"/>
      <c r="M130" s="78"/>
      <c r="N130" s="52">
        <v>6856.57</v>
      </c>
      <c r="O130" s="52">
        <v>2831.7799999999997</v>
      </c>
      <c r="P130" s="52">
        <v>5610.34</v>
      </c>
      <c r="Q130" s="52">
        <v>4932.4400000000005</v>
      </c>
      <c r="R130" s="52">
        <v>3174.82</v>
      </c>
      <c r="S130" s="52">
        <v>4394.22</v>
      </c>
      <c r="T130" s="78"/>
      <c r="U130" s="52">
        <v>6371.0100000000011</v>
      </c>
      <c r="V130" s="52"/>
      <c r="W130" s="52">
        <v>1396.3200000000002</v>
      </c>
      <c r="X130" s="52">
        <v>2259.3700000000003</v>
      </c>
      <c r="Y130" s="52">
        <v>1100.1400000000001</v>
      </c>
      <c r="Z130" s="52">
        <v>1178.32</v>
      </c>
      <c r="AA130" s="78"/>
      <c r="AB130" s="52">
        <v>12613.78</v>
      </c>
      <c r="AC130" s="52">
        <v>9272.42</v>
      </c>
      <c r="AD130" s="52">
        <v>14080.129999999994</v>
      </c>
      <c r="AE130" s="52">
        <v>7027.579999999999</v>
      </c>
      <c r="AF130" s="52">
        <v>5116.2699999999995</v>
      </c>
      <c r="AG130" s="52"/>
      <c r="AH130" s="19">
        <f t="shared" si="3"/>
        <v>122257.01000000001</v>
      </c>
      <c r="AI130" s="2"/>
      <c r="AJ130" s="12"/>
    </row>
    <row r="131" spans="1:36" ht="15" customHeight="1">
      <c r="A131" s="21" t="s">
        <v>19</v>
      </c>
      <c r="B131" s="15" t="s">
        <v>54</v>
      </c>
      <c r="C131" s="52">
        <v>19564.179999999997</v>
      </c>
      <c r="D131" s="52">
        <v>22166.540000000005</v>
      </c>
      <c r="E131" s="52">
        <v>15381.989999999996</v>
      </c>
      <c r="F131" s="78"/>
      <c r="G131" s="52">
        <v>131.38</v>
      </c>
      <c r="H131" s="52">
        <v>43207.94</v>
      </c>
      <c r="I131" s="52">
        <v>18168.820000000003</v>
      </c>
      <c r="J131" s="52">
        <v>11416.939999999999</v>
      </c>
      <c r="K131" s="52">
        <v>24059.609999999997</v>
      </c>
      <c r="L131" s="52"/>
      <c r="M131" s="78"/>
      <c r="N131" s="52">
        <v>40123.43</v>
      </c>
      <c r="O131" s="52">
        <v>16494.18</v>
      </c>
      <c r="P131" s="52">
        <v>23174.73</v>
      </c>
      <c r="Q131" s="52">
        <v>13548.289999999999</v>
      </c>
      <c r="R131" s="52">
        <v>31144.419999999984</v>
      </c>
      <c r="S131" s="52"/>
      <c r="T131" s="78"/>
      <c r="U131" s="52">
        <v>74518.680000000037</v>
      </c>
      <c r="V131" s="52"/>
      <c r="W131" s="52">
        <v>39605.10000000002</v>
      </c>
      <c r="X131" s="52">
        <v>92.74</v>
      </c>
      <c r="Y131" s="52">
        <v>25607.64</v>
      </c>
      <c r="Z131" s="52">
        <v>9066.11</v>
      </c>
      <c r="AA131" s="78"/>
      <c r="AB131" s="52">
        <v>33244.31</v>
      </c>
      <c r="AC131" s="52">
        <v>12569.28</v>
      </c>
      <c r="AD131" s="52">
        <v>11205.799999999997</v>
      </c>
      <c r="AE131" s="52">
        <v>14166.879999999997</v>
      </c>
      <c r="AF131" s="52">
        <v>17295.629999999997</v>
      </c>
      <c r="AG131" s="52"/>
      <c r="AH131" s="19">
        <f t="shared" ref="AH131:AH213" si="4">SUM(C131:AG131)</f>
        <v>515954.62000000005</v>
      </c>
      <c r="AI131" s="2"/>
      <c r="AJ131" s="12"/>
    </row>
    <row r="132" spans="1:36" ht="15" customHeight="1">
      <c r="A132" s="21" t="s">
        <v>20</v>
      </c>
      <c r="B132" s="15" t="s">
        <v>43</v>
      </c>
      <c r="C132" s="52">
        <v>12066.82</v>
      </c>
      <c r="D132" s="52">
        <v>35821.250000000007</v>
      </c>
      <c r="E132" s="52">
        <v>19608.760000000002</v>
      </c>
      <c r="F132" s="78"/>
      <c r="G132" s="52">
        <v>42839.759999999995</v>
      </c>
      <c r="H132" s="52">
        <v>19072.190000000006</v>
      </c>
      <c r="I132" s="52">
        <v>17621.55</v>
      </c>
      <c r="J132" s="52">
        <v>11525.960000000001</v>
      </c>
      <c r="K132" s="52"/>
      <c r="L132" s="52">
        <v>50662.939999999995</v>
      </c>
      <c r="M132" s="78"/>
      <c r="N132" s="52">
        <v>20739.899999999998</v>
      </c>
      <c r="O132" s="52">
        <v>8760.57</v>
      </c>
      <c r="P132" s="52">
        <v>13776.740000000002</v>
      </c>
      <c r="Q132" s="52">
        <v>11043.24</v>
      </c>
      <c r="R132" s="52">
        <v>18701.309999999998</v>
      </c>
      <c r="S132" s="52">
        <v>18371.079999999998</v>
      </c>
      <c r="T132" s="78"/>
      <c r="U132" s="52">
        <v>33384.910000000003</v>
      </c>
      <c r="V132" s="52">
        <v>25957.159999999996</v>
      </c>
      <c r="W132" s="52">
        <v>30196.39</v>
      </c>
      <c r="X132" s="52">
        <v>15469.609999999999</v>
      </c>
      <c r="Y132" s="52">
        <v>12110.839999999998</v>
      </c>
      <c r="Z132" s="52">
        <v>14912.920000000002</v>
      </c>
      <c r="AA132" s="78"/>
      <c r="AB132" s="52">
        <v>9842.4399999999987</v>
      </c>
      <c r="AC132" s="52">
        <v>19554.660000000003</v>
      </c>
      <c r="AD132" s="52">
        <v>24291.129999999994</v>
      </c>
      <c r="AE132" s="52">
        <v>16529.850000000002</v>
      </c>
      <c r="AF132" s="52">
        <v>10983.679999999998</v>
      </c>
      <c r="AG132" s="52"/>
      <c r="AH132" s="19">
        <f t="shared" si="4"/>
        <v>513845.66</v>
      </c>
      <c r="AI132" s="2"/>
      <c r="AJ132" s="12"/>
    </row>
    <row r="133" spans="1:36" ht="15" customHeight="1">
      <c r="A133" s="21" t="s">
        <v>159</v>
      </c>
      <c r="B133" s="15" t="s">
        <v>158</v>
      </c>
      <c r="C133" s="52">
        <v>7662.29</v>
      </c>
      <c r="D133" s="52">
        <v>8836.5299999999988</v>
      </c>
      <c r="E133" s="52">
        <v>1228.7</v>
      </c>
      <c r="F133" s="78"/>
      <c r="G133" s="52">
        <v>7428.4</v>
      </c>
      <c r="H133" s="52">
        <v>4431.16</v>
      </c>
      <c r="I133" s="52">
        <v>7157.4099999999989</v>
      </c>
      <c r="J133" s="52">
        <v>6647.7699999999995</v>
      </c>
      <c r="K133" s="52">
        <v>4925.0300000000007</v>
      </c>
      <c r="L133" s="52"/>
      <c r="M133" s="78"/>
      <c r="N133" s="52">
        <v>13978.880000000001</v>
      </c>
      <c r="O133" s="52">
        <v>3815.88</v>
      </c>
      <c r="P133" s="52">
        <v>862.31000000000006</v>
      </c>
      <c r="Q133" s="52">
        <v>3426.89</v>
      </c>
      <c r="R133" s="52">
        <v>8409.3700000000008</v>
      </c>
      <c r="S133" s="52">
        <v>8862.0400000000009</v>
      </c>
      <c r="T133" s="78"/>
      <c r="U133" s="52">
        <v>940.69999999999993</v>
      </c>
      <c r="V133" s="52"/>
      <c r="W133" s="52"/>
      <c r="X133" s="52"/>
      <c r="Y133" s="52"/>
      <c r="Z133" s="52"/>
      <c r="AA133" s="78"/>
      <c r="AB133" s="52"/>
      <c r="AC133" s="52"/>
      <c r="AD133" s="52"/>
      <c r="AE133" s="52"/>
      <c r="AF133" s="52"/>
      <c r="AG133" s="52"/>
      <c r="AH133" s="19">
        <f t="shared" si="4"/>
        <v>88613.36</v>
      </c>
      <c r="AI133" s="2"/>
      <c r="AJ133" s="12"/>
    </row>
    <row r="134" spans="1:36" ht="15" customHeight="1">
      <c r="A134" s="21" t="s">
        <v>128</v>
      </c>
      <c r="B134" s="65" t="s">
        <v>125</v>
      </c>
      <c r="C134" s="52"/>
      <c r="D134" s="52">
        <v>692.58</v>
      </c>
      <c r="E134" s="52">
        <v>292.72000000000003</v>
      </c>
      <c r="F134" s="78"/>
      <c r="G134" s="52"/>
      <c r="H134" s="52"/>
      <c r="I134" s="52">
        <v>4725.8599999999997</v>
      </c>
      <c r="J134" s="52"/>
      <c r="K134" s="52"/>
      <c r="L134" s="52">
        <v>235.2</v>
      </c>
      <c r="M134" s="78"/>
      <c r="N134" s="52"/>
      <c r="O134" s="52"/>
      <c r="P134" s="52">
        <v>1149.33</v>
      </c>
      <c r="Q134" s="52"/>
      <c r="R134" s="52">
        <v>658.71</v>
      </c>
      <c r="S134" s="52"/>
      <c r="T134" s="78"/>
      <c r="U134" s="52"/>
      <c r="V134" s="52"/>
      <c r="W134" s="52"/>
      <c r="X134" s="52"/>
      <c r="Y134" s="52"/>
      <c r="Z134" s="52">
        <v>460.83</v>
      </c>
      <c r="AA134" s="78"/>
      <c r="AB134" s="52"/>
      <c r="AC134" s="52"/>
      <c r="AD134" s="52"/>
      <c r="AE134" s="52"/>
      <c r="AF134" s="52">
        <v>450.78</v>
      </c>
      <c r="AG134" s="52"/>
      <c r="AH134" s="19">
        <f t="shared" si="4"/>
        <v>8666.01</v>
      </c>
      <c r="AI134" s="2"/>
      <c r="AJ134" s="12"/>
    </row>
    <row r="135" spans="1:36" ht="15" customHeight="1">
      <c r="A135" s="21" t="s">
        <v>93</v>
      </c>
      <c r="B135" s="26" t="s">
        <v>100</v>
      </c>
      <c r="C135" s="52">
        <v>20019.32</v>
      </c>
      <c r="D135" s="52">
        <v>20242.3</v>
      </c>
      <c r="E135" s="52">
        <v>19666.150000000001</v>
      </c>
      <c r="F135" s="78"/>
      <c r="G135" s="52">
        <v>16621.64</v>
      </c>
      <c r="H135" s="52">
        <v>19234.579999999998</v>
      </c>
      <c r="I135" s="52"/>
      <c r="J135" s="52">
        <v>25836.600000000006</v>
      </c>
      <c r="K135" s="52"/>
      <c r="L135" s="52">
        <v>21927.869999999995</v>
      </c>
      <c r="M135" s="78"/>
      <c r="N135" s="52">
        <v>36877.380000000005</v>
      </c>
      <c r="O135" s="52">
        <v>15878.72</v>
      </c>
      <c r="P135" s="52">
        <v>12792.609999999997</v>
      </c>
      <c r="Q135" s="52">
        <v>17910.960000000003</v>
      </c>
      <c r="R135" s="52">
        <v>16341.599999999999</v>
      </c>
      <c r="S135" s="52">
        <v>14330.5</v>
      </c>
      <c r="T135" s="78"/>
      <c r="U135" s="52">
        <v>32158.940000000002</v>
      </c>
      <c r="V135" s="52">
        <v>22613.8</v>
      </c>
      <c r="W135" s="52">
        <v>16943.830000000002</v>
      </c>
      <c r="X135" s="52">
        <v>19606.78</v>
      </c>
      <c r="Y135" s="52">
        <v>24643.47</v>
      </c>
      <c r="Z135" s="52">
        <v>15755.690000000002</v>
      </c>
      <c r="AA135" s="78"/>
      <c r="AB135" s="52">
        <v>37373.489999999991</v>
      </c>
      <c r="AC135" s="52">
        <v>20768.53</v>
      </c>
      <c r="AD135" s="52">
        <v>22974.23</v>
      </c>
      <c r="AE135" s="52">
        <v>6239.7</v>
      </c>
      <c r="AF135" s="52">
        <v>11830.59</v>
      </c>
      <c r="AG135" s="52"/>
      <c r="AH135" s="19">
        <f t="shared" si="4"/>
        <v>488589.28</v>
      </c>
      <c r="AI135" s="2"/>
      <c r="AJ135" s="12"/>
    </row>
    <row r="136" spans="1:36" ht="15" customHeight="1">
      <c r="A136" s="21" t="s">
        <v>127</v>
      </c>
      <c r="B136" s="15" t="s">
        <v>126</v>
      </c>
      <c r="C136" s="52"/>
      <c r="D136" s="52"/>
      <c r="E136" s="52"/>
      <c r="F136" s="78"/>
      <c r="G136" s="52"/>
      <c r="H136" s="52"/>
      <c r="I136" s="52"/>
      <c r="J136" s="52"/>
      <c r="K136" s="52"/>
      <c r="L136" s="52"/>
      <c r="M136" s="78"/>
      <c r="N136" s="52"/>
      <c r="O136" s="52"/>
      <c r="P136" s="52"/>
      <c r="Q136" s="52"/>
      <c r="R136" s="52"/>
      <c r="S136" s="52"/>
      <c r="T136" s="78"/>
      <c r="U136" s="52"/>
      <c r="V136" s="52"/>
      <c r="W136" s="52"/>
      <c r="X136" s="52"/>
      <c r="Y136" s="52"/>
      <c r="Z136" s="52"/>
      <c r="AA136" s="78"/>
      <c r="AB136" s="52"/>
      <c r="AC136" s="52"/>
      <c r="AD136" s="52"/>
      <c r="AE136" s="52"/>
      <c r="AF136" s="52"/>
      <c r="AG136" s="52"/>
      <c r="AH136" s="19">
        <f t="shared" si="4"/>
        <v>0</v>
      </c>
      <c r="AI136" s="2"/>
      <c r="AJ136" s="12"/>
    </row>
    <row r="137" spans="1:36" ht="15" customHeight="1">
      <c r="A137" s="21" t="s">
        <v>252</v>
      </c>
      <c r="B137" s="15" t="s">
        <v>247</v>
      </c>
      <c r="C137" s="52"/>
      <c r="D137" s="52"/>
      <c r="E137" s="52"/>
      <c r="F137" s="78"/>
      <c r="G137" s="52"/>
      <c r="H137" s="52"/>
      <c r="I137" s="52"/>
      <c r="J137" s="52"/>
      <c r="K137" s="52"/>
      <c r="L137" s="52"/>
      <c r="M137" s="78"/>
      <c r="N137" s="52"/>
      <c r="O137" s="52"/>
      <c r="P137" s="52"/>
      <c r="Q137" s="52"/>
      <c r="R137" s="52"/>
      <c r="S137" s="52"/>
      <c r="T137" s="78"/>
      <c r="U137" s="52"/>
      <c r="V137" s="52"/>
      <c r="W137" s="52"/>
      <c r="X137" s="52"/>
      <c r="Y137" s="52"/>
      <c r="Z137" s="52"/>
      <c r="AA137" s="78"/>
      <c r="AB137" s="52"/>
      <c r="AC137" s="52"/>
      <c r="AD137" s="52"/>
      <c r="AE137" s="52"/>
      <c r="AF137" s="52"/>
      <c r="AG137" s="52"/>
      <c r="AH137" s="19">
        <f t="shared" si="4"/>
        <v>0</v>
      </c>
      <c r="AI137" s="2"/>
      <c r="AJ137" s="12"/>
    </row>
    <row r="138" spans="1:36" ht="15" customHeight="1">
      <c r="A138" s="21" t="s">
        <v>112</v>
      </c>
      <c r="B138" s="26" t="s">
        <v>111</v>
      </c>
      <c r="C138" s="52">
        <v>858.64</v>
      </c>
      <c r="D138" s="52">
        <v>42419.339999999989</v>
      </c>
      <c r="E138" s="52">
        <v>17778.120000000006</v>
      </c>
      <c r="F138" s="78"/>
      <c r="G138" s="52">
        <v>35664.230000000003</v>
      </c>
      <c r="H138" s="52">
        <v>23391.129999999997</v>
      </c>
      <c r="I138" s="52">
        <v>34069.529999999992</v>
      </c>
      <c r="J138" s="52">
        <v>12656.9</v>
      </c>
      <c r="K138" s="52">
        <v>17715.579999999998</v>
      </c>
      <c r="L138" s="52">
        <v>15901.03</v>
      </c>
      <c r="M138" s="78"/>
      <c r="N138" s="52">
        <v>52.83</v>
      </c>
      <c r="O138" s="52"/>
      <c r="P138" s="52"/>
      <c r="Q138" s="52"/>
      <c r="R138" s="52"/>
      <c r="S138" s="52"/>
      <c r="T138" s="78"/>
      <c r="U138" s="52"/>
      <c r="V138" s="52"/>
      <c r="W138" s="52"/>
      <c r="X138" s="52"/>
      <c r="Y138" s="52"/>
      <c r="Z138" s="52"/>
      <c r="AA138" s="78"/>
      <c r="AB138" s="52"/>
      <c r="AC138" s="52">
        <v>32477.83</v>
      </c>
      <c r="AD138" s="52">
        <v>28425.37</v>
      </c>
      <c r="AE138" s="52">
        <v>18588.099999999999</v>
      </c>
      <c r="AF138" s="52">
        <v>14719.570000000002</v>
      </c>
      <c r="AG138" s="52"/>
      <c r="AH138" s="19">
        <f t="shared" si="4"/>
        <v>294718.19999999995</v>
      </c>
      <c r="AI138" s="2"/>
      <c r="AJ138" s="12"/>
    </row>
    <row r="139" spans="1:36" ht="15" customHeight="1">
      <c r="A139" s="21" t="s">
        <v>242</v>
      </c>
      <c r="B139" s="15" t="s">
        <v>235</v>
      </c>
      <c r="C139" s="52"/>
      <c r="D139" s="52">
        <v>10321.199999999999</v>
      </c>
      <c r="E139" s="52">
        <v>16739.509999999998</v>
      </c>
      <c r="F139" s="78"/>
      <c r="G139" s="52"/>
      <c r="H139" s="52">
        <v>15153.329999999998</v>
      </c>
      <c r="I139" s="52"/>
      <c r="J139" s="52"/>
      <c r="K139" s="52"/>
      <c r="L139" s="52"/>
      <c r="M139" s="78"/>
      <c r="N139" s="52"/>
      <c r="O139" s="52"/>
      <c r="P139" s="52"/>
      <c r="Q139" s="52"/>
      <c r="R139" s="52"/>
      <c r="S139" s="52"/>
      <c r="T139" s="78"/>
      <c r="U139" s="52"/>
      <c r="V139" s="52"/>
      <c r="W139" s="52"/>
      <c r="X139" s="52">
        <v>13793.759999999998</v>
      </c>
      <c r="Y139" s="52"/>
      <c r="Z139" s="52">
        <v>6037.8799999999992</v>
      </c>
      <c r="AA139" s="78"/>
      <c r="AB139" s="52"/>
      <c r="AC139" s="52">
        <v>25948.769999999997</v>
      </c>
      <c r="AD139" s="52"/>
      <c r="AE139" s="52">
        <v>1344.72</v>
      </c>
      <c r="AF139" s="52">
        <v>18162.010000000002</v>
      </c>
      <c r="AG139" s="52"/>
      <c r="AH139" s="19">
        <f t="shared" si="4"/>
        <v>107501.18</v>
      </c>
      <c r="AI139" s="2"/>
      <c r="AJ139" s="12"/>
    </row>
    <row r="140" spans="1:36" ht="15" customHeight="1">
      <c r="A140" s="21" t="s">
        <v>261</v>
      </c>
      <c r="B140" s="15" t="s">
        <v>257</v>
      </c>
      <c r="C140" s="52"/>
      <c r="D140" s="52"/>
      <c r="E140" s="52"/>
      <c r="F140" s="78"/>
      <c r="G140" s="52"/>
      <c r="H140" s="52"/>
      <c r="I140" s="52"/>
      <c r="J140" s="52"/>
      <c r="K140" s="52"/>
      <c r="L140" s="52"/>
      <c r="M140" s="78"/>
      <c r="N140" s="52"/>
      <c r="O140" s="52"/>
      <c r="P140" s="52"/>
      <c r="Q140" s="52"/>
      <c r="R140" s="52"/>
      <c r="S140" s="52"/>
      <c r="T140" s="78"/>
      <c r="U140" s="52"/>
      <c r="V140" s="52"/>
      <c r="W140" s="52"/>
      <c r="X140" s="52"/>
      <c r="Y140" s="52"/>
      <c r="Z140" s="52"/>
      <c r="AA140" s="78"/>
      <c r="AB140" s="52"/>
      <c r="AC140" s="52"/>
      <c r="AD140" s="52"/>
      <c r="AE140" s="52"/>
      <c r="AF140" s="52"/>
      <c r="AG140" s="52"/>
      <c r="AH140" s="19">
        <f t="shared" si="4"/>
        <v>0</v>
      </c>
      <c r="AI140" s="2"/>
      <c r="AJ140" s="12"/>
    </row>
    <row r="141" spans="1:36" ht="15" customHeight="1">
      <c r="A141" s="21" t="s">
        <v>319</v>
      </c>
      <c r="B141" s="15" t="s">
        <v>318</v>
      </c>
      <c r="C141" s="52"/>
      <c r="D141" s="52"/>
      <c r="E141" s="52"/>
      <c r="F141" s="78"/>
      <c r="G141" s="52"/>
      <c r="H141" s="52"/>
      <c r="I141" s="52"/>
      <c r="J141" s="52"/>
      <c r="K141" s="52"/>
      <c r="L141" s="52"/>
      <c r="M141" s="78"/>
      <c r="N141" s="52"/>
      <c r="O141" s="52"/>
      <c r="P141" s="52"/>
      <c r="Q141" s="52"/>
      <c r="R141" s="52"/>
      <c r="S141" s="52"/>
      <c r="T141" s="78"/>
      <c r="U141" s="52"/>
      <c r="V141" s="52"/>
      <c r="W141" s="52"/>
      <c r="X141" s="52"/>
      <c r="Y141" s="52"/>
      <c r="Z141" s="52"/>
      <c r="AA141" s="78"/>
      <c r="AB141" s="52"/>
      <c r="AC141" s="52"/>
      <c r="AD141" s="52"/>
      <c r="AE141" s="52"/>
      <c r="AF141" s="52"/>
      <c r="AG141" s="52"/>
      <c r="AH141" s="19">
        <f t="shared" si="4"/>
        <v>0</v>
      </c>
      <c r="AI141" s="2"/>
      <c r="AJ141" s="12"/>
    </row>
    <row r="142" spans="1:36" ht="15" customHeight="1">
      <c r="A142" s="21" t="s">
        <v>147</v>
      </c>
      <c r="B142" s="15" t="s">
        <v>144</v>
      </c>
      <c r="C142" s="52">
        <v>13179.279999999999</v>
      </c>
      <c r="D142" s="52">
        <v>11332.08</v>
      </c>
      <c r="E142" s="52"/>
      <c r="F142" s="78"/>
      <c r="G142" s="52"/>
      <c r="H142" s="52">
        <v>16699.889999999996</v>
      </c>
      <c r="I142" s="52"/>
      <c r="J142" s="52">
        <v>9737.51</v>
      </c>
      <c r="K142" s="52"/>
      <c r="L142" s="52">
        <v>15659.219999999998</v>
      </c>
      <c r="M142" s="78"/>
      <c r="N142" s="52"/>
      <c r="O142" s="52">
        <v>8360.3700000000008</v>
      </c>
      <c r="P142" s="52"/>
      <c r="Q142" s="52">
        <v>6047.2699999999995</v>
      </c>
      <c r="R142" s="52">
        <v>11115.560000000001</v>
      </c>
      <c r="S142" s="52"/>
      <c r="T142" s="78"/>
      <c r="U142" s="52">
        <v>10686.199999999999</v>
      </c>
      <c r="V142" s="52">
        <v>21242.25</v>
      </c>
      <c r="W142" s="52"/>
      <c r="X142" s="52"/>
      <c r="Y142" s="52"/>
      <c r="Z142" s="52">
        <v>13276.28</v>
      </c>
      <c r="AA142" s="78"/>
      <c r="AB142" s="52">
        <v>13281.039999999999</v>
      </c>
      <c r="AC142" s="52">
        <v>13206.289999999999</v>
      </c>
      <c r="AD142" s="52">
        <v>5850.0199999999995</v>
      </c>
      <c r="AE142" s="52">
        <v>16973.419999999998</v>
      </c>
      <c r="AF142" s="52">
        <v>2120.59</v>
      </c>
      <c r="AG142" s="52"/>
      <c r="AH142" s="19">
        <f t="shared" si="4"/>
        <v>188767.27</v>
      </c>
      <c r="AI142" s="2"/>
      <c r="AJ142" s="12"/>
    </row>
    <row r="143" spans="1:36" ht="15" customHeight="1">
      <c r="A143" s="21" t="s">
        <v>278</v>
      </c>
      <c r="B143" s="15" t="s">
        <v>277</v>
      </c>
      <c r="C143" s="52"/>
      <c r="D143" s="52"/>
      <c r="E143" s="52"/>
      <c r="F143" s="78"/>
      <c r="G143" s="52"/>
      <c r="H143" s="52"/>
      <c r="I143" s="52"/>
      <c r="J143" s="52"/>
      <c r="K143" s="52"/>
      <c r="L143" s="52"/>
      <c r="M143" s="78"/>
      <c r="N143" s="52"/>
      <c r="O143" s="52"/>
      <c r="P143" s="52"/>
      <c r="Q143" s="52"/>
      <c r="R143" s="52"/>
      <c r="S143" s="52"/>
      <c r="T143" s="78"/>
      <c r="U143" s="52"/>
      <c r="V143" s="52"/>
      <c r="W143" s="52"/>
      <c r="X143" s="52"/>
      <c r="Y143" s="52"/>
      <c r="Z143" s="52"/>
      <c r="AA143" s="78"/>
      <c r="AB143" s="52"/>
      <c r="AC143" s="52"/>
      <c r="AD143" s="52"/>
      <c r="AE143" s="52"/>
      <c r="AF143" s="52"/>
      <c r="AG143" s="52"/>
      <c r="AH143" s="19">
        <f t="shared" si="4"/>
        <v>0</v>
      </c>
      <c r="AI143" s="2"/>
      <c r="AJ143" s="12"/>
    </row>
    <row r="144" spans="1:36" ht="15" customHeight="1">
      <c r="A144" s="21" t="s">
        <v>134</v>
      </c>
      <c r="B144" s="15" t="s">
        <v>130</v>
      </c>
      <c r="C144" s="52">
        <v>14134.650000000001</v>
      </c>
      <c r="D144" s="52">
        <v>17857.980000000003</v>
      </c>
      <c r="E144" s="52">
        <v>11985.96</v>
      </c>
      <c r="F144" s="78"/>
      <c r="G144" s="52">
        <v>25184.95</v>
      </c>
      <c r="H144" s="52">
        <v>23496.080000000002</v>
      </c>
      <c r="I144" s="52">
        <v>27264.35</v>
      </c>
      <c r="J144" s="52">
        <v>15700.330000000005</v>
      </c>
      <c r="K144" s="52">
        <v>9178.9699999999993</v>
      </c>
      <c r="L144" s="52">
        <v>13066.34</v>
      </c>
      <c r="M144" s="78"/>
      <c r="N144" s="52">
        <v>12507.8</v>
      </c>
      <c r="O144" s="52">
        <v>9799.52</v>
      </c>
      <c r="P144" s="52">
        <v>10141.169999999998</v>
      </c>
      <c r="Q144" s="52">
        <v>24150.62</v>
      </c>
      <c r="R144" s="52">
        <v>15897.930000000004</v>
      </c>
      <c r="S144" s="52">
        <v>11670.959999999997</v>
      </c>
      <c r="T144" s="78"/>
      <c r="U144" s="52">
        <v>16612.690000000002</v>
      </c>
      <c r="V144" s="52">
        <v>44736.659999999996</v>
      </c>
      <c r="W144" s="52">
        <v>11319.690000000002</v>
      </c>
      <c r="X144" s="52">
        <v>8617.2099999999991</v>
      </c>
      <c r="Y144" s="52">
        <v>14157.36</v>
      </c>
      <c r="Z144" s="52">
        <v>9468.35</v>
      </c>
      <c r="AA144" s="78"/>
      <c r="AB144" s="52">
        <v>6964.39</v>
      </c>
      <c r="AC144" s="52">
        <v>7270.08</v>
      </c>
      <c r="AD144" s="52">
        <v>6548.66</v>
      </c>
      <c r="AE144" s="52">
        <v>1681.8799999999999</v>
      </c>
      <c r="AF144" s="52">
        <v>22652.66</v>
      </c>
      <c r="AG144" s="52"/>
      <c r="AH144" s="19">
        <f t="shared" si="4"/>
        <v>392067.23999999993</v>
      </c>
      <c r="AI144" s="2"/>
      <c r="AJ144" s="12"/>
    </row>
    <row r="145" spans="1:36" ht="15" customHeight="1">
      <c r="A145" s="21" t="s">
        <v>302</v>
      </c>
      <c r="B145" s="15" t="s">
        <v>291</v>
      </c>
      <c r="C145" s="52"/>
      <c r="D145" s="52"/>
      <c r="E145" s="52"/>
      <c r="F145" s="78"/>
      <c r="G145" s="52"/>
      <c r="H145" s="52"/>
      <c r="I145" s="52"/>
      <c r="J145" s="52"/>
      <c r="K145" s="52"/>
      <c r="L145" s="52"/>
      <c r="M145" s="78"/>
      <c r="N145" s="52"/>
      <c r="O145" s="52"/>
      <c r="P145" s="52"/>
      <c r="Q145" s="52"/>
      <c r="R145" s="52"/>
      <c r="S145" s="52"/>
      <c r="T145" s="78"/>
      <c r="U145" s="52"/>
      <c r="V145" s="52"/>
      <c r="W145" s="52"/>
      <c r="X145" s="52"/>
      <c r="Y145" s="52"/>
      <c r="Z145" s="52"/>
      <c r="AA145" s="78"/>
      <c r="AB145" s="52"/>
      <c r="AC145" s="52"/>
      <c r="AD145" s="52"/>
      <c r="AE145" s="52"/>
      <c r="AF145" s="52"/>
      <c r="AG145" s="52"/>
      <c r="AH145" s="19">
        <f t="shared" si="4"/>
        <v>0</v>
      </c>
      <c r="AI145" s="2"/>
      <c r="AJ145" s="12"/>
    </row>
    <row r="146" spans="1:36" ht="15" customHeight="1">
      <c r="A146" s="21" t="s">
        <v>80</v>
      </c>
      <c r="B146" t="s">
        <v>78</v>
      </c>
      <c r="C146" s="52"/>
      <c r="D146" s="52"/>
      <c r="E146" s="52"/>
      <c r="F146" s="78"/>
      <c r="G146" s="52"/>
      <c r="H146" s="52"/>
      <c r="I146" s="52"/>
      <c r="J146" s="52"/>
      <c r="K146" s="52"/>
      <c r="L146" s="52"/>
      <c r="M146" s="78"/>
      <c r="N146" s="52"/>
      <c r="O146" s="52"/>
      <c r="P146" s="52"/>
      <c r="Q146" s="52"/>
      <c r="R146" s="52"/>
      <c r="S146" s="52"/>
      <c r="T146" s="78"/>
      <c r="U146" s="52"/>
      <c r="V146" s="52"/>
      <c r="W146" s="52"/>
      <c r="X146" s="52"/>
      <c r="Y146" s="52"/>
      <c r="Z146" s="52"/>
      <c r="AA146" s="78"/>
      <c r="AB146" s="52"/>
      <c r="AC146" s="52"/>
      <c r="AD146" s="52"/>
      <c r="AE146" s="52"/>
      <c r="AF146" s="52"/>
      <c r="AG146" s="52"/>
      <c r="AH146" s="19">
        <f t="shared" si="4"/>
        <v>0</v>
      </c>
      <c r="AI146" s="2"/>
      <c r="AJ146" s="12"/>
    </row>
    <row r="147" spans="1:36" ht="15" customHeight="1">
      <c r="A147" s="21" t="s">
        <v>141</v>
      </c>
      <c r="B147" s="46" t="s">
        <v>140</v>
      </c>
      <c r="C147" s="52">
        <v>25196.170000000009</v>
      </c>
      <c r="D147" s="52">
        <v>22558.67</v>
      </c>
      <c r="E147" s="52">
        <v>25725.620000000003</v>
      </c>
      <c r="F147" s="78"/>
      <c r="G147" s="52">
        <v>47233.240000000005</v>
      </c>
      <c r="H147" s="52">
        <v>17162.21</v>
      </c>
      <c r="I147" s="52">
        <v>10927.04</v>
      </c>
      <c r="J147" s="52">
        <v>7054.2099999999991</v>
      </c>
      <c r="K147" s="52">
        <v>1023.5999999999999</v>
      </c>
      <c r="L147" s="52"/>
      <c r="M147" s="78"/>
      <c r="N147" s="52">
        <v>14866.589999999998</v>
      </c>
      <c r="O147" s="52">
        <v>14995.34</v>
      </c>
      <c r="P147" s="52">
        <v>27423.019999999993</v>
      </c>
      <c r="Q147" s="52">
        <v>30337.960000000003</v>
      </c>
      <c r="R147" s="52">
        <v>27889.14</v>
      </c>
      <c r="S147" s="52"/>
      <c r="T147" s="78"/>
      <c r="U147" s="52">
        <v>51099.969999999979</v>
      </c>
      <c r="V147" s="52"/>
      <c r="W147" s="52">
        <v>31029.109999999997</v>
      </c>
      <c r="X147" s="52"/>
      <c r="Y147" s="52">
        <v>21701.13</v>
      </c>
      <c r="Z147" s="52">
        <v>15461.779999999999</v>
      </c>
      <c r="AA147" s="78"/>
      <c r="AB147" s="52">
        <v>19297.669999999998</v>
      </c>
      <c r="AC147" s="52">
        <v>16080.369999999999</v>
      </c>
      <c r="AD147" s="52">
        <v>17060.789999999997</v>
      </c>
      <c r="AE147" s="52">
        <v>12561.289999999999</v>
      </c>
      <c r="AF147" s="52">
        <v>28957.9</v>
      </c>
      <c r="AG147" s="52"/>
      <c r="AH147" s="19">
        <f t="shared" si="4"/>
        <v>485642.81999999989</v>
      </c>
      <c r="AI147" s="2"/>
      <c r="AJ147" s="12"/>
    </row>
    <row r="148" spans="1:36" ht="15" customHeight="1">
      <c r="A148" s="21" t="s">
        <v>21</v>
      </c>
      <c r="B148" s="15" t="s">
        <v>44</v>
      </c>
      <c r="C148" s="52"/>
      <c r="D148" s="52"/>
      <c r="E148" s="52"/>
      <c r="F148" s="78"/>
      <c r="G148" s="52"/>
      <c r="H148" s="52"/>
      <c r="I148" s="52"/>
      <c r="J148" s="52"/>
      <c r="K148" s="52"/>
      <c r="L148" s="52"/>
      <c r="M148" s="78"/>
      <c r="N148" s="52"/>
      <c r="O148" s="52"/>
      <c r="P148" s="52"/>
      <c r="Q148" s="52"/>
      <c r="R148" s="52"/>
      <c r="S148" s="52"/>
      <c r="T148" s="78"/>
      <c r="U148" s="52"/>
      <c r="V148" s="52"/>
      <c r="W148" s="52"/>
      <c r="X148" s="52"/>
      <c r="Y148" s="52"/>
      <c r="Z148" s="52"/>
      <c r="AA148" s="78"/>
      <c r="AB148" s="52"/>
      <c r="AC148" s="52"/>
      <c r="AD148" s="52"/>
      <c r="AE148" s="52"/>
      <c r="AF148" s="52"/>
      <c r="AG148" s="52"/>
      <c r="AH148" s="19">
        <f t="shared" si="4"/>
        <v>0</v>
      </c>
      <c r="AI148" s="2"/>
      <c r="AJ148" s="12"/>
    </row>
    <row r="149" spans="1:36" ht="15" customHeight="1">
      <c r="A149" s="21" t="s">
        <v>387</v>
      </c>
      <c r="B149" s="15" t="s">
        <v>371</v>
      </c>
      <c r="C149" s="52">
        <v>5373.58</v>
      </c>
      <c r="D149" s="52">
        <v>6577.4500000000007</v>
      </c>
      <c r="E149" s="52">
        <v>6073.8799999999992</v>
      </c>
      <c r="F149" s="78"/>
      <c r="G149" s="52">
        <v>7008.19</v>
      </c>
      <c r="H149" s="52">
        <v>7407.2199999999993</v>
      </c>
      <c r="I149" s="52">
        <v>3950.02</v>
      </c>
      <c r="J149" s="52">
        <v>3347.62</v>
      </c>
      <c r="K149" s="52">
        <v>3144.33</v>
      </c>
      <c r="L149" s="52">
        <v>14273.68</v>
      </c>
      <c r="M149" s="78"/>
      <c r="N149" s="52">
        <v>7466.65</v>
      </c>
      <c r="O149" s="52">
        <v>3323.79</v>
      </c>
      <c r="P149" s="52">
        <v>4695.57</v>
      </c>
      <c r="Q149" s="52"/>
      <c r="R149" s="52">
        <v>10032.659999999998</v>
      </c>
      <c r="S149" s="52">
        <v>6179.48</v>
      </c>
      <c r="T149" s="78"/>
      <c r="U149" s="52">
        <v>7645.64</v>
      </c>
      <c r="V149" s="52">
        <v>6170.5499999999993</v>
      </c>
      <c r="W149" s="52">
        <v>3084.49</v>
      </c>
      <c r="X149" s="52"/>
      <c r="Y149" s="52">
        <v>6060.2800000000007</v>
      </c>
      <c r="Z149" s="52">
        <v>4806.12</v>
      </c>
      <c r="AA149" s="78"/>
      <c r="AB149" s="52">
        <v>3680.0100000000007</v>
      </c>
      <c r="AC149" s="52">
        <v>9934.6200000000026</v>
      </c>
      <c r="AD149" s="52">
        <v>5116.5999999999995</v>
      </c>
      <c r="AE149" s="52">
        <v>7311.59</v>
      </c>
      <c r="AF149" s="52">
        <v>6034.67</v>
      </c>
      <c r="AG149" s="52"/>
      <c r="AH149" s="19">
        <f t="shared" si="4"/>
        <v>148698.69000000003</v>
      </c>
      <c r="AI149" s="2"/>
      <c r="AJ149" s="12"/>
    </row>
    <row r="150" spans="1:36" ht="15" customHeight="1">
      <c r="A150" s="21" t="s">
        <v>388</v>
      </c>
      <c r="B150" s="15" t="s">
        <v>372</v>
      </c>
      <c r="C150" s="52">
        <v>333.23</v>
      </c>
      <c r="D150" s="52">
        <v>536.65</v>
      </c>
      <c r="E150" s="52"/>
      <c r="F150" s="78"/>
      <c r="G150" s="52"/>
      <c r="H150" s="52"/>
      <c r="I150" s="52">
        <v>280.76</v>
      </c>
      <c r="J150" s="52">
        <v>200</v>
      </c>
      <c r="K150" s="52"/>
      <c r="L150" s="52"/>
      <c r="M150" s="78"/>
      <c r="N150" s="52"/>
      <c r="O150" s="52">
        <v>200</v>
      </c>
      <c r="P150" s="52"/>
      <c r="Q150" s="52"/>
      <c r="R150" s="52"/>
      <c r="S150" s="52"/>
      <c r="T150" s="78"/>
      <c r="U150" s="52">
        <v>4345.0600000000004</v>
      </c>
      <c r="V150" s="52">
        <v>4304.67</v>
      </c>
      <c r="W150" s="52">
        <v>4695.45</v>
      </c>
      <c r="X150" s="52">
        <v>754.98</v>
      </c>
      <c r="Y150" s="52">
        <v>1905.73</v>
      </c>
      <c r="Z150" s="52"/>
      <c r="AA150" s="78"/>
      <c r="AB150" s="52">
        <v>2836.9700000000003</v>
      </c>
      <c r="AC150" s="52"/>
      <c r="AD150" s="52">
        <v>2313.17</v>
      </c>
      <c r="AE150" s="52">
        <v>300</v>
      </c>
      <c r="AF150" s="52">
        <v>472.14</v>
      </c>
      <c r="AG150" s="52"/>
      <c r="AH150" s="19">
        <f t="shared" si="4"/>
        <v>23478.809999999998</v>
      </c>
      <c r="AI150" s="2"/>
      <c r="AJ150" s="12"/>
    </row>
    <row r="151" spans="1:36" ht="15" customHeight="1">
      <c r="A151" s="21" t="s">
        <v>389</v>
      </c>
      <c r="B151" s="15" t="s">
        <v>373</v>
      </c>
      <c r="C151" s="52"/>
      <c r="D151" s="52">
        <v>11042.369999999999</v>
      </c>
      <c r="E151" s="52">
        <v>15528.66</v>
      </c>
      <c r="F151" s="78"/>
      <c r="G151" s="52">
        <v>8854.61</v>
      </c>
      <c r="H151" s="52">
        <v>12802.569999999998</v>
      </c>
      <c r="I151" s="52">
        <v>12628.43</v>
      </c>
      <c r="J151" s="52">
        <v>7539.6</v>
      </c>
      <c r="K151" s="52">
        <v>10716.14</v>
      </c>
      <c r="L151" s="52">
        <v>2525.73</v>
      </c>
      <c r="M151" s="78"/>
      <c r="N151" s="52">
        <v>7697.0099999999993</v>
      </c>
      <c r="O151" s="52">
        <v>9856.61</v>
      </c>
      <c r="P151" s="52">
        <v>8108.63</v>
      </c>
      <c r="Q151" s="52"/>
      <c r="R151" s="52">
        <v>8540.9200000000019</v>
      </c>
      <c r="S151" s="52">
        <v>9193.7400000000016</v>
      </c>
      <c r="T151" s="78"/>
      <c r="U151" s="52">
        <v>6932.2300000000005</v>
      </c>
      <c r="V151" s="52">
        <v>12934.22</v>
      </c>
      <c r="W151" s="52">
        <v>6406.27</v>
      </c>
      <c r="X151" s="52">
        <v>14223.030000000002</v>
      </c>
      <c r="Y151" s="52">
        <v>12630.079999999998</v>
      </c>
      <c r="Z151" s="52">
        <v>3794.29</v>
      </c>
      <c r="AA151" s="78"/>
      <c r="AB151" s="52">
        <v>14303.080000000007</v>
      </c>
      <c r="AC151" s="52">
        <v>8659.2199999999993</v>
      </c>
      <c r="AD151" s="52">
        <v>7115.1599999999989</v>
      </c>
      <c r="AE151" s="52"/>
      <c r="AF151" s="52">
        <v>11628.500000000004</v>
      </c>
      <c r="AG151" s="52"/>
      <c r="AH151" s="19">
        <f t="shared" si="4"/>
        <v>223661.1</v>
      </c>
      <c r="AI151" s="2"/>
      <c r="AJ151" s="12"/>
    </row>
    <row r="152" spans="1:36" ht="15" customHeight="1">
      <c r="A152" s="21" t="s">
        <v>390</v>
      </c>
      <c r="B152" s="15" t="s">
        <v>374</v>
      </c>
      <c r="C152" s="52"/>
      <c r="D152" s="52"/>
      <c r="E152" s="52"/>
      <c r="F152" s="78"/>
      <c r="G152" s="52"/>
      <c r="H152" s="52"/>
      <c r="I152" s="52"/>
      <c r="J152" s="52"/>
      <c r="K152" s="52"/>
      <c r="L152" s="52"/>
      <c r="M152" s="78"/>
      <c r="N152" s="52"/>
      <c r="O152" s="52"/>
      <c r="P152" s="52"/>
      <c r="Q152" s="52"/>
      <c r="R152" s="52"/>
      <c r="S152" s="52"/>
      <c r="T152" s="78"/>
      <c r="U152" s="52"/>
      <c r="V152" s="52"/>
      <c r="W152" s="52"/>
      <c r="X152" s="52"/>
      <c r="Y152" s="52"/>
      <c r="Z152" s="52"/>
      <c r="AA152" s="78"/>
      <c r="AB152" s="52"/>
      <c r="AC152" s="52"/>
      <c r="AD152" s="52"/>
      <c r="AE152" s="52"/>
      <c r="AF152" s="52"/>
      <c r="AG152" s="52"/>
      <c r="AH152" s="19">
        <f t="shared" si="4"/>
        <v>0</v>
      </c>
      <c r="AI152" s="2"/>
      <c r="AJ152" s="12"/>
    </row>
    <row r="153" spans="1:36" ht="15" customHeight="1">
      <c r="A153" s="21" t="s">
        <v>391</v>
      </c>
      <c r="B153" s="15" t="s">
        <v>375</v>
      </c>
      <c r="C153" s="52"/>
      <c r="D153" s="52"/>
      <c r="E153" s="52"/>
      <c r="F153" s="78"/>
      <c r="G153" s="52"/>
      <c r="H153" s="52"/>
      <c r="I153" s="52"/>
      <c r="J153" s="52"/>
      <c r="K153" s="52"/>
      <c r="L153" s="52"/>
      <c r="M153" s="78"/>
      <c r="N153" s="52"/>
      <c r="O153" s="52"/>
      <c r="P153" s="52"/>
      <c r="Q153" s="52"/>
      <c r="R153" s="52">
        <v>16345.01</v>
      </c>
      <c r="S153" s="52">
        <v>4870.21</v>
      </c>
      <c r="T153" s="78"/>
      <c r="U153" s="52">
        <v>16331.300000000003</v>
      </c>
      <c r="V153" s="52">
        <v>13596.470000000001</v>
      </c>
      <c r="W153" s="52">
        <v>8026.94</v>
      </c>
      <c r="X153" s="52">
        <v>7777.67</v>
      </c>
      <c r="Y153" s="52">
        <v>8415.15</v>
      </c>
      <c r="Z153" s="52">
        <v>4068.1699999999996</v>
      </c>
      <c r="AA153" s="78"/>
      <c r="AB153" s="52">
        <v>7219.74</v>
      </c>
      <c r="AC153" s="52">
        <v>3711.2300000000005</v>
      </c>
      <c r="AD153" s="52">
        <v>8125.86</v>
      </c>
      <c r="AE153" s="52">
        <v>5134.8</v>
      </c>
      <c r="AF153" s="52">
        <v>11055.22</v>
      </c>
      <c r="AG153" s="52"/>
      <c r="AH153" s="19">
        <f t="shared" si="4"/>
        <v>114677.77</v>
      </c>
      <c r="AI153" s="2"/>
      <c r="AJ153" s="12"/>
    </row>
    <row r="154" spans="1:36" ht="15" customHeight="1">
      <c r="A154" s="21" t="s">
        <v>392</v>
      </c>
      <c r="B154" s="15" t="s">
        <v>376</v>
      </c>
      <c r="C154" s="52"/>
      <c r="D154" s="52">
        <v>628.68999999999994</v>
      </c>
      <c r="E154" s="52"/>
      <c r="F154" s="78"/>
      <c r="G154" s="52">
        <v>361.56</v>
      </c>
      <c r="H154" s="52">
        <v>1536.4699999999998</v>
      </c>
      <c r="I154" s="52">
        <v>250.35999999999999</v>
      </c>
      <c r="J154" s="52">
        <v>203.72</v>
      </c>
      <c r="K154" s="52">
        <v>109.14</v>
      </c>
      <c r="L154" s="52"/>
      <c r="M154" s="78"/>
      <c r="N154" s="52">
        <v>295.31</v>
      </c>
      <c r="O154" s="52">
        <v>200.92000000000002</v>
      </c>
      <c r="P154" s="52">
        <v>148.6</v>
      </c>
      <c r="Q154" s="52">
        <v>199.99</v>
      </c>
      <c r="R154" s="52">
        <v>500.84</v>
      </c>
      <c r="S154" s="52"/>
      <c r="T154" s="78"/>
      <c r="U154" s="52">
        <v>448.04999999999995</v>
      </c>
      <c r="V154" s="52">
        <v>279.21000000000004</v>
      </c>
      <c r="W154" s="52">
        <v>156.63</v>
      </c>
      <c r="X154" s="52"/>
      <c r="Y154" s="52">
        <v>779.65</v>
      </c>
      <c r="Z154" s="52"/>
      <c r="AA154" s="78"/>
      <c r="AB154" s="52">
        <v>301.77</v>
      </c>
      <c r="AC154" s="52">
        <v>200.71</v>
      </c>
      <c r="AD154" s="52">
        <v>418.22999999999996</v>
      </c>
      <c r="AE154" s="52">
        <v>100.95</v>
      </c>
      <c r="AF154" s="52">
        <v>71.489999999999995</v>
      </c>
      <c r="AG154" s="52"/>
      <c r="AH154" s="19">
        <f t="shared" si="4"/>
        <v>7192.2899999999991</v>
      </c>
      <c r="AI154" s="2"/>
      <c r="AJ154" s="12"/>
    </row>
    <row r="155" spans="1:36" ht="15" customHeight="1">
      <c r="A155" s="21" t="s">
        <v>393</v>
      </c>
      <c r="B155" s="15" t="s">
        <v>377</v>
      </c>
      <c r="C155" s="52"/>
      <c r="D155" s="52"/>
      <c r="E155" s="52"/>
      <c r="F155" s="78"/>
      <c r="G155" s="52"/>
      <c r="H155" s="52"/>
      <c r="I155" s="52"/>
      <c r="J155" s="52"/>
      <c r="K155" s="52"/>
      <c r="L155" s="52"/>
      <c r="M155" s="78"/>
      <c r="N155" s="52"/>
      <c r="O155" s="52"/>
      <c r="P155" s="52"/>
      <c r="Q155" s="52"/>
      <c r="R155" s="52"/>
      <c r="S155" s="52"/>
      <c r="T155" s="78"/>
      <c r="U155" s="52"/>
      <c r="V155" s="52"/>
      <c r="W155" s="52"/>
      <c r="X155" s="52"/>
      <c r="Y155" s="52"/>
      <c r="Z155" s="52"/>
      <c r="AA155" s="78"/>
      <c r="AB155" s="52"/>
      <c r="AC155" s="52"/>
      <c r="AD155" s="52"/>
      <c r="AE155" s="52"/>
      <c r="AF155" s="52"/>
      <c r="AG155" s="52"/>
      <c r="AH155" s="19">
        <f t="shared" si="4"/>
        <v>0</v>
      </c>
      <c r="AI155" s="2"/>
      <c r="AJ155" s="12"/>
    </row>
    <row r="156" spans="1:36" ht="15" customHeight="1">
      <c r="A156" s="21" t="s">
        <v>394</v>
      </c>
      <c r="B156" s="15" t="s">
        <v>378</v>
      </c>
      <c r="C156" s="52"/>
      <c r="D156" s="52"/>
      <c r="E156" s="52"/>
      <c r="F156" s="78"/>
      <c r="G156" s="52"/>
      <c r="H156" s="52"/>
      <c r="I156" s="52"/>
      <c r="J156" s="52"/>
      <c r="K156" s="52"/>
      <c r="L156" s="52"/>
      <c r="M156" s="78"/>
      <c r="N156" s="52"/>
      <c r="O156" s="52"/>
      <c r="P156" s="52"/>
      <c r="Q156" s="52"/>
      <c r="R156" s="52"/>
      <c r="S156" s="52"/>
      <c r="T156" s="78"/>
      <c r="U156" s="52"/>
      <c r="V156" s="52"/>
      <c r="W156" s="52"/>
      <c r="X156" s="52"/>
      <c r="Y156" s="52"/>
      <c r="Z156" s="52"/>
      <c r="AA156" s="78"/>
      <c r="AB156" s="52"/>
      <c r="AC156" s="52"/>
      <c r="AD156" s="52"/>
      <c r="AE156" s="52"/>
      <c r="AF156" s="52"/>
      <c r="AG156" s="52"/>
      <c r="AH156" s="19">
        <f t="shared" si="4"/>
        <v>0</v>
      </c>
      <c r="AI156" s="2"/>
      <c r="AJ156" s="12"/>
    </row>
    <row r="157" spans="1:36" ht="15" customHeight="1">
      <c r="A157" s="21" t="s">
        <v>395</v>
      </c>
      <c r="B157" s="15" t="s">
        <v>379</v>
      </c>
      <c r="C157" s="52">
        <v>9445.3399999999983</v>
      </c>
      <c r="D157" s="52"/>
      <c r="E157" s="52"/>
      <c r="F157" s="78"/>
      <c r="G157" s="52">
        <v>27713.200000000001</v>
      </c>
      <c r="H157" s="52"/>
      <c r="I157" s="52">
        <v>27615.239999999998</v>
      </c>
      <c r="J157" s="52">
        <v>13700.75</v>
      </c>
      <c r="K157" s="52"/>
      <c r="L157" s="52">
        <v>13259.269999999997</v>
      </c>
      <c r="M157" s="78"/>
      <c r="N157" s="52">
        <v>18044.57</v>
      </c>
      <c r="O157" s="52">
        <v>3130.89</v>
      </c>
      <c r="P157" s="52">
        <v>4057.21</v>
      </c>
      <c r="Q157" s="52">
        <v>3198.6800000000003</v>
      </c>
      <c r="R157" s="52">
        <v>11864.060000000001</v>
      </c>
      <c r="S157" s="52">
        <v>10099.529999999999</v>
      </c>
      <c r="T157" s="78"/>
      <c r="U157" s="52">
        <v>9309.66</v>
      </c>
      <c r="V157" s="52">
        <v>7989.829999999999</v>
      </c>
      <c r="W157" s="52">
        <v>14231.84</v>
      </c>
      <c r="X157" s="52">
        <v>6344.82</v>
      </c>
      <c r="Y157" s="52">
        <v>9113.84</v>
      </c>
      <c r="Z157" s="52">
        <v>7822.7</v>
      </c>
      <c r="AA157" s="78"/>
      <c r="AB157" s="52">
        <v>7843.96</v>
      </c>
      <c r="AC157" s="52">
        <v>16597.61</v>
      </c>
      <c r="AD157" s="52">
        <v>18965.91</v>
      </c>
      <c r="AE157" s="52">
        <v>13551.710000000001</v>
      </c>
      <c r="AF157" s="52">
        <v>13446.600000000002</v>
      </c>
      <c r="AG157" s="52"/>
      <c r="AH157" s="19">
        <f t="shared" si="4"/>
        <v>267347.21999999997</v>
      </c>
      <c r="AI157" s="2"/>
      <c r="AJ157" s="12"/>
    </row>
    <row r="158" spans="1:36" ht="15" customHeight="1">
      <c r="A158" s="21" t="s">
        <v>396</v>
      </c>
      <c r="B158" s="15" t="s">
        <v>380</v>
      </c>
      <c r="C158" s="52"/>
      <c r="D158" s="52"/>
      <c r="E158" s="52"/>
      <c r="F158" s="78"/>
      <c r="G158" s="52"/>
      <c r="H158" s="52"/>
      <c r="I158" s="52"/>
      <c r="J158" s="52"/>
      <c r="K158" s="52"/>
      <c r="L158" s="52"/>
      <c r="M158" s="78"/>
      <c r="N158" s="52"/>
      <c r="O158" s="52"/>
      <c r="P158" s="52"/>
      <c r="Q158" s="52"/>
      <c r="R158" s="52"/>
      <c r="S158" s="52"/>
      <c r="T158" s="78"/>
      <c r="U158" s="52"/>
      <c r="V158" s="52"/>
      <c r="W158" s="52"/>
      <c r="X158" s="52"/>
      <c r="Y158" s="52"/>
      <c r="Z158" s="52"/>
      <c r="AA158" s="78"/>
      <c r="AB158" s="52"/>
      <c r="AC158" s="52"/>
      <c r="AD158" s="52"/>
      <c r="AE158" s="52"/>
      <c r="AF158" s="52"/>
      <c r="AG158" s="52"/>
      <c r="AH158" s="19">
        <f t="shared" si="4"/>
        <v>0</v>
      </c>
      <c r="AI158" s="2"/>
      <c r="AJ158" s="12"/>
    </row>
    <row r="159" spans="1:36" ht="15" customHeight="1">
      <c r="A159" s="21" t="s">
        <v>397</v>
      </c>
      <c r="B159" s="15" t="s">
        <v>381</v>
      </c>
      <c r="C159" s="52"/>
      <c r="D159" s="52"/>
      <c r="E159" s="52"/>
      <c r="F159" s="78"/>
      <c r="G159" s="52"/>
      <c r="H159" s="52"/>
      <c r="I159" s="52"/>
      <c r="J159" s="52"/>
      <c r="K159" s="52"/>
      <c r="L159" s="52"/>
      <c r="M159" s="78"/>
      <c r="N159" s="52"/>
      <c r="O159" s="52"/>
      <c r="P159" s="52"/>
      <c r="Q159" s="52"/>
      <c r="R159" s="52"/>
      <c r="S159" s="52"/>
      <c r="T159" s="78"/>
      <c r="U159" s="52"/>
      <c r="V159" s="52"/>
      <c r="W159" s="52"/>
      <c r="X159" s="52"/>
      <c r="Y159" s="52"/>
      <c r="Z159" s="52"/>
      <c r="AA159" s="78"/>
      <c r="AB159" s="52"/>
      <c r="AC159" s="52"/>
      <c r="AD159" s="52"/>
      <c r="AE159" s="52"/>
      <c r="AF159" s="52"/>
      <c r="AG159" s="52"/>
      <c r="AH159" s="19">
        <f t="shared" si="4"/>
        <v>0</v>
      </c>
      <c r="AI159" s="2"/>
      <c r="AJ159" s="12"/>
    </row>
    <row r="160" spans="1:36" ht="15" customHeight="1">
      <c r="A160" s="21" t="s">
        <v>398</v>
      </c>
      <c r="B160" s="15" t="s">
        <v>382</v>
      </c>
      <c r="C160" s="52"/>
      <c r="D160" s="52"/>
      <c r="E160" s="52"/>
      <c r="F160" s="78"/>
      <c r="G160" s="52"/>
      <c r="H160" s="52"/>
      <c r="I160" s="52"/>
      <c r="J160" s="52"/>
      <c r="K160" s="52"/>
      <c r="L160" s="52"/>
      <c r="M160" s="78"/>
      <c r="N160" s="52"/>
      <c r="O160" s="52"/>
      <c r="P160" s="52"/>
      <c r="Q160" s="52"/>
      <c r="R160" s="52"/>
      <c r="S160" s="52"/>
      <c r="T160" s="78"/>
      <c r="U160" s="52"/>
      <c r="V160" s="52"/>
      <c r="W160" s="52"/>
      <c r="X160" s="52"/>
      <c r="Y160" s="52"/>
      <c r="Z160" s="52"/>
      <c r="AA160" s="78"/>
      <c r="AB160" s="52"/>
      <c r="AC160" s="52"/>
      <c r="AD160" s="52"/>
      <c r="AE160" s="52"/>
      <c r="AF160" s="52"/>
      <c r="AG160" s="52"/>
      <c r="AH160" s="19">
        <f t="shared" si="4"/>
        <v>0</v>
      </c>
      <c r="AI160" s="2"/>
      <c r="AJ160" s="12"/>
    </row>
    <row r="161" spans="1:36" ht="15" customHeight="1">
      <c r="A161" s="21" t="s">
        <v>399</v>
      </c>
      <c r="B161" s="15" t="s">
        <v>383</v>
      </c>
      <c r="C161" s="52"/>
      <c r="D161" s="52">
        <v>5504.4000000000005</v>
      </c>
      <c r="E161" s="52"/>
      <c r="F161" s="78"/>
      <c r="G161" s="52">
        <v>37819.94000000001</v>
      </c>
      <c r="H161" s="52"/>
      <c r="I161" s="52">
        <v>46285.739999999983</v>
      </c>
      <c r="J161" s="52">
        <v>7718.97</v>
      </c>
      <c r="K161" s="52">
        <v>7139.7400000000007</v>
      </c>
      <c r="L161" s="52">
        <v>1021.0699999999999</v>
      </c>
      <c r="M161" s="78"/>
      <c r="N161" s="52">
        <v>8800.630000000001</v>
      </c>
      <c r="O161" s="52">
        <v>4478.63</v>
      </c>
      <c r="P161" s="52">
        <v>251.51</v>
      </c>
      <c r="Q161" s="52"/>
      <c r="R161" s="52"/>
      <c r="S161" s="52"/>
      <c r="T161" s="78"/>
      <c r="U161" s="52"/>
      <c r="V161" s="52"/>
      <c r="W161" s="52"/>
      <c r="X161" s="52"/>
      <c r="Y161" s="52"/>
      <c r="Z161" s="52"/>
      <c r="AA161" s="78"/>
      <c r="AB161" s="52"/>
      <c r="AC161" s="52"/>
      <c r="AD161" s="52">
        <v>8421.260000000002</v>
      </c>
      <c r="AE161" s="52">
        <v>9880.2400000000016</v>
      </c>
      <c r="AF161" s="52">
        <v>16823.120000000003</v>
      </c>
      <c r="AG161" s="52"/>
      <c r="AH161" s="19">
        <f t="shared" si="4"/>
        <v>154145.25</v>
      </c>
      <c r="AI161" s="2"/>
      <c r="AJ161" s="12"/>
    </row>
    <row r="162" spans="1:36" ht="15" customHeight="1">
      <c r="A162" s="21" t="s">
        <v>400</v>
      </c>
      <c r="B162" s="15" t="s">
        <v>384</v>
      </c>
      <c r="C162" s="52">
        <v>33174.019999999997</v>
      </c>
      <c r="D162" s="52">
        <v>18384.430000000004</v>
      </c>
      <c r="E162" s="52">
        <v>11616.619999999999</v>
      </c>
      <c r="F162" s="78"/>
      <c r="G162" s="52">
        <v>0</v>
      </c>
      <c r="H162" s="52">
        <v>31111.97</v>
      </c>
      <c r="I162" s="52">
        <v>16985.93</v>
      </c>
      <c r="J162" s="52">
        <v>11132.699999999999</v>
      </c>
      <c r="K162" s="52">
        <v>11202.230000000001</v>
      </c>
      <c r="L162" s="52"/>
      <c r="M162" s="78"/>
      <c r="N162" s="52">
        <v>28753.529999999995</v>
      </c>
      <c r="O162" s="52">
        <v>25289.000000000004</v>
      </c>
      <c r="P162" s="52">
        <v>29681.489999999987</v>
      </c>
      <c r="Q162" s="52">
        <v>10963.329999999996</v>
      </c>
      <c r="R162" s="52">
        <v>16127.159999999998</v>
      </c>
      <c r="S162" s="52"/>
      <c r="T162" s="78"/>
      <c r="U162" s="52">
        <v>25894.539999999994</v>
      </c>
      <c r="V162" s="52"/>
      <c r="W162" s="52">
        <v>50977.89</v>
      </c>
      <c r="X162" s="52"/>
      <c r="Y162" s="52">
        <v>24625.229999999996</v>
      </c>
      <c r="Z162" s="52">
        <v>6335.4099999999989</v>
      </c>
      <c r="AA162" s="78"/>
      <c r="AB162" s="52">
        <v>22025.750000000004</v>
      </c>
      <c r="AC162" s="52">
        <v>17874.46</v>
      </c>
      <c r="AD162" s="52">
        <v>21736.219999999998</v>
      </c>
      <c r="AE162" s="52">
        <v>13499.759999999998</v>
      </c>
      <c r="AF162" s="52">
        <v>27099.500000000004</v>
      </c>
      <c r="AG162" s="52"/>
      <c r="AH162" s="19">
        <f t="shared" si="4"/>
        <v>454491.16999999993</v>
      </c>
      <c r="AI162" s="2"/>
      <c r="AJ162" s="12"/>
    </row>
    <row r="163" spans="1:36" ht="15" customHeight="1">
      <c r="A163" s="21" t="s">
        <v>401</v>
      </c>
      <c r="B163" s="15" t="s">
        <v>385</v>
      </c>
      <c r="C163" s="52"/>
      <c r="D163" s="52"/>
      <c r="E163" s="52"/>
      <c r="F163" s="78"/>
      <c r="G163" s="52"/>
      <c r="H163" s="52"/>
      <c r="I163" s="52"/>
      <c r="J163" s="52"/>
      <c r="K163" s="52"/>
      <c r="L163" s="52"/>
      <c r="M163" s="78"/>
      <c r="N163" s="52"/>
      <c r="O163" s="52"/>
      <c r="P163" s="52"/>
      <c r="Q163" s="52"/>
      <c r="R163" s="52"/>
      <c r="S163" s="52"/>
      <c r="T163" s="78"/>
      <c r="U163" s="52"/>
      <c r="V163" s="52"/>
      <c r="W163" s="52"/>
      <c r="X163" s="52"/>
      <c r="Y163" s="52"/>
      <c r="Z163" s="52"/>
      <c r="AA163" s="78"/>
      <c r="AB163" s="52"/>
      <c r="AC163" s="52"/>
      <c r="AD163" s="52"/>
      <c r="AE163" s="52"/>
      <c r="AF163" s="52"/>
      <c r="AG163" s="52"/>
      <c r="AH163" s="19">
        <f t="shared" si="4"/>
        <v>0</v>
      </c>
      <c r="AI163" s="2"/>
      <c r="AJ163" s="12"/>
    </row>
    <row r="164" spans="1:36" ht="15" customHeight="1">
      <c r="A164" s="21" t="s">
        <v>402</v>
      </c>
      <c r="B164" s="15" t="s">
        <v>386</v>
      </c>
      <c r="C164" s="52"/>
      <c r="D164" s="52"/>
      <c r="E164" s="52"/>
      <c r="F164" s="78"/>
      <c r="G164" s="52"/>
      <c r="H164" s="52"/>
      <c r="I164" s="52"/>
      <c r="J164" s="52"/>
      <c r="K164" s="52"/>
      <c r="L164" s="52"/>
      <c r="M164" s="78"/>
      <c r="N164" s="52"/>
      <c r="O164" s="52"/>
      <c r="P164" s="52"/>
      <c r="Q164" s="52"/>
      <c r="R164" s="52"/>
      <c r="S164" s="52"/>
      <c r="T164" s="78"/>
      <c r="U164" s="52"/>
      <c r="V164" s="52"/>
      <c r="W164" s="52"/>
      <c r="X164" s="52"/>
      <c r="Y164" s="52"/>
      <c r="Z164" s="52"/>
      <c r="AA164" s="78"/>
      <c r="AB164" s="52"/>
      <c r="AC164" s="52"/>
      <c r="AD164" s="52"/>
      <c r="AE164" s="52"/>
      <c r="AF164" s="52"/>
      <c r="AG164" s="52"/>
      <c r="AH164" s="19">
        <f t="shared" si="4"/>
        <v>0</v>
      </c>
      <c r="AI164" s="2"/>
      <c r="AJ164" s="12"/>
    </row>
    <row r="165" spans="1:36" ht="15" customHeight="1">
      <c r="A165" s="21" t="s">
        <v>415</v>
      </c>
      <c r="B165" s="15" t="s">
        <v>403</v>
      </c>
      <c r="C165" s="52"/>
      <c r="D165" s="52"/>
      <c r="E165" s="52"/>
      <c r="F165" s="78"/>
      <c r="G165" s="52"/>
      <c r="H165" s="52"/>
      <c r="I165" s="52"/>
      <c r="J165" s="52"/>
      <c r="K165" s="52"/>
      <c r="L165" s="52"/>
      <c r="M165" s="78"/>
      <c r="N165" s="52"/>
      <c r="O165" s="52"/>
      <c r="P165" s="52"/>
      <c r="Q165" s="52"/>
      <c r="R165" s="52"/>
      <c r="S165" s="52"/>
      <c r="T165" s="78"/>
      <c r="U165" s="52"/>
      <c r="V165" s="52"/>
      <c r="W165" s="52"/>
      <c r="X165" s="52"/>
      <c r="Y165" s="52">
        <v>9726.61</v>
      </c>
      <c r="Z165" s="52"/>
      <c r="AA165" s="78"/>
      <c r="AB165" s="52"/>
      <c r="AC165" s="52"/>
      <c r="AD165" s="52"/>
      <c r="AE165" s="52"/>
      <c r="AF165" s="52"/>
      <c r="AG165" s="52"/>
      <c r="AH165" s="19">
        <f t="shared" si="4"/>
        <v>9726.61</v>
      </c>
      <c r="AI165" s="2"/>
      <c r="AJ165" s="12"/>
    </row>
    <row r="166" spans="1:36" ht="15" customHeight="1">
      <c r="A166" s="21" t="s">
        <v>416</v>
      </c>
      <c r="B166" s="15" t="s">
        <v>404</v>
      </c>
      <c r="C166" s="52"/>
      <c r="D166" s="52"/>
      <c r="E166" s="52"/>
      <c r="F166" s="78"/>
      <c r="G166" s="52"/>
      <c r="H166" s="52"/>
      <c r="I166" s="52"/>
      <c r="J166" s="52"/>
      <c r="K166" s="52"/>
      <c r="L166" s="52"/>
      <c r="M166" s="78"/>
      <c r="N166" s="52"/>
      <c r="O166" s="52"/>
      <c r="P166" s="52"/>
      <c r="Q166" s="52"/>
      <c r="R166" s="52"/>
      <c r="S166" s="52"/>
      <c r="T166" s="78"/>
      <c r="U166" s="52"/>
      <c r="V166" s="52"/>
      <c r="W166" s="52"/>
      <c r="X166" s="52"/>
      <c r="Y166" s="52"/>
      <c r="Z166" s="52"/>
      <c r="AA166" s="78"/>
      <c r="AB166" s="52"/>
      <c r="AC166" s="52"/>
      <c r="AD166" s="52"/>
      <c r="AE166" s="52"/>
      <c r="AF166" s="52"/>
      <c r="AG166" s="52"/>
      <c r="AH166" s="19">
        <f t="shared" si="4"/>
        <v>0</v>
      </c>
      <c r="AI166" s="2"/>
      <c r="AJ166" s="12"/>
    </row>
    <row r="167" spans="1:36" ht="15" customHeight="1">
      <c r="A167" s="21" t="s">
        <v>417</v>
      </c>
      <c r="B167" s="15" t="s">
        <v>405</v>
      </c>
      <c r="C167" s="52">
        <v>2996.7999999999997</v>
      </c>
      <c r="D167" s="52">
        <v>0</v>
      </c>
      <c r="E167" s="52">
        <v>2937.49</v>
      </c>
      <c r="F167" s="78"/>
      <c r="G167" s="52">
        <v>207.37</v>
      </c>
      <c r="H167" s="52">
        <v>34748.579999999994</v>
      </c>
      <c r="I167" s="52"/>
      <c r="J167" s="52">
        <v>5535.0700000000006</v>
      </c>
      <c r="K167" s="52"/>
      <c r="L167" s="52">
        <v>3864.5699999999997</v>
      </c>
      <c r="M167" s="78"/>
      <c r="N167" s="52">
        <v>7195.76</v>
      </c>
      <c r="O167" s="52">
        <v>7903.1900000000005</v>
      </c>
      <c r="P167" s="52"/>
      <c r="Q167" s="52"/>
      <c r="R167" s="52"/>
      <c r="S167" s="52"/>
      <c r="T167" s="78"/>
      <c r="U167" s="52"/>
      <c r="V167" s="52"/>
      <c r="W167" s="52"/>
      <c r="X167" s="52"/>
      <c r="Y167" s="52"/>
      <c r="Z167" s="52"/>
      <c r="AA167" s="78"/>
      <c r="AB167" s="52">
        <v>887.25</v>
      </c>
      <c r="AC167" s="52">
        <v>1341</v>
      </c>
      <c r="AD167" s="52">
        <v>3331.7799999999997</v>
      </c>
      <c r="AE167" s="52">
        <v>3214.0200000000004</v>
      </c>
      <c r="AF167" s="52">
        <v>2667.67</v>
      </c>
      <c r="AG167" s="52"/>
      <c r="AH167" s="19">
        <f t="shared" si="4"/>
        <v>76830.549999999988</v>
      </c>
      <c r="AI167" s="2"/>
      <c r="AJ167" s="12"/>
    </row>
    <row r="168" spans="1:36" ht="15" customHeight="1">
      <c r="A168" s="21" t="s">
        <v>418</v>
      </c>
      <c r="B168" s="15" t="s">
        <v>406</v>
      </c>
      <c r="C168" s="52"/>
      <c r="D168" s="52"/>
      <c r="E168" s="52"/>
      <c r="F168" s="78"/>
      <c r="G168" s="52"/>
      <c r="H168" s="52"/>
      <c r="I168" s="52"/>
      <c r="J168" s="52"/>
      <c r="K168" s="52"/>
      <c r="L168" s="52"/>
      <c r="M168" s="78"/>
      <c r="N168" s="52"/>
      <c r="O168" s="52"/>
      <c r="P168" s="52"/>
      <c r="Q168" s="52"/>
      <c r="R168" s="52"/>
      <c r="S168" s="52"/>
      <c r="T168" s="78"/>
      <c r="U168" s="52"/>
      <c r="V168" s="52"/>
      <c r="W168" s="52"/>
      <c r="X168" s="52"/>
      <c r="Y168" s="52"/>
      <c r="Z168" s="52"/>
      <c r="AA168" s="78"/>
      <c r="AB168" s="52"/>
      <c r="AC168" s="52"/>
      <c r="AD168" s="52"/>
      <c r="AE168" s="52"/>
      <c r="AF168" s="52"/>
      <c r="AG168" s="52"/>
      <c r="AH168" s="19">
        <f t="shared" si="4"/>
        <v>0</v>
      </c>
      <c r="AI168" s="2"/>
      <c r="AJ168" s="12"/>
    </row>
    <row r="169" spans="1:36" ht="15" customHeight="1">
      <c r="A169" s="21" t="s">
        <v>419</v>
      </c>
      <c r="B169" s="15" t="s">
        <v>407</v>
      </c>
      <c r="C169" s="52"/>
      <c r="D169" s="52">
        <v>2163.5</v>
      </c>
      <c r="E169" s="52">
        <v>922.91000000000008</v>
      </c>
      <c r="F169" s="78"/>
      <c r="G169" s="52">
        <v>353.66</v>
      </c>
      <c r="H169" s="52">
        <v>2182.71</v>
      </c>
      <c r="I169" s="52"/>
      <c r="J169" s="52">
        <v>1464.03</v>
      </c>
      <c r="K169" s="52"/>
      <c r="L169" s="52">
        <v>458.3</v>
      </c>
      <c r="M169" s="78"/>
      <c r="N169" s="52">
        <v>7567.85</v>
      </c>
      <c r="O169" s="52">
        <v>103.64</v>
      </c>
      <c r="P169" s="52"/>
      <c r="Q169" s="52">
        <v>4661.3500000000004</v>
      </c>
      <c r="R169" s="52">
        <v>1049.04</v>
      </c>
      <c r="S169" s="52">
        <v>5361.88</v>
      </c>
      <c r="T169" s="78"/>
      <c r="U169" s="52">
        <v>2733.67</v>
      </c>
      <c r="V169" s="52"/>
      <c r="W169" s="52">
        <v>4132.25</v>
      </c>
      <c r="X169" s="52">
        <v>4156.3599999999997</v>
      </c>
      <c r="Y169" s="52">
        <v>1480.86</v>
      </c>
      <c r="Z169" s="52">
        <v>3313.5899999999997</v>
      </c>
      <c r="AA169" s="78"/>
      <c r="AB169" s="52">
        <v>574.61</v>
      </c>
      <c r="AC169" s="52">
        <v>1753.06</v>
      </c>
      <c r="AD169" s="52">
        <v>703.07</v>
      </c>
      <c r="AE169" s="52">
        <v>738.6</v>
      </c>
      <c r="AF169" s="52">
        <v>821.72</v>
      </c>
      <c r="AG169" s="52"/>
      <c r="AH169" s="19">
        <f t="shared" si="4"/>
        <v>46696.659999999996</v>
      </c>
      <c r="AI169" s="2"/>
      <c r="AJ169" s="12"/>
    </row>
    <row r="170" spans="1:36" ht="15" customHeight="1">
      <c r="A170" s="21" t="s">
        <v>420</v>
      </c>
      <c r="B170" s="15" t="s">
        <v>408</v>
      </c>
      <c r="C170" s="52"/>
      <c r="D170" s="52"/>
      <c r="E170" s="52"/>
      <c r="F170" s="78"/>
      <c r="G170" s="52"/>
      <c r="H170" s="52"/>
      <c r="I170" s="52"/>
      <c r="J170" s="52"/>
      <c r="K170" s="52"/>
      <c r="L170" s="52"/>
      <c r="M170" s="78"/>
      <c r="N170" s="52"/>
      <c r="O170" s="52"/>
      <c r="P170" s="52"/>
      <c r="Q170" s="52"/>
      <c r="R170" s="52"/>
      <c r="S170" s="52"/>
      <c r="T170" s="78"/>
      <c r="U170" s="52"/>
      <c r="V170" s="52"/>
      <c r="W170" s="52"/>
      <c r="X170" s="52"/>
      <c r="Y170" s="52"/>
      <c r="Z170" s="52"/>
      <c r="AA170" s="78"/>
      <c r="AB170" s="52"/>
      <c r="AC170" s="52"/>
      <c r="AD170" s="52"/>
      <c r="AE170" s="52"/>
      <c r="AF170" s="52"/>
      <c r="AG170" s="52"/>
      <c r="AH170" s="19">
        <f t="shared" si="4"/>
        <v>0</v>
      </c>
      <c r="AI170" s="2"/>
      <c r="AJ170" s="12"/>
    </row>
    <row r="171" spans="1:36" ht="15" customHeight="1">
      <c r="A171" s="21" t="s">
        <v>421</v>
      </c>
      <c r="B171" s="15" t="s">
        <v>409</v>
      </c>
      <c r="C171" s="52"/>
      <c r="D171" s="52"/>
      <c r="E171" s="52"/>
      <c r="F171" s="78"/>
      <c r="G171" s="52"/>
      <c r="H171" s="52"/>
      <c r="I171" s="52"/>
      <c r="J171" s="52"/>
      <c r="K171" s="52"/>
      <c r="L171" s="52"/>
      <c r="M171" s="78"/>
      <c r="N171" s="52"/>
      <c r="O171" s="52"/>
      <c r="P171" s="52"/>
      <c r="Q171" s="52"/>
      <c r="R171" s="52"/>
      <c r="S171" s="52"/>
      <c r="T171" s="78"/>
      <c r="U171" s="52"/>
      <c r="V171" s="52"/>
      <c r="W171" s="52"/>
      <c r="X171" s="52"/>
      <c r="Y171" s="52"/>
      <c r="Z171" s="52"/>
      <c r="AA171" s="78"/>
      <c r="AB171" s="52"/>
      <c r="AC171" s="52"/>
      <c r="AD171" s="52"/>
      <c r="AE171" s="52"/>
      <c r="AF171" s="52"/>
      <c r="AG171" s="52"/>
      <c r="AH171" s="19">
        <f t="shared" si="4"/>
        <v>0</v>
      </c>
      <c r="AI171" s="2"/>
      <c r="AJ171" s="12"/>
    </row>
    <row r="172" spans="1:36" ht="15" customHeight="1">
      <c r="A172" s="21" t="s">
        <v>422</v>
      </c>
      <c r="B172" s="15" t="s">
        <v>410</v>
      </c>
      <c r="C172" s="52"/>
      <c r="D172" s="52"/>
      <c r="E172" s="52"/>
      <c r="F172" s="78"/>
      <c r="G172" s="52"/>
      <c r="H172" s="52"/>
      <c r="I172" s="52"/>
      <c r="J172" s="52"/>
      <c r="K172" s="52"/>
      <c r="L172" s="52"/>
      <c r="M172" s="78"/>
      <c r="N172" s="52"/>
      <c r="O172" s="52"/>
      <c r="P172" s="52"/>
      <c r="Q172" s="52"/>
      <c r="R172" s="52"/>
      <c r="S172" s="52"/>
      <c r="T172" s="78"/>
      <c r="U172" s="52"/>
      <c r="V172" s="52"/>
      <c r="W172" s="52"/>
      <c r="X172" s="52"/>
      <c r="Y172" s="52"/>
      <c r="Z172" s="52"/>
      <c r="AA172" s="78"/>
      <c r="AB172" s="52"/>
      <c r="AC172" s="52"/>
      <c r="AD172" s="52"/>
      <c r="AE172" s="52"/>
      <c r="AF172" s="52"/>
      <c r="AG172" s="52"/>
      <c r="AH172" s="19">
        <f t="shared" si="4"/>
        <v>0</v>
      </c>
      <c r="AI172" s="2"/>
      <c r="AJ172" s="12"/>
    </row>
    <row r="173" spans="1:36" ht="15" customHeight="1">
      <c r="A173" s="21" t="s">
        <v>423</v>
      </c>
      <c r="B173" s="15" t="s">
        <v>411</v>
      </c>
      <c r="C173" s="52"/>
      <c r="D173" s="52"/>
      <c r="E173" s="52"/>
      <c r="F173" s="78"/>
      <c r="G173" s="52"/>
      <c r="H173" s="52"/>
      <c r="I173" s="52"/>
      <c r="J173" s="52"/>
      <c r="K173" s="52"/>
      <c r="L173" s="52"/>
      <c r="M173" s="78"/>
      <c r="N173" s="52"/>
      <c r="O173" s="52"/>
      <c r="P173" s="52"/>
      <c r="Q173" s="52"/>
      <c r="R173" s="52"/>
      <c r="S173" s="52"/>
      <c r="T173" s="78"/>
      <c r="U173" s="52"/>
      <c r="V173" s="52"/>
      <c r="W173" s="52"/>
      <c r="X173" s="52"/>
      <c r="Y173" s="52"/>
      <c r="Z173" s="52"/>
      <c r="AA173" s="78"/>
      <c r="AB173" s="52"/>
      <c r="AC173" s="52"/>
      <c r="AD173" s="52"/>
      <c r="AE173" s="52"/>
      <c r="AF173" s="52"/>
      <c r="AG173" s="52"/>
      <c r="AH173" s="19">
        <f t="shared" si="4"/>
        <v>0</v>
      </c>
      <c r="AI173" s="2"/>
      <c r="AJ173" s="12"/>
    </row>
    <row r="174" spans="1:36" ht="15" customHeight="1">
      <c r="A174" s="21" t="s">
        <v>424</v>
      </c>
      <c r="B174" s="26" t="s">
        <v>412</v>
      </c>
      <c r="C174" s="52">
        <v>4724.8499999999995</v>
      </c>
      <c r="D174" s="52">
        <v>5258.1200000000008</v>
      </c>
      <c r="E174" s="52">
        <v>8851.5400000000009</v>
      </c>
      <c r="F174" s="78"/>
      <c r="G174" s="52">
        <v>5486.2199999999993</v>
      </c>
      <c r="H174" s="52">
        <v>5997.09</v>
      </c>
      <c r="I174" s="52">
        <v>5437.34</v>
      </c>
      <c r="J174" s="52">
        <v>5800.6399999999994</v>
      </c>
      <c r="K174" s="52">
        <v>5862.39</v>
      </c>
      <c r="L174" s="52">
        <v>10371.339999999998</v>
      </c>
      <c r="M174" s="78"/>
      <c r="N174" s="52">
        <v>7348.6100000000015</v>
      </c>
      <c r="O174" s="52">
        <v>6507.5</v>
      </c>
      <c r="P174" s="52">
        <v>4915.45</v>
      </c>
      <c r="Q174" s="52">
        <v>6463.3899999999994</v>
      </c>
      <c r="R174" s="52">
        <v>24260.810000000005</v>
      </c>
      <c r="S174" s="52">
        <v>7415.65</v>
      </c>
      <c r="T174" s="78"/>
      <c r="U174" s="52">
        <v>7473.4600000000009</v>
      </c>
      <c r="V174" s="52">
        <v>11677.330000000002</v>
      </c>
      <c r="W174" s="52">
        <v>8395.9599999999991</v>
      </c>
      <c r="X174" s="52">
        <v>6333.8099999999995</v>
      </c>
      <c r="Y174" s="52">
        <v>8445.67</v>
      </c>
      <c r="Z174" s="52">
        <v>4131.26</v>
      </c>
      <c r="AA174" s="78"/>
      <c r="AB174" s="52">
        <v>3423.63</v>
      </c>
      <c r="AC174" s="52">
        <v>3283.3099999999995</v>
      </c>
      <c r="AD174" s="52">
        <v>1266.25</v>
      </c>
      <c r="AE174" s="52">
        <v>4673.1900000000005</v>
      </c>
      <c r="AF174" s="52">
        <v>5808.16</v>
      </c>
      <c r="AG174" s="52"/>
      <c r="AH174" s="19">
        <f t="shared" si="4"/>
        <v>179612.97000000003</v>
      </c>
      <c r="AI174" s="2"/>
      <c r="AJ174" s="12"/>
    </row>
    <row r="175" spans="1:36" ht="15" customHeight="1">
      <c r="A175" s="21" t="s">
        <v>425</v>
      </c>
      <c r="B175" s="15" t="s">
        <v>413</v>
      </c>
      <c r="C175" s="52"/>
      <c r="D175" s="52"/>
      <c r="E175" s="52"/>
      <c r="F175" s="78"/>
      <c r="G175" s="52"/>
      <c r="H175" s="52"/>
      <c r="I175" s="52"/>
      <c r="J175" s="52"/>
      <c r="K175" s="52"/>
      <c r="L175" s="52"/>
      <c r="M175" s="78"/>
      <c r="N175" s="52"/>
      <c r="O175" s="52"/>
      <c r="P175" s="52"/>
      <c r="Q175" s="52"/>
      <c r="R175" s="52"/>
      <c r="S175" s="52"/>
      <c r="T175" s="78"/>
      <c r="U175" s="52"/>
      <c r="V175" s="52"/>
      <c r="W175" s="52"/>
      <c r="X175" s="52"/>
      <c r="Y175" s="52"/>
      <c r="Z175" s="52"/>
      <c r="AA175" s="78"/>
      <c r="AB175" s="52"/>
      <c r="AC175" s="52"/>
      <c r="AD175" s="52"/>
      <c r="AE175" s="52"/>
      <c r="AF175" s="52"/>
      <c r="AG175" s="52"/>
      <c r="AH175" s="19">
        <f t="shared" si="4"/>
        <v>0</v>
      </c>
      <c r="AI175" s="2"/>
      <c r="AJ175" s="12"/>
    </row>
    <row r="176" spans="1:36" ht="15" customHeight="1">
      <c r="A176" s="21" t="s">
        <v>426</v>
      </c>
      <c r="B176" s="15" t="s">
        <v>414</v>
      </c>
      <c r="C176" s="52"/>
      <c r="D176" s="52"/>
      <c r="E176" s="52"/>
      <c r="F176" s="78"/>
      <c r="G176" s="52"/>
      <c r="H176" s="52"/>
      <c r="I176" s="52"/>
      <c r="J176" s="52"/>
      <c r="K176" s="52"/>
      <c r="L176" s="52"/>
      <c r="M176" s="78"/>
      <c r="N176" s="52"/>
      <c r="O176" s="52"/>
      <c r="P176" s="52"/>
      <c r="Q176" s="52"/>
      <c r="R176" s="52"/>
      <c r="S176" s="52"/>
      <c r="T176" s="78"/>
      <c r="U176" s="52"/>
      <c r="V176" s="52"/>
      <c r="W176" s="52"/>
      <c r="X176" s="52"/>
      <c r="Y176" s="52"/>
      <c r="Z176" s="52"/>
      <c r="AA176" s="78"/>
      <c r="AB176" s="52"/>
      <c r="AC176" s="52"/>
      <c r="AD176" s="52"/>
      <c r="AE176" s="52"/>
      <c r="AF176" s="52"/>
      <c r="AG176" s="52"/>
      <c r="AH176" s="19">
        <f t="shared" si="4"/>
        <v>0</v>
      </c>
      <c r="AI176" s="2"/>
      <c r="AJ176" s="12"/>
    </row>
    <row r="177" spans="1:36" ht="15" customHeight="1">
      <c r="A177" s="21" t="s">
        <v>434</v>
      </c>
      <c r="B177" s="15" t="s">
        <v>427</v>
      </c>
      <c r="C177" s="52">
        <v>25177.24</v>
      </c>
      <c r="D177" s="52">
        <v>10405.059999999998</v>
      </c>
      <c r="E177" s="52">
        <v>17613.84</v>
      </c>
      <c r="F177" s="78"/>
      <c r="G177" s="52">
        <v>9437.1699999999983</v>
      </c>
      <c r="H177" s="52">
        <v>13512.25</v>
      </c>
      <c r="I177" s="52">
        <v>9989.02</v>
      </c>
      <c r="J177" s="52">
        <v>7706.64</v>
      </c>
      <c r="K177" s="52"/>
      <c r="L177" s="52">
        <v>21890.079999999998</v>
      </c>
      <c r="M177" s="78"/>
      <c r="N177" s="52">
        <v>13405.719999999998</v>
      </c>
      <c r="O177" s="52">
        <v>12333.61</v>
      </c>
      <c r="P177" s="52">
        <v>12385.79</v>
      </c>
      <c r="Q177" s="52">
        <v>11252.78</v>
      </c>
      <c r="R177" s="52">
        <v>15454.940000000002</v>
      </c>
      <c r="S177" s="52">
        <v>8614.9999999999982</v>
      </c>
      <c r="T177" s="78"/>
      <c r="U177" s="52">
        <v>16576.96</v>
      </c>
      <c r="V177" s="52">
        <v>9700.81</v>
      </c>
      <c r="W177" s="52">
        <v>15153.57</v>
      </c>
      <c r="X177" s="52">
        <v>11630.13</v>
      </c>
      <c r="Y177" s="52">
        <v>11642.96</v>
      </c>
      <c r="Z177" s="52">
        <v>10921.989999999998</v>
      </c>
      <c r="AA177" s="78"/>
      <c r="AB177" s="52">
        <v>20326.91</v>
      </c>
      <c r="AC177" s="52">
        <v>7039.22</v>
      </c>
      <c r="AD177" s="52">
        <v>11335.61</v>
      </c>
      <c r="AE177" s="52">
        <v>7654.69</v>
      </c>
      <c r="AF177" s="52">
        <v>6330.170000000001</v>
      </c>
      <c r="AG177" s="52"/>
      <c r="AH177" s="19">
        <f t="shared" si="4"/>
        <v>317492.15999999992</v>
      </c>
      <c r="AI177" s="2"/>
      <c r="AJ177" s="12"/>
    </row>
    <row r="178" spans="1:36" ht="15" customHeight="1">
      <c r="A178" s="21" t="s">
        <v>433</v>
      </c>
      <c r="B178" s="15" t="s">
        <v>428</v>
      </c>
      <c r="C178" s="52">
        <v>3229.42</v>
      </c>
      <c r="D178" s="52"/>
      <c r="E178" s="52"/>
      <c r="F178" s="78"/>
      <c r="G178" s="52">
        <v>7379.77</v>
      </c>
      <c r="H178" s="52">
        <v>13152.609999999997</v>
      </c>
      <c r="I178" s="52"/>
      <c r="J178" s="52"/>
      <c r="K178" s="52"/>
      <c r="L178" s="52"/>
      <c r="M178" s="78"/>
      <c r="N178" s="52"/>
      <c r="O178" s="52">
        <v>27412.780000000002</v>
      </c>
      <c r="P178" s="52"/>
      <c r="Q178" s="52"/>
      <c r="R178" s="52">
        <v>11776.97</v>
      </c>
      <c r="S178" s="52"/>
      <c r="T178" s="78"/>
      <c r="U178" s="52">
        <v>6290.92</v>
      </c>
      <c r="V178" s="52">
        <v>10169.779999999999</v>
      </c>
      <c r="W178" s="52"/>
      <c r="X178" s="52">
        <v>6355.920000000001</v>
      </c>
      <c r="Y178" s="52"/>
      <c r="Z178" s="52">
        <v>12556.249999999998</v>
      </c>
      <c r="AA178" s="78"/>
      <c r="AB178" s="52">
        <v>2922.7699999999995</v>
      </c>
      <c r="AC178" s="52">
        <v>11939.5</v>
      </c>
      <c r="AD178" s="52">
        <v>41.66</v>
      </c>
      <c r="AE178" s="52">
        <v>22169.370000000003</v>
      </c>
      <c r="AF178" s="52">
        <v>5883.96</v>
      </c>
      <c r="AG178" s="52"/>
      <c r="AH178" s="19">
        <f t="shared" si="4"/>
        <v>141281.68</v>
      </c>
      <c r="AI178" s="2"/>
      <c r="AJ178" s="12"/>
    </row>
    <row r="179" spans="1:36" ht="15" customHeight="1">
      <c r="A179" s="21" t="s">
        <v>432</v>
      </c>
      <c r="B179" s="15" t="s">
        <v>429</v>
      </c>
      <c r="C179" s="52"/>
      <c r="D179" s="52"/>
      <c r="E179" s="52"/>
      <c r="F179" s="78"/>
      <c r="G179" s="52"/>
      <c r="H179" s="52"/>
      <c r="I179" s="52"/>
      <c r="J179" s="52"/>
      <c r="K179" s="52"/>
      <c r="L179" s="52"/>
      <c r="M179" s="78"/>
      <c r="N179" s="52"/>
      <c r="O179" s="52"/>
      <c r="P179" s="52"/>
      <c r="Q179" s="52"/>
      <c r="R179" s="52"/>
      <c r="S179" s="52"/>
      <c r="T179" s="78"/>
      <c r="U179" s="52"/>
      <c r="V179" s="52"/>
      <c r="W179" s="52"/>
      <c r="X179" s="52"/>
      <c r="Y179" s="52"/>
      <c r="Z179" s="52"/>
      <c r="AA179" s="78"/>
      <c r="AB179" s="52"/>
      <c r="AC179" s="52"/>
      <c r="AD179" s="52"/>
      <c r="AE179" s="52"/>
      <c r="AF179" s="52"/>
      <c r="AG179" s="52"/>
      <c r="AH179" s="19">
        <f t="shared" si="4"/>
        <v>0</v>
      </c>
      <c r="AI179" s="2"/>
      <c r="AJ179" s="12"/>
    </row>
    <row r="180" spans="1:36" ht="15" customHeight="1">
      <c r="A180" s="21" t="s">
        <v>431</v>
      </c>
      <c r="B180" s="15" t="s">
        <v>430</v>
      </c>
      <c r="C180" s="52">
        <v>3066.8500000000004</v>
      </c>
      <c r="D180" s="52">
        <v>2540.6799999999998</v>
      </c>
      <c r="E180" s="52"/>
      <c r="F180" s="78"/>
      <c r="G180" s="52">
        <v>4558.8500000000004</v>
      </c>
      <c r="H180" s="52">
        <v>7936.3399999999983</v>
      </c>
      <c r="I180" s="52">
        <v>13351.99</v>
      </c>
      <c r="J180" s="52"/>
      <c r="K180" s="52"/>
      <c r="L180" s="52">
        <v>15689.52</v>
      </c>
      <c r="M180" s="78"/>
      <c r="N180" s="52"/>
      <c r="O180" s="52">
        <v>69918.33</v>
      </c>
      <c r="P180" s="52">
        <v>7234.7</v>
      </c>
      <c r="Q180" s="52"/>
      <c r="R180" s="52">
        <v>13789.480000000003</v>
      </c>
      <c r="S180" s="52"/>
      <c r="T180" s="78"/>
      <c r="U180" s="52">
        <v>10785.02</v>
      </c>
      <c r="V180" s="52">
        <v>7006.6900000000005</v>
      </c>
      <c r="W180" s="52"/>
      <c r="X180" s="52">
        <v>38634.550000000003</v>
      </c>
      <c r="Y180" s="52"/>
      <c r="Z180" s="52">
        <v>4272.9600000000009</v>
      </c>
      <c r="AA180" s="78"/>
      <c r="AB180" s="52">
        <v>2930.48</v>
      </c>
      <c r="AC180" s="52">
        <v>18006.979999999996</v>
      </c>
      <c r="AD180" s="52"/>
      <c r="AE180" s="52">
        <v>16745.749999999996</v>
      </c>
      <c r="AF180" s="52">
        <v>6946.49</v>
      </c>
      <c r="AG180" s="52"/>
      <c r="AH180" s="19">
        <f t="shared" si="4"/>
        <v>243415.65999999997</v>
      </c>
      <c r="AI180" s="2"/>
      <c r="AJ180" s="12"/>
    </row>
    <row r="181" spans="1:36" ht="15" customHeight="1">
      <c r="A181" s="21" t="s">
        <v>440</v>
      </c>
      <c r="B181" s="15" t="s">
        <v>435</v>
      </c>
      <c r="C181" s="52"/>
      <c r="D181" s="52">
        <v>17651.45</v>
      </c>
      <c r="E181" s="52">
        <v>8274.35</v>
      </c>
      <c r="F181" s="78"/>
      <c r="G181" s="52">
        <v>12988.55</v>
      </c>
      <c r="H181" s="52"/>
      <c r="I181" s="52">
        <v>13523.239999999998</v>
      </c>
      <c r="J181" s="52"/>
      <c r="K181" s="52"/>
      <c r="L181" s="52"/>
      <c r="M181" s="78"/>
      <c r="N181" s="52"/>
      <c r="O181" s="52"/>
      <c r="P181" s="52"/>
      <c r="Q181" s="52"/>
      <c r="R181" s="52"/>
      <c r="S181" s="52"/>
      <c r="T181" s="78"/>
      <c r="U181" s="52"/>
      <c r="V181" s="52"/>
      <c r="W181" s="52"/>
      <c r="X181" s="52"/>
      <c r="Y181" s="52"/>
      <c r="Z181" s="52"/>
      <c r="AA181" s="78"/>
      <c r="AB181" s="52"/>
      <c r="AC181" s="52"/>
      <c r="AD181" s="52"/>
      <c r="AE181" s="52"/>
      <c r="AF181" s="52"/>
      <c r="AG181" s="52"/>
      <c r="AH181" s="19">
        <f t="shared" si="4"/>
        <v>52437.590000000004</v>
      </c>
      <c r="AI181" s="2"/>
      <c r="AJ181" s="12"/>
    </row>
    <row r="182" spans="1:36" ht="15" customHeight="1">
      <c r="A182" s="21" t="s">
        <v>438</v>
      </c>
      <c r="B182" s="15" t="s">
        <v>436</v>
      </c>
      <c r="C182" s="52">
        <v>0</v>
      </c>
      <c r="D182" s="52">
        <v>10250.880000000003</v>
      </c>
      <c r="E182" s="52">
        <v>1763.1200000000001</v>
      </c>
      <c r="F182" s="78"/>
      <c r="G182" s="52">
        <v>5040.32</v>
      </c>
      <c r="H182" s="52">
        <v>9376.06</v>
      </c>
      <c r="I182" s="52">
        <v>5674.48</v>
      </c>
      <c r="J182" s="52">
        <v>5218.95</v>
      </c>
      <c r="K182" s="52">
        <v>9257.0899999999983</v>
      </c>
      <c r="L182" s="52">
        <v>2202.9899999999998</v>
      </c>
      <c r="M182" s="78"/>
      <c r="N182" s="52">
        <v>15421.199999999997</v>
      </c>
      <c r="O182" s="52">
        <v>7425.0800000000008</v>
      </c>
      <c r="P182" s="52">
        <v>9143.7000000000007</v>
      </c>
      <c r="Q182" s="52"/>
      <c r="R182" s="52">
        <v>34974.280000000006</v>
      </c>
      <c r="S182" s="52">
        <v>9763.91</v>
      </c>
      <c r="T182" s="78"/>
      <c r="U182" s="52">
        <v>5856.74</v>
      </c>
      <c r="V182" s="52">
        <v>4765.0199999999995</v>
      </c>
      <c r="W182" s="52">
        <v>766.18000000000006</v>
      </c>
      <c r="X182" s="52">
        <v>13720.179999999998</v>
      </c>
      <c r="Y182" s="52">
        <v>16013.839999999998</v>
      </c>
      <c r="Z182" s="52">
        <v>10147.709999999999</v>
      </c>
      <c r="AA182" s="78"/>
      <c r="AB182" s="52">
        <v>33491.07</v>
      </c>
      <c r="AC182" s="52">
        <v>10214.950000000001</v>
      </c>
      <c r="AD182" s="52">
        <v>2608.8399999999997</v>
      </c>
      <c r="AE182" s="52">
        <v>6118.5700000000006</v>
      </c>
      <c r="AF182" s="52">
        <v>4057.65</v>
      </c>
      <c r="AG182" s="52"/>
      <c r="AH182" s="19">
        <f t="shared" si="4"/>
        <v>233272.80999999997</v>
      </c>
      <c r="AI182" s="2"/>
      <c r="AJ182" s="12"/>
    </row>
    <row r="183" spans="1:36" ht="15" customHeight="1">
      <c r="A183" s="21" t="s">
        <v>439</v>
      </c>
      <c r="B183" s="15" t="s">
        <v>437</v>
      </c>
      <c r="C183" s="52"/>
      <c r="D183" s="52">
        <v>18317.030000000002</v>
      </c>
      <c r="E183" s="52">
        <v>5760.72</v>
      </c>
      <c r="F183" s="78"/>
      <c r="G183" s="52"/>
      <c r="H183" s="52">
        <v>28096.489999999998</v>
      </c>
      <c r="I183" s="52">
        <v>4958.54</v>
      </c>
      <c r="J183" s="52">
        <v>9516.09</v>
      </c>
      <c r="K183" s="52">
        <v>3605.8499999999995</v>
      </c>
      <c r="L183" s="52">
        <v>2933.83</v>
      </c>
      <c r="M183" s="78"/>
      <c r="N183" s="52">
        <v>7046.53</v>
      </c>
      <c r="O183" s="52">
        <v>4481.21</v>
      </c>
      <c r="P183" s="52">
        <v>4547.9900000000007</v>
      </c>
      <c r="Q183" s="52"/>
      <c r="R183" s="52">
        <v>8799.619999999999</v>
      </c>
      <c r="S183" s="52">
        <v>11402.910000000002</v>
      </c>
      <c r="T183" s="78"/>
      <c r="U183" s="52">
        <v>14560.1</v>
      </c>
      <c r="V183" s="52">
        <v>8854.98</v>
      </c>
      <c r="W183" s="52"/>
      <c r="X183" s="52">
        <v>17075.48</v>
      </c>
      <c r="Y183" s="52">
        <v>3532.2400000000002</v>
      </c>
      <c r="Z183" s="52">
        <v>4763.34</v>
      </c>
      <c r="AA183" s="78"/>
      <c r="AB183" s="52">
        <v>15133.129999999997</v>
      </c>
      <c r="AC183" s="52">
        <v>14036.99</v>
      </c>
      <c r="AD183" s="52"/>
      <c r="AE183" s="52">
        <v>6279.02</v>
      </c>
      <c r="AF183" s="52">
        <v>7123.91</v>
      </c>
      <c r="AG183" s="52"/>
      <c r="AH183" s="19">
        <f t="shared" si="4"/>
        <v>200826.00000000003</v>
      </c>
      <c r="AI183" s="2"/>
      <c r="AJ183" s="12"/>
    </row>
    <row r="184" spans="1:36" ht="15" customHeight="1">
      <c r="A184" s="21" t="s">
        <v>442</v>
      </c>
      <c r="B184" s="15" t="s">
        <v>441</v>
      </c>
      <c r="C184" s="52"/>
      <c r="D184" s="52">
        <v>8997.3799999999992</v>
      </c>
      <c r="E184" s="52">
        <v>4431.1499999999996</v>
      </c>
      <c r="F184" s="78"/>
      <c r="G184" s="52">
        <v>5540.69</v>
      </c>
      <c r="H184" s="52">
        <v>23160.919999999995</v>
      </c>
      <c r="I184" s="52">
        <v>10351.51</v>
      </c>
      <c r="J184" s="52">
        <v>772.1</v>
      </c>
      <c r="K184" s="52"/>
      <c r="L184" s="52">
        <v>32402.339999999997</v>
      </c>
      <c r="M184" s="78"/>
      <c r="N184" s="52"/>
      <c r="O184" s="52">
        <v>10072.34</v>
      </c>
      <c r="P184" s="52"/>
      <c r="Q184" s="52"/>
      <c r="R184" s="52">
        <v>16348.169999999998</v>
      </c>
      <c r="S184" s="52"/>
      <c r="T184" s="78"/>
      <c r="U184" s="52">
        <v>6971.61</v>
      </c>
      <c r="V184" s="52">
        <v>14764.740000000002</v>
      </c>
      <c r="W184" s="52"/>
      <c r="X184" s="52">
        <v>42169.399999999987</v>
      </c>
      <c r="Y184" s="52"/>
      <c r="Z184" s="52">
        <v>9078.0999999999985</v>
      </c>
      <c r="AA184" s="78"/>
      <c r="AB184" s="52">
        <v>7825.7599999999993</v>
      </c>
      <c r="AC184" s="52">
        <v>14242.02</v>
      </c>
      <c r="AD184" s="52">
        <v>0</v>
      </c>
      <c r="AE184" s="52">
        <v>14250.470000000003</v>
      </c>
      <c r="AF184" s="52">
        <v>2802.6</v>
      </c>
      <c r="AG184" s="52"/>
      <c r="AH184" s="19">
        <f t="shared" si="4"/>
        <v>224181.3</v>
      </c>
      <c r="AI184" s="2"/>
      <c r="AJ184" s="12"/>
    </row>
    <row r="185" spans="1:36" ht="15" customHeight="1">
      <c r="A185" s="21" t="s">
        <v>444</v>
      </c>
      <c r="B185" s="15" t="s">
        <v>445</v>
      </c>
      <c r="C185" s="52">
        <v>10625.52</v>
      </c>
      <c r="D185" s="52">
        <v>13487.95</v>
      </c>
      <c r="E185" s="52">
        <v>4173.7299999999996</v>
      </c>
      <c r="F185" s="78"/>
      <c r="G185" s="52">
        <v>13103.140000000001</v>
      </c>
      <c r="H185" s="52">
        <v>7822.4699999999993</v>
      </c>
      <c r="I185" s="52">
        <v>5313.99</v>
      </c>
      <c r="J185" s="52">
        <v>3506.7300000000005</v>
      </c>
      <c r="K185" s="52"/>
      <c r="L185" s="52">
        <v>3230.16</v>
      </c>
      <c r="M185" s="78"/>
      <c r="N185" s="52">
        <v>1351.86</v>
      </c>
      <c r="O185" s="52">
        <v>3310.5</v>
      </c>
      <c r="P185" s="52">
        <v>2915.73</v>
      </c>
      <c r="Q185" s="52">
        <v>502.3</v>
      </c>
      <c r="R185" s="52">
        <v>3094.78</v>
      </c>
      <c r="S185" s="52">
        <v>11593.240000000002</v>
      </c>
      <c r="T185" s="78"/>
      <c r="U185" s="52">
        <v>383.09</v>
      </c>
      <c r="V185" s="52">
        <v>4938.1200000000008</v>
      </c>
      <c r="W185" s="52">
        <v>8304.91</v>
      </c>
      <c r="X185" s="52">
        <v>3676.72</v>
      </c>
      <c r="Y185" s="52">
        <v>746.79</v>
      </c>
      <c r="Z185" s="52">
        <v>4334</v>
      </c>
      <c r="AA185" s="78"/>
      <c r="AB185" s="52">
        <v>14672.69</v>
      </c>
      <c r="AC185" s="52">
        <v>4713.4199999999992</v>
      </c>
      <c r="AD185" s="52">
        <v>6244.1399999999994</v>
      </c>
      <c r="AE185" s="52">
        <v>4465.83</v>
      </c>
      <c r="AF185" s="52">
        <v>3868.3500000000004</v>
      </c>
      <c r="AG185" s="52"/>
      <c r="AH185" s="19">
        <f t="shared" si="4"/>
        <v>140380.15999999997</v>
      </c>
      <c r="AI185" s="2"/>
      <c r="AJ185" s="12"/>
    </row>
    <row r="186" spans="1:36" ht="15" customHeight="1">
      <c r="A186" s="21" t="s">
        <v>446</v>
      </c>
      <c r="B186" s="15" t="s">
        <v>447</v>
      </c>
      <c r="C186" s="52"/>
      <c r="D186" s="52">
        <v>424</v>
      </c>
      <c r="E186" s="52"/>
      <c r="F186" s="78"/>
      <c r="G186" s="52"/>
      <c r="H186" s="52">
        <v>99.62</v>
      </c>
      <c r="I186" s="52">
        <v>745.09999999999991</v>
      </c>
      <c r="J186" s="52"/>
      <c r="K186" s="52"/>
      <c r="L186" s="52"/>
      <c r="M186" s="78"/>
      <c r="N186" s="52"/>
      <c r="O186" s="52"/>
      <c r="P186" s="52">
        <v>148.74</v>
      </c>
      <c r="Q186" s="52">
        <v>209.17000000000002</v>
      </c>
      <c r="R186" s="52">
        <v>405.53</v>
      </c>
      <c r="S186" s="52"/>
      <c r="T186" s="78"/>
      <c r="U186" s="52">
        <v>782.16</v>
      </c>
      <c r="V186" s="52">
        <v>975.12</v>
      </c>
      <c r="W186" s="52">
        <v>844.89</v>
      </c>
      <c r="X186" s="52">
        <v>264.73</v>
      </c>
      <c r="Y186" s="52">
        <v>287.45</v>
      </c>
      <c r="Z186" s="52"/>
      <c r="AA186" s="78"/>
      <c r="AB186" s="52">
        <v>249.26000000000002</v>
      </c>
      <c r="AC186" s="52">
        <v>283.70000000000005</v>
      </c>
      <c r="AD186" s="52">
        <v>568.51</v>
      </c>
      <c r="AE186" s="52">
        <v>294.77</v>
      </c>
      <c r="AF186" s="52">
        <v>175.94</v>
      </c>
      <c r="AG186" s="52"/>
      <c r="AH186" s="19">
        <f t="shared" si="4"/>
        <v>6758.69</v>
      </c>
      <c r="AI186" s="2"/>
      <c r="AJ186" s="12"/>
    </row>
    <row r="187" spans="1:36" ht="15" customHeight="1">
      <c r="A187" s="21" t="s">
        <v>448</v>
      </c>
      <c r="B187" s="15" t="s">
        <v>449</v>
      </c>
      <c r="C187" s="52"/>
      <c r="D187" s="52"/>
      <c r="E187" s="52"/>
      <c r="F187" s="78"/>
      <c r="G187" s="52"/>
      <c r="H187" s="52"/>
      <c r="I187" s="52"/>
      <c r="J187" s="52"/>
      <c r="K187" s="52"/>
      <c r="L187" s="52"/>
      <c r="M187" s="78"/>
      <c r="N187" s="52"/>
      <c r="O187" s="52"/>
      <c r="P187" s="52"/>
      <c r="Q187" s="52"/>
      <c r="R187" s="52"/>
      <c r="S187" s="52"/>
      <c r="T187" s="78"/>
      <c r="U187" s="52"/>
      <c r="V187" s="52"/>
      <c r="W187" s="52"/>
      <c r="X187" s="52"/>
      <c r="Y187" s="52"/>
      <c r="Z187" s="52"/>
      <c r="AA187" s="78"/>
      <c r="AB187" s="52"/>
      <c r="AC187" s="52"/>
      <c r="AD187" s="52"/>
      <c r="AE187" s="52"/>
      <c r="AF187" s="52"/>
      <c r="AG187" s="52"/>
      <c r="AH187" s="19">
        <f t="shared" si="4"/>
        <v>0</v>
      </c>
      <c r="AI187" s="2"/>
      <c r="AJ187" s="12"/>
    </row>
    <row r="188" spans="1:36" ht="15" customHeight="1">
      <c r="A188" s="21" t="s">
        <v>450</v>
      </c>
      <c r="B188" s="15" t="s">
        <v>451</v>
      </c>
      <c r="C188" s="52">
        <v>2471.5100000000002</v>
      </c>
      <c r="D188" s="52">
        <v>6272.5000000000018</v>
      </c>
      <c r="E188" s="52">
        <v>4205.9799999999996</v>
      </c>
      <c r="F188" s="78"/>
      <c r="G188" s="52">
        <v>8545.31</v>
      </c>
      <c r="H188" s="52">
        <v>3529.9100000000003</v>
      </c>
      <c r="I188" s="52">
        <v>4619.4699999999993</v>
      </c>
      <c r="J188" s="52">
        <v>1934.8899999999999</v>
      </c>
      <c r="K188" s="52">
        <v>4683.1999999999989</v>
      </c>
      <c r="L188" s="52">
        <v>4205.8799999999992</v>
      </c>
      <c r="M188" s="78"/>
      <c r="N188" s="52">
        <v>1868.14</v>
      </c>
      <c r="O188" s="52">
        <v>4393.21</v>
      </c>
      <c r="P188" s="52">
        <v>2924.0899999999997</v>
      </c>
      <c r="Q188" s="52">
        <v>3552.54</v>
      </c>
      <c r="R188" s="52">
        <v>8126.66</v>
      </c>
      <c r="S188" s="52">
        <v>431.82</v>
      </c>
      <c r="T188" s="78"/>
      <c r="U188" s="52">
        <v>25428.340000000004</v>
      </c>
      <c r="V188" s="52">
        <v>7911.1699999999992</v>
      </c>
      <c r="W188" s="52">
        <v>6926.920000000001</v>
      </c>
      <c r="X188" s="52">
        <v>4492.63</v>
      </c>
      <c r="Y188" s="52">
        <v>1378.8700000000001</v>
      </c>
      <c r="Z188" s="52">
        <v>2625.6899999999996</v>
      </c>
      <c r="AA188" s="78"/>
      <c r="AB188" s="52">
        <v>6905.9999999999982</v>
      </c>
      <c r="AC188" s="52">
        <v>4336.04</v>
      </c>
      <c r="AD188" s="52"/>
      <c r="AE188" s="52">
        <v>4082.5800000000004</v>
      </c>
      <c r="AF188" s="52">
        <v>4200.68</v>
      </c>
      <c r="AG188" s="52"/>
      <c r="AH188" s="19">
        <f t="shared" si="4"/>
        <v>130054.03</v>
      </c>
      <c r="AI188" s="2"/>
      <c r="AJ188" s="12"/>
    </row>
    <row r="189" spans="1:36" ht="15" customHeight="1">
      <c r="A189" s="21" t="s">
        <v>452</v>
      </c>
      <c r="B189" s="15" t="s">
        <v>459</v>
      </c>
      <c r="C189" s="52">
        <v>8667.3100000000013</v>
      </c>
      <c r="D189" s="52">
        <v>10176.32</v>
      </c>
      <c r="E189" s="52"/>
      <c r="F189" s="78"/>
      <c r="G189" s="52">
        <v>4994.72</v>
      </c>
      <c r="H189" s="52">
        <v>4616.55</v>
      </c>
      <c r="I189" s="52">
        <v>4085.46</v>
      </c>
      <c r="J189" s="52">
        <v>1572.21</v>
      </c>
      <c r="K189" s="52">
        <v>5589.2300000000005</v>
      </c>
      <c r="L189" s="52">
        <v>3854.1800000000003</v>
      </c>
      <c r="M189" s="78"/>
      <c r="N189" s="52">
        <v>6283.48</v>
      </c>
      <c r="O189" s="52">
        <v>4827.4500000000007</v>
      </c>
      <c r="P189" s="52">
        <v>4133.6900000000005</v>
      </c>
      <c r="Q189" s="52"/>
      <c r="R189" s="52">
        <v>12065.019999999999</v>
      </c>
      <c r="S189" s="52">
        <v>4028.11</v>
      </c>
      <c r="T189" s="78"/>
      <c r="U189" s="52">
        <v>9208.83</v>
      </c>
      <c r="V189" s="52">
        <v>21646.010000000002</v>
      </c>
      <c r="W189" s="52">
        <v>9891.6400000000012</v>
      </c>
      <c r="X189" s="52">
        <v>7560.03</v>
      </c>
      <c r="Y189" s="52">
        <v>6407.3199999999988</v>
      </c>
      <c r="Z189" s="52">
        <v>5904.97</v>
      </c>
      <c r="AA189" s="78"/>
      <c r="AB189" s="52">
        <v>6144.0599999999995</v>
      </c>
      <c r="AC189" s="52">
        <v>5195.6899999999996</v>
      </c>
      <c r="AD189" s="52">
        <v>7053.7000000000007</v>
      </c>
      <c r="AE189" s="52">
        <v>3060.7699999999995</v>
      </c>
      <c r="AF189" s="52">
        <v>4610.6299999999992</v>
      </c>
      <c r="AG189" s="52"/>
      <c r="AH189" s="19">
        <f t="shared" si="4"/>
        <v>161577.38</v>
      </c>
      <c r="AI189" s="2"/>
      <c r="AJ189" s="12"/>
    </row>
    <row r="190" spans="1:36" ht="15" customHeight="1">
      <c r="A190" s="21" t="s">
        <v>454</v>
      </c>
      <c r="B190" s="15" t="s">
        <v>453</v>
      </c>
      <c r="C190" s="52">
        <v>14716.76</v>
      </c>
      <c r="D190" s="52">
        <v>11857.929999999998</v>
      </c>
      <c r="E190" s="52">
        <v>7919.1400000000012</v>
      </c>
      <c r="F190" s="78"/>
      <c r="G190" s="52">
        <v>0</v>
      </c>
      <c r="H190" s="52">
        <v>31137.279999999999</v>
      </c>
      <c r="I190" s="52">
        <v>10376.08</v>
      </c>
      <c r="J190" s="52">
        <v>21902.899999999998</v>
      </c>
      <c r="K190" s="52">
        <v>19640.32</v>
      </c>
      <c r="L190" s="52"/>
      <c r="M190" s="78"/>
      <c r="N190" s="52">
        <v>43658.109999999979</v>
      </c>
      <c r="O190" s="52">
        <v>14954.679999999998</v>
      </c>
      <c r="P190" s="52">
        <v>4435.2800000000007</v>
      </c>
      <c r="Q190" s="52">
        <v>11916.22</v>
      </c>
      <c r="R190" s="52">
        <v>14481.44</v>
      </c>
      <c r="S190" s="52"/>
      <c r="T190" s="78"/>
      <c r="U190" s="52">
        <v>18220.440000000002</v>
      </c>
      <c r="V190" s="52"/>
      <c r="W190" s="52">
        <v>10862.43</v>
      </c>
      <c r="X190" s="52"/>
      <c r="Y190" s="52">
        <v>34137.040000000001</v>
      </c>
      <c r="Z190" s="52">
        <v>18328.82</v>
      </c>
      <c r="AA190" s="78"/>
      <c r="AB190" s="52">
        <v>19509.02</v>
      </c>
      <c r="AC190" s="52">
        <v>12095.51</v>
      </c>
      <c r="AD190" s="52">
        <v>11026.64</v>
      </c>
      <c r="AE190" s="52">
        <v>17272.11</v>
      </c>
      <c r="AF190" s="52">
        <v>6340.76</v>
      </c>
      <c r="AG190" s="52"/>
      <c r="AH190" s="19">
        <f t="shared" si="4"/>
        <v>354788.91000000003</v>
      </c>
      <c r="AI190" s="2"/>
      <c r="AJ190" s="12"/>
    </row>
    <row r="191" spans="1:36" ht="15" customHeight="1">
      <c r="A191" s="21" t="s">
        <v>456</v>
      </c>
      <c r="B191" s="15" t="s">
        <v>455</v>
      </c>
      <c r="C191" s="52"/>
      <c r="D191" s="52"/>
      <c r="E191" s="52"/>
      <c r="F191" s="78"/>
      <c r="G191" s="52"/>
      <c r="H191" s="52"/>
      <c r="I191" s="52"/>
      <c r="J191" s="52">
        <v>150</v>
      </c>
      <c r="K191" s="52"/>
      <c r="L191" s="52"/>
      <c r="M191" s="78"/>
      <c r="N191" s="52"/>
      <c r="O191" s="52">
        <v>101.7</v>
      </c>
      <c r="P191" s="52"/>
      <c r="Q191" s="52">
        <v>216.57999999999998</v>
      </c>
      <c r="R191" s="52">
        <v>0</v>
      </c>
      <c r="S191" s="52"/>
      <c r="T191" s="78"/>
      <c r="U191" s="52">
        <v>195.07</v>
      </c>
      <c r="V191" s="52">
        <v>0</v>
      </c>
      <c r="W191" s="52"/>
      <c r="X191" s="52">
        <v>207.04</v>
      </c>
      <c r="Y191" s="52">
        <v>110.47</v>
      </c>
      <c r="Z191" s="52"/>
      <c r="AA191" s="78"/>
      <c r="AB191" s="52">
        <v>59.55</v>
      </c>
      <c r="AC191" s="52">
        <v>158.24</v>
      </c>
      <c r="AD191" s="52">
        <v>198.04</v>
      </c>
      <c r="AE191" s="52"/>
      <c r="AF191" s="52"/>
      <c r="AG191" s="52"/>
      <c r="AH191" s="19">
        <f t="shared" si="4"/>
        <v>1396.6899999999998</v>
      </c>
      <c r="AI191" s="2"/>
      <c r="AJ191" s="12"/>
    </row>
    <row r="192" spans="1:36" ht="15" customHeight="1">
      <c r="A192" s="21" t="s">
        <v>458</v>
      </c>
      <c r="B192" s="15" t="s">
        <v>457</v>
      </c>
      <c r="C192" s="52"/>
      <c r="D192" s="52"/>
      <c r="E192" s="52"/>
      <c r="F192" s="78"/>
      <c r="G192" s="52"/>
      <c r="H192" s="52"/>
      <c r="I192" s="52"/>
      <c r="J192" s="52"/>
      <c r="K192" s="52"/>
      <c r="L192" s="52"/>
      <c r="M192" s="78"/>
      <c r="N192" s="52"/>
      <c r="O192" s="52"/>
      <c r="P192" s="52"/>
      <c r="Q192" s="52"/>
      <c r="R192" s="52"/>
      <c r="S192" s="52"/>
      <c r="T192" s="78"/>
      <c r="U192" s="52"/>
      <c r="V192" s="52"/>
      <c r="W192" s="52"/>
      <c r="X192" s="52"/>
      <c r="Y192" s="52"/>
      <c r="Z192" s="52"/>
      <c r="AA192" s="78"/>
      <c r="AB192" s="52"/>
      <c r="AC192" s="52"/>
      <c r="AD192" s="52"/>
      <c r="AE192" s="52"/>
      <c r="AF192" s="52"/>
      <c r="AG192" s="52"/>
      <c r="AH192" s="19">
        <f t="shared" si="4"/>
        <v>0</v>
      </c>
      <c r="AI192" s="2"/>
      <c r="AJ192" s="12"/>
    </row>
    <row r="193" spans="1:36" ht="15" customHeight="1">
      <c r="A193" s="21" t="s">
        <v>463</v>
      </c>
      <c r="B193" s="27" t="s">
        <v>460</v>
      </c>
      <c r="C193" s="52">
        <v>7708.5700000000006</v>
      </c>
      <c r="D193" s="52">
        <v>7824.5000000000009</v>
      </c>
      <c r="E193" s="52">
        <v>4221.8099999999995</v>
      </c>
      <c r="F193" s="78"/>
      <c r="G193" s="52">
        <v>14024.529999999999</v>
      </c>
      <c r="H193" s="52">
        <v>15951.87</v>
      </c>
      <c r="I193" s="52"/>
      <c r="J193" s="52">
        <v>21993.519999999997</v>
      </c>
      <c r="K193" s="52"/>
      <c r="L193" s="52">
        <v>8873.16</v>
      </c>
      <c r="M193" s="78"/>
      <c r="N193" s="52">
        <v>13694.259999999998</v>
      </c>
      <c r="O193" s="52">
        <v>7200.0599999999995</v>
      </c>
      <c r="P193" s="52">
        <v>556.64</v>
      </c>
      <c r="Q193" s="52">
        <v>11375.980000000001</v>
      </c>
      <c r="R193" s="52">
        <v>10783.34</v>
      </c>
      <c r="S193" s="52">
        <v>4804.0899999999992</v>
      </c>
      <c r="T193" s="78"/>
      <c r="U193" s="52"/>
      <c r="V193" s="52"/>
      <c r="W193" s="52"/>
      <c r="X193" s="52"/>
      <c r="Y193" s="52"/>
      <c r="Z193" s="52">
        <v>7136.5800000000008</v>
      </c>
      <c r="AA193" s="78"/>
      <c r="AB193" s="52">
        <v>15131.740000000002</v>
      </c>
      <c r="AC193" s="52">
        <v>13317.640000000001</v>
      </c>
      <c r="AD193" s="52">
        <v>5752.9900000000007</v>
      </c>
      <c r="AE193" s="52">
        <v>6077.5300000000007</v>
      </c>
      <c r="AF193" s="52">
        <v>7350.4999999999982</v>
      </c>
      <c r="AG193" s="52"/>
      <c r="AH193" s="19">
        <f t="shared" si="4"/>
        <v>183779.30999999997</v>
      </c>
      <c r="AI193" s="2"/>
      <c r="AJ193" s="12"/>
    </row>
    <row r="194" spans="1:36" ht="15" customHeight="1">
      <c r="A194" s="21" t="s">
        <v>465</v>
      </c>
      <c r="B194" s="26" t="s">
        <v>461</v>
      </c>
      <c r="C194" s="52">
        <v>5049.3600000000006</v>
      </c>
      <c r="D194" s="52">
        <v>4108.83</v>
      </c>
      <c r="E194" s="52"/>
      <c r="F194" s="78"/>
      <c r="G194" s="52">
        <v>2771.6099999999997</v>
      </c>
      <c r="H194" s="52">
        <v>2824.48</v>
      </c>
      <c r="I194" s="52">
        <v>1972.38</v>
      </c>
      <c r="J194" s="52">
        <v>4185.5</v>
      </c>
      <c r="K194" s="52">
        <v>1736.8999999999999</v>
      </c>
      <c r="L194" s="52"/>
      <c r="M194" s="78"/>
      <c r="N194" s="52">
        <v>6748.98</v>
      </c>
      <c r="O194" s="52">
        <v>2434.9900000000002</v>
      </c>
      <c r="P194" s="52">
        <v>3416.3400000000006</v>
      </c>
      <c r="Q194" s="52">
        <v>8080.7499999999991</v>
      </c>
      <c r="R194" s="52">
        <v>7428.78</v>
      </c>
      <c r="S194" s="52"/>
      <c r="T194" s="78"/>
      <c r="U194" s="52">
        <v>7110.6999999999989</v>
      </c>
      <c r="V194" s="52">
        <v>2868.37</v>
      </c>
      <c r="W194" s="52">
        <v>2338.38</v>
      </c>
      <c r="X194" s="52">
        <v>1408.86</v>
      </c>
      <c r="Y194" s="52">
        <v>544.69000000000005</v>
      </c>
      <c r="Z194" s="52"/>
      <c r="AA194" s="78"/>
      <c r="AB194" s="52">
        <v>1264.5999999999999</v>
      </c>
      <c r="AC194" s="52">
        <v>2856.12</v>
      </c>
      <c r="AD194" s="52">
        <v>6202.3199999999988</v>
      </c>
      <c r="AE194" s="52">
        <v>3929.1</v>
      </c>
      <c r="AF194" s="52">
        <v>1228.46</v>
      </c>
      <c r="AG194" s="52"/>
      <c r="AH194" s="19">
        <f t="shared" si="4"/>
        <v>80510.5</v>
      </c>
      <c r="AI194" s="2"/>
      <c r="AJ194" s="12"/>
    </row>
    <row r="195" spans="1:36" ht="15" customHeight="1">
      <c r="A195" s="21" t="s">
        <v>464</v>
      </c>
      <c r="B195" s="26" t="s">
        <v>462</v>
      </c>
      <c r="C195" s="52"/>
      <c r="D195" s="52"/>
      <c r="E195" s="52"/>
      <c r="F195" s="78"/>
      <c r="G195" s="52"/>
      <c r="H195" s="52"/>
      <c r="I195" s="52"/>
      <c r="J195" s="52"/>
      <c r="K195" s="52"/>
      <c r="L195" s="52"/>
      <c r="M195" s="78"/>
      <c r="N195" s="52"/>
      <c r="O195" s="52"/>
      <c r="P195" s="52"/>
      <c r="Q195" s="52"/>
      <c r="R195" s="52"/>
      <c r="S195" s="52"/>
      <c r="T195" s="78"/>
      <c r="U195" s="52"/>
      <c r="V195" s="52"/>
      <c r="W195" s="52"/>
      <c r="X195" s="52"/>
      <c r="Y195" s="52"/>
      <c r="Z195" s="52"/>
      <c r="AA195" s="78"/>
      <c r="AB195" s="52"/>
      <c r="AC195" s="52"/>
      <c r="AD195" s="52"/>
      <c r="AE195" s="52"/>
      <c r="AF195" s="52"/>
      <c r="AG195" s="52"/>
      <c r="AH195" s="19">
        <f t="shared" si="4"/>
        <v>0</v>
      </c>
      <c r="AI195" s="2"/>
      <c r="AJ195" s="12"/>
    </row>
    <row r="196" spans="1:36" ht="15" customHeight="1">
      <c r="A196" s="21" t="s">
        <v>468</v>
      </c>
      <c r="B196" s="26" t="s">
        <v>466</v>
      </c>
      <c r="C196" s="52">
        <v>8524.590000000002</v>
      </c>
      <c r="D196" s="52">
        <v>4220.4799999999996</v>
      </c>
      <c r="E196" s="52">
        <v>6965.6500000000005</v>
      </c>
      <c r="F196" s="78"/>
      <c r="G196" s="52"/>
      <c r="H196" s="52">
        <v>13782.150000000001</v>
      </c>
      <c r="I196" s="52">
        <v>7213.4800000000005</v>
      </c>
      <c r="J196" s="52">
        <v>450</v>
      </c>
      <c r="K196" s="52"/>
      <c r="L196" s="52">
        <v>1725.64</v>
      </c>
      <c r="M196" s="78"/>
      <c r="N196" s="52"/>
      <c r="O196" s="52">
        <v>1737.41</v>
      </c>
      <c r="P196" s="52"/>
      <c r="Q196" s="52">
        <v>8008.0999999999995</v>
      </c>
      <c r="R196" s="52">
        <v>12481.3</v>
      </c>
      <c r="S196" s="52"/>
      <c r="T196" s="78"/>
      <c r="U196" s="52">
        <v>6157.0499999999993</v>
      </c>
      <c r="V196" s="52">
        <v>22157.88</v>
      </c>
      <c r="W196" s="52"/>
      <c r="X196" s="52">
        <v>13033.240000000003</v>
      </c>
      <c r="Y196" s="52"/>
      <c r="Z196" s="52">
        <v>3779.27</v>
      </c>
      <c r="AA196" s="78"/>
      <c r="AB196" s="52">
        <v>8076.23</v>
      </c>
      <c r="AC196" s="52">
        <v>6755.48</v>
      </c>
      <c r="AD196" s="52">
        <v>1031.58</v>
      </c>
      <c r="AE196" s="52">
        <v>3271.6000000000004</v>
      </c>
      <c r="AF196" s="52">
        <v>10679.960000000001</v>
      </c>
      <c r="AG196" s="52"/>
      <c r="AH196" s="19">
        <f t="shared" si="4"/>
        <v>140051.09000000003</v>
      </c>
      <c r="AI196" s="2"/>
      <c r="AJ196" s="12"/>
    </row>
    <row r="197" spans="1:36" ht="15" customHeight="1">
      <c r="A197" s="21" t="s">
        <v>469</v>
      </c>
      <c r="B197" s="26" t="s">
        <v>467</v>
      </c>
      <c r="C197" s="52">
        <v>5073.1399999999994</v>
      </c>
      <c r="D197" s="52">
        <v>4405.6899999999996</v>
      </c>
      <c r="E197" s="52">
        <v>7480.4700000000021</v>
      </c>
      <c r="F197" s="78"/>
      <c r="G197" s="52">
        <v>5952.4299999999994</v>
      </c>
      <c r="H197" s="52"/>
      <c r="I197" s="52">
        <v>19146.250000000004</v>
      </c>
      <c r="J197" s="52">
        <v>13533.460000000001</v>
      </c>
      <c r="K197" s="52">
        <v>8856.61</v>
      </c>
      <c r="L197" s="52"/>
      <c r="M197" s="78"/>
      <c r="N197" s="52">
        <v>12909.3</v>
      </c>
      <c r="O197" s="52">
        <v>3794.4700000000003</v>
      </c>
      <c r="P197" s="52">
        <v>3058.01</v>
      </c>
      <c r="Q197" s="52">
        <v>9977.9699999999993</v>
      </c>
      <c r="R197" s="52">
        <v>11325.640000000001</v>
      </c>
      <c r="S197" s="52"/>
      <c r="T197" s="78"/>
      <c r="U197" s="52">
        <v>14785.74</v>
      </c>
      <c r="V197" s="52"/>
      <c r="W197" s="52">
        <v>16881.68</v>
      </c>
      <c r="X197" s="52"/>
      <c r="Y197" s="52">
        <v>13873.39</v>
      </c>
      <c r="Z197" s="52">
        <v>3340.02</v>
      </c>
      <c r="AA197" s="78"/>
      <c r="AB197" s="52">
        <v>7467.25</v>
      </c>
      <c r="AC197" s="52">
        <v>6281.420000000001</v>
      </c>
      <c r="AD197" s="52">
        <v>11055.14</v>
      </c>
      <c r="AE197" s="52">
        <v>2983.77</v>
      </c>
      <c r="AF197" s="52">
        <v>22850.67</v>
      </c>
      <c r="AG197" s="52"/>
      <c r="AH197" s="19">
        <f t="shared" si="4"/>
        <v>205032.52000000002</v>
      </c>
      <c r="AI197" s="2"/>
      <c r="AJ197" s="12"/>
    </row>
    <row r="198" spans="1:36" ht="15" customHeight="1">
      <c r="A198" s="21" t="s">
        <v>471</v>
      </c>
      <c r="B198" s="15" t="s">
        <v>470</v>
      </c>
      <c r="C198" s="52"/>
      <c r="D198" s="52">
        <v>207.93</v>
      </c>
      <c r="E198" s="52"/>
      <c r="F198" s="78"/>
      <c r="G198" s="52">
        <v>230.37</v>
      </c>
      <c r="H198" s="52">
        <v>96.66</v>
      </c>
      <c r="I198" s="52"/>
      <c r="J198" s="52">
        <v>150.13999999999999</v>
      </c>
      <c r="K198" s="52">
        <v>148.72</v>
      </c>
      <c r="L198" s="52"/>
      <c r="M198" s="78"/>
      <c r="N198" s="52">
        <v>197.79999999999998</v>
      </c>
      <c r="O198" s="52">
        <v>393.21999999999997</v>
      </c>
      <c r="P198" s="52">
        <v>397.38</v>
      </c>
      <c r="Q198" s="52"/>
      <c r="R198" s="52">
        <v>535.5</v>
      </c>
      <c r="S198" s="52"/>
      <c r="T198" s="78"/>
      <c r="U198" s="52">
        <v>199.51999999999998</v>
      </c>
      <c r="V198" s="52">
        <v>401.69</v>
      </c>
      <c r="W198" s="52">
        <v>363.43</v>
      </c>
      <c r="X198" s="52"/>
      <c r="Y198" s="52">
        <v>150.78</v>
      </c>
      <c r="Z198" s="52"/>
      <c r="AA198" s="78"/>
      <c r="AB198" s="52">
        <v>197.26999999999998</v>
      </c>
      <c r="AC198" s="52">
        <v>326.29000000000002</v>
      </c>
      <c r="AD198" s="52">
        <v>197.39000000000001</v>
      </c>
      <c r="AE198" s="52">
        <v>0</v>
      </c>
      <c r="AF198" s="52">
        <v>444.62</v>
      </c>
      <c r="AG198" s="52"/>
      <c r="AH198" s="19">
        <f t="shared" si="4"/>
        <v>4638.71</v>
      </c>
      <c r="AI198" s="2"/>
      <c r="AJ198" s="12"/>
    </row>
    <row r="199" spans="1:36" ht="15" customHeight="1">
      <c r="A199" s="21" t="s">
        <v>474</v>
      </c>
      <c r="B199" s="15" t="s">
        <v>472</v>
      </c>
      <c r="C199" s="52"/>
      <c r="D199" s="52">
        <v>232.32999999999998</v>
      </c>
      <c r="E199" s="52"/>
      <c r="F199" s="78"/>
      <c r="G199" s="52"/>
      <c r="H199" s="52">
        <v>199.24</v>
      </c>
      <c r="I199" s="52">
        <v>805.86</v>
      </c>
      <c r="J199" s="52"/>
      <c r="K199" s="52">
        <v>105.94999999999999</v>
      </c>
      <c r="L199" s="52"/>
      <c r="M199" s="78"/>
      <c r="N199" s="52">
        <v>308.58000000000004</v>
      </c>
      <c r="O199" s="52"/>
      <c r="P199" s="52">
        <v>108.27</v>
      </c>
      <c r="Q199" s="52"/>
      <c r="R199" s="52">
        <v>379.98</v>
      </c>
      <c r="S199" s="52"/>
      <c r="T199" s="78"/>
      <c r="U199" s="52"/>
      <c r="V199" s="52"/>
      <c r="W199" s="52"/>
      <c r="X199" s="52"/>
      <c r="Y199" s="52"/>
      <c r="Z199" s="52"/>
      <c r="AA199" s="78"/>
      <c r="AB199" s="52"/>
      <c r="AC199" s="52"/>
      <c r="AD199" s="52"/>
      <c r="AE199" s="52"/>
      <c r="AF199" s="52"/>
      <c r="AG199" s="52"/>
      <c r="AH199" s="19">
        <f t="shared" si="4"/>
        <v>2140.21</v>
      </c>
      <c r="AI199" s="2"/>
      <c r="AJ199" s="12"/>
    </row>
    <row r="200" spans="1:36" ht="15" customHeight="1">
      <c r="A200" s="21" t="s">
        <v>475</v>
      </c>
      <c r="B200" s="15" t="s">
        <v>473</v>
      </c>
      <c r="C200" s="52">
        <v>0</v>
      </c>
      <c r="D200" s="52">
        <v>305.15999999999997</v>
      </c>
      <c r="E200" s="52"/>
      <c r="F200" s="78"/>
      <c r="G200" s="52"/>
      <c r="H200" s="52">
        <v>452.53</v>
      </c>
      <c r="I200" s="52">
        <v>250.52</v>
      </c>
      <c r="J200" s="52"/>
      <c r="K200" s="52">
        <v>100.57</v>
      </c>
      <c r="L200" s="52"/>
      <c r="M200" s="78"/>
      <c r="N200" s="52"/>
      <c r="O200" s="52"/>
      <c r="P200" s="52"/>
      <c r="Q200" s="52"/>
      <c r="R200" s="52"/>
      <c r="S200" s="52"/>
      <c r="T200" s="78"/>
      <c r="U200" s="52">
        <v>100.21</v>
      </c>
      <c r="V200" s="52">
        <v>592.32000000000005</v>
      </c>
      <c r="W200" s="52">
        <v>101.06</v>
      </c>
      <c r="X200" s="52"/>
      <c r="Y200" s="52"/>
      <c r="Z200" s="52"/>
      <c r="AA200" s="78"/>
      <c r="AB200" s="52">
        <v>463.78</v>
      </c>
      <c r="AC200" s="52"/>
      <c r="AD200" s="52">
        <v>142.97999999999999</v>
      </c>
      <c r="AE200" s="52"/>
      <c r="AF200" s="52">
        <v>388.67999999999995</v>
      </c>
      <c r="AG200" s="52"/>
      <c r="AH200" s="19">
        <f t="shared" si="4"/>
        <v>2897.8099999999995</v>
      </c>
      <c r="AI200" s="2"/>
      <c r="AJ200" s="12"/>
    </row>
    <row r="201" spans="1:36" ht="15" customHeight="1">
      <c r="A201" s="21" t="s">
        <v>477</v>
      </c>
      <c r="B201" s="15" t="s">
        <v>476</v>
      </c>
      <c r="C201" s="52"/>
      <c r="D201" s="52"/>
      <c r="E201" s="52"/>
      <c r="F201" s="78"/>
      <c r="G201" s="52"/>
      <c r="H201" s="52"/>
      <c r="I201" s="52"/>
      <c r="J201" s="52"/>
      <c r="K201" s="52"/>
      <c r="L201" s="52"/>
      <c r="M201" s="78"/>
      <c r="N201" s="52"/>
      <c r="O201" s="52"/>
      <c r="P201" s="52"/>
      <c r="Q201" s="52"/>
      <c r="R201" s="52"/>
      <c r="S201" s="52"/>
      <c r="T201" s="78"/>
      <c r="U201" s="52"/>
      <c r="V201" s="52"/>
      <c r="W201" s="52"/>
      <c r="X201" s="52"/>
      <c r="Y201" s="52"/>
      <c r="Z201" s="52"/>
      <c r="AA201" s="78"/>
      <c r="AB201" s="52"/>
      <c r="AC201" s="52"/>
      <c r="AD201" s="52"/>
      <c r="AE201" s="52"/>
      <c r="AF201" s="52"/>
      <c r="AG201" s="52"/>
      <c r="AH201" s="19">
        <f t="shared" si="4"/>
        <v>0</v>
      </c>
      <c r="AI201" s="2"/>
      <c r="AJ201" s="12"/>
    </row>
    <row r="202" spans="1:36" ht="15" customHeight="1">
      <c r="A202" s="21" t="s">
        <v>482</v>
      </c>
      <c r="B202" s="15" t="s">
        <v>478</v>
      </c>
      <c r="C202" s="52"/>
      <c r="D202" s="52">
        <v>7097.2699999999995</v>
      </c>
      <c r="E202" s="52">
        <v>2823.88</v>
      </c>
      <c r="F202" s="78"/>
      <c r="G202" s="52">
        <v>11314.249999999998</v>
      </c>
      <c r="H202" s="52">
        <v>2180.88</v>
      </c>
      <c r="I202" s="52">
        <v>2049.9499999999998</v>
      </c>
      <c r="J202" s="52">
        <v>1242.8800000000001</v>
      </c>
      <c r="K202" s="52"/>
      <c r="L202" s="52">
        <v>12627.220000000001</v>
      </c>
      <c r="M202" s="78"/>
      <c r="N202" s="52">
        <v>4208.75</v>
      </c>
      <c r="O202" s="52">
        <v>1877.75</v>
      </c>
      <c r="P202" s="52">
        <v>977.8</v>
      </c>
      <c r="Q202" s="52"/>
      <c r="R202" s="52">
        <v>10554.37</v>
      </c>
      <c r="S202" s="52">
        <v>559.15</v>
      </c>
      <c r="T202" s="78"/>
      <c r="U202" s="52"/>
      <c r="V202" s="52">
        <v>1396.93</v>
      </c>
      <c r="W202" s="52">
        <v>1168.52</v>
      </c>
      <c r="X202" s="52">
        <v>1075.9299999999998</v>
      </c>
      <c r="Y202" s="52"/>
      <c r="Z202" s="52"/>
      <c r="AA202" s="78"/>
      <c r="AB202" s="52">
        <v>667.49</v>
      </c>
      <c r="AC202" s="52">
        <v>3089.32</v>
      </c>
      <c r="AD202" s="52">
        <v>5397.85</v>
      </c>
      <c r="AE202" s="52">
        <v>3173.94</v>
      </c>
      <c r="AF202" s="52"/>
      <c r="AG202" s="52"/>
      <c r="AH202" s="19">
        <f t="shared" si="4"/>
        <v>73484.13</v>
      </c>
      <c r="AI202" s="2"/>
      <c r="AJ202" s="12"/>
    </row>
    <row r="203" spans="1:36" ht="15" customHeight="1">
      <c r="A203" s="21" t="s">
        <v>483</v>
      </c>
      <c r="B203" s="15" t="s">
        <v>479</v>
      </c>
      <c r="C203" s="52">
        <v>12193.41</v>
      </c>
      <c r="D203" s="52">
        <v>5013.5499999999993</v>
      </c>
      <c r="E203" s="52">
        <v>3837.9</v>
      </c>
      <c r="F203" s="78"/>
      <c r="G203" s="52">
        <v>2494.54</v>
      </c>
      <c r="H203" s="52">
        <v>6762.8499999999995</v>
      </c>
      <c r="I203" s="52">
        <v>1069.57</v>
      </c>
      <c r="J203" s="52">
        <v>8295.67</v>
      </c>
      <c r="K203" s="52">
        <v>5373.18</v>
      </c>
      <c r="L203" s="52">
        <v>8888.56</v>
      </c>
      <c r="M203" s="78"/>
      <c r="N203" s="52">
        <v>3324.58</v>
      </c>
      <c r="O203" s="52">
        <v>8598.2300000000014</v>
      </c>
      <c r="P203" s="52"/>
      <c r="Q203" s="52">
        <v>8693.92</v>
      </c>
      <c r="R203" s="52">
        <v>3387.1099999999997</v>
      </c>
      <c r="S203" s="52">
        <v>2981.1099999999997</v>
      </c>
      <c r="T203" s="78"/>
      <c r="U203" s="52">
        <v>8982.2899999999991</v>
      </c>
      <c r="V203" s="52">
        <v>5260.7</v>
      </c>
      <c r="W203" s="52">
        <v>2864.07</v>
      </c>
      <c r="X203" s="52">
        <v>4611.2999999999993</v>
      </c>
      <c r="Y203" s="52">
        <v>2247.7199999999998</v>
      </c>
      <c r="Z203" s="52"/>
      <c r="AA203" s="78"/>
      <c r="AB203" s="52">
        <v>2609.9899999999998</v>
      </c>
      <c r="AC203" s="52">
        <v>4932.9699999999984</v>
      </c>
      <c r="AD203" s="52">
        <v>6361.51</v>
      </c>
      <c r="AE203" s="52">
        <v>2523.1799999999998</v>
      </c>
      <c r="AF203" s="52">
        <v>4842.8300000000008</v>
      </c>
      <c r="AG203" s="52"/>
      <c r="AH203" s="19">
        <f t="shared" si="4"/>
        <v>126150.73999999999</v>
      </c>
      <c r="AI203" s="2"/>
      <c r="AJ203" s="12"/>
    </row>
    <row r="204" spans="1:36" ht="15" customHeight="1">
      <c r="A204" s="21" t="s">
        <v>484</v>
      </c>
      <c r="B204" s="15" t="s">
        <v>480</v>
      </c>
      <c r="C204" s="52">
        <v>1263.26</v>
      </c>
      <c r="D204" s="52">
        <v>3600.33</v>
      </c>
      <c r="E204" s="52">
        <v>3051.6400000000003</v>
      </c>
      <c r="F204" s="78"/>
      <c r="G204" s="52">
        <v>3862.3799999999992</v>
      </c>
      <c r="H204" s="52">
        <v>2164.7400000000002</v>
      </c>
      <c r="I204" s="52">
        <v>3506.56</v>
      </c>
      <c r="J204" s="52">
        <v>1189.3800000000001</v>
      </c>
      <c r="K204" s="52">
        <v>2545.63</v>
      </c>
      <c r="L204" s="52"/>
      <c r="M204" s="78"/>
      <c r="N204" s="52">
        <v>5771.9</v>
      </c>
      <c r="O204" s="52">
        <v>1182.8799999999999</v>
      </c>
      <c r="P204" s="52">
        <v>1522.07</v>
      </c>
      <c r="Q204" s="52">
        <v>2996.2200000000003</v>
      </c>
      <c r="R204" s="52">
        <v>4410.7099999999991</v>
      </c>
      <c r="S204" s="52">
        <v>1701.6100000000001</v>
      </c>
      <c r="T204" s="78"/>
      <c r="U204" s="52">
        <v>3828.79</v>
      </c>
      <c r="V204" s="52">
        <v>5128.79</v>
      </c>
      <c r="W204" s="52">
        <v>2732.74</v>
      </c>
      <c r="X204" s="52">
        <v>3194.5699999999997</v>
      </c>
      <c r="Y204" s="52">
        <v>2413.8599999999997</v>
      </c>
      <c r="Z204" s="52">
        <v>580.6</v>
      </c>
      <c r="AA204" s="78"/>
      <c r="AB204" s="52">
        <v>4430.7</v>
      </c>
      <c r="AC204" s="52">
        <v>2746.38</v>
      </c>
      <c r="AD204" s="52"/>
      <c r="AE204" s="52">
        <v>2514.6799999999998</v>
      </c>
      <c r="AF204" s="52">
        <v>873.93000000000006</v>
      </c>
      <c r="AG204" s="52"/>
      <c r="AH204" s="19">
        <f t="shared" si="4"/>
        <v>67214.349999999977</v>
      </c>
      <c r="AI204" s="2"/>
      <c r="AJ204" s="12"/>
    </row>
    <row r="205" spans="1:36" ht="15" customHeight="1">
      <c r="A205" s="21" t="s">
        <v>485</v>
      </c>
      <c r="B205" s="15" t="s">
        <v>481</v>
      </c>
      <c r="C205" s="52">
        <v>8635.61</v>
      </c>
      <c r="D205" s="52">
        <v>16196.119999999999</v>
      </c>
      <c r="E205" s="52">
        <v>5364.22</v>
      </c>
      <c r="F205" s="78"/>
      <c r="G205" s="52">
        <v>36193.890000000007</v>
      </c>
      <c r="H205" s="52"/>
      <c r="I205" s="52">
        <v>5698.6900000000005</v>
      </c>
      <c r="J205" s="52">
        <v>14537.239999999998</v>
      </c>
      <c r="K205" s="52">
        <v>583.03</v>
      </c>
      <c r="L205" s="52">
        <v>11483.6</v>
      </c>
      <c r="M205" s="78"/>
      <c r="N205" s="52">
        <v>27147.73</v>
      </c>
      <c r="O205" s="52">
        <v>11795.060000000001</v>
      </c>
      <c r="P205" s="52">
        <v>6314.65</v>
      </c>
      <c r="Q205" s="52">
        <v>14824.679999999998</v>
      </c>
      <c r="R205" s="52">
        <v>18260.8</v>
      </c>
      <c r="S205" s="52">
        <v>4403.04</v>
      </c>
      <c r="T205" s="78"/>
      <c r="U205" s="52">
        <v>4773.5600000000004</v>
      </c>
      <c r="V205" s="52">
        <v>14865.599999999999</v>
      </c>
      <c r="W205" s="52">
        <v>12479.52</v>
      </c>
      <c r="X205" s="52">
        <v>12909.700000000003</v>
      </c>
      <c r="Y205" s="52">
        <v>18350.890000000003</v>
      </c>
      <c r="Z205" s="52">
        <v>11681.12</v>
      </c>
      <c r="AA205" s="78"/>
      <c r="AB205" s="52">
        <v>16165.74</v>
      </c>
      <c r="AC205" s="52">
        <v>7108.69</v>
      </c>
      <c r="AD205" s="52">
        <v>11148.65</v>
      </c>
      <c r="AE205" s="52">
        <v>5930.7199999999993</v>
      </c>
      <c r="AF205" s="52">
        <v>7699.98</v>
      </c>
      <c r="AG205" s="52"/>
      <c r="AH205" s="19">
        <f t="shared" si="4"/>
        <v>304552.53000000003</v>
      </c>
      <c r="AI205" s="2"/>
      <c r="AJ205" s="12"/>
    </row>
    <row r="206" spans="1:36" ht="15" customHeight="1">
      <c r="A206" s="21" t="s">
        <v>489</v>
      </c>
      <c r="B206" s="15" t="s">
        <v>486</v>
      </c>
      <c r="C206" s="52">
        <v>12102.289999999999</v>
      </c>
      <c r="D206" s="52"/>
      <c r="E206" s="52"/>
      <c r="F206" s="78"/>
      <c r="G206" s="52">
        <v>3637.8</v>
      </c>
      <c r="H206" s="52">
        <v>2760.72</v>
      </c>
      <c r="I206" s="52">
        <v>2191.21</v>
      </c>
      <c r="J206" s="52">
        <v>4963.1900000000005</v>
      </c>
      <c r="K206" s="52">
        <v>1889</v>
      </c>
      <c r="L206" s="52">
        <v>2773.2799999999997</v>
      </c>
      <c r="M206" s="78"/>
      <c r="N206" s="52"/>
      <c r="O206" s="52">
        <v>5547.35</v>
      </c>
      <c r="P206" s="52">
        <v>4021.33</v>
      </c>
      <c r="Q206" s="52"/>
      <c r="R206" s="52">
        <v>3687.02</v>
      </c>
      <c r="S206" s="52"/>
      <c r="T206" s="78"/>
      <c r="U206" s="52"/>
      <c r="V206" s="52"/>
      <c r="W206" s="52"/>
      <c r="X206" s="52"/>
      <c r="Y206" s="52"/>
      <c r="Z206" s="52"/>
      <c r="AA206" s="78"/>
      <c r="AB206" s="52"/>
      <c r="AC206" s="52"/>
      <c r="AD206" s="52"/>
      <c r="AE206" s="52"/>
      <c r="AF206" s="52"/>
      <c r="AG206" s="52"/>
      <c r="AH206" s="19">
        <f t="shared" si="4"/>
        <v>43573.189999999995</v>
      </c>
      <c r="AI206" s="2"/>
      <c r="AJ206" s="12"/>
    </row>
    <row r="207" spans="1:36" ht="15" customHeight="1">
      <c r="A207" s="21" t="s">
        <v>488</v>
      </c>
      <c r="B207" s="15" t="s">
        <v>487</v>
      </c>
      <c r="C207" s="52">
        <v>8852.0499999999993</v>
      </c>
      <c r="D207" s="52">
        <v>7911.64</v>
      </c>
      <c r="E207" s="52">
        <v>9935.91</v>
      </c>
      <c r="F207" s="78"/>
      <c r="G207" s="52">
        <v>8273.2000000000007</v>
      </c>
      <c r="H207" s="52">
        <v>12537.64</v>
      </c>
      <c r="I207" s="52">
        <v>16023.44</v>
      </c>
      <c r="J207" s="52">
        <v>8502.92</v>
      </c>
      <c r="K207" s="52"/>
      <c r="L207" s="52">
        <v>17676.019999999997</v>
      </c>
      <c r="M207" s="78"/>
      <c r="N207" s="52">
        <v>11147.230000000001</v>
      </c>
      <c r="O207" s="52">
        <v>8402.3700000000008</v>
      </c>
      <c r="P207" s="52">
        <v>10907.899999999998</v>
      </c>
      <c r="Q207" s="52">
        <v>9753.0399999999991</v>
      </c>
      <c r="R207" s="52">
        <v>14947.829999999998</v>
      </c>
      <c r="S207" s="52">
        <v>15758.87</v>
      </c>
      <c r="T207" s="78"/>
      <c r="U207" s="52">
        <v>9980.7099999999973</v>
      </c>
      <c r="V207" s="52">
        <v>17867.11</v>
      </c>
      <c r="W207" s="52">
        <v>15532.749999999998</v>
      </c>
      <c r="X207" s="52">
        <v>13522.69</v>
      </c>
      <c r="Y207" s="52">
        <v>9138.6799999999985</v>
      </c>
      <c r="Z207" s="52">
        <v>12073.699999999997</v>
      </c>
      <c r="AA207" s="78"/>
      <c r="AB207" s="52">
        <v>9429.3700000000008</v>
      </c>
      <c r="AC207" s="52">
        <v>6685.0400000000009</v>
      </c>
      <c r="AD207" s="52">
        <v>4065.6600000000003</v>
      </c>
      <c r="AE207" s="52">
        <v>7109.4199999999992</v>
      </c>
      <c r="AF207" s="52">
        <v>8346.85</v>
      </c>
      <c r="AG207" s="52"/>
      <c r="AH207" s="19">
        <f t="shared" si="4"/>
        <v>274382.03999999992</v>
      </c>
      <c r="AI207" s="2"/>
      <c r="AJ207" s="12"/>
    </row>
    <row r="208" spans="1:36" ht="15" customHeight="1">
      <c r="A208" s="21" t="s">
        <v>496</v>
      </c>
      <c r="B208" s="15" t="s">
        <v>493</v>
      </c>
      <c r="C208" s="52"/>
      <c r="D208" s="52"/>
      <c r="E208" s="52"/>
      <c r="F208" s="78"/>
      <c r="G208" s="52"/>
      <c r="H208" s="52"/>
      <c r="I208" s="52"/>
      <c r="J208" s="52"/>
      <c r="K208" s="52"/>
      <c r="L208" s="52"/>
      <c r="M208" s="78"/>
      <c r="N208" s="52"/>
      <c r="O208" s="52"/>
      <c r="P208" s="52"/>
      <c r="Q208" s="52">
        <v>12482.450000000003</v>
      </c>
      <c r="R208" s="52">
        <v>10484.86</v>
      </c>
      <c r="S208" s="52"/>
      <c r="T208" s="78"/>
      <c r="U208" s="52">
        <v>15983.67</v>
      </c>
      <c r="V208" s="52"/>
      <c r="W208" s="52">
        <v>22867.12999999999</v>
      </c>
      <c r="X208" s="52"/>
      <c r="Y208" s="52">
        <v>14305.599999999999</v>
      </c>
      <c r="Z208" s="52">
        <v>3169.94</v>
      </c>
      <c r="AA208" s="78"/>
      <c r="AB208" s="52">
        <v>7176.5300000000007</v>
      </c>
      <c r="AC208" s="52">
        <v>1086.5</v>
      </c>
      <c r="AD208" s="52">
        <v>733.56</v>
      </c>
      <c r="AE208" s="52">
        <v>2607.66</v>
      </c>
      <c r="AF208" s="52">
        <v>10671.33</v>
      </c>
      <c r="AG208" s="52"/>
      <c r="AH208" s="19">
        <f t="shared" si="4"/>
        <v>101569.23</v>
      </c>
      <c r="AI208" s="2"/>
      <c r="AJ208" s="12"/>
    </row>
    <row r="209" spans="1:36" ht="15" customHeight="1">
      <c r="A209" s="21" t="s">
        <v>494</v>
      </c>
      <c r="B209" s="15" t="s">
        <v>495</v>
      </c>
      <c r="C209" s="52"/>
      <c r="D209" s="52"/>
      <c r="E209" s="52"/>
      <c r="F209" s="78"/>
      <c r="G209" s="52"/>
      <c r="H209" s="52"/>
      <c r="I209" s="52"/>
      <c r="J209" s="52"/>
      <c r="K209" s="52"/>
      <c r="L209" s="52"/>
      <c r="M209" s="78"/>
      <c r="N209" s="52"/>
      <c r="O209" s="52"/>
      <c r="P209" s="52"/>
      <c r="Q209" s="52"/>
      <c r="R209" s="52"/>
      <c r="S209" s="52"/>
      <c r="T209" s="78"/>
      <c r="U209" s="52">
        <v>4163.4799999999996</v>
      </c>
      <c r="V209" s="52">
        <v>1120.07</v>
      </c>
      <c r="W209" s="52">
        <v>2445.0500000000002</v>
      </c>
      <c r="X209" s="52">
        <v>2024.0499999999997</v>
      </c>
      <c r="Y209" s="52">
        <v>2925.6</v>
      </c>
      <c r="Z209" s="52">
        <v>2614.0100000000002</v>
      </c>
      <c r="AA209" s="78"/>
      <c r="AB209" s="52">
        <v>4983.0200000000004</v>
      </c>
      <c r="AC209" s="52">
        <v>3641.82</v>
      </c>
      <c r="AD209" s="52">
        <v>1704.6299999999999</v>
      </c>
      <c r="AE209" s="52">
        <v>2891.6600000000003</v>
      </c>
      <c r="AF209" s="52">
        <v>2542.9</v>
      </c>
      <c r="AG209" s="52"/>
      <c r="AH209" s="19">
        <f t="shared" si="4"/>
        <v>31056.29</v>
      </c>
      <c r="AI209" s="2"/>
      <c r="AJ209" s="12"/>
    </row>
    <row r="210" spans="1:36" ht="15" customHeight="1">
      <c r="A210" s="21" t="s">
        <v>501</v>
      </c>
      <c r="B210" s="15" t="s">
        <v>497</v>
      </c>
      <c r="C210" s="52"/>
      <c r="D210" s="52"/>
      <c r="E210" s="52"/>
      <c r="F210" s="78"/>
      <c r="G210" s="52"/>
      <c r="H210" s="52"/>
      <c r="I210" s="52"/>
      <c r="J210" s="52"/>
      <c r="K210" s="52"/>
      <c r="L210" s="52"/>
      <c r="M210" s="78"/>
      <c r="N210" s="52"/>
      <c r="O210" s="52"/>
      <c r="P210" s="52"/>
      <c r="Q210" s="52"/>
      <c r="R210" s="52"/>
      <c r="S210" s="52"/>
      <c r="T210" s="78"/>
      <c r="U210" s="52"/>
      <c r="V210" s="52"/>
      <c r="W210" s="52"/>
      <c r="X210" s="52"/>
      <c r="Y210" s="52">
        <v>1867.39</v>
      </c>
      <c r="Z210" s="52">
        <v>3353.98</v>
      </c>
      <c r="AA210" s="78"/>
      <c r="AB210" s="52">
        <v>8776.61</v>
      </c>
      <c r="AC210" s="52">
        <v>4294.67</v>
      </c>
      <c r="AD210" s="52">
        <v>5644.4800000000014</v>
      </c>
      <c r="AE210" s="52">
        <v>5412.1400000000012</v>
      </c>
      <c r="AF210" s="52">
        <v>9043.2200000000012</v>
      </c>
      <c r="AG210" s="52"/>
      <c r="AH210" s="19">
        <f t="shared" si="4"/>
        <v>38392.490000000005</v>
      </c>
      <c r="AI210" s="2"/>
      <c r="AJ210" s="12"/>
    </row>
    <row r="211" spans="1:36" ht="15" customHeight="1">
      <c r="A211" s="21" t="s">
        <v>500</v>
      </c>
      <c r="B211" s="15" t="s">
        <v>498</v>
      </c>
      <c r="C211" s="52"/>
      <c r="D211" s="52"/>
      <c r="E211" s="52"/>
      <c r="F211" s="78"/>
      <c r="G211" s="52"/>
      <c r="H211" s="52"/>
      <c r="I211" s="52"/>
      <c r="J211" s="52"/>
      <c r="K211" s="52"/>
      <c r="L211" s="52"/>
      <c r="M211" s="78"/>
      <c r="N211" s="52"/>
      <c r="O211" s="52"/>
      <c r="P211" s="52"/>
      <c r="Q211" s="52"/>
      <c r="R211" s="52"/>
      <c r="S211" s="52"/>
      <c r="T211" s="78"/>
      <c r="U211" s="52"/>
      <c r="V211" s="52"/>
      <c r="W211" s="52"/>
      <c r="X211" s="52"/>
      <c r="Y211" s="52">
        <v>2933.2</v>
      </c>
      <c r="Z211" s="52">
        <v>8738.48</v>
      </c>
      <c r="AA211" s="78"/>
      <c r="AB211" s="52">
        <v>18314.46</v>
      </c>
      <c r="AC211" s="52">
        <v>10566.56</v>
      </c>
      <c r="AD211" s="52">
        <v>8000.4</v>
      </c>
      <c r="AE211" s="52">
        <v>8125.4600000000009</v>
      </c>
      <c r="AF211" s="52">
        <v>4922.0600000000004</v>
      </c>
      <c r="AG211" s="52"/>
      <c r="AH211" s="19">
        <f t="shared" si="4"/>
        <v>61600.619999999995</v>
      </c>
      <c r="AI211" s="2"/>
      <c r="AJ211" s="12"/>
    </row>
    <row r="212" spans="1:36" ht="15" customHeight="1">
      <c r="A212" s="21" t="s">
        <v>502</v>
      </c>
      <c r="B212" s="15" t="s">
        <v>499</v>
      </c>
      <c r="C212" s="52"/>
      <c r="D212" s="52"/>
      <c r="E212" s="52"/>
      <c r="F212" s="78"/>
      <c r="G212" s="52"/>
      <c r="H212" s="52"/>
      <c r="I212" s="52"/>
      <c r="J212" s="52"/>
      <c r="K212" s="52"/>
      <c r="L212" s="52"/>
      <c r="M212" s="78"/>
      <c r="N212" s="52"/>
      <c r="O212" s="52"/>
      <c r="P212" s="52"/>
      <c r="Q212" s="52"/>
      <c r="R212" s="52"/>
      <c r="S212" s="52"/>
      <c r="T212" s="78"/>
      <c r="U212" s="52"/>
      <c r="V212" s="52"/>
      <c r="W212" s="52"/>
      <c r="X212" s="52"/>
      <c r="Y212" s="52"/>
      <c r="Z212" s="52">
        <v>2444.0700000000002</v>
      </c>
      <c r="AA212" s="78"/>
      <c r="AB212" s="52">
        <v>4733.66</v>
      </c>
      <c r="AC212" s="52">
        <v>11661.58</v>
      </c>
      <c r="AD212" s="52">
        <v>4635.71</v>
      </c>
      <c r="AE212" s="52">
        <v>10130.009999999998</v>
      </c>
      <c r="AF212" s="52">
        <v>9499.52</v>
      </c>
      <c r="AG212" s="52"/>
      <c r="AH212" s="19">
        <f t="shared" si="4"/>
        <v>43104.55</v>
      </c>
      <c r="AI212" s="2"/>
      <c r="AJ212" s="12"/>
    </row>
    <row r="213" spans="1:36" ht="15" customHeight="1">
      <c r="A213" s="21"/>
      <c r="B213" s="15"/>
      <c r="C213" s="52"/>
      <c r="D213" s="52"/>
      <c r="E213" s="52"/>
      <c r="F213" s="78"/>
      <c r="G213" s="52"/>
      <c r="H213" s="52"/>
      <c r="I213" s="52"/>
      <c r="J213" s="52"/>
      <c r="K213" s="52"/>
      <c r="L213" s="52"/>
      <c r="M213" s="78"/>
      <c r="N213" s="52"/>
      <c r="O213" s="52"/>
      <c r="P213" s="52"/>
      <c r="Q213" s="52"/>
      <c r="R213" s="52"/>
      <c r="S213" s="52"/>
      <c r="T213" s="78"/>
      <c r="U213" s="52"/>
      <c r="V213" s="52"/>
      <c r="W213" s="52"/>
      <c r="X213" s="52"/>
      <c r="Y213" s="52"/>
      <c r="Z213" s="52"/>
      <c r="AA213" s="78"/>
      <c r="AB213" s="52"/>
      <c r="AC213" s="52"/>
      <c r="AD213" s="52"/>
      <c r="AE213" s="52"/>
      <c r="AF213" s="52"/>
      <c r="AG213" s="52"/>
      <c r="AH213" s="19">
        <f t="shared" si="4"/>
        <v>0</v>
      </c>
      <c r="AI213" s="2"/>
      <c r="AJ213" s="12"/>
    </row>
    <row r="214" spans="1:36" ht="15" customHeight="1">
      <c r="A214" s="14" t="s">
        <v>10</v>
      </c>
      <c r="B214" s="28"/>
      <c r="C214" s="18">
        <f t="shared" ref="C214:N214" si="5">SUM(C3:C213)</f>
        <v>1286145.3500000008</v>
      </c>
      <c r="D214" s="18">
        <f t="shared" si="5"/>
        <v>1672520.9300000004</v>
      </c>
      <c r="E214" s="18">
        <f t="shared" si="5"/>
        <v>1166377.7099999995</v>
      </c>
      <c r="F214" s="18">
        <f t="shared" si="5"/>
        <v>0</v>
      </c>
      <c r="G214" s="18">
        <f t="shared" si="5"/>
        <v>1796727.1499999997</v>
      </c>
      <c r="H214" s="18">
        <f t="shared" si="5"/>
        <v>1860270.9799999997</v>
      </c>
      <c r="I214" s="18">
        <f t="shared" si="5"/>
        <v>1604245.8500000003</v>
      </c>
      <c r="J214" s="18">
        <f t="shared" si="5"/>
        <v>1323667.1499999994</v>
      </c>
      <c r="K214" s="18">
        <f t="shared" si="5"/>
        <v>895448.26999999944</v>
      </c>
      <c r="L214" s="18">
        <f t="shared" si="5"/>
        <v>1473627.65</v>
      </c>
      <c r="M214" s="18">
        <f t="shared" si="5"/>
        <v>0</v>
      </c>
      <c r="N214" s="18">
        <f t="shared" si="5"/>
        <v>1685817.4599999997</v>
      </c>
      <c r="O214" s="18">
        <f>SUM(O3:O212)</f>
        <v>1398582.2999999996</v>
      </c>
      <c r="P214" s="18">
        <f t="shared" ref="P214:AH214" si="6">SUM(P3:P213)</f>
        <v>1045681.7899999998</v>
      </c>
      <c r="Q214" s="18">
        <f t="shared" si="6"/>
        <v>950773.26</v>
      </c>
      <c r="R214" s="18">
        <f t="shared" si="6"/>
        <v>1934996.4100000004</v>
      </c>
      <c r="S214" s="18">
        <f t="shared" si="6"/>
        <v>831533.1399999999</v>
      </c>
      <c r="T214" s="18">
        <f t="shared" si="6"/>
        <v>0</v>
      </c>
      <c r="U214" s="18">
        <f t="shared" si="6"/>
        <v>2108047.75</v>
      </c>
      <c r="V214" s="18">
        <f t="shared" si="6"/>
        <v>1805209.6900000002</v>
      </c>
      <c r="W214" s="18">
        <f t="shared" si="6"/>
        <v>1665832.8499999989</v>
      </c>
      <c r="X214" s="18">
        <f t="shared" si="6"/>
        <v>1481231.2499999998</v>
      </c>
      <c r="Y214" s="18">
        <f t="shared" si="6"/>
        <v>1313082.1400000004</v>
      </c>
      <c r="Z214" s="18">
        <f t="shared" si="6"/>
        <v>941903.59999999951</v>
      </c>
      <c r="AA214" s="18">
        <f t="shared" si="6"/>
        <v>0</v>
      </c>
      <c r="AB214" s="18">
        <f t="shared" si="6"/>
        <v>1736283.3000000005</v>
      </c>
      <c r="AC214" s="18">
        <f t="shared" si="6"/>
        <v>1453043.2400000002</v>
      </c>
      <c r="AD214" s="18">
        <f t="shared" si="6"/>
        <v>1109595.6299999994</v>
      </c>
      <c r="AE214" s="18">
        <f t="shared" si="6"/>
        <v>1212877.7099999997</v>
      </c>
      <c r="AF214" s="18">
        <f t="shared" si="6"/>
        <v>1348416.6999999993</v>
      </c>
      <c r="AG214" s="18">
        <f t="shared" si="6"/>
        <v>0</v>
      </c>
      <c r="AH214" s="18">
        <f t="shared" si="6"/>
        <v>37101939.260000005</v>
      </c>
      <c r="AI214" s="2"/>
      <c r="AJ214" s="12"/>
    </row>
    <row r="215" spans="1:36" ht="18" customHeight="1">
      <c r="A215" s="16"/>
      <c r="B215" s="29"/>
      <c r="C215" s="25">
        <f>+'Por Empresa'!D5</f>
        <v>1286145.3500000001</v>
      </c>
      <c r="D215" s="25">
        <f>+'Por Empresa'!D6</f>
        <v>1672520.9300000002</v>
      </c>
      <c r="E215" s="25">
        <f>+'Por Empresa'!D7</f>
        <v>1166377.71</v>
      </c>
      <c r="F215" s="25">
        <f>+'Por Empresa'!D8</f>
        <v>0</v>
      </c>
      <c r="G215" s="25">
        <f>+'Por Empresa'!D9</f>
        <v>1796727.15</v>
      </c>
      <c r="H215" s="25">
        <f>+'Por Empresa'!D10</f>
        <v>1860270.98</v>
      </c>
      <c r="I215" s="25">
        <f>+'Por Empresa'!D11</f>
        <v>1604245.85</v>
      </c>
      <c r="J215" s="25">
        <f>+'Por Empresa'!D12</f>
        <v>1323667.1499999999</v>
      </c>
      <c r="K215" s="25">
        <f>+'Por Empresa'!D13</f>
        <v>895448.27</v>
      </c>
      <c r="L215" s="25">
        <f>+'Por Empresa'!D14</f>
        <v>1473627.65</v>
      </c>
      <c r="M215" s="25">
        <f>+'Por Empresa'!D15</f>
        <v>0</v>
      </c>
      <c r="N215" s="25">
        <f>+'Por Empresa'!D16</f>
        <v>1685817.46</v>
      </c>
      <c r="O215" s="25">
        <f>+'Por Empresa'!D17</f>
        <v>1398582.3</v>
      </c>
      <c r="P215" s="25">
        <f>+'Por Empresa'!D18</f>
        <v>1045681.79</v>
      </c>
      <c r="Q215" s="25">
        <f>+'Por Empresa'!D19</f>
        <v>950773.26</v>
      </c>
      <c r="R215" s="25">
        <f>+'Por Empresa'!D20</f>
        <v>1934996.4100000001</v>
      </c>
      <c r="S215" s="25">
        <f>+'Por Empresa'!D21</f>
        <v>831533.14</v>
      </c>
      <c r="T215" s="25">
        <f>+'Por Empresa'!D22</f>
        <v>0</v>
      </c>
      <c r="U215" s="25">
        <f>+'Por Empresa'!D23</f>
        <v>2108047.75</v>
      </c>
      <c r="V215" s="25">
        <f>+'Por Empresa'!D24</f>
        <v>1805209.69</v>
      </c>
      <c r="W215" s="25">
        <f>+'Por Empresa'!D25</f>
        <v>1665832.85</v>
      </c>
      <c r="X215" s="25">
        <f>+'Por Empresa'!D26</f>
        <v>1481231.25</v>
      </c>
      <c r="Y215" s="25">
        <f>+'Por Empresa'!D27</f>
        <v>1313082.1399999999</v>
      </c>
      <c r="Z215" s="25">
        <f>+'Por Empresa'!D28</f>
        <v>941903.6</v>
      </c>
      <c r="AA215" s="25">
        <f>+'Por Empresa'!D29</f>
        <v>0</v>
      </c>
      <c r="AB215" s="25">
        <f>+'Por Empresa'!D30</f>
        <v>1736283.3</v>
      </c>
      <c r="AC215" s="25">
        <f>+'Por Empresa'!D31</f>
        <v>1453043.24</v>
      </c>
      <c r="AD215" s="25">
        <f>+'Por Empresa'!D32</f>
        <v>1109595.6300000001</v>
      </c>
      <c r="AE215" s="25">
        <f>+'Por Empresa'!D33</f>
        <v>1212877.71</v>
      </c>
      <c r="AF215" s="25">
        <f>+'Por Empresa'!D34</f>
        <v>1348416.7</v>
      </c>
      <c r="AG215" s="25">
        <f>+'Por Empresa'!E34</f>
        <v>0</v>
      </c>
      <c r="AH215" s="19">
        <f>SUM(C215:AG215)</f>
        <v>37101939.260000013</v>
      </c>
      <c r="AI215" s="58"/>
    </row>
    <row r="216" spans="1:36">
      <c r="C216" s="20" t="b">
        <f>C214=C215</f>
        <v>1</v>
      </c>
      <c r="D216" s="20" t="b">
        <f>D214=D215</f>
        <v>1</v>
      </c>
      <c r="E216" s="20" t="b">
        <f>E214=E215</f>
        <v>1</v>
      </c>
      <c r="F216" s="20" t="b">
        <f>F214=F215</f>
        <v>1</v>
      </c>
      <c r="G216" s="1" t="b">
        <f>G215=G214</f>
        <v>1</v>
      </c>
      <c r="H216" s="1" t="b">
        <f t="shared" ref="H216:AG216" si="7">H215=H214</f>
        <v>1</v>
      </c>
      <c r="I216" s="1" t="b">
        <f t="shared" si="7"/>
        <v>1</v>
      </c>
      <c r="J216" s="1" t="b">
        <f>J215=J214</f>
        <v>1</v>
      </c>
      <c r="K216" s="1" t="b">
        <f t="shared" si="7"/>
        <v>0</v>
      </c>
      <c r="L216" s="1" t="b">
        <f t="shared" si="7"/>
        <v>1</v>
      </c>
      <c r="M216" s="1" t="b">
        <f t="shared" si="7"/>
        <v>1</v>
      </c>
      <c r="N216" s="1" t="b">
        <f>N215=N214</f>
        <v>1</v>
      </c>
      <c r="O216" s="1" t="b">
        <f>O215=O214</f>
        <v>1</v>
      </c>
      <c r="P216" s="1" t="b">
        <f>P215=P214</f>
        <v>1</v>
      </c>
      <c r="Q216" s="1" t="b">
        <f t="shared" si="7"/>
        <v>1</v>
      </c>
      <c r="R216" s="1" t="b">
        <f t="shared" si="7"/>
        <v>1</v>
      </c>
      <c r="S216" s="1" t="b">
        <f t="shared" si="7"/>
        <v>1</v>
      </c>
      <c r="T216" s="1" t="b">
        <f t="shared" si="7"/>
        <v>1</v>
      </c>
      <c r="U216" s="1" t="b">
        <f t="shared" si="7"/>
        <v>1</v>
      </c>
      <c r="V216" s="1" t="b">
        <f t="shared" si="7"/>
        <v>1</v>
      </c>
      <c r="W216" s="1" t="b">
        <f t="shared" si="7"/>
        <v>1</v>
      </c>
      <c r="X216" s="1" t="b">
        <f t="shared" si="7"/>
        <v>1</v>
      </c>
      <c r="Y216" s="1" t="b">
        <f t="shared" si="7"/>
        <v>1</v>
      </c>
      <c r="Z216" s="1" t="b">
        <f t="shared" si="7"/>
        <v>1</v>
      </c>
      <c r="AA216" s="1" t="b">
        <f t="shared" si="7"/>
        <v>1</v>
      </c>
      <c r="AB216" s="1" t="b">
        <f t="shared" si="7"/>
        <v>1</v>
      </c>
      <c r="AC216" s="1" t="b">
        <f t="shared" si="7"/>
        <v>1</v>
      </c>
      <c r="AD216" s="1" t="b">
        <f t="shared" si="7"/>
        <v>1</v>
      </c>
      <c r="AE216" s="1" t="b">
        <f t="shared" si="7"/>
        <v>1</v>
      </c>
      <c r="AF216" s="1" t="b">
        <f t="shared" si="7"/>
        <v>1</v>
      </c>
      <c r="AG216" s="1" t="b">
        <f t="shared" si="7"/>
        <v>1</v>
      </c>
      <c r="AH216" s="19">
        <f>SUM(C216:AG216)</f>
        <v>0</v>
      </c>
    </row>
    <row r="217" spans="1:36">
      <c r="F217" s="37"/>
      <c r="G217"/>
      <c r="I217" s="37"/>
      <c r="K217" s="24"/>
      <c r="M217" s="22"/>
      <c r="N217" s="37"/>
      <c r="O217" s="39"/>
      <c r="P217" s="44"/>
      <c r="Q217" s="39"/>
      <c r="R217" s="2"/>
      <c r="Z217" s="39"/>
      <c r="AH217" s="48"/>
    </row>
    <row r="218" spans="1:36">
      <c r="E218" s="2"/>
      <c r="G218" s="37"/>
      <c r="H218" s="39"/>
      <c r="J218" s="39"/>
      <c r="L218" s="39"/>
      <c r="M218" s="24"/>
      <c r="Q218" s="37"/>
      <c r="R218" s="39"/>
      <c r="T218" s="47"/>
      <c r="U218" s="37"/>
      <c r="V218" s="44"/>
      <c r="Z218" s="39"/>
      <c r="AA218" s="24"/>
      <c r="AF218" s="39"/>
      <c r="AG218" s="39"/>
    </row>
    <row r="219" spans="1:36">
      <c r="G219" s="37"/>
      <c r="P219" s="37"/>
      <c r="R219" s="2"/>
      <c r="T219" s="51"/>
      <c r="AA219" s="37"/>
      <c r="AF219" s="49"/>
    </row>
    <row r="220" spans="1:36">
      <c r="R220" s="2"/>
      <c r="Y220" s="39"/>
      <c r="AG220" s="24"/>
      <c r="AH220" s="12"/>
    </row>
    <row r="221" spans="1:36">
      <c r="R221" s="2"/>
      <c r="Z221" s="37"/>
      <c r="AH221" s="12"/>
    </row>
    <row r="222" spans="1:36">
      <c r="R222" s="2"/>
    </row>
    <row r="223" spans="1:36">
      <c r="R223" s="2"/>
    </row>
    <row r="224" spans="1:36">
      <c r="R224" s="2"/>
    </row>
    <row r="225" spans="2:34">
      <c r="R225" s="2"/>
      <c r="AG225" s="2"/>
    </row>
    <row r="226" spans="2:34">
      <c r="B226" s="2"/>
      <c r="C226" s="2"/>
      <c r="R226" s="2"/>
    </row>
    <row r="227" spans="2:34">
      <c r="B227" s="2"/>
      <c r="C227" s="2"/>
      <c r="R227" s="2"/>
    </row>
    <row r="228" spans="2:34">
      <c r="B228" s="2"/>
      <c r="C228" s="2"/>
      <c r="R228" s="2"/>
      <c r="AH228" s="1"/>
    </row>
    <row r="229" spans="2:34">
      <c r="B229" s="2"/>
      <c r="C229" s="2"/>
      <c r="R229" s="2"/>
      <c r="AH229" s="1"/>
    </row>
    <row r="230" spans="2:34">
      <c r="B230" s="2"/>
      <c r="C230" s="2"/>
      <c r="R230" s="2"/>
      <c r="AH230" s="1"/>
    </row>
    <row r="231" spans="2:34">
      <c r="B231" s="2"/>
      <c r="C231" s="2"/>
      <c r="R231" s="2"/>
      <c r="AH231" s="1"/>
    </row>
    <row r="232" spans="2:34">
      <c r="B232" s="2"/>
      <c r="C232" s="2"/>
      <c r="R232" s="2"/>
      <c r="AH232" s="1"/>
    </row>
    <row r="233" spans="2:34">
      <c r="B233" s="2"/>
      <c r="C233" s="2"/>
      <c r="R233" s="2"/>
      <c r="AH233" s="1"/>
    </row>
    <row r="234" spans="2:34">
      <c r="B234" s="2"/>
      <c r="C234" s="2"/>
      <c r="R234" s="2"/>
      <c r="AH234" s="1"/>
    </row>
    <row r="235" spans="2:34">
      <c r="B235" s="2"/>
      <c r="C235" s="2"/>
      <c r="R235" s="2"/>
      <c r="AH235" s="1"/>
    </row>
    <row r="236" spans="2:34">
      <c r="B236" s="2"/>
      <c r="C236" s="2"/>
      <c r="R236" s="2"/>
      <c r="AH236" s="1"/>
    </row>
    <row r="237" spans="2:34">
      <c r="B237" s="2"/>
      <c r="C237" s="2"/>
      <c r="R237" s="2"/>
      <c r="AH237" s="1"/>
    </row>
    <row r="238" spans="2:34">
      <c r="B238" s="2"/>
      <c r="C238" s="2"/>
      <c r="R238" s="2"/>
      <c r="AH238" s="1"/>
    </row>
    <row r="239" spans="2:34">
      <c r="B239" s="2"/>
      <c r="C239" s="2"/>
      <c r="R239" s="2"/>
      <c r="AH239" s="1"/>
    </row>
    <row r="240" spans="2:34">
      <c r="B240" s="2"/>
      <c r="C240" s="2"/>
      <c r="R240" s="2"/>
      <c r="AH240" s="1"/>
    </row>
    <row r="241" spans="2:34">
      <c r="B241" s="2"/>
      <c r="C241" s="2"/>
      <c r="R241" s="2"/>
      <c r="AH241" s="1"/>
    </row>
    <row r="242" spans="2:34">
      <c r="B242" s="2"/>
      <c r="C242" s="2"/>
      <c r="R242" s="2"/>
      <c r="AH242" s="1"/>
    </row>
    <row r="243" spans="2:34">
      <c r="B243" s="2"/>
      <c r="C243" s="2"/>
      <c r="R243" s="2"/>
      <c r="AH243" s="1"/>
    </row>
    <row r="244" spans="2:34">
      <c r="B244" s="2"/>
      <c r="C244" s="2"/>
      <c r="R244" s="2"/>
      <c r="AH244" s="1"/>
    </row>
    <row r="245" spans="2:34">
      <c r="B245" s="2"/>
      <c r="C245" s="2"/>
      <c r="R245" s="2"/>
      <c r="AH245" s="1"/>
    </row>
    <row r="246" spans="2:34">
      <c r="B246" s="2"/>
      <c r="C246" s="2"/>
      <c r="R246" s="2"/>
      <c r="AH246" s="1"/>
    </row>
    <row r="247" spans="2:34">
      <c r="B247" s="2"/>
      <c r="C247" s="2"/>
      <c r="R247" s="2"/>
      <c r="AH247" s="1"/>
    </row>
    <row r="248" spans="2:34">
      <c r="B248" s="2"/>
      <c r="C248" s="2"/>
      <c r="R248" s="2"/>
      <c r="AH248" s="1"/>
    </row>
    <row r="249" spans="2:34">
      <c r="B249" s="2"/>
      <c r="C249" s="2"/>
      <c r="R249" s="2"/>
      <c r="AH249" s="1"/>
    </row>
    <row r="250" spans="2:34">
      <c r="B250" s="2"/>
      <c r="C250" s="2"/>
      <c r="R250" s="2"/>
      <c r="AH250" s="1"/>
    </row>
    <row r="251" spans="2:34">
      <c r="B251" s="2"/>
      <c r="C251" s="2"/>
      <c r="R251" s="2"/>
      <c r="AH251" s="1"/>
    </row>
    <row r="252" spans="2:34">
      <c r="B252" s="2"/>
      <c r="C252" s="2"/>
      <c r="R252" s="2"/>
      <c r="AH252" s="1"/>
    </row>
    <row r="253" spans="2:34">
      <c r="B253" s="2"/>
      <c r="C253" s="2"/>
      <c r="R253" s="2"/>
      <c r="AH253" s="1"/>
    </row>
    <row r="254" spans="2:34">
      <c r="B254" s="2"/>
      <c r="C254" s="2"/>
      <c r="R254" s="2"/>
      <c r="AH254" s="1"/>
    </row>
    <row r="255" spans="2:34">
      <c r="B255" s="2"/>
      <c r="C255" s="2"/>
      <c r="R255" s="2"/>
      <c r="AH255" s="1"/>
    </row>
    <row r="256" spans="2:34">
      <c r="B256" s="2"/>
      <c r="C256" s="2"/>
      <c r="R256" s="2"/>
      <c r="AH256" s="1"/>
    </row>
    <row r="257" spans="2:34">
      <c r="B257" s="2"/>
      <c r="C257" s="2"/>
      <c r="R257" s="2"/>
      <c r="AH257" s="1"/>
    </row>
    <row r="258" spans="2:34">
      <c r="B258" s="2"/>
      <c r="C258" s="2"/>
      <c r="R258" s="2"/>
      <c r="AH258" s="1"/>
    </row>
    <row r="259" spans="2:34">
      <c r="B259" s="2"/>
      <c r="C259" s="2"/>
      <c r="R259" s="2"/>
      <c r="AH259" s="1"/>
    </row>
    <row r="260" spans="2:34">
      <c r="B260" s="2"/>
      <c r="C260" s="2"/>
      <c r="R260" s="2"/>
      <c r="AH260" s="1"/>
    </row>
    <row r="261" spans="2:34">
      <c r="B261" s="2"/>
      <c r="C261" s="2"/>
      <c r="R261" s="2"/>
      <c r="AH261" s="1"/>
    </row>
    <row r="262" spans="2:34">
      <c r="B262" s="2"/>
      <c r="C262" s="2"/>
      <c r="R262" s="2"/>
      <c r="AH262" s="1"/>
    </row>
    <row r="263" spans="2:34">
      <c r="B263" s="2"/>
      <c r="C263" s="2"/>
      <c r="R263" s="2"/>
      <c r="AH263" s="1"/>
    </row>
    <row r="264" spans="2:34">
      <c r="B264" s="2"/>
      <c r="C264" s="2"/>
      <c r="R264" s="2"/>
      <c r="AH264" s="1"/>
    </row>
    <row r="265" spans="2:34">
      <c r="B265" s="2"/>
      <c r="C265" s="2"/>
      <c r="R265" s="2"/>
      <c r="AH265" s="1"/>
    </row>
    <row r="266" spans="2:34">
      <c r="B266" s="2"/>
      <c r="C266" s="2"/>
      <c r="R266" s="2"/>
      <c r="AH266" s="1"/>
    </row>
    <row r="267" spans="2:34">
      <c r="B267" s="2"/>
      <c r="C267" s="2"/>
      <c r="R267" s="2"/>
      <c r="AH267" s="1"/>
    </row>
    <row r="268" spans="2:34">
      <c r="B268" s="2"/>
      <c r="C268" s="2"/>
      <c r="R268" s="2"/>
      <c r="AH268" s="1"/>
    </row>
    <row r="269" spans="2:34">
      <c r="B269" s="2"/>
      <c r="C269" s="2"/>
      <c r="R269" s="2"/>
      <c r="AH269" s="1"/>
    </row>
    <row r="270" spans="2:34">
      <c r="B270" s="2"/>
      <c r="C270" s="2"/>
      <c r="R270" s="2"/>
      <c r="AH270" s="1"/>
    </row>
    <row r="271" spans="2:34">
      <c r="B271" s="2"/>
      <c r="C271" s="2"/>
      <c r="R271" s="2"/>
      <c r="AH271" s="1"/>
    </row>
    <row r="272" spans="2:34">
      <c r="B272" s="2"/>
      <c r="C272" s="2"/>
      <c r="R272" s="2"/>
      <c r="AH272" s="1"/>
    </row>
    <row r="273" spans="2:34">
      <c r="B273" s="2"/>
      <c r="C273" s="2"/>
      <c r="R273" s="2"/>
      <c r="AH273" s="1"/>
    </row>
    <row r="274" spans="2:34">
      <c r="B274" s="2"/>
      <c r="C274" s="2"/>
      <c r="R274" s="2"/>
      <c r="AH274" s="1"/>
    </row>
    <row r="275" spans="2:34">
      <c r="B275" s="2"/>
      <c r="C275" s="2"/>
      <c r="R275" s="2"/>
      <c r="AH275" s="1"/>
    </row>
    <row r="276" spans="2:34">
      <c r="B276" s="2"/>
      <c r="C276" s="2"/>
      <c r="R276" s="2"/>
      <c r="AH276" s="1"/>
    </row>
    <row r="277" spans="2:34">
      <c r="B277" s="2"/>
      <c r="C277" s="2"/>
      <c r="R277" s="2"/>
      <c r="AH277" s="1"/>
    </row>
    <row r="278" spans="2:34">
      <c r="B278" s="2"/>
      <c r="C278" s="2"/>
      <c r="R278" s="2"/>
      <c r="AH278" s="1"/>
    </row>
    <row r="279" spans="2:34">
      <c r="B279" s="2"/>
      <c r="C279" s="2"/>
      <c r="R279" s="2"/>
      <c r="AH279" s="1"/>
    </row>
    <row r="280" spans="2:34">
      <c r="B280" s="2"/>
      <c r="C280" s="2"/>
      <c r="R280" s="2"/>
      <c r="AH280" s="1"/>
    </row>
    <row r="281" spans="2:34">
      <c r="B281" s="2"/>
      <c r="C281" s="2"/>
      <c r="R281" s="2"/>
      <c r="AH281" s="1"/>
    </row>
    <row r="282" spans="2:34">
      <c r="B282" s="2"/>
      <c r="C282" s="2"/>
      <c r="R282" s="2"/>
      <c r="AH282" s="1"/>
    </row>
    <row r="283" spans="2:34">
      <c r="B283" s="2"/>
      <c r="C283" s="2"/>
      <c r="R283" s="2"/>
      <c r="AH283" s="1"/>
    </row>
    <row r="284" spans="2:34">
      <c r="B284" s="2"/>
      <c r="C284" s="2"/>
      <c r="R284" s="2"/>
      <c r="AH284" s="1"/>
    </row>
    <row r="285" spans="2:34">
      <c r="B285" s="2"/>
      <c r="C285" s="2"/>
      <c r="R285" s="2"/>
      <c r="AH285" s="1"/>
    </row>
    <row r="286" spans="2:34">
      <c r="B286" s="2"/>
      <c r="C286" s="2"/>
      <c r="R286" s="2"/>
      <c r="AH286" s="1"/>
    </row>
    <row r="287" spans="2:34">
      <c r="B287" s="2"/>
      <c r="C287" s="2"/>
      <c r="R287" s="2"/>
      <c r="AH287" s="1"/>
    </row>
    <row r="288" spans="2:34">
      <c r="B288" s="2"/>
      <c r="C288" s="2"/>
      <c r="R288" s="2"/>
      <c r="AH288" s="1"/>
    </row>
    <row r="289" spans="2:34">
      <c r="B289" s="2"/>
      <c r="C289" s="2"/>
      <c r="R289" s="2"/>
      <c r="AH289" s="1"/>
    </row>
    <row r="290" spans="2:34">
      <c r="B290" s="20"/>
      <c r="C290" s="20"/>
      <c r="R290" s="2"/>
      <c r="AH290" s="1"/>
    </row>
    <row r="291" spans="2:34">
      <c r="R291" s="2"/>
      <c r="AH291" s="1"/>
    </row>
    <row r="292" spans="2:34">
      <c r="R292" s="2"/>
      <c r="AH292" s="1"/>
    </row>
    <row r="293" spans="2:34">
      <c r="R293" s="2"/>
      <c r="AH293" s="1"/>
    </row>
    <row r="294" spans="2:34">
      <c r="R294" s="2"/>
      <c r="AH294" s="1"/>
    </row>
    <row r="295" spans="2:34">
      <c r="R295" s="2"/>
      <c r="AH295" s="1"/>
    </row>
    <row r="296" spans="2:34">
      <c r="R296" s="2"/>
      <c r="AH296" s="1"/>
    </row>
    <row r="297" spans="2:34">
      <c r="R297" s="2"/>
      <c r="AH297" s="1"/>
    </row>
    <row r="298" spans="2:34">
      <c r="R298" s="2"/>
      <c r="AH298" s="1"/>
    </row>
    <row r="299" spans="2:34">
      <c r="R299" s="2"/>
      <c r="AH299" s="1"/>
    </row>
    <row r="300" spans="2:34">
      <c r="R300" s="2"/>
      <c r="AH300" s="1"/>
    </row>
    <row r="301" spans="2:34">
      <c r="R301" s="2"/>
      <c r="AH301" s="1"/>
    </row>
    <row r="302" spans="2:34">
      <c r="R302" s="2"/>
      <c r="AH302" s="1"/>
    </row>
    <row r="303" spans="2:34">
      <c r="R303" s="2"/>
      <c r="AH303" s="1"/>
    </row>
    <row r="304" spans="2:34">
      <c r="R304" s="2"/>
      <c r="AH304" s="1"/>
    </row>
    <row r="305" spans="18:34">
      <c r="R305" s="2"/>
      <c r="AH305" s="1"/>
    </row>
    <row r="306" spans="18:34">
      <c r="R306" s="2"/>
      <c r="AH306" s="1"/>
    </row>
    <row r="307" spans="18:34">
      <c r="R307" s="2"/>
      <c r="AH307" s="1"/>
    </row>
    <row r="308" spans="18:34">
      <c r="R308" s="2"/>
      <c r="AH308" s="1"/>
    </row>
    <row r="309" spans="18:34">
      <c r="R309" s="2"/>
      <c r="AH309" s="1"/>
    </row>
    <row r="310" spans="18:34">
      <c r="R310" s="2"/>
      <c r="AH310" s="1"/>
    </row>
    <row r="311" spans="18:34">
      <c r="R311" s="2"/>
      <c r="AH311" s="1"/>
    </row>
    <row r="312" spans="18:34">
      <c r="R312" s="2"/>
      <c r="AH312" s="1"/>
    </row>
    <row r="313" spans="18:34">
      <c r="R313" s="2"/>
      <c r="AH313" s="1"/>
    </row>
    <row r="314" spans="18:34">
      <c r="R314" s="2"/>
      <c r="AH314" s="1"/>
    </row>
    <row r="315" spans="18:34">
      <c r="R315" s="2"/>
      <c r="AH315" s="1"/>
    </row>
    <row r="316" spans="18:34">
      <c r="R316" s="2"/>
      <c r="AH316" s="1"/>
    </row>
    <row r="317" spans="18:34">
      <c r="R317" s="2"/>
      <c r="AH317" s="1"/>
    </row>
    <row r="318" spans="18:34">
      <c r="R318" s="2"/>
      <c r="AH318" s="1"/>
    </row>
    <row r="319" spans="18:34">
      <c r="R319" s="2"/>
      <c r="AH319" s="1"/>
    </row>
    <row r="320" spans="18:34">
      <c r="R320" s="2"/>
      <c r="AH320" s="1"/>
    </row>
    <row r="321" spans="18:34">
      <c r="R321" s="2"/>
      <c r="AH321" s="1"/>
    </row>
    <row r="322" spans="18:34">
      <c r="R322" s="2"/>
      <c r="AH322" s="1"/>
    </row>
  </sheetData>
  <autoFilter ref="A2:AH216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B2:E217"/>
  <sheetViews>
    <sheetView workbookViewId="0">
      <selection activeCell="C186" sqref="C186"/>
    </sheetView>
  </sheetViews>
  <sheetFormatPr baseColWidth="10" defaultRowHeight="15"/>
  <cols>
    <col min="1" max="1" width="7" customWidth="1"/>
    <col min="2" max="2" width="47.85546875" customWidth="1"/>
    <col min="3" max="3" width="16.28515625" customWidth="1"/>
    <col min="5" max="5" width="15.28515625" bestFit="1" customWidth="1"/>
  </cols>
  <sheetData>
    <row r="2" spans="2:3" ht="15.75">
      <c r="B2" s="55" t="s">
        <v>492</v>
      </c>
    </row>
    <row r="3" spans="2:3" ht="18.75">
      <c r="B3" s="40" t="s">
        <v>7</v>
      </c>
      <c r="C3" s="33" t="s">
        <v>9</v>
      </c>
    </row>
    <row r="4" spans="2:3" ht="18.95" customHeight="1">
      <c r="B4" s="62" t="str">
        <f>Diario!B3</f>
        <v>AIDA DE LA CONCEPCION ARAUZ MORA</v>
      </c>
      <c r="C4" s="54">
        <f>VLOOKUP(B4,Diario!B3:AH148,33,0)</f>
        <v>7597.03</v>
      </c>
    </row>
    <row r="5" spans="2:3" ht="18.95" customHeight="1">
      <c r="B5" s="62" t="str">
        <f>Diario!B4</f>
        <v>ALEYDA MARGARITA OLIVAS CANO</v>
      </c>
      <c r="C5" s="54">
        <f>VLOOKUP(B5,Diario!B4:AH174,33,0)</f>
        <v>342255.60000000003</v>
      </c>
    </row>
    <row r="6" spans="2:3" ht="18.95" customHeight="1">
      <c r="B6" s="62" t="str">
        <f>Diario!B5</f>
        <v>ALIEYKA  SOZA GUERRERO</v>
      </c>
      <c r="C6" s="54">
        <f>VLOOKUP(B6,Diario!B5:AH175,33,0)</f>
        <v>488926.95000000007</v>
      </c>
    </row>
    <row r="7" spans="2:3" ht="18.95" customHeight="1">
      <c r="B7" s="62" t="str">
        <f>Diario!B6</f>
        <v>ANA PATRICIA MERCADO</v>
      </c>
      <c r="C7" s="54">
        <f>VLOOKUP(B7,Diario!B6:AH176,33,0)</f>
        <v>0</v>
      </c>
    </row>
    <row r="8" spans="2:3" ht="18.95" customHeight="1">
      <c r="B8" s="62" t="str">
        <f>Diario!B7</f>
        <v>ANGELA PAOLA URBINA DONIS</v>
      </c>
      <c r="C8" s="54">
        <f>VLOOKUP(B8,Diario!B7:AH213,33,0)</f>
        <v>0</v>
      </c>
    </row>
    <row r="9" spans="2:3" ht="18.95" customHeight="1">
      <c r="B9" s="62" t="str">
        <f>Diario!B8</f>
        <v>ANGELICA MARIA  POVEDA NOGUERA</v>
      </c>
      <c r="C9" s="54">
        <f>VLOOKUP(B9,Diario!B8:AH214,33,0)</f>
        <v>44862.46</v>
      </c>
    </row>
    <row r="10" spans="2:3" ht="18.95" customHeight="1">
      <c r="B10" s="62" t="str">
        <f>Diario!B9</f>
        <v>ARACELLY DE LOS ANGELES BARRIENTOS HERNANDEZ</v>
      </c>
      <c r="C10" s="54">
        <f>VLOOKUP(B10,Diario!B9:AH215,33,0)</f>
        <v>498057.13</v>
      </c>
    </row>
    <row r="11" spans="2:3" ht="18.95" customHeight="1">
      <c r="B11" s="62" t="str">
        <f>Diario!B10</f>
        <v>ASHLEY JULISSA AGUIRRE MARTINEZ</v>
      </c>
      <c r="C11" s="54">
        <f>VLOOKUP(B11,Diario!B10:AH216,33,0)</f>
        <v>3993.01</v>
      </c>
    </row>
    <row r="12" spans="2:3" ht="18.95" customHeight="1">
      <c r="B12" s="62" t="str">
        <f>Diario!B11</f>
        <v>BARBARA IVONNE MORENO LARA</v>
      </c>
      <c r="C12" s="54">
        <f>VLOOKUP(B12,Diario!B11:AH217,33,0)</f>
        <v>384976.1</v>
      </c>
    </row>
    <row r="13" spans="2:3" ht="18.95" customHeight="1">
      <c r="B13" s="62" t="str">
        <f>Diario!B12</f>
        <v>BLANCA DOLORES ARRIETA GUTIERREZ</v>
      </c>
      <c r="C13" s="54">
        <f>VLOOKUP(B13,Diario!B12:AH218,33,0)</f>
        <v>501930.44999999995</v>
      </c>
    </row>
    <row r="14" spans="2:3" ht="18.95" customHeight="1">
      <c r="B14" s="62" t="str">
        <f>Diario!B13</f>
        <v>BRENDA MARIA MARTINEZ MANZANAREZ</v>
      </c>
      <c r="C14" s="54">
        <f>VLOOKUP(B14,Diario!B13:AH219,33,0)</f>
        <v>191033.60000000006</v>
      </c>
    </row>
    <row r="15" spans="2:3" ht="18.95" customHeight="1">
      <c r="B15" s="62" t="str">
        <f>Diario!B14</f>
        <v>CARMEN DEL SOCORRO MADRIGAL CALERO</v>
      </c>
      <c r="C15" s="54">
        <f>VLOOKUP(B15,Diario!B14:AH220,33,0)</f>
        <v>355751.4</v>
      </c>
    </row>
    <row r="16" spans="2:3" ht="18.95" customHeight="1">
      <c r="B16" s="62" t="str">
        <f>Diario!B15</f>
        <v>CAROLINA BORGE ARAICA</v>
      </c>
      <c r="C16" s="54">
        <f>VLOOKUP(B16,Diario!B15:AH221,33,0)</f>
        <v>802024.31</v>
      </c>
    </row>
    <row r="17" spans="2:5" ht="18.95" customHeight="1">
      <c r="B17" s="62" t="str">
        <f>Diario!B16</f>
        <v>CINDY VERONICA GONZALEZ LACAYO</v>
      </c>
      <c r="C17" s="54">
        <f>VLOOKUP(B17,Diario!B16:AH222,33,0)</f>
        <v>0</v>
      </c>
    </row>
    <row r="18" spans="2:5" ht="18.95" customHeight="1">
      <c r="B18" s="62" t="str">
        <f>Diario!B17</f>
        <v>CLAUDIA PATRICIA HERNANDEZ MARTINEZ</v>
      </c>
      <c r="C18" s="54">
        <f>VLOOKUP(B18,Diario!B17:AH223,33,0)</f>
        <v>956138.55999999982</v>
      </c>
      <c r="E18" s="72"/>
    </row>
    <row r="19" spans="2:5" ht="18.95" customHeight="1">
      <c r="B19" s="62" t="str">
        <f>Diario!B18</f>
        <v>CRISTIAN GUADALUPE PEINADO CERNA</v>
      </c>
      <c r="C19" s="54">
        <f>VLOOKUP(B19,Diario!B18:AH224,33,0)</f>
        <v>246243.41999999998</v>
      </c>
    </row>
    <row r="20" spans="2:5" ht="18.95" customHeight="1">
      <c r="B20" s="62" t="str">
        <f>Diario!B19</f>
        <v>DARYL DEL CARMEN  MONTIEL LOPEZ</v>
      </c>
      <c r="C20" s="54">
        <f>VLOOKUP(B20,Diario!B19:AH225,33,0)</f>
        <v>0</v>
      </c>
    </row>
    <row r="21" spans="2:5" ht="18.95" customHeight="1">
      <c r="B21" s="62" t="str">
        <f>Diario!B20</f>
        <v>DIANA GISELL ROSALES RUIZ</v>
      </c>
      <c r="C21" s="54">
        <f>VLOOKUP(B21,Diario!B20:AH226,33,0)</f>
        <v>273361.63999999996</v>
      </c>
    </row>
    <row r="22" spans="2:5" ht="18.95" customHeight="1">
      <c r="B22" s="62" t="str">
        <f>Diario!B21</f>
        <v>DIANA MICHELL CENTENO</v>
      </c>
      <c r="C22" s="54">
        <f>VLOOKUP(B22,Diario!B21:AH227,33,0)</f>
        <v>0</v>
      </c>
    </row>
    <row r="23" spans="2:5" ht="18.95" customHeight="1">
      <c r="B23" s="62" t="str">
        <f>Diario!B22</f>
        <v>EDWIN ANTONIO SILVA JUAREZ</v>
      </c>
      <c r="C23" s="54">
        <f>VLOOKUP(B23,Diario!B22:AH228,33,0)</f>
        <v>19554.97</v>
      </c>
    </row>
    <row r="24" spans="2:5" ht="18.95" customHeight="1">
      <c r="B24" s="62" t="str">
        <f>Diario!B23</f>
        <v>ELIAZAR  ELIAS TORREZ GAITAN</v>
      </c>
      <c r="C24" s="54">
        <f>VLOOKUP(B24,Diario!B23:AH229,33,0)</f>
        <v>0</v>
      </c>
    </row>
    <row r="25" spans="2:5" ht="18.95" customHeight="1">
      <c r="B25" s="62" t="str">
        <f>Diario!B24</f>
        <v>ELIESER FERMIN ZEA SANDOVAL</v>
      </c>
      <c r="C25" s="54">
        <f>VLOOKUP(B25,Diario!B24:AH230,33,0)</f>
        <v>366124.52999999991</v>
      </c>
    </row>
    <row r="26" spans="2:5" ht="18.95" customHeight="1">
      <c r="B26" s="62" t="str">
        <f>Diario!B25</f>
        <v>ELVIS JOSE HERNANDEZ ESPINOZA</v>
      </c>
      <c r="C26" s="54">
        <f>VLOOKUP(B26,Diario!B25:AH231,33,0)</f>
        <v>6687.42</v>
      </c>
    </row>
    <row r="27" spans="2:5" ht="18.95" customHeight="1">
      <c r="B27" s="62" t="str">
        <f>Diario!B26</f>
        <v>ERICKA DEL SOCORRO SELVA PARRALES</v>
      </c>
      <c r="C27" s="54">
        <f>VLOOKUP(B27,Diario!B26:AH232,33,0)</f>
        <v>298960.59000000008</v>
      </c>
    </row>
    <row r="28" spans="2:5" ht="18.95" customHeight="1">
      <c r="B28" s="62" t="str">
        <f>Diario!B27</f>
        <v>Erika Ana Salmeron Flores</v>
      </c>
      <c r="C28" s="54">
        <f>VLOOKUP(B28,Diario!B27:AH233,33,0)</f>
        <v>114783.48999999999</v>
      </c>
    </row>
    <row r="29" spans="2:5" ht="18.95" customHeight="1">
      <c r="B29" s="62" t="str">
        <f>Diario!B28</f>
        <v>ERLINDA DEL SOCORRO GARCIA ROMERO</v>
      </c>
      <c r="C29" s="54">
        <f>VLOOKUP(B29,Diario!B28:AH234,33,0)</f>
        <v>653298.25999999989</v>
      </c>
    </row>
    <row r="30" spans="2:5" ht="18.95" customHeight="1">
      <c r="B30" s="62" t="str">
        <f>Diario!B29</f>
        <v>ERLING ANTONIO GARCIA  LOPEZ</v>
      </c>
      <c r="C30" s="54">
        <f>VLOOKUP(B30,Diario!B29:AH235,33,0)</f>
        <v>0</v>
      </c>
    </row>
    <row r="31" spans="2:5" ht="18.95" customHeight="1">
      <c r="B31" s="62" t="str">
        <f>Diario!B30</f>
        <v>EYDER JOSE  REYES LOPEZ</v>
      </c>
      <c r="C31" s="54">
        <f>VLOOKUP(B31,Diario!B30:AH236,33,0)</f>
        <v>0</v>
      </c>
    </row>
    <row r="32" spans="2:5" ht="18.95" customHeight="1">
      <c r="B32" s="62" t="str">
        <f>Diario!B31</f>
        <v>FABIOLA GUADALUPE COREA</v>
      </c>
      <c r="C32" s="54">
        <f>VLOOKUP(B32,Diario!B31:AH237,33,0)</f>
        <v>64461.98</v>
      </c>
    </row>
    <row r="33" spans="2:3" ht="18.95" customHeight="1">
      <c r="B33" s="62" t="str">
        <f>Diario!B32</f>
        <v>FATIMA LORENA  GONZALEZ GUTIERREZ</v>
      </c>
      <c r="C33" s="54">
        <f>VLOOKUP(B33,Diario!B32:AH238,33,0)</f>
        <v>1016.4</v>
      </c>
    </row>
    <row r="34" spans="2:3" ht="18.95" customHeight="1">
      <c r="B34" s="62" t="str">
        <f>Diario!B33</f>
        <v>FELIPE  VELASQUEZ TELLEZ</v>
      </c>
      <c r="C34" s="54">
        <f>VLOOKUP(B34,Diario!B33:AH239,33,0)</f>
        <v>366917.89</v>
      </c>
    </row>
    <row r="35" spans="2:3" ht="18.95" customHeight="1">
      <c r="B35" s="62" t="str">
        <f>Diario!B34</f>
        <v>FRANCIS MARIA BERMUDEZ FLETES</v>
      </c>
      <c r="C35" s="54">
        <f>VLOOKUP(B35,Diario!B34:AH240,33,0)</f>
        <v>605574.10000000009</v>
      </c>
    </row>
    <row r="36" spans="2:3" ht="18.95" customHeight="1">
      <c r="B36" s="62" t="str">
        <f>Diario!B35</f>
        <v>FRANCISCO JAVIER OSEJO RODRIGUEZ</v>
      </c>
      <c r="C36" s="54">
        <f>VLOOKUP(B36,Diario!B35:AH241,33,0)</f>
        <v>0</v>
      </c>
    </row>
    <row r="37" spans="2:3" ht="18.95" customHeight="1">
      <c r="B37" s="62" t="str">
        <f>Diario!B36</f>
        <v>FRANKLIN GEYSON GOMEZ SUAZO</v>
      </c>
      <c r="C37" s="54">
        <f>VLOOKUP(B37,Diario!B36:AH242,33,0)</f>
        <v>0</v>
      </c>
    </row>
    <row r="38" spans="2:3" ht="18.95" customHeight="1">
      <c r="B38" s="62" t="str">
        <f>Diario!B37</f>
        <v>GABRIEL ANTONIO MARTINEZ ZUÑIGA</v>
      </c>
      <c r="C38" s="54">
        <f>VLOOKUP(B38,Diario!B37:AH243,33,0)</f>
        <v>0</v>
      </c>
    </row>
    <row r="39" spans="2:3" ht="18.95" customHeight="1">
      <c r="B39" s="62" t="str">
        <f>Diario!B38</f>
        <v>GEOVANY RENE AGUILAR MONTIEL</v>
      </c>
      <c r="C39" s="54">
        <f>VLOOKUP(B39,Diario!B38:AH244,33,0)</f>
        <v>151713.80000000002</v>
      </c>
    </row>
    <row r="40" spans="2:3" ht="18.95" customHeight="1">
      <c r="B40" s="62" t="str">
        <f>Diario!B39</f>
        <v>GLORIA MARIA SANDOVAL MOREIRA</v>
      </c>
      <c r="C40" s="54">
        <f>VLOOKUP(B40,Diario!B39:AH245,33,0)</f>
        <v>47070.94</v>
      </c>
    </row>
    <row r="41" spans="2:3" ht="18.95" customHeight="1">
      <c r="B41" s="62" t="str">
        <f>Diario!B40</f>
        <v>GUADALUPE MUÑOZ MUÑOZ</v>
      </c>
      <c r="C41" s="54">
        <f>VLOOKUP(B41,Diario!B40:AH246,33,0)</f>
        <v>423467.77</v>
      </c>
    </row>
    <row r="42" spans="2:3" ht="18.95" customHeight="1">
      <c r="B42" s="62" t="str">
        <f>Diario!B41</f>
        <v>HAYDEE DEL CARMEN MEJIA MATAMOROS</v>
      </c>
      <c r="C42" s="54">
        <f>VLOOKUP(B42,Diario!B41:AH247,33,0)</f>
        <v>306765.00999999995</v>
      </c>
    </row>
    <row r="43" spans="2:3" ht="18.95" customHeight="1">
      <c r="B43" s="62" t="str">
        <f>Diario!B42</f>
        <v>HELEN MASIEL GARCIA JIRON</v>
      </c>
      <c r="C43" s="54">
        <f>VLOOKUP(B43,Diario!B42:AH248,33,0)</f>
        <v>91957.78</v>
      </c>
    </row>
    <row r="44" spans="2:3" ht="18.95" customHeight="1">
      <c r="B44" s="62" t="str">
        <f>Diario!B43</f>
        <v>ILEANA MARIA  POTOY</v>
      </c>
      <c r="C44" s="54">
        <f>VLOOKUP(B44,Diario!B43:AH249,33,0)</f>
        <v>441044.70000000007</v>
      </c>
    </row>
    <row r="45" spans="2:3" ht="18.95" customHeight="1">
      <c r="B45" s="62" t="str">
        <f>Diario!B44</f>
        <v>INGRID DEL CARMEN  TAPIA MARTINEZ</v>
      </c>
      <c r="C45" s="54">
        <f>VLOOKUP(B45,Diario!B44:AH250,33,0)</f>
        <v>384557.67999999993</v>
      </c>
    </row>
    <row r="46" spans="2:3" ht="18.95" customHeight="1">
      <c r="B46" s="62" t="str">
        <f>Diario!B45</f>
        <v>ISAYANA IVETT HERNANDEZ URBINA</v>
      </c>
      <c r="C46" s="54">
        <f>VLOOKUP(B46,Diario!B45:AH251,33,0)</f>
        <v>0</v>
      </c>
    </row>
    <row r="47" spans="2:3" ht="18.95" customHeight="1">
      <c r="B47" s="62" t="str">
        <f>Diario!B46</f>
        <v>JACQUELINE DEL SOCORRO MAXON TELLEZ</v>
      </c>
      <c r="C47" s="54">
        <f>VLOOKUP(B47,Diario!B46:AH252,33,0)</f>
        <v>68112.800000000003</v>
      </c>
    </row>
    <row r="48" spans="2:3" ht="18.95" customHeight="1">
      <c r="B48" s="62" t="str">
        <f>Diario!B47</f>
        <v>JAIME JOSE MORALES LOPEZ</v>
      </c>
      <c r="C48" s="54">
        <f>VLOOKUP(B48,Diario!B47:AH253,33,0)</f>
        <v>0</v>
      </c>
    </row>
    <row r="49" spans="2:3" ht="18.95" customHeight="1">
      <c r="B49" s="62" t="str">
        <f>Diario!B48</f>
        <v>JANINA DEL CARMEN  POTOY</v>
      </c>
      <c r="C49" s="54">
        <f>VLOOKUP(B49,Diario!B48:AH255,33,0)</f>
        <v>467952.11</v>
      </c>
    </row>
    <row r="50" spans="2:3" ht="18.95" customHeight="1">
      <c r="B50" s="62" t="str">
        <f>Diario!B49</f>
        <v>JASON ENRIQUEZ CASTILLO DIAZ</v>
      </c>
      <c r="C50" s="54">
        <f>VLOOKUP(B50,Diario!B49:AH256,33,0)</f>
        <v>276858.15000000008</v>
      </c>
    </row>
    <row r="51" spans="2:3" ht="18.95" customHeight="1">
      <c r="B51" s="62" t="str">
        <f>Diario!B50</f>
        <v>JAVIER ANTONIO CRUZ HIDALGO</v>
      </c>
      <c r="C51" s="54">
        <f>VLOOKUP(B51,Diario!B50:AH257,33,0)</f>
        <v>89013.91</v>
      </c>
    </row>
    <row r="52" spans="2:3" ht="18.95" customHeight="1">
      <c r="B52" s="62" t="str">
        <f>Diario!B51</f>
        <v>JEAQUELINA DEL SOCORRO SALINAS MARTINEZ</v>
      </c>
      <c r="C52" s="54">
        <f>VLOOKUP(B52,Diario!B51:AH258,33,0)</f>
        <v>0</v>
      </c>
    </row>
    <row r="53" spans="2:3" ht="18.95" customHeight="1">
      <c r="B53" s="62" t="str">
        <f>Diario!B52</f>
        <v>JEFREY ANTONIO GÓMEZ RODRÍGUEZ</v>
      </c>
      <c r="C53" s="54">
        <f>VLOOKUP(B53,Diario!B52:AH259,33,0)</f>
        <v>0</v>
      </c>
    </row>
    <row r="54" spans="2:3" ht="18.95" customHeight="1">
      <c r="B54" s="62" t="str">
        <f>Diario!B53</f>
        <v>JENIFFER  GUEVARA HERNANDEZ</v>
      </c>
      <c r="C54" s="54">
        <f>VLOOKUP(B54,Diario!B53:AH260,33,0)</f>
        <v>303074.84999999992</v>
      </c>
    </row>
    <row r="55" spans="2:3" ht="18.95" customHeight="1">
      <c r="B55" s="62" t="str">
        <f>Diario!B54</f>
        <v>JENNY KARINA ORTIZ SANDOVAL</v>
      </c>
      <c r="C55" s="54">
        <f>VLOOKUP(B55,Diario!B54:AH261,33,0)</f>
        <v>0</v>
      </c>
    </row>
    <row r="56" spans="2:3" ht="18.95" customHeight="1">
      <c r="B56" s="62" t="str">
        <f>Diario!B55</f>
        <v>JERSON JOEL GARCIA GALAN</v>
      </c>
      <c r="C56" s="54">
        <f>VLOOKUP(B56,Diario!B55:AH262,33,0)</f>
        <v>326304.04000000004</v>
      </c>
    </row>
    <row r="57" spans="2:3" ht="18.95" customHeight="1">
      <c r="B57" s="62" t="str">
        <f>Diario!B56</f>
        <v>JESSENIA MARIA  CRUZ LEZAMA</v>
      </c>
      <c r="C57" s="54">
        <f>VLOOKUP(B57,Diario!B56:AH263,33,0)</f>
        <v>534571.64</v>
      </c>
    </row>
    <row r="58" spans="2:3" ht="18.95" customHeight="1">
      <c r="B58" s="62" t="str">
        <f>Diario!B57</f>
        <v>JESSICA ALEJANDRA GUADAMUZ GARCIA</v>
      </c>
      <c r="C58" s="54">
        <f>VLOOKUP(B58,Diario!B57:AH264,33,0)</f>
        <v>0</v>
      </c>
    </row>
    <row r="59" spans="2:3" ht="18.95" customHeight="1">
      <c r="B59" s="62" t="str">
        <f>Diario!B58</f>
        <v>JESSICA CAROLINA PICADO JIMENEZ</v>
      </c>
      <c r="C59" s="54">
        <f>VLOOKUP(B59,Diario!B58:AH265,33,0)</f>
        <v>0</v>
      </c>
    </row>
    <row r="60" spans="2:3" ht="18.95" customHeight="1">
      <c r="B60" s="62" t="str">
        <f>Diario!B59</f>
        <v>JOHANNA LISETTE SAAVEDRA CAJINA</v>
      </c>
      <c r="C60" s="54">
        <f>VLOOKUP(B60,Diario!B59:AH266,33,0)</f>
        <v>149083.76</v>
      </c>
    </row>
    <row r="61" spans="2:3" ht="18.95" customHeight="1">
      <c r="B61" s="62" t="str">
        <f>Diario!B60</f>
        <v>JORGE LUIS  MERLO BLANCO</v>
      </c>
      <c r="C61" s="54">
        <f>VLOOKUP(B61,Diario!B60:AH267,33,0)</f>
        <v>251319.94000000006</v>
      </c>
    </row>
    <row r="62" spans="2:3" ht="18.95" customHeight="1">
      <c r="B62" s="62" t="str">
        <f>Diario!B61</f>
        <v>JOSE DANIEL MEZA GARCIA</v>
      </c>
      <c r="C62" s="54">
        <f>VLOOKUP(B62,Diario!B61:AH268,33,0)</f>
        <v>0</v>
      </c>
    </row>
    <row r="63" spans="2:3" ht="18.95" customHeight="1">
      <c r="B63" s="62" t="str">
        <f>Diario!B62</f>
        <v>JOSE MARTIN PORRAS TELLEZ</v>
      </c>
      <c r="C63" s="54">
        <f>VLOOKUP(B63,Diario!B62:AH269,33,0)</f>
        <v>0</v>
      </c>
    </row>
    <row r="64" spans="2:3" ht="18.95" customHeight="1">
      <c r="B64" s="62" t="str">
        <f>Diario!B63</f>
        <v>JOSE RAMON MARQUEZ GOMEZ</v>
      </c>
      <c r="C64" s="54">
        <f>VLOOKUP(B64,Diario!B63:AH270,33,0)</f>
        <v>0</v>
      </c>
    </row>
    <row r="65" spans="2:3" ht="18.95" customHeight="1">
      <c r="B65" s="62" t="str">
        <f>Diario!B64</f>
        <v>JOSEFA DEL CARMEN  CONRADO ROJAS</v>
      </c>
      <c r="C65" s="54">
        <f>VLOOKUP(B65,Diario!B64:AH271,33,0)</f>
        <v>7988.7499999999991</v>
      </c>
    </row>
    <row r="66" spans="2:3" ht="18.95" customHeight="1">
      <c r="B66" s="62" t="str">
        <f>Diario!B65</f>
        <v>JUAN JOSE ZELAYA ESPINAL</v>
      </c>
      <c r="C66" s="54">
        <f>VLOOKUP(B66,Diario!B65:AH273,33,0)</f>
        <v>484789.38</v>
      </c>
    </row>
    <row r="67" spans="2:3" ht="18.95" customHeight="1">
      <c r="B67" s="62" t="str">
        <f>Diario!B66</f>
        <v>JULIANA DE LA PAZ GARCIA BERMUDEZ</v>
      </c>
      <c r="C67" s="54">
        <f>VLOOKUP(B67,Diario!B66:AH274,33,0)</f>
        <v>0</v>
      </c>
    </row>
    <row r="68" spans="2:3" ht="18.95" customHeight="1">
      <c r="B68" s="62" t="str">
        <f>Diario!B67</f>
        <v>JUNIOR ALEXANDER GONZALEZ MONZON</v>
      </c>
      <c r="C68" s="54">
        <f>VLOOKUP(B68,Diario!B67:AH275,33,0)</f>
        <v>0</v>
      </c>
    </row>
    <row r="69" spans="2:3" ht="18.95" customHeight="1">
      <c r="B69" s="62" t="str">
        <f>Diario!B68</f>
        <v>KAREN ROMERO</v>
      </c>
      <c r="C69" s="54">
        <f>VLOOKUP(B69,Diario!B68:AH276,33,0)</f>
        <v>578994.64999999991</v>
      </c>
    </row>
    <row r="70" spans="2:3" ht="18.95" customHeight="1">
      <c r="B70" s="62" t="str">
        <f>Diario!B69</f>
        <v>KARIN TATIANA SALGADO</v>
      </c>
      <c r="C70" s="54">
        <f>VLOOKUP(B70,Diario!B69:AH277,33,0)</f>
        <v>196221.33000000002</v>
      </c>
    </row>
    <row r="71" spans="2:3" ht="18.95" customHeight="1">
      <c r="B71" s="62" t="str">
        <f>Diario!B70</f>
        <v>KARLA VALESKA VALDIVIA ROCHA</v>
      </c>
      <c r="C71" s="54">
        <f>VLOOKUP(B71,Diario!B70:AH279,33,0)</f>
        <v>587951.98</v>
      </c>
    </row>
    <row r="72" spans="2:3" ht="18.95" customHeight="1">
      <c r="B72" s="62" t="str">
        <f>Diario!B71</f>
        <v xml:space="preserve">KARLA VANESSA  LOPEZ </v>
      </c>
      <c r="C72" s="54">
        <f>VLOOKUP(B72,Diario!B71:AH280,33,0)</f>
        <v>211546.43</v>
      </c>
    </row>
    <row r="73" spans="2:3" ht="18.95" customHeight="1">
      <c r="B73" s="62" t="str">
        <f>Diario!B72</f>
        <v>LEONEL ANTONIO SALAZAR PASTRANA</v>
      </c>
      <c r="C73" s="54">
        <f>VLOOKUP(B73,Diario!B72:AH281,33,0)</f>
        <v>674202.57000000007</v>
      </c>
    </row>
    <row r="74" spans="2:3" ht="18.95" customHeight="1">
      <c r="B74" s="62" t="str">
        <f>Diario!B73</f>
        <v>LEYLA MARIA  MOLINA RODRIGUEZ</v>
      </c>
      <c r="C74" s="54">
        <f>VLOOKUP(B74,Diario!B73:AH282,33,0)</f>
        <v>311076.86</v>
      </c>
    </row>
    <row r="75" spans="2:3" ht="18.95" customHeight="1">
      <c r="B75" s="62" t="str">
        <f>Diario!B74</f>
        <v>LOYDA INGRID CUADRA SALGADO</v>
      </c>
      <c r="C75" s="54">
        <f>VLOOKUP(B75,Diario!B74:AH283,33,0)</f>
        <v>229420.99999999997</v>
      </c>
    </row>
    <row r="76" spans="2:3" ht="18.95" customHeight="1">
      <c r="B76" s="62" t="str">
        <f>Diario!B75</f>
        <v>LUCIA DEL CARMEN  PARAJON GALO</v>
      </c>
      <c r="C76" s="54">
        <f>VLOOKUP(B76,Diario!B75:AH284,33,0)</f>
        <v>84719.96</v>
      </c>
    </row>
    <row r="77" spans="2:3" ht="18.95" customHeight="1">
      <c r="B77" s="62" t="str">
        <f>Diario!B76</f>
        <v>LUIS ALBERTO PRADO PEREZ</v>
      </c>
      <c r="C77" s="54">
        <f>VLOOKUP(B77,Diario!B76:AH285,33,0)</f>
        <v>551266.57999999996</v>
      </c>
    </row>
    <row r="78" spans="2:3" ht="18.95" customHeight="1">
      <c r="B78" s="62" t="str">
        <f>Diario!B77</f>
        <v>LUIS EMILIO ARROLIGA MEMBREÑO</v>
      </c>
      <c r="C78" s="54">
        <f>VLOOKUP(B78,Diario!B77:AH286,33,0)</f>
        <v>0</v>
      </c>
    </row>
    <row r="79" spans="2:3" ht="18.95" customHeight="1">
      <c r="B79" s="62" t="str">
        <f>Diario!B78</f>
        <v xml:space="preserve">LUIS ULISES LUNA LOPEZ </v>
      </c>
      <c r="C79" s="54">
        <f>VLOOKUP(B79,Diario!B78:AH287,33,0)</f>
        <v>69716.179999999993</v>
      </c>
    </row>
    <row r="80" spans="2:3" ht="18.95" customHeight="1">
      <c r="B80" s="62" t="str">
        <f>Diario!B79</f>
        <v>LUISA EMILIA MARIN RIVAS</v>
      </c>
      <c r="C80" s="54">
        <f>VLOOKUP(B80,Diario!B79:AH288,33,0)</f>
        <v>178037.97999999998</v>
      </c>
    </row>
    <row r="81" spans="2:3" ht="18.95" customHeight="1">
      <c r="B81" s="62" t="str">
        <f>Diario!B80</f>
        <v>MABEL IDANIA SOTELO GONZALEZ</v>
      </c>
      <c r="C81" s="54">
        <f>VLOOKUP(B81,Diario!B80:AH289,33,0)</f>
        <v>414152.75000000006</v>
      </c>
    </row>
    <row r="82" spans="2:3" ht="18.95" customHeight="1">
      <c r="B82" s="62" t="str">
        <f>Diario!B81</f>
        <v>MADALY DL SOCORRO VASQUEZ MOLINA</v>
      </c>
      <c r="C82" s="54">
        <f>VLOOKUP(B82,Diario!B81:AH290,33,0)</f>
        <v>0</v>
      </c>
    </row>
    <row r="83" spans="2:3" ht="18.95" customHeight="1">
      <c r="B83" s="62" t="str">
        <f>Diario!B82</f>
        <v>MARCELA  DE LOS ANGELES HERNANDEZ BONILLA</v>
      </c>
      <c r="C83" s="54">
        <f>VLOOKUP(B83,Diario!B82:AH291,33,0)</f>
        <v>35899.54</v>
      </c>
    </row>
    <row r="84" spans="2:3" ht="18.95" customHeight="1">
      <c r="B84" s="62" t="str">
        <f>Diario!B83</f>
        <v>MARGIN MASSIEL LOPEZ MOYA</v>
      </c>
      <c r="C84" s="54">
        <f>VLOOKUP(B84,Diario!B83:AH292,33,0)</f>
        <v>0</v>
      </c>
    </row>
    <row r="85" spans="2:3" ht="18.95" customHeight="1">
      <c r="B85" s="62" t="str">
        <f>Diario!B84</f>
        <v>MARIA DEL CARMEN MEDRANO GODOY</v>
      </c>
      <c r="C85" s="54">
        <f>VLOOKUP(B85,Diario!B84:AH293,33,0)</f>
        <v>421362.91</v>
      </c>
    </row>
    <row r="86" spans="2:3" ht="18.95" customHeight="1">
      <c r="B86" s="62" t="str">
        <f>Diario!B85</f>
        <v>MARIA GUADALUPE HERNANDEZ</v>
      </c>
      <c r="C86" s="54">
        <f>VLOOKUP(B86,Diario!B85:AH294,33,0)</f>
        <v>0</v>
      </c>
    </row>
    <row r="87" spans="2:3" ht="18.95" customHeight="1">
      <c r="B87" s="62" t="str">
        <f>Diario!B86</f>
        <v>MARIA JOSE CASTILLO BRAVO</v>
      </c>
      <c r="C87" s="54">
        <f>VLOOKUP(B87,Diario!B86:AH295,33,0)</f>
        <v>352084.92000000004</v>
      </c>
    </row>
    <row r="88" spans="2:3" ht="18.95" customHeight="1">
      <c r="B88" s="62" t="str">
        <f>Diario!B87</f>
        <v>MARIBEL DEL SOCORRO GUTIERREZ ALTAMIRANO</v>
      </c>
      <c r="C88" s="54">
        <f>VLOOKUP(B88,Diario!B87:AH296,33,0)</f>
        <v>622163.92999999993</v>
      </c>
    </row>
    <row r="89" spans="2:3" ht="18.95" customHeight="1">
      <c r="B89" s="62" t="str">
        <f>Diario!B88</f>
        <v>MARIELA  LOPEZ</v>
      </c>
      <c r="C89" s="54">
        <f>VLOOKUP(B89,Diario!B88:AH297,33,0)</f>
        <v>0</v>
      </c>
    </row>
    <row r="90" spans="2:3" ht="18.95" customHeight="1">
      <c r="B90" s="62" t="str">
        <f>Diario!B89</f>
        <v>MARIO ALONSO ROMERO ROJAS</v>
      </c>
      <c r="C90" s="54">
        <f>VLOOKUP(B90,Diario!B89:AH298,33,0)</f>
        <v>0</v>
      </c>
    </row>
    <row r="91" spans="2:3" ht="18.95" customHeight="1">
      <c r="B91" s="62" t="str">
        <f>Diario!B90</f>
        <v>MARISOL  CHAVARRIA CENTENO</v>
      </c>
      <c r="C91" s="54">
        <f>VLOOKUP(B91,Diario!B90:AH299,33,0)</f>
        <v>224279.05000000002</v>
      </c>
    </row>
    <row r="92" spans="2:3" ht="18.95" customHeight="1">
      <c r="B92" s="62" t="str">
        <f>Diario!B91</f>
        <v>MARISOL DE LOS ANGELES CASTRO MAIRENA</v>
      </c>
      <c r="C92" s="54">
        <f>VLOOKUP(B92,Diario!B91:AH300,33,0)</f>
        <v>736681.07000000018</v>
      </c>
    </row>
    <row r="93" spans="2:3" ht="18.95" customHeight="1">
      <c r="B93" s="62" t="str">
        <f>Diario!B92</f>
        <v>MARJORIE SUYEN PRAVIA</v>
      </c>
      <c r="C93" s="54">
        <f>VLOOKUP(B93,Diario!B92:AH301,33,0)</f>
        <v>311995.58</v>
      </c>
    </row>
    <row r="94" spans="2:3">
      <c r="B94" s="62" t="str">
        <f>Diario!B93</f>
        <v>MARVIN ALBERTO GARCIA ORTIZ</v>
      </c>
      <c r="C94" s="54">
        <f>VLOOKUP(B94,Diario!B93:AH302,33,0)</f>
        <v>415900.39999999997</v>
      </c>
    </row>
    <row r="95" spans="2:3">
      <c r="B95" s="62" t="str">
        <f>Diario!B94</f>
        <v>MARVIN JANIEL SABALLOS OBANDO</v>
      </c>
      <c r="C95" s="54">
        <f>VLOOKUP(B95,Diario!B94:AH304,33,0)</f>
        <v>509566.64000000013</v>
      </c>
    </row>
    <row r="96" spans="2:3">
      <c r="B96" s="62" t="str">
        <f>Diario!B95</f>
        <v>MAURICIO JOSE  ESPINOZA GARAY</v>
      </c>
      <c r="C96" s="54">
        <f>VLOOKUP(B96,Diario!B95:AH305,33,0)</f>
        <v>861133.52000000014</v>
      </c>
    </row>
    <row r="97" spans="2:3">
      <c r="B97" s="62" t="str">
        <f>Diario!B96</f>
        <v>MAYKELING YUBELKA SALMERON MENDOZA</v>
      </c>
      <c r="C97" s="54">
        <f>VLOOKUP(B97,Diario!B96:AH306,33,0)</f>
        <v>405819.89000000007</v>
      </c>
    </row>
    <row r="98" spans="2:3">
      <c r="B98" s="62" t="str">
        <f>Diario!B97</f>
        <v xml:space="preserve">MELANIA DEL CARMEN CORTEDANO SANCHEZ </v>
      </c>
      <c r="C98" s="54">
        <f>VLOOKUP(B98,Diario!B97:AH307,33,0)</f>
        <v>167458.42000000001</v>
      </c>
    </row>
    <row r="99" spans="2:3">
      <c r="B99" s="62" t="str">
        <f>Diario!B98</f>
        <v>MERILYNG  PEÑA SEQUEIRA</v>
      </c>
      <c r="C99" s="54">
        <f>VLOOKUP(B99,Diario!B98:AH308,33,0)</f>
        <v>0</v>
      </c>
    </row>
    <row r="100" spans="2:3">
      <c r="B100" s="62" t="str">
        <f>Diario!B99</f>
        <v>MEYLIN DEL ROSARIO POTOSME ESPINOZA</v>
      </c>
      <c r="C100" s="54">
        <f>VLOOKUP(B100,Diario!B99:AH309,33,0)</f>
        <v>144439.84000000003</v>
      </c>
    </row>
    <row r="101" spans="2:3">
      <c r="B101" s="62" t="str">
        <f>Diario!B100</f>
        <v>MICHAEL JOSE BOLAÑOS CORTEZ</v>
      </c>
      <c r="C101" s="54">
        <f>VLOOKUP(B101,Diario!B100:AH310,33,0)</f>
        <v>0</v>
      </c>
    </row>
    <row r="102" spans="2:3">
      <c r="B102" s="62" t="str">
        <f>Diario!B101</f>
        <v>MIGDALIA OROZCO</v>
      </c>
      <c r="C102" s="54">
        <f>VLOOKUP(B102,Diario!B101:AH311,33,0)</f>
        <v>369604.91999999987</v>
      </c>
    </row>
    <row r="103" spans="2:3">
      <c r="B103" s="62" t="str">
        <f>Diario!B102</f>
        <v>MIREYA PERALTA TORREZ</v>
      </c>
      <c r="C103" s="54">
        <f>VLOOKUP(B103,Diario!B102:AH312,33,0)</f>
        <v>412005.37999999995</v>
      </c>
    </row>
    <row r="104" spans="2:3">
      <c r="B104" s="62" t="str">
        <f>Diario!B103</f>
        <v>MOISES ABRAHAN HUERTA GARCIA</v>
      </c>
      <c r="C104" s="54">
        <f>VLOOKUP(B104,Diario!B103:AH313,33,0)</f>
        <v>51844.22</v>
      </c>
    </row>
    <row r="105" spans="2:3">
      <c r="B105" s="62" t="str">
        <f>Diario!B104</f>
        <v>MOISES JAVIER MARTINEZ BLANDON</v>
      </c>
      <c r="C105" s="54">
        <f>VLOOKUP(B105,Diario!B104:AH314,33,0)</f>
        <v>232525.14999999997</v>
      </c>
    </row>
    <row r="106" spans="2:3">
      <c r="B106" s="62" t="str">
        <f>Diario!B105</f>
        <v>NADIR JOEL  HENRIQUEZ CASTRO</v>
      </c>
      <c r="C106" s="54">
        <f>VLOOKUP(B106,Diario!B105:AH315,33,0)</f>
        <v>428427.64000000007</v>
      </c>
    </row>
    <row r="107" spans="2:3">
      <c r="B107" s="62" t="str">
        <f>Diario!B106</f>
        <v>NINOSKA REBECA TELLEZ CINCO</v>
      </c>
      <c r="C107" s="54">
        <f>VLOOKUP(B107,Diario!B106:AH316,33,0)</f>
        <v>400889.50999999995</v>
      </c>
    </row>
    <row r="108" spans="2:3">
      <c r="B108" s="62" t="str">
        <f>Diario!B107</f>
        <v>NOREIDA CAROLINA SILVA CANTILLANO</v>
      </c>
      <c r="C108" s="54">
        <f>VLOOKUP(B108,Diario!B107:AH317,33,0)</f>
        <v>199543.73000000004</v>
      </c>
    </row>
    <row r="109" spans="2:3">
      <c r="B109" s="62" t="str">
        <f>Diario!B108</f>
        <v>OLGA MAGDALENA ARANA ZAVALA</v>
      </c>
      <c r="C109" s="54">
        <f>VLOOKUP(B109,Diario!B108:AH318,33,0)</f>
        <v>1039236.08</v>
      </c>
    </row>
    <row r="110" spans="2:3">
      <c r="B110" s="62" t="str">
        <f>Diario!B109</f>
        <v>OSCAR DANILO FAJARDO</v>
      </c>
      <c r="C110" s="54">
        <f>VLOOKUP(B110,Diario!B109:AH319,33,0)</f>
        <v>0</v>
      </c>
    </row>
    <row r="111" spans="2:3">
      <c r="B111" s="62" t="str">
        <f>Diario!B110</f>
        <v>OSCAR EDUARDO GOMEZ SOLORZANO</v>
      </c>
      <c r="C111" s="54">
        <f>VLOOKUP(B111,Diario!B110:AH320,33,0)</f>
        <v>14869.429999999998</v>
      </c>
    </row>
    <row r="112" spans="2:3">
      <c r="B112" s="62" t="str">
        <f>Diario!B111</f>
        <v>PAUL JOSE  MARTINEZ BAQUEDANO</v>
      </c>
      <c r="C112" s="54">
        <f>VLOOKUP(B112,Diario!B111:AH321,33,0)</f>
        <v>0</v>
      </c>
    </row>
    <row r="113" spans="2:5">
      <c r="B113" s="62" t="str">
        <f>Diario!B112</f>
        <v>PEDRO PABLO LEON HURTADO</v>
      </c>
      <c r="C113" s="54">
        <f>VLOOKUP(B113,Diario!B112:AH322,33,0)</f>
        <v>0</v>
      </c>
    </row>
    <row r="114" spans="2:5">
      <c r="B114" s="62" t="str">
        <f>Diario!B113</f>
        <v>PONCIANO ANTONIO AVILES ABURTO</v>
      </c>
      <c r="C114" s="54">
        <f>VLOOKUP(B114,Diario!B113:AH323,33,0)</f>
        <v>495955.80999999994</v>
      </c>
    </row>
    <row r="115" spans="2:5">
      <c r="B115" s="62" t="str">
        <f>Diario!B114</f>
        <v>RAQUEL ABIGAIL MOJICA LOPEZ</v>
      </c>
      <c r="C115" s="54">
        <f>VLOOKUP(B115,Diario!B114:AH324,33,0)</f>
        <v>7307.1799999999994</v>
      </c>
    </row>
    <row r="116" spans="2:5">
      <c r="B116" s="62" t="str">
        <f>Diario!B115</f>
        <v>REYNALDO ALBERTO  SANCHEZ RUGAMA</v>
      </c>
      <c r="C116" s="54">
        <f>VLOOKUP(B116,Diario!B115:AH325,33,0)</f>
        <v>766433.25</v>
      </c>
    </row>
    <row r="117" spans="2:5">
      <c r="B117" s="62" t="str">
        <f>Diario!B116</f>
        <v>RICARDO DOMINGUEZ</v>
      </c>
      <c r="C117" s="54">
        <f>VLOOKUP(B117,Diario!B116:AH326,33,0)</f>
        <v>397156.61</v>
      </c>
    </row>
    <row r="118" spans="2:5">
      <c r="B118" s="62" t="str">
        <f>Diario!B117</f>
        <v>ROLANDO JOSUE JAIME SAAVEDRA</v>
      </c>
      <c r="C118" s="54">
        <f>VLOOKUP(B118,Diario!B117:AH327,33,0)</f>
        <v>235970.57</v>
      </c>
    </row>
    <row r="119" spans="2:5">
      <c r="B119" s="62" t="str">
        <f>Diario!B118</f>
        <v>ROXANA SALVADORA GARMENDIA MEDINA</v>
      </c>
      <c r="C119" s="54">
        <f>VLOOKUP(B119,Diario!B118:AH328,33,0)</f>
        <v>788076.77</v>
      </c>
      <c r="E119" s="72"/>
    </row>
    <row r="120" spans="2:5">
      <c r="B120" s="62" t="str">
        <f>Diario!B119</f>
        <v>RUDDY MOISES MERLO</v>
      </c>
      <c r="C120" s="54">
        <f>VLOOKUP(B120,Diario!B119:AH329,33,0)</f>
        <v>0</v>
      </c>
    </row>
    <row r="121" spans="2:5">
      <c r="B121" s="62" t="str">
        <f>Diario!B120</f>
        <v>SANDOR SABALLOS SANDOVAL</v>
      </c>
      <c r="C121" s="54">
        <f>VLOOKUP(B121,Diario!B120:AH330,33,0)</f>
        <v>0</v>
      </c>
    </row>
    <row r="122" spans="2:5">
      <c r="B122" s="62" t="str">
        <f>Diario!B121</f>
        <v>SANDRA LISETH HERNANDEZ MENESES</v>
      </c>
      <c r="C122" s="54">
        <f>VLOOKUP(B122,Diario!B121:AH331,33,0)</f>
        <v>0</v>
      </c>
    </row>
    <row r="123" spans="2:5">
      <c r="B123" s="62" t="str">
        <f>Diario!B122</f>
        <v>SANDRA SOZA ALVAREZ</v>
      </c>
      <c r="C123" s="54">
        <f>VLOOKUP(B123,Diario!B122:AH332,33,0)</f>
        <v>314611.85000000003</v>
      </c>
    </row>
    <row r="124" spans="2:5">
      <c r="B124" s="62" t="str">
        <f>Diario!B123</f>
        <v>SARA JOSELING  HERRERA LOPEZ</v>
      </c>
      <c r="C124" s="54">
        <f>VLOOKUP(B124,Diario!B123:AH333,33,0)</f>
        <v>0</v>
      </c>
    </row>
    <row r="125" spans="2:5">
      <c r="B125" s="62" t="str">
        <f>Diario!B124</f>
        <v>SASHA PATRICIA VASQUEZ MARTINEZ</v>
      </c>
      <c r="C125" s="54">
        <f>VLOOKUP(B125,Diario!B124:AH334,33,0)</f>
        <v>7389.59</v>
      </c>
    </row>
    <row r="126" spans="2:5">
      <c r="B126" s="62" t="str">
        <f>Diario!B125</f>
        <v>SCARLETH MARGARITA HERNANDEZ PEREZ</v>
      </c>
      <c r="C126" s="54">
        <f>VLOOKUP(B126,Diario!B125:AH335,33,0)</f>
        <v>0</v>
      </c>
    </row>
    <row r="127" spans="2:5">
      <c r="B127" s="62" t="str">
        <f>Diario!B126</f>
        <v xml:space="preserve">SILVIA NAHOMI JARQUIN MORENO </v>
      </c>
      <c r="C127" s="54">
        <f>VLOOKUP(B127,Diario!B126:AH336,33,0)</f>
        <v>5995.6000000000013</v>
      </c>
    </row>
    <row r="128" spans="2:5">
      <c r="B128" s="62" t="str">
        <f>Diario!B127</f>
        <v>TANIA MARGARITA LOPEZ</v>
      </c>
      <c r="C128" s="54">
        <f>VLOOKUP(B128,Diario!B127:AH337,33,0)</f>
        <v>555.34999999999991</v>
      </c>
    </row>
    <row r="129" spans="2:3">
      <c r="B129" s="62" t="str">
        <f>Diario!B128</f>
        <v>TERESA MARJORIE VELASQUEZ GRANADOS</v>
      </c>
      <c r="C129" s="54">
        <f>VLOOKUP(B129,Diario!B128:AH338,33,0)</f>
        <v>0</v>
      </c>
    </row>
    <row r="130" spans="2:3">
      <c r="B130" s="62" t="str">
        <f>Diario!B129</f>
        <v>ULISES IYESCA  MEDINA</v>
      </c>
      <c r="C130" s="54">
        <f>VLOOKUP(B130,Diario!B129:AH339,33,0)</f>
        <v>332093.2300000001</v>
      </c>
    </row>
    <row r="131" spans="2:3">
      <c r="B131" s="62" t="str">
        <f>Diario!B130</f>
        <v>VICTORIA  DEL ROSARIO PRAVIA VELIZ</v>
      </c>
      <c r="C131" s="54">
        <f>VLOOKUP(B131,Diario!B130:AH340,33,0)</f>
        <v>122257.01000000001</v>
      </c>
    </row>
    <row r="132" spans="2:3">
      <c r="B132" s="62" t="str">
        <f>Diario!B131</f>
        <v>WALTER ISAIAS REYES FUENTES</v>
      </c>
      <c r="C132" s="54">
        <f>VLOOKUP(B132,Diario!B131:AH341,33,0)</f>
        <v>515954.62000000005</v>
      </c>
    </row>
    <row r="133" spans="2:3">
      <c r="B133" s="62" t="str">
        <f>Diario!B132</f>
        <v>WENDY JORLENE MANZANAREZ ALEMAN</v>
      </c>
      <c r="C133" s="54">
        <f>VLOOKUP(B133,Diario!B132:AH342,33,0)</f>
        <v>513845.66</v>
      </c>
    </row>
    <row r="134" spans="2:3">
      <c r="B134" s="62" t="str">
        <f>Diario!B133</f>
        <v>WILLIAM ALBERTO MONTENEGRO ARAUZ</v>
      </c>
      <c r="C134" s="54">
        <f>VLOOKUP(B134,Diario!B133:AH343,33,0)</f>
        <v>88613.36</v>
      </c>
    </row>
    <row r="135" spans="2:3">
      <c r="B135" s="62" t="str">
        <f>Diario!B134</f>
        <v>WILMER ANTONIO GARCIA BLANCO</v>
      </c>
      <c r="C135" s="54">
        <f>VLOOKUP(B135,Diario!B134:AH344,33,0)</f>
        <v>8666.01</v>
      </c>
    </row>
    <row r="136" spans="2:3">
      <c r="B136" s="62" t="str">
        <f>Diario!B135</f>
        <v>WILMER ISSAC MARLEY CHOW</v>
      </c>
      <c r="C136" s="54">
        <f>VLOOKUP(B136,Diario!B135:AH345,33,0)</f>
        <v>488589.28</v>
      </c>
    </row>
    <row r="137" spans="2:3">
      <c r="B137" s="62" t="str">
        <f>Diario!B136</f>
        <v>WYSTHON JOSE RAMIREZ MIRANDA</v>
      </c>
      <c r="C137" s="54">
        <f>VLOOKUP(B137,Diario!B136:AH346,33,0)</f>
        <v>0</v>
      </c>
    </row>
    <row r="138" spans="2:3">
      <c r="B138" s="62" t="str">
        <f>Diario!B137</f>
        <v>YADER ANTONIO LOPEZ</v>
      </c>
      <c r="C138" s="54">
        <f>VLOOKUP(B138,Diario!B137:AH347,33,0)</f>
        <v>0</v>
      </c>
    </row>
    <row r="139" spans="2:3">
      <c r="B139" s="62" t="str">
        <f>Diario!B138</f>
        <v>YADER LEONARDO CRUZ MORAGA</v>
      </c>
      <c r="C139" s="54">
        <f>VLOOKUP(B139,Diario!B138:AH348,33,0)</f>
        <v>294718.19999999995</v>
      </c>
    </row>
    <row r="140" spans="2:3">
      <c r="B140" s="62" t="str">
        <f>Diario!B139</f>
        <v>YAHAIRA MARIA ZAMORA ESPINOZA</v>
      </c>
      <c r="C140" s="54">
        <f>VLOOKUP(B140,Diario!B139:AH349,33,0)</f>
        <v>107501.18</v>
      </c>
    </row>
    <row r="141" spans="2:3">
      <c r="B141" s="62" t="str">
        <f>Diario!B140</f>
        <v xml:space="preserve">YAHOSKA ALEJANDRA REYES ORTEGA </v>
      </c>
      <c r="C141" s="54">
        <f>VLOOKUP(B141,Diario!B140:AH350,33,0)</f>
        <v>0</v>
      </c>
    </row>
    <row r="142" spans="2:3">
      <c r="B142" s="62" t="str">
        <f>Diario!B141</f>
        <v>YAMILETH ADRIANA ESPINOZA ALTAMIRANO</v>
      </c>
      <c r="C142" s="54">
        <f>VLOOKUP(B142,Diario!B141:AH351,33,0)</f>
        <v>0</v>
      </c>
    </row>
    <row r="143" spans="2:3">
      <c r="B143" s="62" t="str">
        <f>Diario!B142</f>
        <v>YANETH DEL CARMEN SALAZAR SELVA</v>
      </c>
      <c r="C143" s="54">
        <f>VLOOKUP(B143,Diario!B142:AH352,33,0)</f>
        <v>188767.27</v>
      </c>
    </row>
    <row r="144" spans="2:3">
      <c r="B144" s="64" t="str">
        <f>Diario!B143</f>
        <v>YAOSKA VALESKA REYES ORTEGA</v>
      </c>
      <c r="C144" s="54">
        <f>VLOOKUP(B144,Diario!B143:AH353,33,0)</f>
        <v>0</v>
      </c>
    </row>
    <row r="145" spans="2:3">
      <c r="B145" s="64" t="str">
        <f>Diario!B144</f>
        <v>YASKARA YALENA ZAPATA HENRIQUEZ</v>
      </c>
      <c r="C145" s="54">
        <f>VLOOKUP(B145,Diario!B144:AH354,33,0)</f>
        <v>392067.23999999993</v>
      </c>
    </row>
    <row r="146" spans="2:3">
      <c r="B146" s="64" t="str">
        <f>Diario!B145</f>
        <v>YELIXA CAROLINA ESPINOZA ESPINOZA</v>
      </c>
      <c r="C146" s="54">
        <f>VLOOKUP(B146,Diario!B145:AH355,33,0)</f>
        <v>0</v>
      </c>
    </row>
    <row r="147" spans="2:3">
      <c r="B147" s="64" t="str">
        <f>Diario!B146</f>
        <v>YESSENIA PATRICIA MONTANO VELASQUEZ</v>
      </c>
      <c r="C147" s="54">
        <f>VLOOKUP(B147,Diario!B146:AH356,33,0)</f>
        <v>0</v>
      </c>
    </row>
    <row r="148" spans="2:3">
      <c r="B148" s="64" t="str">
        <f>Diario!B147</f>
        <v>YETIS SELENA  DIAZ</v>
      </c>
      <c r="C148" s="54">
        <f>VLOOKUP(B148,Diario!B147:AH357,33,0)</f>
        <v>485642.81999999989</v>
      </c>
    </row>
    <row r="149" spans="2:3">
      <c r="B149" s="64" t="str">
        <f>Diario!B148</f>
        <v>YURI ZUÑIGA</v>
      </c>
      <c r="C149" s="60">
        <f>VLOOKUP(B149,Diario!B148:AH358,33,0)</f>
        <v>0</v>
      </c>
    </row>
    <row r="150" spans="2:3">
      <c r="B150" s="64" t="str">
        <f>Diario!B149</f>
        <v>ANA MERCEDES URBINA</v>
      </c>
      <c r="C150" s="60">
        <f>VLOOKUP(B150,Diario!B149:AH359,33,0)</f>
        <v>148698.69000000003</v>
      </c>
    </row>
    <row r="151" spans="2:3">
      <c r="B151" s="64" t="str">
        <f>Diario!B150</f>
        <v xml:space="preserve">ENGEL YAMIL GOMEZ CASTILLO </v>
      </c>
      <c r="C151" s="60">
        <f>VLOOKUP(B151,Diario!B150:AH360,33,0)</f>
        <v>23478.809999999998</v>
      </c>
    </row>
    <row r="152" spans="2:3">
      <c r="B152" s="64" t="str">
        <f>Diario!B151</f>
        <v>ESTELA MACHERLIN MENDIETA</v>
      </c>
      <c r="C152" s="60">
        <f>VLOOKUP(B152,Diario!B151:AH361,33,0)</f>
        <v>223661.1</v>
      </c>
    </row>
    <row r="153" spans="2:3">
      <c r="B153" s="64" t="str">
        <f>Diario!B152</f>
        <v>JEFFRY GADIEL BALDELOMAR ARTEAGA</v>
      </c>
      <c r="C153" s="60">
        <f>VLOOKUP(B153,Diario!B152:AH362,33,0)</f>
        <v>0</v>
      </c>
    </row>
    <row r="154" spans="2:3">
      <c r="B154" s="64" t="str">
        <f>Diario!B153</f>
        <v xml:space="preserve">KARUEN JUNIETH BELEN  RUIZ MARTINEZ </v>
      </c>
      <c r="C154" s="60">
        <f>VLOOKUP(B154,Diario!B153:AH363,33,0)</f>
        <v>114677.77</v>
      </c>
    </row>
    <row r="155" spans="2:3">
      <c r="B155" s="64" t="str">
        <f>Diario!B154</f>
        <v xml:space="preserve">ROXANA CAROLINA MARTINEZ ORTIZ </v>
      </c>
      <c r="C155" s="60">
        <f>VLOOKUP(B155,Diario!B154:AH364,33,0)</f>
        <v>7192.2899999999991</v>
      </c>
    </row>
    <row r="156" spans="2:3">
      <c r="B156" s="64" t="str">
        <f>Diario!B155</f>
        <v>YASMIL EZEQUIEL DELGADO LOPEZ</v>
      </c>
      <c r="C156" s="60">
        <f>VLOOKUP(B156,Diario!B155:AH365,33,0)</f>
        <v>0</v>
      </c>
    </row>
    <row r="157" spans="2:3">
      <c r="B157" s="64" t="str">
        <f>Diario!B156</f>
        <v>CLAUDIA ALEJANDRA BALTODANO</v>
      </c>
      <c r="C157" s="60">
        <f>VLOOKUP(B157,Diario!B156:AH366,33,0)</f>
        <v>0</v>
      </c>
    </row>
    <row r="158" spans="2:3">
      <c r="B158" s="64" t="str">
        <f>Diario!B157</f>
        <v>ETHEL MARIA CHAVEZ CALERO</v>
      </c>
      <c r="C158" s="60">
        <f>VLOOKUP(B158,Diario!B157:AH367,33,0)</f>
        <v>267347.21999999997</v>
      </c>
    </row>
    <row r="159" spans="2:3">
      <c r="B159" s="64" t="str">
        <f>Diario!B158</f>
        <v>MARYURI VANESSA ROQUE PICADO</v>
      </c>
      <c r="C159" s="60">
        <f>VLOOKUP(B159,Diario!B158:AH368,33,0)</f>
        <v>0</v>
      </c>
    </row>
    <row r="160" spans="2:3">
      <c r="B160" s="64" t="str">
        <f>Diario!B159</f>
        <v>ROSA IDALIA ACEVEDO ACEVEDO</v>
      </c>
      <c r="C160" s="60">
        <f>VLOOKUP(B160,Diario!B159:AH369,33,0)</f>
        <v>0</v>
      </c>
    </row>
    <row r="161" spans="2:3">
      <c r="B161" s="64" t="str">
        <f>Diario!B160</f>
        <v>MARIA JOSE  CISNERO MORENO</v>
      </c>
      <c r="C161" s="60">
        <f>VLOOKUP(B161,Diario!B160:AH370,33,0)</f>
        <v>0</v>
      </c>
    </row>
    <row r="162" spans="2:3">
      <c r="B162" s="64" t="str">
        <f>Diario!B161</f>
        <v>IVANIA ITZAYANA BENAVIDES MOLINA</v>
      </c>
      <c r="C162" s="60">
        <f>VLOOKUP(B162,Diario!B161:AH371,33,0)</f>
        <v>154145.25</v>
      </c>
    </row>
    <row r="163" spans="2:3">
      <c r="B163" s="64" t="str">
        <f>Diario!B162</f>
        <v>JENNIFER VANESSA PRENDYS MARTINEZ</v>
      </c>
      <c r="C163" s="60">
        <f>VLOOKUP(B163,Diario!B162:AH372,33,0)</f>
        <v>454491.16999999993</v>
      </c>
    </row>
    <row r="164" spans="2:3">
      <c r="B164" s="64" t="str">
        <f>Diario!B163</f>
        <v>ROGER  ANTONIO CASTILLO LUGO</v>
      </c>
      <c r="C164" s="60">
        <f>VLOOKUP(B164,Diario!B163:AH373,33,0)</f>
        <v>0</v>
      </c>
    </row>
    <row r="165" spans="2:3">
      <c r="B165" s="64" t="str">
        <f>Diario!B164</f>
        <v>ROSA ELENA SALGUERA ROMERO</v>
      </c>
      <c r="C165" s="60">
        <f>VLOOKUP(B165,Diario!B164:AH374,33,0)</f>
        <v>0</v>
      </c>
    </row>
    <row r="166" spans="2:3">
      <c r="B166" s="64" t="str">
        <f>Diario!B165</f>
        <v>GLORIA MARIA ZAPATA FLORES</v>
      </c>
      <c r="C166" s="60">
        <f>VLOOKUP(B166,Diario!B165:AH375,33,0)</f>
        <v>9726.61</v>
      </c>
    </row>
    <row r="167" spans="2:3">
      <c r="B167" s="64" t="str">
        <f>Diario!B166</f>
        <v>RAYZA CAROLINA ARAUZ</v>
      </c>
      <c r="C167" s="60">
        <f>VLOOKUP(B167,Diario!B166:AH376,33,0)</f>
        <v>0</v>
      </c>
    </row>
    <row r="168" spans="2:3">
      <c r="B168" s="64" t="str">
        <f>Diario!B167</f>
        <v>YUDEYMI LISETH MONTALBAN RODRIGUEZ</v>
      </c>
      <c r="C168" s="60">
        <f>VLOOKUP(B168,Diario!B167:AH377,33,0)</f>
        <v>76830.549999999988</v>
      </c>
    </row>
    <row r="169" spans="2:3">
      <c r="B169" s="64" t="str">
        <f>Diario!B168</f>
        <v>ENDRIX BRAD URBINA TORREZ</v>
      </c>
      <c r="C169" s="60">
        <f>VLOOKUP(B169,Diario!B168:AH378,33,0)</f>
        <v>0</v>
      </c>
    </row>
    <row r="170" spans="2:3">
      <c r="B170" s="64" t="str">
        <f>Diario!B169</f>
        <v>JUANA MERCEDES GUZMAN SEVILLA</v>
      </c>
      <c r="C170" s="60">
        <f>VLOOKUP(B170,Diario!B169:AH379,33,0)</f>
        <v>46696.659999999996</v>
      </c>
    </row>
    <row r="171" spans="2:3">
      <c r="B171" s="64" t="str">
        <f>Diario!B170</f>
        <v>MARLENE ESMERAlDA GAITAN CARVAJAL</v>
      </c>
      <c r="C171" s="60">
        <f>VLOOKUP(B171,Diario!B170:AH380,33,0)</f>
        <v>0</v>
      </c>
    </row>
    <row r="172" spans="2:3">
      <c r="B172" s="64" t="str">
        <f>Diario!B171</f>
        <v>ASHLY ABIGAIL JIRON CARBALLO</v>
      </c>
      <c r="C172" s="60">
        <f>VLOOKUP(B172,Diario!B171:AH381,33,0)</f>
        <v>0</v>
      </c>
    </row>
    <row r="173" spans="2:3">
      <c r="B173" s="64" t="str">
        <f>Diario!B172</f>
        <v>MARIO ANTONIO PEREZ CUADRA</v>
      </c>
      <c r="C173" s="60">
        <f>VLOOKUP(B173,Diario!B172:AH382,33,0)</f>
        <v>0</v>
      </c>
    </row>
    <row r="174" spans="2:3">
      <c r="B174" s="64" t="str">
        <f>Diario!B173</f>
        <v>CRISTIAN DANILO CANO MIRANDA</v>
      </c>
      <c r="C174" s="60">
        <f>VLOOKUP(B174,Diario!B173:AH383,33,0)</f>
        <v>0</v>
      </c>
    </row>
    <row r="175" spans="2:3">
      <c r="B175" s="64" t="str">
        <f>Diario!B174</f>
        <v>LUISA MARIA  OROZCO UREY</v>
      </c>
      <c r="C175" s="60">
        <f>VLOOKUP(B175,Diario!B174:AH384,33,0)</f>
        <v>179612.97000000003</v>
      </c>
    </row>
    <row r="176" spans="2:3">
      <c r="B176" s="64" t="str">
        <f>Diario!B175</f>
        <v>YADIRA DEL CARMEN  ESTRADA HERNANDEZ</v>
      </c>
      <c r="C176" s="60">
        <f>VLOOKUP(B176,Diario!B175:AH385,33,0)</f>
        <v>0</v>
      </c>
    </row>
    <row r="177" spans="2:3">
      <c r="B177" s="64" t="str">
        <f>Diario!B176</f>
        <v>JOSEPH MANUEL PALACIOS MENDOZA</v>
      </c>
      <c r="C177" s="60">
        <f>VLOOKUP(B177,Diario!B176:AH386,33,0)</f>
        <v>0</v>
      </c>
    </row>
    <row r="178" spans="2:3">
      <c r="B178" s="64" t="str">
        <f>Diario!B177</f>
        <v>ALEXANDRA DE LOS ANGELES OTERO SANCHEZ</v>
      </c>
      <c r="C178" s="60">
        <f>VLOOKUP(B178,Diario!B177:AH387,33,0)</f>
        <v>317492.15999999992</v>
      </c>
    </row>
    <row r="179" spans="2:3">
      <c r="B179" s="64" t="str">
        <f>Diario!B178</f>
        <v>HECTOR EMILIO PEREZ QUINTANA</v>
      </c>
      <c r="C179" s="60">
        <f>VLOOKUP(B179,Diario!B178:AH388,33,0)</f>
        <v>141281.68</v>
      </c>
    </row>
    <row r="180" spans="2:3">
      <c r="B180" s="64" t="str">
        <f>Diario!B179</f>
        <v>JERSON ELIAS  DURAN TORREZ</v>
      </c>
      <c r="C180" s="60">
        <f>VLOOKUP(B180,Diario!B179:AH389,33,0)</f>
        <v>0</v>
      </c>
    </row>
    <row r="181" spans="2:3">
      <c r="B181" s="64" t="str">
        <f>Diario!B180</f>
        <v>JHOSELLIN CAROLINA MORENO LOPEZ</v>
      </c>
      <c r="C181" s="60">
        <f>VLOOKUP(B181,Diario!B180:AH390,33,0)</f>
        <v>243415.65999999997</v>
      </c>
    </row>
    <row r="182" spans="2:3">
      <c r="B182" s="64" t="str">
        <f>Diario!B181</f>
        <v>ABELINDA GABRIELA DIAZ OBANDO</v>
      </c>
      <c r="C182" s="60">
        <f>VLOOKUP(B182,Diario!B181:AH391,33,0)</f>
        <v>52437.590000000004</v>
      </c>
    </row>
    <row r="183" spans="2:3">
      <c r="B183" s="64" t="str">
        <f>Diario!B182</f>
        <v>GABRIELA DEL SOCORRO MORALES HERRERA</v>
      </c>
      <c r="C183" s="60">
        <f>VLOOKUP(B183,Diario!B182:AH392,33,0)</f>
        <v>233272.80999999997</v>
      </c>
    </row>
    <row r="184" spans="2:3">
      <c r="B184" s="64" t="str">
        <f>Diario!B183</f>
        <v>JACQUELINE DE LOS ANGELES AGUIRRE CRUZ</v>
      </c>
      <c r="C184" s="60">
        <f>VLOOKUP(B184,Diario!B183:AH393,33,0)</f>
        <v>200826.00000000003</v>
      </c>
    </row>
    <row r="185" spans="2:3">
      <c r="B185" s="64" t="str">
        <f>Diario!B184</f>
        <v>DEBORAH MARIA RIVERA CARRILLO</v>
      </c>
      <c r="C185" s="60">
        <f>VLOOKUP(B185,Diario!B184:AH394,33,0)</f>
        <v>224181.3</v>
      </c>
    </row>
    <row r="186" spans="2:3">
      <c r="B186" s="64" t="str">
        <f>Diario!B185</f>
        <v>CHELSEA MARIA  MEDINA SOMOZA</v>
      </c>
      <c r="C186" s="60">
        <f>VLOOKUP(B186,Diario!B185:AH395,33,0)</f>
        <v>140380.15999999997</v>
      </c>
    </row>
    <row r="187" spans="2:3">
      <c r="B187" s="64" t="str">
        <f>Diario!B186</f>
        <v>DIANA DAMARIS FERNANDEZ OBANDO</v>
      </c>
      <c r="C187" s="60">
        <f>VLOOKUP(B187,Diario!B186:AH396,33,0)</f>
        <v>6758.69</v>
      </c>
    </row>
    <row r="188" spans="2:3">
      <c r="B188" s="64" t="str">
        <f>Diario!B187</f>
        <v xml:space="preserve">JUANA GERTRUDIS HERNANDEZ </v>
      </c>
      <c r="C188" s="60">
        <f>VLOOKUP(B188,Diario!B187:AH397,33,0)</f>
        <v>0</v>
      </c>
    </row>
    <row r="189" spans="2:3">
      <c r="B189" s="64" t="str">
        <f>Diario!B188</f>
        <v>MERCEDES MONSERRAT LOPEZ SALAZAR</v>
      </c>
      <c r="C189" s="60">
        <f>VLOOKUP(B189,Diario!B188:AH398,33,0)</f>
        <v>130054.03</v>
      </c>
    </row>
    <row r="190" spans="2:3">
      <c r="B190" s="64" t="str">
        <f>Diario!B189</f>
        <v>DANISA ALEXANDRA MEDINA PEREZ</v>
      </c>
      <c r="C190" s="60">
        <f>VLOOKUP(B190,Diario!B189:AH399,33,0)</f>
        <v>161577.38</v>
      </c>
    </row>
    <row r="191" spans="2:3">
      <c r="B191" s="64" t="str">
        <f>Diario!B190</f>
        <v>ERVIN URIEL  MARTINEZ CRUZ</v>
      </c>
      <c r="C191" s="60">
        <f>VLOOKUP(B191,Diario!B190:AH400,33,0)</f>
        <v>354788.91000000003</v>
      </c>
    </row>
    <row r="192" spans="2:3">
      <c r="B192" s="64" t="str">
        <f>Diario!B191</f>
        <v>JESSICA JANETH LACAYO CABRERA</v>
      </c>
      <c r="C192" s="60">
        <f>VLOOKUP(B192,Diario!B191:AH401,33,0)</f>
        <v>1396.6899999999998</v>
      </c>
    </row>
    <row r="193" spans="2:3">
      <c r="B193" s="64" t="s">
        <v>457</v>
      </c>
      <c r="C193" s="60">
        <f>VLOOKUP(B193,Diario!B192:AH402,33,0)</f>
        <v>0</v>
      </c>
    </row>
    <row r="194" spans="2:3">
      <c r="B194" s="64" t="s">
        <v>460</v>
      </c>
      <c r="C194" s="60">
        <f>VLOOKUP(B194,Diario!B193:AH403,33,0)</f>
        <v>183779.30999999997</v>
      </c>
    </row>
    <row r="195" spans="2:3">
      <c r="B195" s="64" t="s">
        <v>461</v>
      </c>
      <c r="C195" s="60">
        <f>VLOOKUP(B195,Diario!B194:AH404,33,0)</f>
        <v>80510.5</v>
      </c>
    </row>
    <row r="196" spans="2:3">
      <c r="B196" s="64" t="s">
        <v>462</v>
      </c>
      <c r="C196" s="60">
        <f>VLOOKUP(B196,Diario!B195:AH405,33,0)</f>
        <v>0</v>
      </c>
    </row>
    <row r="197" spans="2:3">
      <c r="B197" s="64" t="s">
        <v>466</v>
      </c>
      <c r="C197" s="60">
        <f>VLOOKUP(B197,Diario!B196:AH406,33,0)</f>
        <v>140051.09000000003</v>
      </c>
    </row>
    <row r="198" spans="2:3">
      <c r="B198" s="64" t="s">
        <v>467</v>
      </c>
      <c r="C198" s="60">
        <f>VLOOKUP(B198,Diario!B197:AH407,33,0)</f>
        <v>205032.52000000002</v>
      </c>
    </row>
    <row r="199" spans="2:3">
      <c r="B199" s="64" t="s">
        <v>470</v>
      </c>
      <c r="C199" s="60">
        <f>VLOOKUP(B199,Diario!B198:AH408,33,0)</f>
        <v>4638.71</v>
      </c>
    </row>
    <row r="200" spans="2:3">
      <c r="B200" s="64" t="s">
        <v>472</v>
      </c>
      <c r="C200" s="60">
        <f>VLOOKUP(B200,Diario!B199:AH409,33,0)</f>
        <v>2140.21</v>
      </c>
    </row>
    <row r="201" spans="2:3">
      <c r="B201" s="64" t="s">
        <v>473</v>
      </c>
      <c r="C201" s="60">
        <f>VLOOKUP(B201,Diario!B200:AH410,33,0)</f>
        <v>2897.8099999999995</v>
      </c>
    </row>
    <row r="202" spans="2:3">
      <c r="B202" s="64" t="s">
        <v>476</v>
      </c>
      <c r="C202" s="60">
        <f>VLOOKUP(B202,Diario!B201:AH411,33,0)</f>
        <v>0</v>
      </c>
    </row>
    <row r="203" spans="2:3">
      <c r="B203" s="64" t="s">
        <v>478</v>
      </c>
      <c r="C203" s="60">
        <f>VLOOKUP(B203,Diario!B202:AH412,33,0)</f>
        <v>73484.13</v>
      </c>
    </row>
    <row r="204" spans="2:3">
      <c r="B204" s="64" t="s">
        <v>479</v>
      </c>
      <c r="C204" s="60">
        <f>VLOOKUP(B204,Diario!B203:AH413,33,0)</f>
        <v>126150.73999999999</v>
      </c>
    </row>
    <row r="205" spans="2:3">
      <c r="B205" s="64" t="s">
        <v>480</v>
      </c>
      <c r="C205" s="60">
        <f>VLOOKUP(B205,Diario!B204:AH414,33,0)</f>
        <v>67214.349999999977</v>
      </c>
    </row>
    <row r="206" spans="2:3">
      <c r="B206" s="64" t="s">
        <v>481</v>
      </c>
      <c r="C206" s="60">
        <f>VLOOKUP(B206,Diario!B205:AH415,33,0)</f>
        <v>304552.53000000003</v>
      </c>
    </row>
    <row r="207" spans="2:3">
      <c r="B207" s="64" t="s">
        <v>486</v>
      </c>
      <c r="C207" s="60">
        <f>VLOOKUP(B207,Diario!B206:AH416,33,0)</f>
        <v>43573.189999999995</v>
      </c>
    </row>
    <row r="208" spans="2:3">
      <c r="B208" s="64" t="s">
        <v>487</v>
      </c>
      <c r="C208" s="60">
        <f>VLOOKUP(B208,Diario!B207:AH417,33,0)</f>
        <v>274382.03999999992</v>
      </c>
    </row>
    <row r="209" spans="2:3">
      <c r="B209" s="64" t="s">
        <v>493</v>
      </c>
      <c r="C209" s="60">
        <f>VLOOKUP(B209,Diario!B208:AH418,33,0)</f>
        <v>101569.23</v>
      </c>
    </row>
    <row r="210" spans="2:3">
      <c r="B210" s="64" t="s">
        <v>495</v>
      </c>
      <c r="C210" s="60">
        <f>VLOOKUP(B210,Diario!B209:AH419,33,0)</f>
        <v>31056.29</v>
      </c>
    </row>
    <row r="211" spans="2:3">
      <c r="B211" s="64" t="s">
        <v>497</v>
      </c>
      <c r="C211" s="60">
        <f>VLOOKUP(B211,Diario!B210:AH420,33,0)</f>
        <v>38392.490000000005</v>
      </c>
    </row>
    <row r="212" spans="2:3">
      <c r="B212" s="64" t="s">
        <v>498</v>
      </c>
      <c r="C212" s="60">
        <f>VLOOKUP(B212,Diario!B211:AH421,33,0)</f>
        <v>61600.619999999995</v>
      </c>
    </row>
    <row r="213" spans="2:3">
      <c r="B213" s="64" t="s">
        <v>499</v>
      </c>
      <c r="C213" s="60">
        <f>VLOOKUP(B213,Diario!B212:AH422,33,0)</f>
        <v>43104.55</v>
      </c>
    </row>
    <row r="214" spans="2:3">
      <c r="B214" s="64">
        <f>Diario!B214</f>
        <v>0</v>
      </c>
      <c r="C214" s="60">
        <f>SUM(C4:C213)</f>
        <v>37101939.260000005</v>
      </c>
    </row>
    <row r="215" spans="2:3">
      <c r="B215" s="64">
        <f>Diario!B215</f>
        <v>0</v>
      </c>
      <c r="C215" s="60">
        <v>37101939.260000005</v>
      </c>
    </row>
    <row r="216" spans="2:3">
      <c r="B216" s="64">
        <f>Diario!B216</f>
        <v>0</v>
      </c>
      <c r="C216" s="60">
        <f>+C214-C215</f>
        <v>0</v>
      </c>
    </row>
    <row r="217" spans="2:3">
      <c r="B217" s="64">
        <f>Diario!B217</f>
        <v>0</v>
      </c>
      <c r="C217" s="60"/>
    </row>
  </sheetData>
  <pageMargins left="0.23622047244094491" right="0.23622047244094491" top="0.41" bottom="0.39" header="0.17" footer="0.17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C215"/>
  <sheetViews>
    <sheetView zoomScaleNormal="100" workbookViewId="0">
      <selection activeCell="B201" sqref="B1:B1048576"/>
    </sheetView>
  </sheetViews>
  <sheetFormatPr baseColWidth="10" defaultRowHeight="15"/>
  <cols>
    <col min="1" max="1" width="11.5703125"/>
    <col min="2" max="2" width="50.5703125" customWidth="1"/>
    <col min="3" max="3" width="16" customWidth="1"/>
    <col min="4" max="4" width="11.5703125"/>
  </cols>
  <sheetData>
    <row r="1" spans="2:3">
      <c r="B1" s="32" t="s">
        <v>61</v>
      </c>
      <c r="C1" s="23" t="s">
        <v>62</v>
      </c>
    </row>
    <row r="2" spans="2:3" ht="15" customHeight="1">
      <c r="B2" s="57" t="s">
        <v>320</v>
      </c>
      <c r="C2" s="66" t="s">
        <v>323</v>
      </c>
    </row>
    <row r="3" spans="2:3" ht="15" customHeight="1">
      <c r="B3" s="57" t="s">
        <v>315</v>
      </c>
      <c r="C3" s="66" t="s">
        <v>316</v>
      </c>
    </row>
    <row r="4" spans="2:3" ht="15" customHeight="1">
      <c r="B4" s="57" t="s">
        <v>29</v>
      </c>
      <c r="C4" s="66" t="s">
        <v>6</v>
      </c>
    </row>
    <row r="5" spans="2:3" ht="15" customHeight="1">
      <c r="B5" s="57" t="s">
        <v>30</v>
      </c>
      <c r="C5" s="66" t="s">
        <v>57</v>
      </c>
    </row>
    <row r="6" spans="2:3" ht="15" customHeight="1">
      <c r="B6" s="57" t="s">
        <v>75</v>
      </c>
      <c r="C6" s="66" t="s">
        <v>76</v>
      </c>
    </row>
    <row r="7" spans="2:3" ht="15" customHeight="1">
      <c r="B7" s="57" t="s">
        <v>56</v>
      </c>
      <c r="C7" s="66" t="s">
        <v>26</v>
      </c>
    </row>
    <row r="8" spans="2:3" ht="15" customHeight="1">
      <c r="B8" s="57" t="s">
        <v>113</v>
      </c>
      <c r="C8" s="66" t="s">
        <v>116</v>
      </c>
    </row>
    <row r="9" spans="2:3" ht="15" customHeight="1">
      <c r="B9" s="57" t="s">
        <v>152</v>
      </c>
      <c r="C9" s="66" t="s">
        <v>153</v>
      </c>
    </row>
    <row r="10" spans="2:3" ht="15" customHeight="1">
      <c r="B10" s="57" t="s">
        <v>121</v>
      </c>
      <c r="C10" s="66" t="s">
        <v>122</v>
      </c>
    </row>
    <row r="11" spans="2:3" ht="15" customHeight="1">
      <c r="B11" s="57" t="s">
        <v>77</v>
      </c>
      <c r="C11" s="66" t="s">
        <v>79</v>
      </c>
    </row>
    <row r="12" spans="2:3" ht="15" customHeight="1">
      <c r="B12" s="57" t="s">
        <v>31</v>
      </c>
      <c r="C12" s="66" t="s">
        <v>23</v>
      </c>
    </row>
    <row r="13" spans="2:3" ht="15" customHeight="1">
      <c r="B13" s="57" t="s">
        <v>317</v>
      </c>
      <c r="C13" s="66" t="s">
        <v>308</v>
      </c>
    </row>
    <row r="14" spans="2:3" ht="15" customHeight="1">
      <c r="B14" s="57" t="s">
        <v>45</v>
      </c>
      <c r="C14" s="66" t="s">
        <v>74</v>
      </c>
    </row>
    <row r="15" spans="2:3" ht="15" customHeight="1">
      <c r="B15" s="57" t="s">
        <v>344</v>
      </c>
      <c r="C15" s="66" t="s">
        <v>347</v>
      </c>
    </row>
    <row r="16" spans="2:3" ht="15" customHeight="1">
      <c r="B16" s="57" t="s">
        <v>60</v>
      </c>
      <c r="C16" s="66" t="s">
        <v>25</v>
      </c>
    </row>
    <row r="17" spans="2:3" ht="15" customHeight="1">
      <c r="B17" s="57" t="s">
        <v>229</v>
      </c>
      <c r="C17" s="66" t="s">
        <v>230</v>
      </c>
    </row>
    <row r="18" spans="2:3" ht="15" customHeight="1">
      <c r="B18" s="57" t="s">
        <v>349</v>
      </c>
      <c r="C18" s="66" t="s">
        <v>353</v>
      </c>
    </row>
    <row r="19" spans="2:3" ht="15" customHeight="1">
      <c r="B19" s="57" t="s">
        <v>321</v>
      </c>
      <c r="C19" s="66" t="s">
        <v>324</v>
      </c>
    </row>
    <row r="20" spans="2:3" ht="15" customHeight="1">
      <c r="B20" s="57" t="s">
        <v>142</v>
      </c>
      <c r="C20" s="66" t="s">
        <v>145</v>
      </c>
    </row>
    <row r="21" spans="2:3">
      <c r="B21" s="57" t="s">
        <v>106</v>
      </c>
      <c r="C21" s="66" t="s">
        <v>65</v>
      </c>
    </row>
    <row r="22" spans="2:3">
      <c r="B22" s="57" t="s">
        <v>243</v>
      </c>
      <c r="C22" s="66" t="s">
        <v>248</v>
      </c>
    </row>
    <row r="23" spans="2:3">
      <c r="B23" s="57" t="s">
        <v>155</v>
      </c>
      <c r="C23" s="66" t="s">
        <v>156</v>
      </c>
    </row>
    <row r="24" spans="2:3">
      <c r="B24" s="57" t="s">
        <v>270</v>
      </c>
      <c r="C24" s="66" t="s">
        <v>272</v>
      </c>
    </row>
    <row r="25" spans="2:3">
      <c r="B25" s="57" t="s">
        <v>114</v>
      </c>
      <c r="C25" s="66" t="s">
        <v>117</v>
      </c>
    </row>
    <row r="26" spans="2:3">
      <c r="B26" s="57" t="s">
        <v>71</v>
      </c>
      <c r="C26" s="66" t="s">
        <v>73</v>
      </c>
    </row>
    <row r="27" spans="2:3">
      <c r="B27" s="57" t="s">
        <v>160</v>
      </c>
      <c r="C27" s="66" t="s">
        <v>165</v>
      </c>
    </row>
    <row r="28" spans="2:3">
      <c r="B28" s="57" t="s">
        <v>150</v>
      </c>
      <c r="C28" s="66" t="s">
        <v>151</v>
      </c>
    </row>
    <row r="29" spans="2:3">
      <c r="B29" s="57" t="s">
        <v>46</v>
      </c>
      <c r="C29" s="66" t="s">
        <v>22</v>
      </c>
    </row>
    <row r="30" spans="2:3">
      <c r="B30" s="57" t="s">
        <v>233</v>
      </c>
      <c r="C30" s="66" t="s">
        <v>238</v>
      </c>
    </row>
    <row r="31" spans="2:3">
      <c r="B31" s="57" t="s">
        <v>107</v>
      </c>
      <c r="C31" s="66" t="s">
        <v>108</v>
      </c>
    </row>
    <row r="32" spans="2:3">
      <c r="B32" s="57" t="s">
        <v>47</v>
      </c>
      <c r="C32" s="66" t="s">
        <v>64</v>
      </c>
    </row>
    <row r="33" spans="2:3">
      <c r="B33" s="57" t="s">
        <v>32</v>
      </c>
      <c r="C33" s="66" t="s">
        <v>11</v>
      </c>
    </row>
    <row r="34" spans="2:3">
      <c r="B34" s="57" t="s">
        <v>325</v>
      </c>
      <c r="C34" s="66" t="s">
        <v>326</v>
      </c>
    </row>
    <row r="35" spans="2:3">
      <c r="B35" s="57" t="s">
        <v>213</v>
      </c>
      <c r="C35" s="66" t="s">
        <v>216</v>
      </c>
    </row>
    <row r="36" spans="2:3">
      <c r="B36" s="57" t="s">
        <v>292</v>
      </c>
      <c r="C36" s="66" t="s">
        <v>312</v>
      </c>
    </row>
    <row r="37" spans="2:3">
      <c r="B37" s="57" t="s">
        <v>327</v>
      </c>
      <c r="C37" s="66" t="s">
        <v>331</v>
      </c>
    </row>
    <row r="38" spans="2:3">
      <c r="B38" s="57" t="s">
        <v>244</v>
      </c>
      <c r="C38" s="66" t="s">
        <v>249</v>
      </c>
    </row>
    <row r="39" spans="2:3">
      <c r="B39" s="57" t="s">
        <v>48</v>
      </c>
      <c r="C39" s="66" t="s">
        <v>12</v>
      </c>
    </row>
    <row r="40" spans="2:3">
      <c r="B40" s="57" t="s">
        <v>236</v>
      </c>
      <c r="C40" s="66" t="s">
        <v>241</v>
      </c>
    </row>
    <row r="41" spans="2:3">
      <c r="B41" s="57" t="s">
        <v>81</v>
      </c>
      <c r="C41" s="66" t="s">
        <v>82</v>
      </c>
    </row>
    <row r="42" spans="2:3">
      <c r="B42" s="57" t="s">
        <v>138</v>
      </c>
      <c r="C42" s="66" t="s">
        <v>136</v>
      </c>
    </row>
    <row r="43" spans="2:3">
      <c r="B43" s="57" t="s">
        <v>328</v>
      </c>
      <c r="C43" s="66" t="s">
        <v>332</v>
      </c>
    </row>
    <row r="44" spans="2:3">
      <c r="B44" s="57" t="s">
        <v>143</v>
      </c>
      <c r="C44" s="66" t="s">
        <v>146</v>
      </c>
    </row>
    <row r="45" spans="2:3">
      <c r="B45" s="57" t="s">
        <v>33</v>
      </c>
      <c r="C45" s="66" t="s">
        <v>105</v>
      </c>
    </row>
    <row r="46" spans="2:3">
      <c r="B46" s="57" t="s">
        <v>289</v>
      </c>
      <c r="C46" s="66" t="s">
        <v>293</v>
      </c>
    </row>
    <row r="47" spans="2:3">
      <c r="B47" s="57" t="s">
        <v>135</v>
      </c>
      <c r="C47" s="66" t="s">
        <v>137</v>
      </c>
    </row>
    <row r="48" spans="2:3">
      <c r="B48" s="57" t="s">
        <v>139</v>
      </c>
      <c r="C48" s="66" t="s">
        <v>274</v>
      </c>
    </row>
    <row r="49" spans="2:3">
      <c r="B49" s="57" t="s">
        <v>283</v>
      </c>
      <c r="C49" s="66" t="s">
        <v>443</v>
      </c>
    </row>
    <row r="50" spans="2:3">
      <c r="B50" s="57" t="s">
        <v>109</v>
      </c>
      <c r="C50" s="66" t="s">
        <v>110</v>
      </c>
    </row>
    <row r="51" spans="2:3">
      <c r="B51" s="57" t="s">
        <v>129</v>
      </c>
      <c r="C51" s="66" t="s">
        <v>132</v>
      </c>
    </row>
    <row r="52" spans="2:3">
      <c r="B52" s="57" t="s">
        <v>264</v>
      </c>
      <c r="C52" s="66" t="s">
        <v>266</v>
      </c>
    </row>
    <row r="53" spans="2:3">
      <c r="B53" s="57" t="s">
        <v>262</v>
      </c>
      <c r="C53" s="66" t="s">
        <v>280</v>
      </c>
    </row>
    <row r="54" spans="2:3">
      <c r="B54" s="57" t="s">
        <v>224</v>
      </c>
      <c r="C54" s="66" t="s">
        <v>225</v>
      </c>
    </row>
    <row r="55" spans="2:3">
      <c r="B55" s="57" t="s">
        <v>34</v>
      </c>
      <c r="C55" s="66" t="s">
        <v>13</v>
      </c>
    </row>
    <row r="56" spans="2:3">
      <c r="B56" s="57" t="s">
        <v>350</v>
      </c>
      <c r="C56" s="66" t="s">
        <v>354</v>
      </c>
    </row>
    <row r="57" spans="2:3">
      <c r="B57" s="57" t="s">
        <v>306</v>
      </c>
      <c r="C57" s="66" t="s">
        <v>309</v>
      </c>
    </row>
    <row r="58" spans="2:3">
      <c r="B58" s="57" t="s">
        <v>218</v>
      </c>
      <c r="C58" s="66" t="s">
        <v>222</v>
      </c>
    </row>
    <row r="59" spans="2:3">
      <c r="B59" s="57" t="s">
        <v>219</v>
      </c>
      <c r="C59" s="66" t="s">
        <v>223</v>
      </c>
    </row>
    <row r="60" spans="2:3">
      <c r="B60" s="57" t="s">
        <v>263</v>
      </c>
      <c r="C60" s="66" t="s">
        <v>265</v>
      </c>
    </row>
    <row r="61" spans="2:3">
      <c r="B61" s="57" t="s">
        <v>329</v>
      </c>
      <c r="C61" s="66" t="s">
        <v>333</v>
      </c>
    </row>
    <row r="62" spans="2:3">
      <c r="B62" s="57" t="s">
        <v>284</v>
      </c>
      <c r="C62" s="66" t="s">
        <v>294</v>
      </c>
    </row>
    <row r="63" spans="2:3">
      <c r="B63" s="57" t="s">
        <v>352</v>
      </c>
      <c r="C63" s="66" t="s">
        <v>355</v>
      </c>
    </row>
    <row r="64" spans="2:3">
      <c r="B64" s="57" t="s">
        <v>35</v>
      </c>
      <c r="C64" s="66" t="s">
        <v>14</v>
      </c>
    </row>
    <row r="65" spans="2:3">
      <c r="B65" s="57" t="s">
        <v>285</v>
      </c>
      <c r="C65" s="66" t="s">
        <v>295</v>
      </c>
    </row>
    <row r="66" spans="2:3">
      <c r="B66" s="57" t="s">
        <v>245</v>
      </c>
      <c r="C66" s="66" t="s">
        <v>250</v>
      </c>
    </row>
    <row r="67" spans="2:3">
      <c r="B67" s="57" t="s">
        <v>36</v>
      </c>
      <c r="C67" s="66" t="s">
        <v>28</v>
      </c>
    </row>
    <row r="68" spans="2:3">
      <c r="B68" s="57" t="s">
        <v>305</v>
      </c>
      <c r="C68" s="66" t="s">
        <v>296</v>
      </c>
    </row>
    <row r="69" spans="2:3">
      <c r="B69" s="57" t="s">
        <v>37</v>
      </c>
      <c r="C69" s="66" t="s">
        <v>67</v>
      </c>
    </row>
    <row r="70" spans="2:3">
      <c r="B70" s="57" t="s">
        <v>115</v>
      </c>
      <c r="C70" s="66" t="s">
        <v>118</v>
      </c>
    </row>
    <row r="71" spans="2:3">
      <c r="B71" s="57" t="s">
        <v>154</v>
      </c>
      <c r="C71" s="66" t="s">
        <v>157</v>
      </c>
    </row>
    <row r="72" spans="2:3">
      <c r="B72" s="57" t="s">
        <v>49</v>
      </c>
      <c r="C72" s="66" t="s">
        <v>58</v>
      </c>
    </row>
    <row r="73" spans="2:3">
      <c r="B73" s="57" t="s">
        <v>304</v>
      </c>
      <c r="C73" s="66" t="s">
        <v>310</v>
      </c>
    </row>
    <row r="74" spans="2:3">
      <c r="B74" s="57" t="s">
        <v>161</v>
      </c>
      <c r="C74" s="66" t="s">
        <v>166</v>
      </c>
    </row>
    <row r="75" spans="2:3">
      <c r="B75" s="57" t="s">
        <v>162</v>
      </c>
      <c r="C75" s="66" t="s">
        <v>167</v>
      </c>
    </row>
    <row r="76" spans="2:3">
      <c r="B76" s="57" t="s">
        <v>211</v>
      </c>
      <c r="C76" s="66" t="s">
        <v>214</v>
      </c>
    </row>
    <row r="77" spans="2:3">
      <c r="B77" s="57" t="s">
        <v>351</v>
      </c>
      <c r="C77" s="66" t="s">
        <v>356</v>
      </c>
    </row>
    <row r="78" spans="2:3">
      <c r="B78" s="57" t="s">
        <v>256</v>
      </c>
      <c r="C78" s="66" t="s">
        <v>258</v>
      </c>
    </row>
    <row r="79" spans="2:3">
      <c r="B79" s="57" t="s">
        <v>55</v>
      </c>
      <c r="C79" s="66" t="s">
        <v>63</v>
      </c>
    </row>
    <row r="80" spans="2:3">
      <c r="B80" s="57" t="s">
        <v>286</v>
      </c>
      <c r="C80" s="66" t="s">
        <v>297</v>
      </c>
    </row>
    <row r="81" spans="2:3">
      <c r="B81" s="57" t="s">
        <v>87</v>
      </c>
      <c r="C81" s="66" t="s">
        <v>88</v>
      </c>
    </row>
    <row r="82" spans="2:3">
      <c r="B82" s="57" t="s">
        <v>290</v>
      </c>
      <c r="C82" s="66" t="s">
        <v>298</v>
      </c>
    </row>
    <row r="83" spans="2:3">
      <c r="B83" s="57" t="s">
        <v>38</v>
      </c>
      <c r="C83" s="66" t="s">
        <v>66</v>
      </c>
    </row>
    <row r="84" spans="2:3">
      <c r="B84" s="57" t="s">
        <v>86</v>
      </c>
      <c r="C84" s="66" t="s">
        <v>85</v>
      </c>
    </row>
    <row r="85" spans="2:3">
      <c r="B85" s="57" t="s">
        <v>234</v>
      </c>
      <c r="C85" s="66" t="s">
        <v>239</v>
      </c>
    </row>
    <row r="86" spans="2:3">
      <c r="B86" s="57" t="s">
        <v>50</v>
      </c>
      <c r="C86" s="66" t="s">
        <v>15</v>
      </c>
    </row>
    <row r="87" spans="2:3">
      <c r="B87" s="57" t="s">
        <v>303</v>
      </c>
      <c r="C87" s="66" t="s">
        <v>311</v>
      </c>
    </row>
    <row r="88" spans="2:3">
      <c r="B88" s="57" t="s">
        <v>358</v>
      </c>
      <c r="C88" s="66" t="s">
        <v>367</v>
      </c>
    </row>
    <row r="89" spans="2:3">
      <c r="B89" s="57" t="s">
        <v>89</v>
      </c>
      <c r="C89" s="66" t="s">
        <v>91</v>
      </c>
    </row>
    <row r="90" spans="2:3">
      <c r="B90" s="57" t="s">
        <v>51</v>
      </c>
      <c r="C90" s="66" t="s">
        <v>16</v>
      </c>
    </row>
    <row r="91" spans="2:3">
      <c r="B91" s="57" t="s">
        <v>68</v>
      </c>
      <c r="C91" s="66" t="s">
        <v>69</v>
      </c>
    </row>
    <row r="92" spans="2:3">
      <c r="B92" s="57" t="s">
        <v>163</v>
      </c>
      <c r="C92" s="66" t="s">
        <v>168</v>
      </c>
    </row>
    <row r="93" spans="2:3">
      <c r="B93" s="57" t="s">
        <v>368</v>
      </c>
      <c r="C93" s="66" t="s">
        <v>369</v>
      </c>
    </row>
    <row r="94" spans="2:3">
      <c r="B94" s="57" t="s">
        <v>52</v>
      </c>
      <c r="C94" s="66" t="s">
        <v>27</v>
      </c>
    </row>
    <row r="95" spans="2:3">
      <c r="B95" s="57" t="s">
        <v>99</v>
      </c>
      <c r="C95" s="66" t="s">
        <v>94</v>
      </c>
    </row>
    <row r="96" spans="2:3">
      <c r="B96" s="57" t="s">
        <v>90</v>
      </c>
      <c r="C96" s="66" t="s">
        <v>92</v>
      </c>
    </row>
    <row r="97" spans="2:3">
      <c r="B97" s="57" t="s">
        <v>335</v>
      </c>
      <c r="C97" s="66" t="s">
        <v>336</v>
      </c>
    </row>
    <row r="98" spans="2:3">
      <c r="B98" s="57" t="s">
        <v>231</v>
      </c>
      <c r="C98" s="66" t="s">
        <v>232</v>
      </c>
    </row>
    <row r="99" spans="2:3">
      <c r="B99" s="57" t="s">
        <v>330</v>
      </c>
      <c r="C99" s="66" t="s">
        <v>334</v>
      </c>
    </row>
    <row r="100" spans="2:3">
      <c r="B100" s="57" t="s">
        <v>39</v>
      </c>
      <c r="C100" s="66" t="s">
        <v>17</v>
      </c>
    </row>
    <row r="101" spans="2:3">
      <c r="B101" s="57" t="s">
        <v>40</v>
      </c>
      <c r="C101" s="66" t="s">
        <v>5</v>
      </c>
    </row>
    <row r="102" spans="2:3">
      <c r="B102" s="57" t="s">
        <v>287</v>
      </c>
      <c r="C102" s="66" t="s">
        <v>299</v>
      </c>
    </row>
    <row r="103" spans="2:3">
      <c r="B103" s="57" t="s">
        <v>346</v>
      </c>
      <c r="C103" s="66" t="s">
        <v>345</v>
      </c>
    </row>
    <row r="104" spans="2:3">
      <c r="B104" s="57" t="s">
        <v>307</v>
      </c>
      <c r="C104" s="66" t="s">
        <v>300</v>
      </c>
    </row>
    <row r="105" spans="2:3">
      <c r="B105" s="57" t="s">
        <v>164</v>
      </c>
      <c r="C105" s="66" t="s">
        <v>169</v>
      </c>
    </row>
    <row r="106" spans="2:3">
      <c r="B106" s="57" t="s">
        <v>271</v>
      </c>
      <c r="C106" s="66" t="s">
        <v>273</v>
      </c>
    </row>
    <row r="107" spans="2:3">
      <c r="B107" s="57" t="s">
        <v>53</v>
      </c>
      <c r="C107" s="66" t="s">
        <v>59</v>
      </c>
    </row>
    <row r="108" spans="2:3">
      <c r="B108" s="57" t="s">
        <v>337</v>
      </c>
      <c r="C108" s="66" t="s">
        <v>340</v>
      </c>
    </row>
    <row r="109" spans="2:3">
      <c r="B109" s="57" t="s">
        <v>220</v>
      </c>
      <c r="C109" s="66" t="s">
        <v>221</v>
      </c>
    </row>
    <row r="110" spans="2:3">
      <c r="B110" s="57" t="s">
        <v>342</v>
      </c>
      <c r="C110" s="66" t="s">
        <v>343</v>
      </c>
    </row>
    <row r="111" spans="2:3">
      <c r="B111" s="57" t="s">
        <v>101</v>
      </c>
      <c r="C111" s="66" t="s">
        <v>103</v>
      </c>
    </row>
    <row r="112" spans="2:3">
      <c r="B112" s="57" t="s">
        <v>83</v>
      </c>
      <c r="C112" s="66" t="s">
        <v>84</v>
      </c>
    </row>
    <row r="113" spans="2:3">
      <c r="B113" s="57" t="s">
        <v>237</v>
      </c>
      <c r="C113" s="66" t="s">
        <v>240</v>
      </c>
    </row>
    <row r="114" spans="2:3">
      <c r="B114" s="57" t="s">
        <v>288</v>
      </c>
      <c r="C114" s="66" t="s">
        <v>301</v>
      </c>
    </row>
    <row r="115" spans="2:3">
      <c r="B115" s="57" t="s">
        <v>41</v>
      </c>
      <c r="C115" s="66" t="s">
        <v>18</v>
      </c>
    </row>
    <row r="116" spans="2:3">
      <c r="B116" s="57" t="s">
        <v>338</v>
      </c>
      <c r="C116" s="66" t="s">
        <v>339</v>
      </c>
    </row>
    <row r="117" spans="2:3">
      <c r="B117" s="57" t="s">
        <v>42</v>
      </c>
      <c r="C117" s="66" t="s">
        <v>24</v>
      </c>
    </row>
    <row r="118" spans="2:3">
      <c r="B118" s="57" t="s">
        <v>212</v>
      </c>
      <c r="C118" s="66" t="s">
        <v>215</v>
      </c>
    </row>
    <row r="119" spans="2:3">
      <c r="B119" s="57" t="s">
        <v>255</v>
      </c>
      <c r="C119" s="66" t="s">
        <v>260</v>
      </c>
    </row>
    <row r="120" spans="2:3">
      <c r="B120" s="57" t="s">
        <v>148</v>
      </c>
      <c r="C120" s="66" t="s">
        <v>149</v>
      </c>
    </row>
    <row r="121" spans="2:3">
      <c r="B121" s="57" t="s">
        <v>70</v>
      </c>
      <c r="C121" s="66" t="s">
        <v>72</v>
      </c>
    </row>
    <row r="122" spans="2:3">
      <c r="B122" s="57" t="s">
        <v>357</v>
      </c>
      <c r="C122" s="66" t="s">
        <v>366</v>
      </c>
    </row>
    <row r="123" spans="2:3">
      <c r="B123" s="57" t="s">
        <v>254</v>
      </c>
      <c r="C123" s="66" t="s">
        <v>259</v>
      </c>
    </row>
    <row r="124" spans="2:3">
      <c r="B124" s="57" t="s">
        <v>119</v>
      </c>
      <c r="C124" s="66" t="s">
        <v>123</v>
      </c>
    </row>
    <row r="125" spans="2:3">
      <c r="B125" s="57" t="s">
        <v>275</v>
      </c>
      <c r="C125" s="66" t="s">
        <v>276</v>
      </c>
    </row>
    <row r="126" spans="2:3">
      <c r="B126" s="57" t="s">
        <v>246</v>
      </c>
      <c r="C126" s="66" t="s">
        <v>251</v>
      </c>
    </row>
    <row r="127" spans="2:3">
      <c r="B127" s="57" t="s">
        <v>120</v>
      </c>
      <c r="C127" s="66" t="s">
        <v>124</v>
      </c>
    </row>
    <row r="128" spans="2:3">
      <c r="B128" s="57" t="s">
        <v>102</v>
      </c>
      <c r="C128" s="66" t="s">
        <v>104</v>
      </c>
    </row>
    <row r="129" spans="2:3">
      <c r="B129" s="57" t="s">
        <v>131</v>
      </c>
      <c r="C129" s="66" t="s">
        <v>133</v>
      </c>
    </row>
    <row r="130" spans="2:3">
      <c r="B130" s="57" t="s">
        <v>54</v>
      </c>
      <c r="C130" s="66" t="s">
        <v>19</v>
      </c>
    </row>
    <row r="131" spans="2:3">
      <c r="B131" s="57" t="s">
        <v>43</v>
      </c>
      <c r="C131" s="66" t="s">
        <v>20</v>
      </c>
    </row>
    <row r="132" spans="2:3">
      <c r="B132" s="57" t="s">
        <v>158</v>
      </c>
      <c r="C132" s="66" t="s">
        <v>159</v>
      </c>
    </row>
    <row r="133" spans="2:3">
      <c r="B133" s="57" t="s">
        <v>125</v>
      </c>
      <c r="C133" s="66" t="s">
        <v>128</v>
      </c>
    </row>
    <row r="134" spans="2:3">
      <c r="B134" s="57" t="s">
        <v>100</v>
      </c>
      <c r="C134" s="66" t="s">
        <v>93</v>
      </c>
    </row>
    <row r="135" spans="2:3">
      <c r="B135" s="57" t="s">
        <v>126</v>
      </c>
      <c r="C135" s="66" t="s">
        <v>127</v>
      </c>
    </row>
    <row r="136" spans="2:3">
      <c r="B136" s="57" t="s">
        <v>247</v>
      </c>
      <c r="C136" s="66" t="s">
        <v>252</v>
      </c>
    </row>
    <row r="137" spans="2:3">
      <c r="B137" s="57" t="s">
        <v>111</v>
      </c>
      <c r="C137" s="66" t="s">
        <v>112</v>
      </c>
    </row>
    <row r="138" spans="2:3">
      <c r="B138" s="57" t="s">
        <v>235</v>
      </c>
      <c r="C138" s="66" t="s">
        <v>242</v>
      </c>
    </row>
    <row r="139" spans="2:3">
      <c r="B139" s="57" t="s">
        <v>257</v>
      </c>
      <c r="C139" s="66" t="s">
        <v>261</v>
      </c>
    </row>
    <row r="140" spans="2:3">
      <c r="B140" s="57" t="s">
        <v>318</v>
      </c>
      <c r="C140" s="66" t="s">
        <v>319</v>
      </c>
    </row>
    <row r="141" spans="2:3">
      <c r="B141" s="57" t="s">
        <v>144</v>
      </c>
      <c r="C141" s="66" t="s">
        <v>147</v>
      </c>
    </row>
    <row r="142" spans="2:3">
      <c r="B142" s="57" t="s">
        <v>277</v>
      </c>
      <c r="C142" s="66" t="s">
        <v>278</v>
      </c>
    </row>
    <row r="143" spans="2:3">
      <c r="B143" s="57" t="s">
        <v>130</v>
      </c>
      <c r="C143" s="66" t="s">
        <v>134</v>
      </c>
    </row>
    <row r="144" spans="2:3">
      <c r="B144" s="57" t="s">
        <v>291</v>
      </c>
      <c r="C144" s="66" t="s">
        <v>302</v>
      </c>
    </row>
    <row r="145" spans="2:3">
      <c r="B145" s="57" t="s">
        <v>78</v>
      </c>
      <c r="C145" s="66" t="s">
        <v>80</v>
      </c>
    </row>
    <row r="146" spans="2:3">
      <c r="B146" s="67" t="s">
        <v>140</v>
      </c>
      <c r="C146" s="68" t="s">
        <v>141</v>
      </c>
    </row>
    <row r="147" spans="2:3">
      <c r="B147" s="67" t="s">
        <v>44</v>
      </c>
      <c r="C147" s="68" t="s">
        <v>21</v>
      </c>
    </row>
    <row r="148" spans="2:3">
      <c r="B148" s="67" t="s">
        <v>371</v>
      </c>
      <c r="C148" s="68" t="s">
        <v>387</v>
      </c>
    </row>
    <row r="149" spans="2:3">
      <c r="B149" s="67" t="s">
        <v>372</v>
      </c>
      <c r="C149" s="68" t="s">
        <v>388</v>
      </c>
    </row>
    <row r="150" spans="2:3">
      <c r="B150" s="67" t="s">
        <v>373</v>
      </c>
      <c r="C150" s="68" t="s">
        <v>389</v>
      </c>
    </row>
    <row r="151" spans="2:3">
      <c r="B151" s="67" t="s">
        <v>374</v>
      </c>
      <c r="C151" s="68" t="s">
        <v>390</v>
      </c>
    </row>
    <row r="152" spans="2:3">
      <c r="B152" s="67" t="s">
        <v>375</v>
      </c>
      <c r="C152" s="68" t="s">
        <v>391</v>
      </c>
    </row>
    <row r="153" spans="2:3">
      <c r="B153" s="67" t="s">
        <v>376</v>
      </c>
      <c r="C153" s="68" t="s">
        <v>392</v>
      </c>
    </row>
    <row r="154" spans="2:3">
      <c r="B154" s="67" t="s">
        <v>377</v>
      </c>
      <c r="C154" s="68" t="s">
        <v>393</v>
      </c>
    </row>
    <row r="155" spans="2:3">
      <c r="B155" s="67" t="s">
        <v>378</v>
      </c>
      <c r="C155" s="68" t="s">
        <v>394</v>
      </c>
    </row>
    <row r="156" spans="2:3">
      <c r="B156" s="67" t="s">
        <v>379</v>
      </c>
      <c r="C156" s="68" t="s">
        <v>395</v>
      </c>
    </row>
    <row r="157" spans="2:3">
      <c r="B157" s="67" t="s">
        <v>380</v>
      </c>
      <c r="C157" s="68" t="s">
        <v>396</v>
      </c>
    </row>
    <row r="158" spans="2:3">
      <c r="B158" s="67" t="s">
        <v>381</v>
      </c>
      <c r="C158" s="68" t="s">
        <v>397</v>
      </c>
    </row>
    <row r="159" spans="2:3">
      <c r="B159" s="67" t="s">
        <v>382</v>
      </c>
      <c r="C159" s="68" t="s">
        <v>398</v>
      </c>
    </row>
    <row r="160" spans="2:3">
      <c r="B160" s="67" t="s">
        <v>383</v>
      </c>
      <c r="C160" s="68" t="s">
        <v>399</v>
      </c>
    </row>
    <row r="161" spans="2:3">
      <c r="B161" s="67" t="s">
        <v>384</v>
      </c>
      <c r="C161" s="68" t="s">
        <v>400</v>
      </c>
    </row>
    <row r="162" spans="2:3">
      <c r="B162" s="67" t="s">
        <v>385</v>
      </c>
      <c r="C162" s="68" t="s">
        <v>401</v>
      </c>
    </row>
    <row r="163" spans="2:3">
      <c r="B163" s="67" t="s">
        <v>386</v>
      </c>
      <c r="C163" s="68" t="s">
        <v>402</v>
      </c>
    </row>
    <row r="164" spans="2:3">
      <c r="B164" s="67" t="s">
        <v>403</v>
      </c>
      <c r="C164" s="68" t="s">
        <v>415</v>
      </c>
    </row>
    <row r="165" spans="2:3">
      <c r="B165" s="67" t="s">
        <v>404</v>
      </c>
      <c r="C165" s="68" t="s">
        <v>416</v>
      </c>
    </row>
    <row r="166" spans="2:3">
      <c r="B166" s="67" t="s">
        <v>405</v>
      </c>
      <c r="C166" s="68" t="s">
        <v>417</v>
      </c>
    </row>
    <row r="167" spans="2:3">
      <c r="B167" s="67" t="s">
        <v>406</v>
      </c>
      <c r="C167" s="68" t="s">
        <v>418</v>
      </c>
    </row>
    <row r="168" spans="2:3">
      <c r="B168" s="67" t="s">
        <v>407</v>
      </c>
      <c r="C168" s="68" t="s">
        <v>419</v>
      </c>
    </row>
    <row r="169" spans="2:3">
      <c r="B169" s="67" t="s">
        <v>408</v>
      </c>
      <c r="C169" s="68" t="s">
        <v>420</v>
      </c>
    </row>
    <row r="170" spans="2:3">
      <c r="B170" s="67" t="s">
        <v>409</v>
      </c>
      <c r="C170" s="68" t="s">
        <v>421</v>
      </c>
    </row>
    <row r="171" spans="2:3">
      <c r="B171" s="67" t="s">
        <v>410</v>
      </c>
      <c r="C171" s="68" t="s">
        <v>422</v>
      </c>
    </row>
    <row r="172" spans="2:3">
      <c r="B172" s="67" t="s">
        <v>411</v>
      </c>
      <c r="C172" s="68" t="s">
        <v>423</v>
      </c>
    </row>
    <row r="173" spans="2:3">
      <c r="B173" s="67" t="s">
        <v>412</v>
      </c>
      <c r="C173" s="68" t="s">
        <v>424</v>
      </c>
    </row>
    <row r="174" spans="2:3">
      <c r="B174" s="67" t="s">
        <v>413</v>
      </c>
      <c r="C174" s="68" t="s">
        <v>425</v>
      </c>
    </row>
    <row r="175" spans="2:3">
      <c r="B175" s="67" t="s">
        <v>414</v>
      </c>
      <c r="C175" s="68" t="s">
        <v>426</v>
      </c>
    </row>
    <row r="176" spans="2:3">
      <c r="B176" s="67" t="s">
        <v>427</v>
      </c>
      <c r="C176" s="68" t="s">
        <v>434</v>
      </c>
    </row>
    <row r="177" spans="2:3">
      <c r="B177" s="67" t="s">
        <v>428</v>
      </c>
      <c r="C177" s="68" t="s">
        <v>433</v>
      </c>
    </row>
    <row r="178" spans="2:3">
      <c r="B178" s="67" t="s">
        <v>429</v>
      </c>
      <c r="C178" s="68" t="s">
        <v>432</v>
      </c>
    </row>
    <row r="179" spans="2:3">
      <c r="B179" s="67" t="s">
        <v>430</v>
      </c>
      <c r="C179" s="68" t="s">
        <v>431</v>
      </c>
    </row>
    <row r="180" spans="2:3">
      <c r="B180" s="67" t="s">
        <v>435</v>
      </c>
      <c r="C180" s="68" t="s">
        <v>440</v>
      </c>
    </row>
    <row r="181" spans="2:3">
      <c r="B181" s="67" t="s">
        <v>436</v>
      </c>
      <c r="C181" s="68" t="s">
        <v>438</v>
      </c>
    </row>
    <row r="182" spans="2:3">
      <c r="B182" s="67" t="s">
        <v>437</v>
      </c>
      <c r="C182" s="68" t="s">
        <v>439</v>
      </c>
    </row>
    <row r="183" spans="2:3">
      <c r="B183" s="67" t="s">
        <v>441</v>
      </c>
      <c r="C183" s="68" t="s">
        <v>442</v>
      </c>
    </row>
    <row r="184" spans="2:3">
      <c r="B184" s="67" t="s">
        <v>445</v>
      </c>
      <c r="C184" s="68" t="s">
        <v>444</v>
      </c>
    </row>
    <row r="185" spans="2:3">
      <c r="B185" s="67" t="s">
        <v>447</v>
      </c>
      <c r="C185" s="68" t="s">
        <v>446</v>
      </c>
    </row>
    <row r="186" spans="2:3">
      <c r="B186" s="67" t="s">
        <v>449</v>
      </c>
      <c r="C186" s="68" t="s">
        <v>448</v>
      </c>
    </row>
    <row r="187" spans="2:3">
      <c r="B187" s="67" t="s">
        <v>451</v>
      </c>
      <c r="C187" s="68" t="s">
        <v>450</v>
      </c>
    </row>
    <row r="188" spans="2:3">
      <c r="B188" s="67" t="s">
        <v>459</v>
      </c>
      <c r="C188" s="68" t="s">
        <v>452</v>
      </c>
    </row>
    <row r="189" spans="2:3">
      <c r="B189" s="67" t="s">
        <v>453</v>
      </c>
      <c r="C189" s="68" t="s">
        <v>454</v>
      </c>
    </row>
    <row r="190" spans="2:3">
      <c r="B190" s="67" t="s">
        <v>455</v>
      </c>
      <c r="C190" s="68" t="s">
        <v>456</v>
      </c>
    </row>
    <row r="191" spans="2:3">
      <c r="B191" s="67" t="s">
        <v>457</v>
      </c>
      <c r="C191" s="68" t="s">
        <v>458</v>
      </c>
    </row>
    <row r="192" spans="2:3">
      <c r="B192" s="67" t="s">
        <v>460</v>
      </c>
      <c r="C192" s="68" t="s">
        <v>463</v>
      </c>
    </row>
    <row r="193" spans="2:3">
      <c r="B193" s="67" t="s">
        <v>461</v>
      </c>
      <c r="C193" s="68" t="s">
        <v>465</v>
      </c>
    </row>
    <row r="194" spans="2:3">
      <c r="B194" s="67" t="s">
        <v>462</v>
      </c>
      <c r="C194" s="68" t="s">
        <v>464</v>
      </c>
    </row>
    <row r="195" spans="2:3">
      <c r="B195" s="67" t="s">
        <v>466</v>
      </c>
      <c r="C195" s="68" t="s">
        <v>468</v>
      </c>
    </row>
    <row r="196" spans="2:3">
      <c r="B196" s="67" t="s">
        <v>467</v>
      </c>
      <c r="C196" s="68" t="s">
        <v>469</v>
      </c>
    </row>
    <row r="197" spans="2:3">
      <c r="B197" s="67" t="s">
        <v>470</v>
      </c>
      <c r="C197" s="68" t="s">
        <v>471</v>
      </c>
    </row>
    <row r="198" spans="2:3">
      <c r="B198" s="67" t="s">
        <v>472</v>
      </c>
      <c r="C198" s="68" t="s">
        <v>474</v>
      </c>
    </row>
    <row r="199" spans="2:3">
      <c r="B199" s="67" t="s">
        <v>473</v>
      </c>
      <c r="C199" s="68" t="s">
        <v>475</v>
      </c>
    </row>
    <row r="200" spans="2:3">
      <c r="B200" s="67" t="s">
        <v>476</v>
      </c>
      <c r="C200" s="68" t="s">
        <v>477</v>
      </c>
    </row>
    <row r="201" spans="2:3">
      <c r="B201" s="67" t="s">
        <v>478</v>
      </c>
      <c r="C201" s="68" t="s">
        <v>482</v>
      </c>
    </row>
    <row r="202" spans="2:3">
      <c r="B202" s="67" t="s">
        <v>479</v>
      </c>
      <c r="C202" s="68" t="s">
        <v>483</v>
      </c>
    </row>
    <row r="203" spans="2:3">
      <c r="B203" s="67" t="s">
        <v>480</v>
      </c>
      <c r="C203" s="68" t="s">
        <v>484</v>
      </c>
    </row>
    <row r="204" spans="2:3">
      <c r="B204" s="67" t="s">
        <v>481</v>
      </c>
      <c r="C204" s="68" t="s">
        <v>485</v>
      </c>
    </row>
    <row r="205" spans="2:3">
      <c r="B205" s="67" t="s">
        <v>486</v>
      </c>
      <c r="C205" s="68" t="s">
        <v>489</v>
      </c>
    </row>
    <row r="206" spans="2:3">
      <c r="B206" s="67" t="s">
        <v>487</v>
      </c>
      <c r="C206" s="68" t="s">
        <v>488</v>
      </c>
    </row>
    <row r="207" spans="2:3">
      <c r="B207" s="67" t="s">
        <v>493</v>
      </c>
      <c r="C207" s="68" t="s">
        <v>496</v>
      </c>
    </row>
    <row r="208" spans="2:3">
      <c r="B208" s="67" t="s">
        <v>495</v>
      </c>
      <c r="C208" s="68" t="s">
        <v>494</v>
      </c>
    </row>
    <row r="209" spans="2:3">
      <c r="B209" s="67" t="s">
        <v>497</v>
      </c>
      <c r="C209" s="68" t="s">
        <v>501</v>
      </c>
    </row>
    <row r="210" spans="2:3">
      <c r="B210" s="67" t="s">
        <v>498</v>
      </c>
      <c r="C210" s="68" t="s">
        <v>500</v>
      </c>
    </row>
    <row r="211" spans="2:3">
      <c r="B211" s="67" t="s">
        <v>499</v>
      </c>
      <c r="C211" s="68" t="s">
        <v>502</v>
      </c>
    </row>
    <row r="212" spans="2:3">
      <c r="B212" s="67"/>
      <c r="C212" s="68"/>
    </row>
    <row r="213" spans="2:3">
      <c r="B213" s="67"/>
      <c r="C213" s="68"/>
    </row>
    <row r="214" spans="2:3">
      <c r="B214" s="67"/>
      <c r="C214" s="68"/>
    </row>
    <row r="215" spans="2:3">
      <c r="B215" s="67"/>
      <c r="C215" s="68"/>
    </row>
  </sheetData>
  <phoneticPr fontId="31" type="noConversion"/>
  <conditionalFormatting sqref="C2:C145">
    <cfRule type="duplicateValues" dxfId="7" priority="328"/>
    <cfRule type="duplicateValues" dxfId="6" priority="329"/>
    <cfRule type="duplicateValues" dxfId="5" priority="33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M130"/>
  <sheetViews>
    <sheetView topLeftCell="A85" zoomScale="70" zoomScaleNormal="70" workbookViewId="0">
      <selection activeCell="B93" sqref="B93"/>
    </sheetView>
  </sheetViews>
  <sheetFormatPr baseColWidth="10" defaultRowHeight="15"/>
  <cols>
    <col min="1" max="1" width="8" style="87" customWidth="1"/>
    <col min="2" max="2" width="27.85546875" style="83" bestFit="1" customWidth="1"/>
    <col min="3" max="3" width="51.42578125" style="87" customWidth="1"/>
    <col min="4" max="4" width="20.140625" style="87" customWidth="1"/>
    <col min="5" max="5" width="21.42578125" customWidth="1"/>
    <col min="6" max="6" width="100.42578125" customWidth="1"/>
    <col min="10" max="10" width="11.7109375" bestFit="1" customWidth="1"/>
    <col min="11" max="11" width="12.7109375" bestFit="1" customWidth="1"/>
    <col min="12" max="12" width="11.7109375" bestFit="1" customWidth="1"/>
    <col min="13" max="13" width="12.7109375" bestFit="1" customWidth="1"/>
  </cols>
  <sheetData>
    <row r="1" spans="1:6" ht="42" customHeight="1">
      <c r="A1" s="131" t="s">
        <v>648</v>
      </c>
      <c r="B1" s="131"/>
      <c r="C1" s="131"/>
      <c r="D1" s="131"/>
      <c r="E1" s="131"/>
    </row>
    <row r="2" spans="1:6" s="87" customFormat="1" ht="30">
      <c r="A2" s="90" t="s">
        <v>647</v>
      </c>
      <c r="B2" s="99" t="s">
        <v>637</v>
      </c>
      <c r="C2" s="99" t="s">
        <v>170</v>
      </c>
      <c r="D2" s="99" t="s">
        <v>644</v>
      </c>
      <c r="E2" s="99" t="s">
        <v>643</v>
      </c>
      <c r="F2" s="99" t="s">
        <v>963</v>
      </c>
    </row>
    <row r="3" spans="1:6" s="87" customFormat="1" ht="35.25" customHeight="1">
      <c r="A3" s="90">
        <v>1</v>
      </c>
      <c r="B3" s="108" t="s">
        <v>990</v>
      </c>
      <c r="C3" s="88" t="s">
        <v>991</v>
      </c>
      <c r="D3" s="108" t="s">
        <v>990</v>
      </c>
      <c r="E3" s="109">
        <v>78331443</v>
      </c>
      <c r="F3" s="109"/>
    </row>
    <row r="4" spans="1:6" ht="30" customHeight="1">
      <c r="A4" s="90">
        <f>A3+1</f>
        <v>2</v>
      </c>
      <c r="B4" s="108" t="s">
        <v>980</v>
      </c>
      <c r="C4" s="88" t="s">
        <v>981</v>
      </c>
      <c r="D4" s="88" t="s">
        <v>645</v>
      </c>
      <c r="E4" s="109">
        <v>78771756</v>
      </c>
      <c r="F4" s="109" t="s">
        <v>982</v>
      </c>
    </row>
    <row r="5" spans="1:6" ht="30" customHeight="1">
      <c r="A5" s="90">
        <f t="shared" ref="A5:A15" si="0">A4+1</f>
        <v>3</v>
      </c>
      <c r="B5" s="108" t="s">
        <v>986</v>
      </c>
      <c r="C5" s="108" t="s">
        <v>986</v>
      </c>
      <c r="D5" s="88" t="s">
        <v>645</v>
      </c>
      <c r="E5" s="109">
        <v>58637703</v>
      </c>
      <c r="F5" s="109"/>
    </row>
    <row r="6" spans="1:6" ht="30" customHeight="1">
      <c r="A6" s="90">
        <f t="shared" si="0"/>
        <v>4</v>
      </c>
      <c r="B6" s="108" t="s">
        <v>503</v>
      </c>
      <c r="C6" s="88" t="s">
        <v>43</v>
      </c>
      <c r="D6" s="88" t="s">
        <v>645</v>
      </c>
      <c r="E6" s="109">
        <v>84650703</v>
      </c>
      <c r="F6" s="109" t="s">
        <v>985</v>
      </c>
    </row>
    <row r="7" spans="1:6" ht="30" customHeight="1">
      <c r="A7" s="90">
        <f t="shared" si="0"/>
        <v>5</v>
      </c>
      <c r="B7" s="108" t="s">
        <v>173</v>
      </c>
      <c r="C7" s="88" t="s">
        <v>130</v>
      </c>
      <c r="D7" s="88" t="s">
        <v>645</v>
      </c>
      <c r="E7" s="109">
        <v>82748058</v>
      </c>
      <c r="F7" s="109" t="s">
        <v>983</v>
      </c>
    </row>
    <row r="8" spans="1:6" ht="30" customHeight="1">
      <c r="A8" s="90">
        <f t="shared" si="0"/>
        <v>6</v>
      </c>
      <c r="B8" s="108" t="s">
        <v>228</v>
      </c>
      <c r="C8" s="88" t="s">
        <v>338</v>
      </c>
      <c r="D8" s="88" t="s">
        <v>645</v>
      </c>
      <c r="E8" s="109">
        <v>82853134</v>
      </c>
      <c r="F8" s="109" t="s">
        <v>919</v>
      </c>
    </row>
    <row r="9" spans="1:6" ht="30" customHeight="1">
      <c r="A9" s="90">
        <f t="shared" si="0"/>
        <v>7</v>
      </c>
      <c r="B9" s="108" t="s">
        <v>914</v>
      </c>
      <c r="C9" s="88" t="s">
        <v>461</v>
      </c>
      <c r="D9" s="88" t="s">
        <v>645</v>
      </c>
      <c r="E9" s="109">
        <v>78728237</v>
      </c>
      <c r="F9" s="109" t="s">
        <v>920</v>
      </c>
    </row>
    <row r="10" spans="1:6" ht="30" customHeight="1">
      <c r="A10" s="90">
        <f t="shared" si="0"/>
        <v>8</v>
      </c>
      <c r="B10" s="108" t="s">
        <v>171</v>
      </c>
      <c r="C10" s="88" t="s">
        <v>530</v>
      </c>
      <c r="D10" s="88" t="s">
        <v>645</v>
      </c>
      <c r="E10" s="109">
        <v>86614019</v>
      </c>
      <c r="F10" s="109" t="s">
        <v>979</v>
      </c>
    </row>
    <row r="11" spans="1:6" ht="30" customHeight="1">
      <c r="A11" s="90">
        <f t="shared" si="0"/>
        <v>9</v>
      </c>
      <c r="B11" s="108" t="s">
        <v>172</v>
      </c>
      <c r="C11" s="88" t="s">
        <v>978</v>
      </c>
      <c r="D11" s="88" t="s">
        <v>645</v>
      </c>
      <c r="E11" s="109">
        <v>88548158</v>
      </c>
      <c r="F11" s="109" t="s">
        <v>977</v>
      </c>
    </row>
    <row r="12" spans="1:6" ht="30" customHeight="1">
      <c r="A12" s="90">
        <f t="shared" si="0"/>
        <v>10</v>
      </c>
      <c r="B12" s="108" t="s">
        <v>172</v>
      </c>
      <c r="C12" s="88" t="s">
        <v>610</v>
      </c>
      <c r="D12" s="88" t="s">
        <v>645</v>
      </c>
      <c r="E12" s="109">
        <v>78425227</v>
      </c>
      <c r="F12" s="109" t="s">
        <v>977</v>
      </c>
    </row>
    <row r="13" spans="1:6" ht="30" customHeight="1">
      <c r="A13" s="90">
        <f t="shared" si="0"/>
        <v>11</v>
      </c>
      <c r="B13" s="108" t="s">
        <v>987</v>
      </c>
      <c r="C13" s="88" t="s">
        <v>989</v>
      </c>
      <c r="D13" s="88" t="s">
        <v>645</v>
      </c>
      <c r="E13" s="109">
        <v>84640697</v>
      </c>
      <c r="F13" s="88" t="s">
        <v>988</v>
      </c>
    </row>
    <row r="14" spans="1:6" ht="30" customHeight="1">
      <c r="A14" s="90">
        <f t="shared" si="0"/>
        <v>12</v>
      </c>
      <c r="B14" s="108" t="s">
        <v>314</v>
      </c>
      <c r="C14" s="110" t="s">
        <v>975</v>
      </c>
      <c r="D14" s="88" t="s">
        <v>645</v>
      </c>
      <c r="E14" s="109">
        <v>81187660</v>
      </c>
      <c r="F14" s="109" t="s">
        <v>976</v>
      </c>
    </row>
    <row r="15" spans="1:6" ht="30" customHeight="1">
      <c r="A15" s="90">
        <f t="shared" si="0"/>
        <v>13</v>
      </c>
      <c r="B15" s="108" t="s">
        <v>509</v>
      </c>
      <c r="C15" s="88" t="s">
        <v>427</v>
      </c>
      <c r="D15" s="88" t="s">
        <v>645</v>
      </c>
      <c r="E15" s="109">
        <v>84668253</v>
      </c>
      <c r="F15" s="109" t="s">
        <v>984</v>
      </c>
    </row>
    <row r="16" spans="1:6" ht="27.75" customHeight="1">
      <c r="A16" s="90"/>
      <c r="B16" s="132"/>
      <c r="C16" s="133"/>
      <c r="D16" s="103"/>
      <c r="E16" s="103"/>
      <c r="F16" s="103"/>
    </row>
    <row r="17" spans="1:6">
      <c r="A17" s="90"/>
      <c r="B17" s="100"/>
      <c r="C17" s="101"/>
      <c r="D17" s="101"/>
      <c r="E17" s="52"/>
    </row>
    <row r="18" spans="1:6" ht="30">
      <c r="A18" s="90"/>
      <c r="B18" s="99" t="s">
        <v>638</v>
      </c>
      <c r="C18" s="99" t="s">
        <v>170</v>
      </c>
      <c r="D18" s="99"/>
      <c r="E18" s="99" t="s">
        <v>643</v>
      </c>
      <c r="F18" s="99" t="s">
        <v>963</v>
      </c>
    </row>
    <row r="19" spans="1:6" ht="44.25" customHeight="1">
      <c r="A19" s="90">
        <v>1</v>
      </c>
      <c r="B19" s="83" t="s">
        <v>370</v>
      </c>
      <c r="C19" s="100" t="s">
        <v>992</v>
      </c>
      <c r="D19" s="83" t="s">
        <v>370</v>
      </c>
      <c r="E19" s="52">
        <v>84656699</v>
      </c>
      <c r="F19" s="52"/>
    </row>
    <row r="20" spans="1:6" ht="30" customHeight="1">
      <c r="A20" s="111">
        <f>A19+1</f>
        <v>2</v>
      </c>
      <c r="B20" s="112" t="s">
        <v>227</v>
      </c>
      <c r="C20" s="111" t="s">
        <v>264</v>
      </c>
      <c r="D20" s="111" t="s">
        <v>645</v>
      </c>
      <c r="E20" s="113">
        <v>77765469</v>
      </c>
      <c r="F20" s="113" t="s">
        <v>921</v>
      </c>
    </row>
    <row r="21" spans="1:6" ht="30" customHeight="1">
      <c r="A21" s="111">
        <f t="shared" ref="A21:A32" si="1">A20+1</f>
        <v>3</v>
      </c>
      <c r="B21" s="112" t="s">
        <v>176</v>
      </c>
      <c r="C21" s="111" t="s">
        <v>40</v>
      </c>
      <c r="D21" s="111" t="s">
        <v>645</v>
      </c>
      <c r="E21" s="113">
        <v>85887183</v>
      </c>
      <c r="F21" s="113" t="s">
        <v>922</v>
      </c>
    </row>
    <row r="22" spans="1:6" ht="30" customHeight="1">
      <c r="A22" s="111">
        <f t="shared" si="1"/>
        <v>4</v>
      </c>
      <c r="B22" s="112" t="s">
        <v>177</v>
      </c>
      <c r="C22" s="111" t="s">
        <v>41</v>
      </c>
      <c r="D22" s="111" t="s">
        <v>645</v>
      </c>
      <c r="E22" s="113">
        <v>89958896</v>
      </c>
      <c r="F22" s="113" t="s">
        <v>924</v>
      </c>
    </row>
    <row r="23" spans="1:6" ht="30" customHeight="1">
      <c r="A23" s="111">
        <f t="shared" si="1"/>
        <v>5</v>
      </c>
      <c r="B23" s="112" t="s">
        <v>179</v>
      </c>
      <c r="C23" s="111" t="s">
        <v>38</v>
      </c>
      <c r="D23" s="111" t="s">
        <v>645</v>
      </c>
      <c r="E23" s="113">
        <v>84558632</v>
      </c>
      <c r="F23" s="113" t="s">
        <v>925</v>
      </c>
    </row>
    <row r="24" spans="1:6" ht="30" customHeight="1">
      <c r="A24" s="111">
        <f t="shared" si="1"/>
        <v>6</v>
      </c>
      <c r="B24" s="112" t="s">
        <v>360</v>
      </c>
      <c r="C24" s="114" t="s">
        <v>99</v>
      </c>
      <c r="D24" s="111" t="s">
        <v>645</v>
      </c>
      <c r="E24" s="113">
        <v>78111147</v>
      </c>
      <c r="F24" s="113" t="s">
        <v>926</v>
      </c>
    </row>
    <row r="25" spans="1:6" ht="30" customHeight="1">
      <c r="A25" s="111">
        <f t="shared" si="1"/>
        <v>7</v>
      </c>
      <c r="B25" s="112" t="s">
        <v>361</v>
      </c>
      <c r="C25" s="111" t="s">
        <v>371</v>
      </c>
      <c r="D25" s="111" t="s">
        <v>645</v>
      </c>
      <c r="E25" s="113">
        <v>81211546</v>
      </c>
      <c r="F25" s="113" t="s">
        <v>927</v>
      </c>
    </row>
    <row r="26" spans="1:6" ht="30" customHeight="1">
      <c r="A26" s="111">
        <f t="shared" si="1"/>
        <v>8</v>
      </c>
      <c r="B26" s="112" t="s">
        <v>228</v>
      </c>
      <c r="C26" s="114" t="s">
        <v>993</v>
      </c>
      <c r="D26" s="111" t="s">
        <v>645</v>
      </c>
      <c r="E26" s="113">
        <v>77543470</v>
      </c>
      <c r="F26" s="113" t="s">
        <v>994</v>
      </c>
    </row>
    <row r="27" spans="1:6" ht="30" customHeight="1">
      <c r="A27" s="111">
        <f t="shared" si="1"/>
        <v>9</v>
      </c>
      <c r="B27" s="112">
        <v>380</v>
      </c>
      <c r="C27" s="111" t="s">
        <v>635</v>
      </c>
      <c r="D27" s="111" t="s">
        <v>645</v>
      </c>
      <c r="E27" s="113">
        <v>89880941</v>
      </c>
      <c r="F27" s="113" t="s">
        <v>928</v>
      </c>
    </row>
    <row r="28" spans="1:6" ht="30" customHeight="1">
      <c r="A28" s="111">
        <f t="shared" si="1"/>
        <v>10</v>
      </c>
      <c r="B28" s="112" t="s">
        <v>175</v>
      </c>
      <c r="C28" s="111" t="s">
        <v>236</v>
      </c>
      <c r="D28" s="111" t="s">
        <v>645</v>
      </c>
      <c r="E28" s="113">
        <v>81774471</v>
      </c>
      <c r="F28" s="113" t="s">
        <v>929</v>
      </c>
    </row>
    <row r="29" spans="1:6" ht="30" customHeight="1">
      <c r="A29" s="111">
        <f t="shared" si="1"/>
        <v>11</v>
      </c>
      <c r="B29" s="112" t="s">
        <v>174</v>
      </c>
      <c r="C29" s="111" t="s">
        <v>614</v>
      </c>
      <c r="D29" s="111" t="s">
        <v>645</v>
      </c>
      <c r="E29" s="113">
        <v>82853272</v>
      </c>
      <c r="F29" s="113" t="s">
        <v>930</v>
      </c>
    </row>
    <row r="30" spans="1:6" ht="30" customHeight="1">
      <c r="A30" s="111">
        <f t="shared" si="1"/>
        <v>12</v>
      </c>
      <c r="B30" s="112" t="s">
        <v>178</v>
      </c>
      <c r="C30" s="111" t="s">
        <v>535</v>
      </c>
      <c r="D30" s="111" t="s">
        <v>645</v>
      </c>
      <c r="E30" s="113">
        <v>75300643</v>
      </c>
      <c r="F30" s="113" t="s">
        <v>923</v>
      </c>
    </row>
    <row r="31" spans="1:6" ht="30" customHeight="1">
      <c r="A31" s="111">
        <f t="shared" si="1"/>
        <v>13</v>
      </c>
      <c r="B31" s="112" t="s">
        <v>348</v>
      </c>
      <c r="C31" s="111" t="s">
        <v>915</v>
      </c>
      <c r="D31" s="111" t="s">
        <v>645</v>
      </c>
      <c r="E31" s="113">
        <v>82852758</v>
      </c>
      <c r="F31" s="113" t="s">
        <v>931</v>
      </c>
    </row>
    <row r="32" spans="1:6" ht="30" customHeight="1">
      <c r="A32" s="111">
        <f t="shared" si="1"/>
        <v>14</v>
      </c>
      <c r="B32" s="112" t="s">
        <v>996</v>
      </c>
      <c r="C32" s="111" t="s">
        <v>995</v>
      </c>
      <c r="D32" s="111" t="s">
        <v>645</v>
      </c>
      <c r="E32" s="113">
        <v>88778064</v>
      </c>
      <c r="F32" s="113"/>
    </row>
    <row r="33" spans="1:13" ht="27.75" customHeight="1">
      <c r="A33" s="90"/>
      <c r="B33" s="132"/>
      <c r="C33" s="133"/>
      <c r="D33" s="103"/>
      <c r="E33" s="103"/>
      <c r="F33" s="103"/>
    </row>
    <row r="34" spans="1:13">
      <c r="A34" s="90"/>
      <c r="B34" s="100"/>
      <c r="C34" s="90"/>
      <c r="D34" s="90"/>
      <c r="E34" s="52"/>
    </row>
    <row r="35" spans="1:13" ht="30">
      <c r="A35" s="90"/>
      <c r="B35" s="99" t="s">
        <v>639</v>
      </c>
      <c r="C35" s="99" t="s">
        <v>170</v>
      </c>
      <c r="D35" s="99"/>
      <c r="E35" s="99" t="s">
        <v>643</v>
      </c>
      <c r="F35" s="99" t="s">
        <v>963</v>
      </c>
    </row>
    <row r="36" spans="1:13" ht="39.75" customHeight="1">
      <c r="A36" s="90">
        <f>1</f>
        <v>1</v>
      </c>
      <c r="B36" s="100" t="s">
        <v>990</v>
      </c>
      <c r="C36" s="100" t="s">
        <v>997</v>
      </c>
      <c r="D36" s="100" t="s">
        <v>990</v>
      </c>
      <c r="E36" s="115">
        <v>81627981</v>
      </c>
      <c r="F36" s="100"/>
    </row>
    <row r="37" spans="1:13" ht="39.75" customHeight="1">
      <c r="A37" s="88">
        <f>A36+1</f>
        <v>2</v>
      </c>
      <c r="B37" s="108" t="s">
        <v>1001</v>
      </c>
      <c r="C37" s="108" t="s">
        <v>1002</v>
      </c>
      <c r="D37" s="108" t="s">
        <v>1001</v>
      </c>
      <c r="E37" s="116">
        <v>87315262</v>
      </c>
      <c r="F37" s="108"/>
    </row>
    <row r="38" spans="1:13" ht="30" customHeight="1">
      <c r="A38" s="88">
        <f t="shared" ref="A38:A50" si="2">A37+1</f>
        <v>3</v>
      </c>
      <c r="B38" s="108" t="s">
        <v>180</v>
      </c>
      <c r="C38" s="88" t="s">
        <v>29</v>
      </c>
      <c r="D38" s="88" t="s">
        <v>645</v>
      </c>
      <c r="E38" s="109">
        <v>84704344</v>
      </c>
      <c r="F38" s="109" t="s">
        <v>932</v>
      </c>
      <c r="J38" s="98"/>
      <c r="K38" s="98"/>
      <c r="L38" s="98"/>
      <c r="M38" s="98"/>
    </row>
    <row r="39" spans="1:13" ht="30" customHeight="1">
      <c r="A39" s="88">
        <f t="shared" si="2"/>
        <v>4</v>
      </c>
      <c r="B39" s="108" t="s">
        <v>181</v>
      </c>
      <c r="C39" s="88" t="s">
        <v>35</v>
      </c>
      <c r="D39" s="88" t="s">
        <v>645</v>
      </c>
      <c r="E39" s="109">
        <v>89663271</v>
      </c>
      <c r="F39" s="109" t="s">
        <v>933</v>
      </c>
      <c r="J39" s="98"/>
      <c r="K39" s="98"/>
      <c r="L39" s="98"/>
      <c r="M39" s="98"/>
    </row>
    <row r="40" spans="1:13" ht="30" customHeight="1">
      <c r="A40" s="88">
        <f t="shared" si="2"/>
        <v>5</v>
      </c>
      <c r="B40" s="108" t="s">
        <v>183</v>
      </c>
      <c r="C40" s="88" t="s">
        <v>36</v>
      </c>
      <c r="D40" s="88" t="s">
        <v>645</v>
      </c>
      <c r="E40" s="109">
        <v>77286082</v>
      </c>
      <c r="F40" s="109" t="s">
        <v>934</v>
      </c>
      <c r="J40" s="98"/>
      <c r="K40" s="98"/>
      <c r="L40" s="98"/>
      <c r="M40" s="98"/>
    </row>
    <row r="41" spans="1:13" ht="30" customHeight="1">
      <c r="A41" s="88">
        <f t="shared" si="2"/>
        <v>6</v>
      </c>
      <c r="B41" s="108" t="s">
        <v>515</v>
      </c>
      <c r="C41" s="88" t="s">
        <v>39</v>
      </c>
      <c r="D41" s="88" t="s">
        <v>645</v>
      </c>
      <c r="E41" s="109">
        <v>57876972</v>
      </c>
      <c r="F41" s="109" t="s">
        <v>935</v>
      </c>
    </row>
    <row r="42" spans="1:13" ht="30" customHeight="1">
      <c r="A42" s="88">
        <f t="shared" si="2"/>
        <v>7</v>
      </c>
      <c r="B42" s="108" t="s">
        <v>279</v>
      </c>
      <c r="C42" s="88" t="s">
        <v>998</v>
      </c>
      <c r="D42" s="88" t="s">
        <v>645</v>
      </c>
      <c r="E42" s="109">
        <v>75594403</v>
      </c>
      <c r="F42" s="109" t="s">
        <v>936</v>
      </c>
    </row>
    <row r="43" spans="1:13" ht="30" customHeight="1">
      <c r="A43" s="88">
        <f t="shared" si="2"/>
        <v>8</v>
      </c>
      <c r="B43" s="108" t="s">
        <v>184</v>
      </c>
      <c r="C43" s="88" t="s">
        <v>1005</v>
      </c>
      <c r="D43" s="88" t="s">
        <v>645</v>
      </c>
      <c r="E43" s="109">
        <v>82853173</v>
      </c>
      <c r="F43" s="109" t="s">
        <v>1006</v>
      </c>
    </row>
    <row r="44" spans="1:13" ht="30" customHeight="1">
      <c r="A44" s="88">
        <f t="shared" si="2"/>
        <v>9</v>
      </c>
      <c r="B44" s="108" t="s">
        <v>313</v>
      </c>
      <c r="C44" s="88" t="s">
        <v>1003</v>
      </c>
      <c r="D44" s="88" t="s">
        <v>645</v>
      </c>
      <c r="E44" s="109">
        <v>87112291</v>
      </c>
      <c r="F44" s="109" t="s">
        <v>1004</v>
      </c>
    </row>
    <row r="45" spans="1:13" ht="30" customHeight="1">
      <c r="A45" s="88">
        <f t="shared" si="2"/>
        <v>10</v>
      </c>
      <c r="B45" s="108" t="s">
        <v>226</v>
      </c>
      <c r="C45" s="88" t="s">
        <v>164</v>
      </c>
      <c r="D45" s="88" t="s">
        <v>645</v>
      </c>
      <c r="E45" s="109">
        <v>76942925</v>
      </c>
      <c r="F45" s="109" t="s">
        <v>937</v>
      </c>
    </row>
    <row r="46" spans="1:13" ht="30" customHeight="1">
      <c r="A46" s="88">
        <f t="shared" si="2"/>
        <v>11</v>
      </c>
      <c r="B46" s="108" t="s">
        <v>268</v>
      </c>
      <c r="C46" s="88" t="s">
        <v>256</v>
      </c>
      <c r="D46" s="88" t="s">
        <v>645</v>
      </c>
      <c r="E46" s="109">
        <v>87863948</v>
      </c>
      <c r="F46" s="109" t="s">
        <v>938</v>
      </c>
    </row>
    <row r="47" spans="1:13" ht="30" customHeight="1">
      <c r="A47" s="88">
        <f t="shared" si="2"/>
        <v>12</v>
      </c>
      <c r="B47" s="108" t="s">
        <v>516</v>
      </c>
      <c r="C47" s="88" t="s">
        <v>327</v>
      </c>
      <c r="D47" s="88" t="s">
        <v>645</v>
      </c>
      <c r="E47" s="109">
        <v>57636553</v>
      </c>
      <c r="F47" s="109" t="s">
        <v>939</v>
      </c>
    </row>
    <row r="48" spans="1:13" ht="30" customHeight="1">
      <c r="A48" s="88">
        <f t="shared" si="2"/>
        <v>13</v>
      </c>
      <c r="B48" s="108" t="s">
        <v>616</v>
      </c>
      <c r="C48" s="88" t="s">
        <v>235</v>
      </c>
      <c r="D48" s="88" t="s">
        <v>645</v>
      </c>
      <c r="E48" s="109">
        <v>85886076</v>
      </c>
      <c r="F48" s="109" t="s">
        <v>940</v>
      </c>
    </row>
    <row r="49" spans="1:6" ht="30" customHeight="1">
      <c r="A49" s="88">
        <f t="shared" si="2"/>
        <v>14</v>
      </c>
      <c r="B49" s="108" t="s">
        <v>186</v>
      </c>
      <c r="C49" s="88" t="s">
        <v>283</v>
      </c>
      <c r="D49" s="88" t="s">
        <v>645</v>
      </c>
      <c r="E49" s="109">
        <v>84640684</v>
      </c>
      <c r="F49" s="109" t="s">
        <v>941</v>
      </c>
    </row>
    <row r="50" spans="1:6" ht="30" customHeight="1">
      <c r="A50" s="88">
        <f t="shared" si="2"/>
        <v>15</v>
      </c>
      <c r="B50" s="108" t="s">
        <v>182</v>
      </c>
      <c r="C50" s="88" t="s">
        <v>999</v>
      </c>
      <c r="D50" s="88" t="s">
        <v>645</v>
      </c>
      <c r="E50" s="109">
        <v>76501428</v>
      </c>
      <c r="F50" s="117" t="s">
        <v>1000</v>
      </c>
    </row>
    <row r="51" spans="1:6" ht="30" customHeight="1">
      <c r="A51" s="88">
        <f t="shared" ref="A51" si="3">A50+1</f>
        <v>16</v>
      </c>
      <c r="B51" s="108" t="s">
        <v>187</v>
      </c>
      <c r="C51" s="88" t="s">
        <v>430</v>
      </c>
      <c r="D51" s="88" t="s">
        <v>645</v>
      </c>
      <c r="E51" s="109">
        <v>85887181</v>
      </c>
      <c r="F51" s="109" t="s">
        <v>938</v>
      </c>
    </row>
    <row r="52" spans="1:6" ht="27.75" customHeight="1">
      <c r="A52" s="90"/>
      <c r="B52" s="132"/>
      <c r="C52" s="133"/>
      <c r="D52" s="103"/>
      <c r="E52" s="103"/>
      <c r="F52" s="103"/>
    </row>
    <row r="53" spans="1:6">
      <c r="A53" s="90"/>
      <c r="B53" s="100"/>
      <c r="C53" s="88"/>
      <c r="D53" s="88"/>
      <c r="E53" s="52"/>
    </row>
    <row r="54" spans="1:6" ht="30">
      <c r="A54" s="90"/>
      <c r="B54" s="99" t="s">
        <v>640</v>
      </c>
      <c r="C54" s="99" t="s">
        <v>170</v>
      </c>
      <c r="D54" s="99"/>
      <c r="E54" s="99" t="s">
        <v>643</v>
      </c>
      <c r="F54" s="99" t="s">
        <v>963</v>
      </c>
    </row>
    <row r="55" spans="1:6" ht="50.25" customHeight="1">
      <c r="A55" s="90">
        <v>1</v>
      </c>
      <c r="B55" s="119" t="s">
        <v>990</v>
      </c>
      <c r="C55" s="119" t="s">
        <v>1007</v>
      </c>
      <c r="D55" s="119" t="s">
        <v>990</v>
      </c>
      <c r="E55" s="120">
        <v>82405250</v>
      </c>
      <c r="F55" s="120"/>
    </row>
    <row r="56" spans="1:6" ht="30" customHeight="1">
      <c r="A56" s="90">
        <f>A55+1</f>
        <v>2</v>
      </c>
      <c r="B56" s="119" t="s">
        <v>510</v>
      </c>
      <c r="C56" s="118" t="s">
        <v>315</v>
      </c>
      <c r="D56" s="118" t="s">
        <v>645</v>
      </c>
      <c r="E56" s="120">
        <v>82852887</v>
      </c>
      <c r="F56" s="120" t="s">
        <v>952</v>
      </c>
    </row>
    <row r="57" spans="1:6" ht="30" customHeight="1">
      <c r="A57" s="90">
        <f t="shared" ref="A57:A72" si="4">A56+1</f>
        <v>3</v>
      </c>
      <c r="B57" s="119" t="s">
        <v>269</v>
      </c>
      <c r="C57" s="118" t="s">
        <v>102</v>
      </c>
      <c r="D57" s="118" t="s">
        <v>645</v>
      </c>
      <c r="E57" s="120">
        <v>85607142</v>
      </c>
      <c r="F57" s="120" t="s">
        <v>953</v>
      </c>
    </row>
    <row r="58" spans="1:6" ht="30" customHeight="1">
      <c r="A58" s="90">
        <f t="shared" si="4"/>
        <v>4</v>
      </c>
      <c r="B58" s="119" t="s">
        <v>195</v>
      </c>
      <c r="C58" s="118" t="s">
        <v>1015</v>
      </c>
      <c r="D58" s="118" t="s">
        <v>645</v>
      </c>
      <c r="E58" s="120">
        <v>87863954</v>
      </c>
      <c r="F58" s="120" t="s">
        <v>954</v>
      </c>
    </row>
    <row r="59" spans="1:6" ht="30" customHeight="1">
      <c r="A59" s="90">
        <f t="shared" si="4"/>
        <v>5</v>
      </c>
      <c r="B59" s="119" t="s">
        <v>512</v>
      </c>
      <c r="C59" s="118" t="s">
        <v>436</v>
      </c>
      <c r="D59" s="118" t="s">
        <v>645</v>
      </c>
      <c r="E59" s="120">
        <v>85606788</v>
      </c>
      <c r="F59" s="120" t="s">
        <v>955</v>
      </c>
    </row>
    <row r="60" spans="1:6" ht="30" customHeight="1">
      <c r="A60" s="90">
        <f t="shared" si="4"/>
        <v>6</v>
      </c>
      <c r="B60" s="119" t="s">
        <v>362</v>
      </c>
      <c r="C60" s="118" t="s">
        <v>1013</v>
      </c>
      <c r="D60" s="118" t="s">
        <v>645</v>
      </c>
      <c r="E60" s="120">
        <v>89881135</v>
      </c>
      <c r="F60" s="120" t="s">
        <v>1014</v>
      </c>
    </row>
    <row r="61" spans="1:6" ht="30" customHeight="1">
      <c r="A61" s="90">
        <f t="shared" si="4"/>
        <v>7</v>
      </c>
      <c r="B61" s="119" t="s">
        <v>1008</v>
      </c>
      <c r="C61" s="118" t="s">
        <v>1009</v>
      </c>
      <c r="D61" s="118" t="s">
        <v>645</v>
      </c>
      <c r="E61" s="120">
        <v>87560407</v>
      </c>
      <c r="F61" s="120" t="s">
        <v>1010</v>
      </c>
    </row>
    <row r="62" spans="1:6" ht="30" customHeight="1">
      <c r="A62" s="90">
        <f t="shared" si="4"/>
        <v>8</v>
      </c>
      <c r="B62" s="119" t="s">
        <v>193</v>
      </c>
      <c r="C62" s="118" t="s">
        <v>70</v>
      </c>
      <c r="D62" s="118" t="s">
        <v>645</v>
      </c>
      <c r="E62" s="120">
        <v>85776021</v>
      </c>
      <c r="F62" s="120" t="s">
        <v>956</v>
      </c>
    </row>
    <row r="63" spans="1:6" ht="30" customHeight="1">
      <c r="A63" s="90">
        <f t="shared" si="4"/>
        <v>9</v>
      </c>
      <c r="B63" s="119" t="s">
        <v>196</v>
      </c>
      <c r="C63" s="118" t="s">
        <v>138</v>
      </c>
      <c r="D63" s="118" t="s">
        <v>645</v>
      </c>
      <c r="E63" s="120">
        <v>87863938</v>
      </c>
      <c r="F63" s="120" t="s">
        <v>957</v>
      </c>
    </row>
    <row r="64" spans="1:6" ht="30" customHeight="1">
      <c r="A64" s="90">
        <f t="shared" si="4"/>
        <v>10</v>
      </c>
      <c r="B64" s="119" t="s">
        <v>511</v>
      </c>
      <c r="C64" s="118" t="s">
        <v>288</v>
      </c>
      <c r="D64" s="118" t="s">
        <v>645</v>
      </c>
      <c r="E64" s="120">
        <v>82852929</v>
      </c>
      <c r="F64" s="120" t="s">
        <v>958</v>
      </c>
    </row>
    <row r="65" spans="1:12" ht="30" customHeight="1">
      <c r="A65" s="90">
        <f t="shared" si="4"/>
        <v>11</v>
      </c>
      <c r="B65" s="119" t="s">
        <v>190</v>
      </c>
      <c r="C65" s="118" t="s">
        <v>47</v>
      </c>
      <c r="D65" s="118" t="s">
        <v>645</v>
      </c>
      <c r="E65" s="120">
        <v>85573249</v>
      </c>
      <c r="F65" s="120" t="s">
        <v>959</v>
      </c>
    </row>
    <row r="66" spans="1:12" ht="30" customHeight="1">
      <c r="A66" s="90">
        <f t="shared" si="4"/>
        <v>12</v>
      </c>
      <c r="B66" s="119" t="s">
        <v>190</v>
      </c>
      <c r="C66" s="118" t="s">
        <v>618</v>
      </c>
      <c r="D66" s="118" t="s">
        <v>645</v>
      </c>
      <c r="E66" s="120">
        <v>84640511</v>
      </c>
      <c r="F66" s="120" t="s">
        <v>959</v>
      </c>
    </row>
    <row r="67" spans="1:12" ht="30" customHeight="1">
      <c r="A67" s="90">
        <f t="shared" si="4"/>
        <v>13</v>
      </c>
      <c r="B67" s="119" t="s">
        <v>189</v>
      </c>
      <c r="C67" s="118" t="s">
        <v>87</v>
      </c>
      <c r="D67" s="118" t="s">
        <v>645</v>
      </c>
      <c r="E67" s="120">
        <v>78771749</v>
      </c>
      <c r="F67" s="120" t="s">
        <v>960</v>
      </c>
    </row>
    <row r="68" spans="1:12" ht="30" customHeight="1">
      <c r="A68" s="90">
        <f t="shared" si="4"/>
        <v>14</v>
      </c>
      <c r="B68" s="119" t="s">
        <v>189</v>
      </c>
      <c r="C68" s="118" t="s">
        <v>916</v>
      </c>
      <c r="D68" s="118" t="s">
        <v>645</v>
      </c>
      <c r="E68" s="120">
        <v>78771454</v>
      </c>
      <c r="F68" s="120" t="s">
        <v>960</v>
      </c>
    </row>
    <row r="69" spans="1:12" ht="30" customHeight="1">
      <c r="A69" s="90">
        <f t="shared" si="4"/>
        <v>15</v>
      </c>
      <c r="B69" s="119" t="s">
        <v>281</v>
      </c>
      <c r="C69" s="118" t="s">
        <v>1011</v>
      </c>
      <c r="D69" s="118" t="s">
        <v>645</v>
      </c>
      <c r="E69" s="120">
        <v>81854010</v>
      </c>
      <c r="F69" s="120" t="s">
        <v>1012</v>
      </c>
    </row>
    <row r="70" spans="1:12" ht="30" customHeight="1">
      <c r="A70" s="90">
        <f t="shared" si="4"/>
        <v>16</v>
      </c>
      <c r="B70" s="119" t="s">
        <v>192</v>
      </c>
      <c r="C70" s="118" t="s">
        <v>55</v>
      </c>
      <c r="D70" s="118" t="s">
        <v>645</v>
      </c>
      <c r="E70" s="120">
        <v>85514855</v>
      </c>
      <c r="F70" s="120" t="s">
        <v>961</v>
      </c>
    </row>
    <row r="71" spans="1:12" ht="30" customHeight="1">
      <c r="A71" s="90">
        <f t="shared" si="4"/>
        <v>17</v>
      </c>
      <c r="B71" s="119" t="s">
        <v>192</v>
      </c>
      <c r="C71" s="118" t="s">
        <v>111</v>
      </c>
      <c r="D71" s="118" t="s">
        <v>645</v>
      </c>
      <c r="E71" s="120">
        <v>75553596</v>
      </c>
      <c r="F71" s="120" t="s">
        <v>961</v>
      </c>
    </row>
    <row r="72" spans="1:12" ht="30" customHeight="1">
      <c r="A72" s="90">
        <f t="shared" si="4"/>
        <v>18</v>
      </c>
      <c r="B72" s="119" t="s">
        <v>191</v>
      </c>
      <c r="C72" s="118" t="s">
        <v>48</v>
      </c>
      <c r="D72" s="118" t="s">
        <v>645</v>
      </c>
      <c r="E72" s="120">
        <v>87875699</v>
      </c>
      <c r="F72" s="120" t="s">
        <v>962</v>
      </c>
    </row>
    <row r="73" spans="1:12" ht="27.75" customHeight="1">
      <c r="A73" s="90"/>
      <c r="B73" s="132"/>
      <c r="C73" s="133"/>
      <c r="D73" s="103"/>
      <c r="E73" s="103"/>
      <c r="F73" s="103"/>
    </row>
    <row r="74" spans="1:12">
      <c r="A74" s="90"/>
      <c r="B74" s="100"/>
      <c r="C74" s="88"/>
      <c r="D74" s="88"/>
      <c r="E74" s="52"/>
    </row>
    <row r="75" spans="1:12" ht="30">
      <c r="A75" s="90"/>
      <c r="B75" s="99" t="s">
        <v>641</v>
      </c>
      <c r="C75" s="99" t="s">
        <v>170</v>
      </c>
      <c r="D75" s="99"/>
      <c r="E75" s="99" t="s">
        <v>643</v>
      </c>
      <c r="F75" s="99" t="s">
        <v>963</v>
      </c>
    </row>
    <row r="76" spans="1:12" ht="45.75" customHeight="1">
      <c r="A76" s="88">
        <v>1</v>
      </c>
      <c r="B76" s="108" t="s">
        <v>990</v>
      </c>
      <c r="C76" s="88" t="s">
        <v>1016</v>
      </c>
      <c r="D76" s="108" t="s">
        <v>990</v>
      </c>
      <c r="E76" s="109">
        <v>82990285</v>
      </c>
      <c r="F76" s="109"/>
    </row>
    <row r="77" spans="1:12" ht="30" customHeight="1">
      <c r="A77" s="88">
        <f>A76+1</f>
        <v>2</v>
      </c>
      <c r="B77" s="108" t="s">
        <v>363</v>
      </c>
      <c r="C77" s="88" t="s">
        <v>121</v>
      </c>
      <c r="D77" s="88" t="s">
        <v>645</v>
      </c>
      <c r="E77" s="109">
        <v>78774526</v>
      </c>
      <c r="F77" s="109" t="s">
        <v>949</v>
      </c>
    </row>
    <row r="78" spans="1:12" ht="30" customHeight="1">
      <c r="A78" s="88">
        <f t="shared" ref="A78:A90" si="5">A77+1</f>
        <v>3</v>
      </c>
      <c r="B78" s="108" t="s">
        <v>198</v>
      </c>
      <c r="C78" s="124" t="s">
        <v>100</v>
      </c>
      <c r="D78" s="88" t="s">
        <v>645</v>
      </c>
      <c r="E78" s="109">
        <v>84640477</v>
      </c>
      <c r="F78" s="109" t="s">
        <v>950</v>
      </c>
      <c r="L78" s="106"/>
    </row>
    <row r="79" spans="1:12" ht="30" customHeight="1">
      <c r="A79" s="88">
        <f t="shared" si="5"/>
        <v>4</v>
      </c>
      <c r="B79" s="108" t="s">
        <v>198</v>
      </c>
      <c r="C79" s="88" t="s">
        <v>154</v>
      </c>
      <c r="D79" s="88" t="s">
        <v>645</v>
      </c>
      <c r="E79" s="109">
        <v>87863939</v>
      </c>
      <c r="F79" s="109" t="s">
        <v>950</v>
      </c>
      <c r="L79" s="107"/>
    </row>
    <row r="80" spans="1:12" ht="30" customHeight="1">
      <c r="A80" s="88">
        <f t="shared" si="5"/>
        <v>5</v>
      </c>
      <c r="B80" s="108" t="s">
        <v>203</v>
      </c>
      <c r="C80" s="88" t="s">
        <v>495</v>
      </c>
      <c r="D80" s="88" t="s">
        <v>645</v>
      </c>
      <c r="E80" s="109">
        <v>85887180</v>
      </c>
      <c r="F80" s="109" t="s">
        <v>942</v>
      </c>
    </row>
    <row r="81" spans="1:6" ht="30" customHeight="1">
      <c r="A81" s="88">
        <f t="shared" si="5"/>
        <v>6</v>
      </c>
      <c r="B81" s="108" t="s">
        <v>204</v>
      </c>
      <c r="C81" s="124" t="s">
        <v>135</v>
      </c>
      <c r="D81" s="88" t="s">
        <v>645</v>
      </c>
      <c r="E81" s="109">
        <v>87962485</v>
      </c>
      <c r="F81" s="109" t="s">
        <v>949</v>
      </c>
    </row>
    <row r="82" spans="1:6" ht="30" customHeight="1">
      <c r="A82" s="88">
        <f t="shared" si="5"/>
        <v>7</v>
      </c>
      <c r="B82" s="108" t="s">
        <v>200</v>
      </c>
      <c r="C82" s="88" t="s">
        <v>379</v>
      </c>
      <c r="D82" s="88" t="s">
        <v>645</v>
      </c>
      <c r="E82" s="109">
        <v>86880899</v>
      </c>
      <c r="F82" s="109" t="s">
        <v>943</v>
      </c>
    </row>
    <row r="83" spans="1:6" ht="30" customHeight="1">
      <c r="A83" s="88">
        <f t="shared" si="5"/>
        <v>8</v>
      </c>
      <c r="B83" s="108" t="s">
        <v>341</v>
      </c>
      <c r="C83" s="88" t="s">
        <v>155</v>
      </c>
      <c r="D83" s="88" t="s">
        <v>645</v>
      </c>
      <c r="E83" s="109">
        <v>85607278</v>
      </c>
      <c r="F83" s="109" t="s">
        <v>946</v>
      </c>
    </row>
    <row r="84" spans="1:6" ht="30" customHeight="1">
      <c r="A84" s="88">
        <f t="shared" si="5"/>
        <v>9</v>
      </c>
      <c r="B84" s="108" t="s">
        <v>201</v>
      </c>
      <c r="C84" s="88" t="s">
        <v>1021</v>
      </c>
      <c r="D84" s="88" t="s">
        <v>645</v>
      </c>
      <c r="E84" s="109">
        <v>78225339</v>
      </c>
      <c r="F84" s="109" t="s">
        <v>945</v>
      </c>
    </row>
    <row r="85" spans="1:6" ht="30" customHeight="1">
      <c r="A85" s="88">
        <f t="shared" si="5"/>
        <v>10</v>
      </c>
      <c r="B85" s="108" t="s">
        <v>199</v>
      </c>
      <c r="C85" s="88" t="s">
        <v>649</v>
      </c>
      <c r="D85" s="88" t="s">
        <v>645</v>
      </c>
      <c r="E85" s="109">
        <v>83964566</v>
      </c>
      <c r="F85" s="109" t="s">
        <v>947</v>
      </c>
    </row>
    <row r="86" spans="1:6" ht="30" customHeight="1">
      <c r="A86" s="88">
        <f t="shared" si="5"/>
        <v>11</v>
      </c>
      <c r="B86" s="108" t="s">
        <v>608</v>
      </c>
      <c r="C86" s="88" t="s">
        <v>1017</v>
      </c>
      <c r="D86" s="88" t="s">
        <v>645</v>
      </c>
      <c r="E86" s="109">
        <v>87863943</v>
      </c>
      <c r="F86" s="109" t="s">
        <v>944</v>
      </c>
    </row>
    <row r="87" spans="1:6" ht="30" customHeight="1">
      <c r="A87" s="88">
        <f t="shared" si="5"/>
        <v>12</v>
      </c>
      <c r="B87" s="108" t="s">
        <v>619</v>
      </c>
      <c r="C87" s="88" t="s">
        <v>303</v>
      </c>
      <c r="D87" s="88" t="s">
        <v>645</v>
      </c>
      <c r="E87" s="109">
        <v>86877516</v>
      </c>
      <c r="F87" s="109" t="s">
        <v>947</v>
      </c>
    </row>
    <row r="88" spans="1:6" ht="30" customHeight="1">
      <c r="A88" s="88">
        <f t="shared" si="5"/>
        <v>13</v>
      </c>
      <c r="B88" s="108" t="s">
        <v>630</v>
      </c>
      <c r="C88" s="88" t="s">
        <v>917</v>
      </c>
      <c r="D88" s="88" t="s">
        <v>645</v>
      </c>
      <c r="E88" s="109">
        <v>86792876</v>
      </c>
      <c r="F88" s="109" t="s">
        <v>951</v>
      </c>
    </row>
    <row r="89" spans="1:6" ht="30" customHeight="1">
      <c r="A89" s="88">
        <f t="shared" si="5"/>
        <v>14</v>
      </c>
      <c r="B89" s="108" t="s">
        <v>526</v>
      </c>
      <c r="C89" s="88" t="s">
        <v>918</v>
      </c>
      <c r="D89" s="88" t="s">
        <v>645</v>
      </c>
      <c r="E89" s="109">
        <v>84640624</v>
      </c>
      <c r="F89" s="109" t="s">
        <v>948</v>
      </c>
    </row>
    <row r="90" spans="1:6" ht="30" customHeight="1">
      <c r="A90" s="88">
        <f t="shared" si="5"/>
        <v>15</v>
      </c>
      <c r="B90" s="108" t="s">
        <v>1018</v>
      </c>
      <c r="C90" s="88" t="s">
        <v>1019</v>
      </c>
      <c r="D90" s="88" t="s">
        <v>645</v>
      </c>
      <c r="E90" s="109">
        <v>84798375</v>
      </c>
      <c r="F90" s="109" t="s">
        <v>1020</v>
      </c>
    </row>
    <row r="91" spans="1:6" ht="27.75" customHeight="1">
      <c r="A91" s="90"/>
      <c r="B91" s="132"/>
      <c r="C91" s="133"/>
      <c r="D91" s="103"/>
      <c r="E91" s="103"/>
      <c r="F91" s="103"/>
    </row>
    <row r="92" spans="1:6">
      <c r="A92" s="90"/>
      <c r="B92" s="100"/>
      <c r="C92" s="90"/>
      <c r="D92" s="90"/>
      <c r="E92" s="52"/>
    </row>
    <row r="93" spans="1:6" ht="30">
      <c r="A93" s="90"/>
      <c r="B93" s="99" t="s">
        <v>642</v>
      </c>
      <c r="C93" s="99" t="s">
        <v>170</v>
      </c>
      <c r="D93" s="99"/>
      <c r="E93" s="99" t="s">
        <v>643</v>
      </c>
      <c r="F93" s="99" t="s">
        <v>963</v>
      </c>
    </row>
    <row r="94" spans="1:6" ht="57" customHeight="1">
      <c r="A94" s="90">
        <v>1</v>
      </c>
      <c r="B94" s="100" t="s">
        <v>990</v>
      </c>
      <c r="C94" s="90" t="s">
        <v>1022</v>
      </c>
      <c r="D94" s="100" t="s">
        <v>990</v>
      </c>
      <c r="E94" s="52">
        <v>87863950</v>
      </c>
      <c r="F94" s="52"/>
    </row>
    <row r="95" spans="1:6" ht="30" customHeight="1">
      <c r="A95" s="90">
        <f>A94+1</f>
        <v>2</v>
      </c>
      <c r="B95" s="125" t="s">
        <v>205</v>
      </c>
      <c r="C95" s="126" t="s">
        <v>384</v>
      </c>
      <c r="D95" s="126" t="s">
        <v>645</v>
      </c>
      <c r="E95" s="127">
        <v>75300646</v>
      </c>
      <c r="F95" s="127" t="s">
        <v>964</v>
      </c>
    </row>
    <row r="96" spans="1:6" ht="30" customHeight="1">
      <c r="A96" s="90">
        <f t="shared" ref="A96:A112" si="6">A95+1</f>
        <v>3</v>
      </c>
      <c r="B96" s="125" t="s">
        <v>207</v>
      </c>
      <c r="C96" s="126" t="s">
        <v>50</v>
      </c>
      <c r="D96" s="126" t="s">
        <v>645</v>
      </c>
      <c r="E96" s="127">
        <v>85167211</v>
      </c>
      <c r="F96" s="127" t="s">
        <v>965</v>
      </c>
    </row>
    <row r="97" spans="1:6" ht="30" customHeight="1">
      <c r="A97" s="90">
        <f t="shared" si="6"/>
        <v>4</v>
      </c>
      <c r="B97" s="125" t="s">
        <v>208</v>
      </c>
      <c r="C97" s="126" t="s">
        <v>53</v>
      </c>
      <c r="D97" s="126" t="s">
        <v>645</v>
      </c>
      <c r="E97" s="127">
        <v>83880609</v>
      </c>
      <c r="F97" s="127" t="s">
        <v>967</v>
      </c>
    </row>
    <row r="98" spans="1:6" ht="30" customHeight="1">
      <c r="A98" s="90">
        <f t="shared" si="6"/>
        <v>5</v>
      </c>
      <c r="B98" s="125" t="s">
        <v>208</v>
      </c>
      <c r="C98" s="126" t="s">
        <v>54</v>
      </c>
      <c r="D98" s="126" t="s">
        <v>645</v>
      </c>
      <c r="E98" s="127">
        <v>87870579</v>
      </c>
      <c r="F98" s="127" t="s">
        <v>966</v>
      </c>
    </row>
    <row r="99" spans="1:6" ht="30" customHeight="1">
      <c r="A99" s="90">
        <f t="shared" si="6"/>
        <v>6</v>
      </c>
      <c r="B99" s="125" t="s">
        <v>520</v>
      </c>
      <c r="C99" s="126" t="s">
        <v>1026</v>
      </c>
      <c r="D99" s="126" t="s">
        <v>645</v>
      </c>
      <c r="E99" s="127">
        <v>75412478</v>
      </c>
      <c r="F99" s="127" t="s">
        <v>1027</v>
      </c>
    </row>
    <row r="100" spans="1:6" ht="30" customHeight="1">
      <c r="A100" s="90">
        <f t="shared" si="6"/>
        <v>7</v>
      </c>
      <c r="B100" s="125" t="s">
        <v>210</v>
      </c>
      <c r="C100" s="129" t="s">
        <v>89</v>
      </c>
      <c r="D100" s="126" t="s">
        <v>645</v>
      </c>
      <c r="E100" s="127">
        <v>84640626</v>
      </c>
      <c r="F100" s="127" t="s">
        <v>968</v>
      </c>
    </row>
    <row r="101" spans="1:6" ht="30" customHeight="1">
      <c r="A101" s="90">
        <f t="shared" si="6"/>
        <v>8</v>
      </c>
      <c r="B101" s="125" t="s">
        <v>524</v>
      </c>
      <c r="C101" s="129" t="s">
        <v>90</v>
      </c>
      <c r="D101" s="126" t="s">
        <v>645</v>
      </c>
      <c r="E101" s="127">
        <v>87962488</v>
      </c>
      <c r="F101" s="127" t="s">
        <v>969</v>
      </c>
    </row>
    <row r="102" spans="1:6" ht="30" customHeight="1">
      <c r="A102" s="90">
        <f t="shared" si="6"/>
        <v>9</v>
      </c>
      <c r="B102" s="125" t="s">
        <v>364</v>
      </c>
      <c r="C102" s="128" t="s">
        <v>140</v>
      </c>
      <c r="D102" s="126" t="s">
        <v>645</v>
      </c>
      <c r="E102" s="127">
        <v>85512228</v>
      </c>
      <c r="F102" s="127" t="s">
        <v>970</v>
      </c>
    </row>
    <row r="103" spans="1:6" ht="30" customHeight="1">
      <c r="A103" s="90">
        <f t="shared" si="6"/>
        <v>10</v>
      </c>
      <c r="B103" s="125" t="s">
        <v>622</v>
      </c>
      <c r="C103" s="126" t="s">
        <v>162</v>
      </c>
      <c r="D103" s="126" t="s">
        <v>645</v>
      </c>
      <c r="E103" s="127">
        <v>87962481</v>
      </c>
      <c r="F103" s="127" t="s">
        <v>971</v>
      </c>
    </row>
    <row r="104" spans="1:6" ht="30" customHeight="1">
      <c r="A104" s="90">
        <f t="shared" si="6"/>
        <v>11</v>
      </c>
      <c r="B104" s="125" t="s">
        <v>623</v>
      </c>
      <c r="C104" s="126" t="s">
        <v>160</v>
      </c>
      <c r="D104" s="126" t="s">
        <v>645</v>
      </c>
      <c r="E104" s="127">
        <v>87870919</v>
      </c>
      <c r="F104" s="127" t="s">
        <v>972</v>
      </c>
    </row>
    <row r="105" spans="1:6" ht="30" customHeight="1">
      <c r="A105" s="90">
        <f t="shared" si="6"/>
        <v>12</v>
      </c>
      <c r="B105" s="122" t="s">
        <v>209</v>
      </c>
      <c r="C105" s="121" t="s">
        <v>163</v>
      </c>
      <c r="D105" s="121" t="s">
        <v>645</v>
      </c>
      <c r="E105" s="123">
        <v>84640348</v>
      </c>
      <c r="F105" s="123" t="s">
        <v>971</v>
      </c>
    </row>
    <row r="106" spans="1:6" ht="30" customHeight="1">
      <c r="A106" s="90">
        <f t="shared" si="6"/>
        <v>13</v>
      </c>
      <c r="B106" s="122" t="s">
        <v>206</v>
      </c>
      <c r="C106" s="121" t="s">
        <v>636</v>
      </c>
      <c r="D106" s="121" t="s">
        <v>645</v>
      </c>
      <c r="E106" s="123">
        <v>78774528</v>
      </c>
      <c r="F106" s="123" t="s">
        <v>964</v>
      </c>
    </row>
    <row r="107" spans="1:6" ht="30" customHeight="1">
      <c r="A107" s="90">
        <f t="shared" si="6"/>
        <v>14</v>
      </c>
      <c r="B107" s="122" t="s">
        <v>521</v>
      </c>
      <c r="C107" s="130" t="s">
        <v>1028</v>
      </c>
      <c r="D107" s="121" t="s">
        <v>645</v>
      </c>
      <c r="E107" s="123">
        <v>75192794</v>
      </c>
      <c r="F107" s="123" t="s">
        <v>973</v>
      </c>
    </row>
    <row r="108" spans="1:6" ht="30" customHeight="1">
      <c r="A108" s="90">
        <f t="shared" si="6"/>
        <v>15</v>
      </c>
      <c r="B108" s="122" t="s">
        <v>521</v>
      </c>
      <c r="C108" s="130" t="s">
        <v>1029</v>
      </c>
      <c r="D108" s="121" t="s">
        <v>645</v>
      </c>
      <c r="E108" s="123">
        <v>82100713</v>
      </c>
      <c r="F108" s="123" t="s">
        <v>973</v>
      </c>
    </row>
    <row r="109" spans="1:6" ht="30" customHeight="1">
      <c r="A109" s="90">
        <f t="shared" si="6"/>
        <v>16</v>
      </c>
      <c r="B109" s="122" t="s">
        <v>627</v>
      </c>
      <c r="C109" s="121" t="s">
        <v>493</v>
      </c>
      <c r="D109" s="121" t="s">
        <v>645</v>
      </c>
      <c r="E109" s="123">
        <v>87968773</v>
      </c>
      <c r="F109" s="123" t="s">
        <v>974</v>
      </c>
    </row>
    <row r="110" spans="1:6" ht="30" customHeight="1">
      <c r="A110" s="90">
        <f t="shared" si="6"/>
        <v>17</v>
      </c>
      <c r="B110" s="122" t="s">
        <v>624</v>
      </c>
      <c r="C110" s="121" t="s">
        <v>625</v>
      </c>
      <c r="D110" s="121" t="s">
        <v>645</v>
      </c>
      <c r="E110" s="123">
        <v>82852475</v>
      </c>
      <c r="F110" s="123" t="s">
        <v>970</v>
      </c>
    </row>
    <row r="111" spans="1:6" ht="30" customHeight="1">
      <c r="A111" s="90">
        <f t="shared" si="6"/>
        <v>18</v>
      </c>
      <c r="B111" s="125" t="s">
        <v>1023</v>
      </c>
      <c r="C111" s="126" t="s">
        <v>1024</v>
      </c>
      <c r="D111" s="126" t="s">
        <v>645</v>
      </c>
      <c r="E111" s="127">
        <v>86850134</v>
      </c>
      <c r="F111" s="127" t="s">
        <v>1025</v>
      </c>
    </row>
    <row r="112" spans="1:6" ht="30" customHeight="1">
      <c r="A112" s="90">
        <f t="shared" si="6"/>
        <v>19</v>
      </c>
      <c r="B112" s="125" t="s">
        <v>365</v>
      </c>
      <c r="C112" s="126" t="s">
        <v>626</v>
      </c>
      <c r="D112" s="126" t="s">
        <v>645</v>
      </c>
      <c r="E112" s="127">
        <v>82853031</v>
      </c>
      <c r="F112" s="127" t="s">
        <v>972</v>
      </c>
    </row>
    <row r="113" spans="1:6" ht="30" customHeight="1">
      <c r="A113" s="90"/>
      <c r="B113" s="100"/>
      <c r="C113" s="90"/>
      <c r="D113" s="90"/>
      <c r="E113" s="52"/>
      <c r="F113" s="52"/>
    </row>
    <row r="114" spans="1:6" ht="27.75" customHeight="1">
      <c r="A114" s="90"/>
      <c r="B114" s="132"/>
      <c r="C114" s="133"/>
      <c r="D114" s="103"/>
      <c r="E114" s="103"/>
      <c r="F114" s="103"/>
    </row>
    <row r="115" spans="1:6">
      <c r="A115" s="90"/>
      <c r="B115" s="100"/>
      <c r="C115" s="90"/>
      <c r="D115" s="90"/>
      <c r="E115" s="52"/>
    </row>
    <row r="116" spans="1:6" ht="30">
      <c r="A116" s="90"/>
      <c r="B116" s="99" t="s">
        <v>593</v>
      </c>
      <c r="C116" s="99" t="s">
        <v>170</v>
      </c>
      <c r="D116" s="99"/>
      <c r="E116" s="99" t="s">
        <v>643</v>
      </c>
    </row>
    <row r="117" spans="1:6" ht="30" customHeight="1">
      <c r="A117" s="90"/>
      <c r="B117" s="102" t="s">
        <v>594</v>
      </c>
      <c r="C117" s="90" t="s">
        <v>597</v>
      </c>
      <c r="D117" s="90" t="s">
        <v>646</v>
      </c>
      <c r="E117" s="52">
        <v>85514429</v>
      </c>
    </row>
    <row r="118" spans="1:6" ht="30" customHeight="1">
      <c r="A118" s="90"/>
      <c r="B118" s="102" t="s">
        <v>595</v>
      </c>
      <c r="C118" s="88" t="s">
        <v>598</v>
      </c>
      <c r="D118" s="90" t="s">
        <v>646</v>
      </c>
      <c r="E118" s="52"/>
    </row>
    <row r="119" spans="1:6" ht="27.75" customHeight="1">
      <c r="A119" s="90"/>
      <c r="B119" s="132" t="s">
        <v>4</v>
      </c>
      <c r="C119" s="133"/>
      <c r="D119" s="103"/>
      <c r="E119" s="103"/>
    </row>
    <row r="120" spans="1:6">
      <c r="A120" s="90"/>
      <c r="B120" s="100"/>
      <c r="C120" s="90"/>
      <c r="D120" s="90"/>
      <c r="E120" s="52"/>
    </row>
    <row r="121" spans="1:6" ht="30">
      <c r="A121" s="90"/>
      <c r="B121" s="99" t="s">
        <v>599</v>
      </c>
      <c r="C121" s="99" t="s">
        <v>170</v>
      </c>
      <c r="D121" s="99"/>
      <c r="E121" s="99" t="s">
        <v>643</v>
      </c>
    </row>
    <row r="122" spans="1:6" ht="30" customHeight="1">
      <c r="A122" s="90"/>
      <c r="B122" s="102" t="s">
        <v>594</v>
      </c>
      <c r="C122" s="90" t="s">
        <v>600</v>
      </c>
      <c r="D122" s="90" t="s">
        <v>646</v>
      </c>
      <c r="E122" s="52"/>
    </row>
    <row r="123" spans="1:6" ht="30" customHeight="1">
      <c r="A123" s="90"/>
      <c r="B123" s="102" t="s">
        <v>596</v>
      </c>
      <c r="C123" s="90" t="s">
        <v>601</v>
      </c>
      <c r="D123" s="90" t="s">
        <v>646</v>
      </c>
      <c r="E123" s="52"/>
    </row>
    <row r="124" spans="1:6" ht="30" customHeight="1">
      <c r="A124" s="90"/>
      <c r="B124" s="102" t="s">
        <v>595</v>
      </c>
      <c r="C124" s="88" t="s">
        <v>602</v>
      </c>
      <c r="D124" s="90" t="s">
        <v>646</v>
      </c>
      <c r="E124" s="52">
        <v>86709199</v>
      </c>
    </row>
    <row r="125" spans="1:6" ht="27.75" customHeight="1">
      <c r="A125" s="90"/>
      <c r="B125" s="132" t="s">
        <v>4</v>
      </c>
      <c r="C125" s="133"/>
      <c r="D125" s="103"/>
      <c r="E125" s="103"/>
    </row>
    <row r="126" spans="1:6">
      <c r="A126" s="90"/>
      <c r="B126" s="100"/>
      <c r="C126" s="90"/>
      <c r="D126" s="90"/>
      <c r="E126" s="52"/>
    </row>
    <row r="127" spans="1:6" ht="30">
      <c r="A127" s="90"/>
      <c r="B127" s="99" t="s">
        <v>603</v>
      </c>
      <c r="C127" s="99" t="s">
        <v>170</v>
      </c>
      <c r="D127" s="99"/>
      <c r="E127" s="99" t="s">
        <v>643</v>
      </c>
    </row>
    <row r="128" spans="1:6" ht="30" customHeight="1">
      <c r="A128" s="90"/>
      <c r="B128" s="102" t="s">
        <v>596</v>
      </c>
      <c r="C128" s="90" t="s">
        <v>605</v>
      </c>
      <c r="D128" s="90" t="s">
        <v>646</v>
      </c>
      <c r="E128" s="52">
        <v>82848787</v>
      </c>
    </row>
    <row r="129" spans="1:5" ht="30" customHeight="1">
      <c r="A129" s="90"/>
      <c r="B129" s="102" t="s">
        <v>595</v>
      </c>
      <c r="C129" s="88" t="s">
        <v>606</v>
      </c>
      <c r="D129" s="90" t="s">
        <v>646</v>
      </c>
      <c r="E129" s="52"/>
    </row>
    <row r="130" spans="1:5" ht="27.75" customHeight="1">
      <c r="A130" s="90"/>
      <c r="B130" s="132" t="s">
        <v>4</v>
      </c>
      <c r="C130" s="133"/>
      <c r="D130" s="103"/>
      <c r="E130" s="103"/>
    </row>
  </sheetData>
  <sortState xmlns:xlrd2="http://schemas.microsoft.com/office/spreadsheetml/2017/richdata2" ref="B56:E72">
    <sortCondition ref="B56:B72"/>
  </sortState>
  <mergeCells count="10">
    <mergeCell ref="B73:C73"/>
    <mergeCell ref="B52:C52"/>
    <mergeCell ref="B33:C33"/>
    <mergeCell ref="B16:C16"/>
    <mergeCell ref="A1:E1"/>
    <mergeCell ref="B91:C91"/>
    <mergeCell ref="B119:C119"/>
    <mergeCell ref="B125:C125"/>
    <mergeCell ref="B130:C130"/>
    <mergeCell ref="B114:C114"/>
  </mergeCells>
  <pageMargins left="0.31496062992125984" right="0.31496062992125984" top="0.35433070866141736" bottom="0.23622047244094491" header="0.31496062992125984" footer="0.31496062992125984"/>
  <pageSetup scale="8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8F7C-39FB-4218-89A6-C8C77CE321BC}">
  <dimension ref="B3:C89"/>
  <sheetViews>
    <sheetView tabSelected="1" topLeftCell="A66" workbookViewId="0">
      <selection activeCell="B3" sqref="B3:C89"/>
    </sheetView>
  </sheetViews>
  <sheetFormatPr baseColWidth="10" defaultRowHeight="15"/>
  <cols>
    <col min="2" max="2" width="28.7109375" bestFit="1" customWidth="1"/>
    <col min="3" max="3" width="62.140625" bestFit="1" customWidth="1"/>
  </cols>
  <sheetData>
    <row r="3" spans="2:3">
      <c r="B3" s="64" t="s">
        <v>1030</v>
      </c>
      <c r="C3" s="52"/>
    </row>
    <row r="4" spans="2:3">
      <c r="B4" s="52" t="s">
        <v>980</v>
      </c>
      <c r="C4" s="52" t="s">
        <v>982</v>
      </c>
    </row>
    <row r="5" spans="2:3">
      <c r="B5" s="52" t="s">
        <v>503</v>
      </c>
      <c r="C5" s="52" t="s">
        <v>985</v>
      </c>
    </row>
    <row r="6" spans="2:3">
      <c r="B6" s="52" t="s">
        <v>173</v>
      </c>
      <c r="C6" s="52" t="s">
        <v>983</v>
      </c>
    </row>
    <row r="7" spans="2:3">
      <c r="B7" s="52" t="s">
        <v>228</v>
      </c>
      <c r="C7" s="52" t="s">
        <v>919</v>
      </c>
    </row>
    <row r="8" spans="2:3">
      <c r="B8" s="52" t="s">
        <v>914</v>
      </c>
      <c r="C8" s="52" t="s">
        <v>920</v>
      </c>
    </row>
    <row r="9" spans="2:3">
      <c r="B9" s="52" t="s">
        <v>171</v>
      </c>
      <c r="C9" s="52" t="s">
        <v>979</v>
      </c>
    </row>
    <row r="10" spans="2:3">
      <c r="B10" s="52" t="s">
        <v>172</v>
      </c>
      <c r="C10" s="52" t="s">
        <v>977</v>
      </c>
    </row>
    <row r="11" spans="2:3">
      <c r="B11" s="52" t="s">
        <v>172</v>
      </c>
      <c r="C11" s="52" t="s">
        <v>977</v>
      </c>
    </row>
    <row r="12" spans="2:3">
      <c r="B12" s="52" t="s">
        <v>987</v>
      </c>
      <c r="C12" s="52" t="s">
        <v>988</v>
      </c>
    </row>
    <row r="13" spans="2:3">
      <c r="B13" s="52" t="s">
        <v>314</v>
      </c>
      <c r="C13" s="52" t="s">
        <v>976</v>
      </c>
    </row>
    <row r="14" spans="2:3">
      <c r="B14" s="52" t="s">
        <v>509</v>
      </c>
      <c r="C14" s="52" t="s">
        <v>984</v>
      </c>
    </row>
    <row r="15" spans="2:3">
      <c r="B15" s="64" t="s">
        <v>638</v>
      </c>
      <c r="C15" s="52"/>
    </row>
    <row r="16" spans="2:3">
      <c r="B16" s="52" t="s">
        <v>227</v>
      </c>
      <c r="C16" s="52" t="s">
        <v>921</v>
      </c>
    </row>
    <row r="17" spans="2:3">
      <c r="B17" s="52" t="s">
        <v>176</v>
      </c>
      <c r="C17" s="52" t="s">
        <v>922</v>
      </c>
    </row>
    <row r="18" spans="2:3">
      <c r="B18" s="52" t="s">
        <v>177</v>
      </c>
      <c r="C18" s="52" t="s">
        <v>924</v>
      </c>
    </row>
    <row r="19" spans="2:3">
      <c r="B19" s="52" t="s">
        <v>179</v>
      </c>
      <c r="C19" s="52" t="s">
        <v>925</v>
      </c>
    </row>
    <row r="20" spans="2:3">
      <c r="B20" s="52" t="s">
        <v>360</v>
      </c>
      <c r="C20" s="52" t="s">
        <v>926</v>
      </c>
    </row>
    <row r="21" spans="2:3">
      <c r="B21" s="52" t="s">
        <v>361</v>
      </c>
      <c r="C21" s="52" t="s">
        <v>927</v>
      </c>
    </row>
    <row r="22" spans="2:3">
      <c r="B22" s="52" t="s">
        <v>228</v>
      </c>
      <c r="C22" s="52" t="s">
        <v>994</v>
      </c>
    </row>
    <row r="23" spans="2:3">
      <c r="B23" s="52" t="s">
        <v>1031</v>
      </c>
      <c r="C23" s="52" t="s">
        <v>928</v>
      </c>
    </row>
    <row r="24" spans="2:3">
      <c r="B24" s="52" t="s">
        <v>175</v>
      </c>
      <c r="C24" s="52" t="s">
        <v>929</v>
      </c>
    </row>
    <row r="25" spans="2:3">
      <c r="B25" s="52" t="s">
        <v>174</v>
      </c>
      <c r="C25" s="52" t="s">
        <v>930</v>
      </c>
    </row>
    <row r="26" spans="2:3">
      <c r="B26" s="52" t="s">
        <v>178</v>
      </c>
      <c r="C26" s="52" t="s">
        <v>923</v>
      </c>
    </row>
    <row r="27" spans="2:3">
      <c r="B27" s="52" t="s">
        <v>348</v>
      </c>
      <c r="C27" s="52" t="s">
        <v>931</v>
      </c>
    </row>
    <row r="28" spans="2:3">
      <c r="B28" s="52"/>
      <c r="C28" s="52"/>
    </row>
    <row r="29" spans="2:3">
      <c r="B29" s="64" t="s">
        <v>639</v>
      </c>
      <c r="C29" s="52"/>
    </row>
    <row r="30" spans="2:3">
      <c r="B30" s="52" t="s">
        <v>180</v>
      </c>
      <c r="C30" s="52" t="s">
        <v>932</v>
      </c>
    </row>
    <row r="31" spans="2:3">
      <c r="B31" s="52" t="s">
        <v>181</v>
      </c>
      <c r="C31" s="52" t="s">
        <v>933</v>
      </c>
    </row>
    <row r="32" spans="2:3">
      <c r="B32" s="52" t="s">
        <v>183</v>
      </c>
      <c r="C32" s="52" t="s">
        <v>934</v>
      </c>
    </row>
    <row r="33" spans="2:3">
      <c r="B33" s="52" t="s">
        <v>515</v>
      </c>
      <c r="C33" s="52" t="s">
        <v>935</v>
      </c>
    </row>
    <row r="34" spans="2:3">
      <c r="B34" s="52" t="s">
        <v>279</v>
      </c>
      <c r="C34" s="52" t="s">
        <v>936</v>
      </c>
    </row>
    <row r="35" spans="2:3">
      <c r="B35" s="52" t="s">
        <v>184</v>
      </c>
      <c r="C35" s="52" t="s">
        <v>1006</v>
      </c>
    </row>
    <row r="36" spans="2:3">
      <c r="B36" s="52" t="s">
        <v>313</v>
      </c>
      <c r="C36" s="52" t="s">
        <v>1004</v>
      </c>
    </row>
    <row r="37" spans="2:3">
      <c r="B37" s="52" t="s">
        <v>226</v>
      </c>
      <c r="C37" s="52" t="s">
        <v>937</v>
      </c>
    </row>
    <row r="38" spans="2:3">
      <c r="B38" s="52" t="s">
        <v>268</v>
      </c>
      <c r="C38" s="52" t="s">
        <v>938</v>
      </c>
    </row>
    <row r="39" spans="2:3">
      <c r="B39" s="52" t="s">
        <v>516</v>
      </c>
      <c r="C39" s="52" t="s">
        <v>939</v>
      </c>
    </row>
    <row r="40" spans="2:3">
      <c r="B40" s="52" t="s">
        <v>616</v>
      </c>
      <c r="C40" s="52" t="s">
        <v>940</v>
      </c>
    </row>
    <row r="41" spans="2:3">
      <c r="B41" s="52" t="s">
        <v>186</v>
      </c>
      <c r="C41" s="52" t="s">
        <v>941</v>
      </c>
    </row>
    <row r="42" spans="2:3">
      <c r="B42" s="52" t="s">
        <v>182</v>
      </c>
      <c r="C42" s="52" t="s">
        <v>1000</v>
      </c>
    </row>
    <row r="43" spans="2:3">
      <c r="B43" s="52" t="s">
        <v>187</v>
      </c>
      <c r="C43" s="52" t="s">
        <v>938</v>
      </c>
    </row>
    <row r="44" spans="2:3">
      <c r="B44" s="64" t="s">
        <v>640</v>
      </c>
      <c r="C44" s="52"/>
    </row>
    <row r="45" spans="2:3">
      <c r="B45" s="52" t="s">
        <v>510</v>
      </c>
      <c r="C45" s="52" t="s">
        <v>952</v>
      </c>
    </row>
    <row r="46" spans="2:3">
      <c r="B46" s="52" t="s">
        <v>269</v>
      </c>
      <c r="C46" s="52" t="s">
        <v>953</v>
      </c>
    </row>
    <row r="47" spans="2:3">
      <c r="B47" s="52" t="s">
        <v>195</v>
      </c>
      <c r="C47" s="52" t="s">
        <v>954</v>
      </c>
    </row>
    <row r="48" spans="2:3">
      <c r="B48" s="52" t="s">
        <v>512</v>
      </c>
      <c r="C48" s="52" t="s">
        <v>955</v>
      </c>
    </row>
    <row r="49" spans="2:3">
      <c r="B49" s="52" t="s">
        <v>362</v>
      </c>
      <c r="C49" s="52" t="s">
        <v>1014</v>
      </c>
    </row>
    <row r="50" spans="2:3">
      <c r="B50" s="52" t="s">
        <v>1008</v>
      </c>
      <c r="C50" s="52" t="s">
        <v>1010</v>
      </c>
    </row>
    <row r="51" spans="2:3">
      <c r="B51" s="52" t="s">
        <v>1032</v>
      </c>
      <c r="C51" s="52" t="s">
        <v>956</v>
      </c>
    </row>
    <row r="52" spans="2:3">
      <c r="B52" s="52" t="s">
        <v>196</v>
      </c>
      <c r="C52" s="52" t="s">
        <v>957</v>
      </c>
    </row>
    <row r="53" spans="2:3">
      <c r="B53" s="52" t="s">
        <v>511</v>
      </c>
      <c r="C53" s="52" t="s">
        <v>958</v>
      </c>
    </row>
    <row r="54" spans="2:3">
      <c r="B54" s="52" t="s">
        <v>190</v>
      </c>
      <c r="C54" s="52" t="s">
        <v>959</v>
      </c>
    </row>
    <row r="55" spans="2:3">
      <c r="B55" s="52" t="s">
        <v>189</v>
      </c>
      <c r="C55" s="52" t="s">
        <v>960</v>
      </c>
    </row>
    <row r="56" spans="2:3">
      <c r="B56" s="52" t="s">
        <v>281</v>
      </c>
      <c r="C56" s="52" t="s">
        <v>1012</v>
      </c>
    </row>
    <row r="57" spans="2:3">
      <c r="B57" s="52" t="s">
        <v>192</v>
      </c>
      <c r="C57" s="52" t="s">
        <v>961</v>
      </c>
    </row>
    <row r="58" spans="2:3">
      <c r="B58" s="52" t="s">
        <v>191</v>
      </c>
      <c r="C58" s="52" t="s">
        <v>962</v>
      </c>
    </row>
    <row r="59" spans="2:3">
      <c r="B59" s="64" t="s">
        <v>641</v>
      </c>
      <c r="C59" s="52"/>
    </row>
    <row r="60" spans="2:3">
      <c r="B60" s="52" t="s">
        <v>363</v>
      </c>
      <c r="C60" s="52" t="s">
        <v>949</v>
      </c>
    </row>
    <row r="61" spans="2:3">
      <c r="B61" s="52" t="s">
        <v>198</v>
      </c>
      <c r="C61" s="52" t="s">
        <v>950</v>
      </c>
    </row>
    <row r="62" spans="2:3">
      <c r="B62" s="52" t="s">
        <v>203</v>
      </c>
      <c r="C62" s="52" t="s">
        <v>942</v>
      </c>
    </row>
    <row r="63" spans="2:3">
      <c r="B63" s="52" t="s">
        <v>204</v>
      </c>
      <c r="C63" s="52" t="s">
        <v>949</v>
      </c>
    </row>
    <row r="64" spans="2:3">
      <c r="B64" s="52" t="s">
        <v>200</v>
      </c>
      <c r="C64" s="52" t="s">
        <v>943</v>
      </c>
    </row>
    <row r="65" spans="2:3">
      <c r="B65" s="52" t="s">
        <v>341</v>
      </c>
      <c r="C65" s="52" t="s">
        <v>946</v>
      </c>
    </row>
    <row r="66" spans="2:3">
      <c r="B66" s="52" t="s">
        <v>201</v>
      </c>
      <c r="C66" s="52" t="s">
        <v>945</v>
      </c>
    </row>
    <row r="67" spans="2:3">
      <c r="B67" s="52" t="s">
        <v>199</v>
      </c>
      <c r="C67" s="52" t="s">
        <v>947</v>
      </c>
    </row>
    <row r="68" spans="2:3">
      <c r="B68" s="52" t="s">
        <v>608</v>
      </c>
      <c r="C68" s="52" t="s">
        <v>944</v>
      </c>
    </row>
    <row r="69" spans="2:3">
      <c r="B69" s="52" t="s">
        <v>619</v>
      </c>
      <c r="C69" s="52" t="s">
        <v>947</v>
      </c>
    </row>
    <row r="70" spans="2:3">
      <c r="B70" s="52" t="s">
        <v>630</v>
      </c>
      <c r="C70" s="52" t="s">
        <v>951</v>
      </c>
    </row>
    <row r="71" spans="2:3">
      <c r="B71" s="52" t="s">
        <v>526</v>
      </c>
      <c r="C71" s="52" t="s">
        <v>948</v>
      </c>
    </row>
    <row r="72" spans="2:3">
      <c r="B72" s="52" t="s">
        <v>1018</v>
      </c>
      <c r="C72" s="52" t="s">
        <v>1020</v>
      </c>
    </row>
    <row r="73" spans="2:3">
      <c r="B73" s="64" t="s">
        <v>642</v>
      </c>
      <c r="C73" s="52"/>
    </row>
    <row r="74" spans="2:3">
      <c r="B74" s="52" t="s">
        <v>205</v>
      </c>
      <c r="C74" s="52" t="s">
        <v>964</v>
      </c>
    </row>
    <row r="75" spans="2:3">
      <c r="B75" s="52" t="s">
        <v>207</v>
      </c>
      <c r="C75" s="52" t="s">
        <v>965</v>
      </c>
    </row>
    <row r="76" spans="2:3">
      <c r="B76" s="52" t="s">
        <v>208</v>
      </c>
      <c r="C76" s="52" t="s">
        <v>966</v>
      </c>
    </row>
    <row r="77" spans="2:3">
      <c r="B77" s="52" t="s">
        <v>520</v>
      </c>
      <c r="C77" s="52" t="s">
        <v>1027</v>
      </c>
    </row>
    <row r="78" spans="2:3">
      <c r="B78" s="52" t="s">
        <v>210</v>
      </c>
      <c r="C78" s="52" t="s">
        <v>968</v>
      </c>
    </row>
    <row r="79" spans="2:3">
      <c r="B79" s="52" t="s">
        <v>524</v>
      </c>
      <c r="C79" s="52" t="s">
        <v>969</v>
      </c>
    </row>
    <row r="80" spans="2:3">
      <c r="B80" s="52" t="s">
        <v>364</v>
      </c>
      <c r="C80" s="52" t="s">
        <v>970</v>
      </c>
    </row>
    <row r="81" spans="2:3">
      <c r="B81" s="52" t="s">
        <v>622</v>
      </c>
      <c r="C81" s="52" t="s">
        <v>971</v>
      </c>
    </row>
    <row r="82" spans="2:3">
      <c r="B82" s="52" t="s">
        <v>623</v>
      </c>
      <c r="C82" s="52" t="s">
        <v>972</v>
      </c>
    </row>
    <row r="83" spans="2:3">
      <c r="B83" s="52" t="s">
        <v>209</v>
      </c>
      <c r="C83" s="52" t="s">
        <v>971</v>
      </c>
    </row>
    <row r="84" spans="2:3">
      <c r="B84" s="52" t="s">
        <v>206</v>
      </c>
      <c r="C84" s="52" t="s">
        <v>964</v>
      </c>
    </row>
    <row r="85" spans="2:3">
      <c r="B85" s="52" t="s">
        <v>521</v>
      </c>
      <c r="C85" s="52" t="s">
        <v>973</v>
      </c>
    </row>
    <row r="86" spans="2:3">
      <c r="B86" s="52" t="s">
        <v>627</v>
      </c>
      <c r="C86" s="52" t="s">
        <v>974</v>
      </c>
    </row>
    <row r="87" spans="2:3">
      <c r="B87" s="52" t="s">
        <v>624</v>
      </c>
      <c r="C87" s="52" t="s">
        <v>970</v>
      </c>
    </row>
    <row r="88" spans="2:3">
      <c r="B88" s="52" t="s">
        <v>1023</v>
      </c>
      <c r="C88" s="52" t="s">
        <v>1025</v>
      </c>
    </row>
    <row r="89" spans="2:3">
      <c r="B89" s="52" t="s">
        <v>365</v>
      </c>
      <c r="C89" s="52" t="s">
        <v>972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4"/>
  <sheetViews>
    <sheetView zoomScale="85" zoomScaleNormal="85" workbookViewId="0">
      <selection sqref="A1:F56"/>
    </sheetView>
  </sheetViews>
  <sheetFormatPr baseColWidth="10" defaultRowHeight="15"/>
  <cols>
    <col min="2" max="2" width="26" hidden="1" customWidth="1"/>
    <col min="3" max="3" width="28.7109375" hidden="1" customWidth="1"/>
    <col min="4" max="4" width="44.7109375" bestFit="1" customWidth="1"/>
    <col min="5" max="5" width="13" bestFit="1" customWidth="1"/>
    <col min="6" max="6" width="21.5703125" bestFit="1" customWidth="1"/>
    <col min="7" max="7" width="5" customWidth="1"/>
  </cols>
  <sheetData>
    <row r="1" spans="1:6">
      <c r="A1" t="s">
        <v>906</v>
      </c>
      <c r="B1" t="s">
        <v>651</v>
      </c>
      <c r="C1" t="s">
        <v>652</v>
      </c>
      <c r="D1" t="s">
        <v>170</v>
      </c>
      <c r="E1" t="s">
        <v>644</v>
      </c>
      <c r="F1" t="s">
        <v>643</v>
      </c>
    </row>
    <row r="2" spans="1:6">
      <c r="A2">
        <v>1</v>
      </c>
      <c r="B2" t="s">
        <v>637</v>
      </c>
      <c r="C2" t="s">
        <v>612</v>
      </c>
      <c r="D2" t="s">
        <v>427</v>
      </c>
      <c r="E2" t="s">
        <v>645</v>
      </c>
      <c r="F2">
        <v>82853366</v>
      </c>
    </row>
    <row r="3" spans="1:6">
      <c r="A3">
        <v>2</v>
      </c>
      <c r="B3" t="s">
        <v>640</v>
      </c>
      <c r="C3" t="s">
        <v>510</v>
      </c>
      <c r="D3" t="s">
        <v>315</v>
      </c>
      <c r="E3" t="s">
        <v>645</v>
      </c>
      <c r="F3">
        <v>82852887</v>
      </c>
    </row>
    <row r="4" spans="1:6">
      <c r="A4">
        <v>3</v>
      </c>
      <c r="B4" t="s">
        <v>639</v>
      </c>
      <c r="C4" t="s">
        <v>180</v>
      </c>
      <c r="D4" t="s">
        <v>29</v>
      </c>
      <c r="E4" t="s">
        <v>645</v>
      </c>
      <c r="F4">
        <v>847014344</v>
      </c>
    </row>
    <row r="5" spans="1:6">
      <c r="A5">
        <v>4</v>
      </c>
      <c r="B5" t="s">
        <v>638</v>
      </c>
      <c r="C5" t="s">
        <v>361</v>
      </c>
      <c r="D5" t="s">
        <v>371</v>
      </c>
      <c r="E5" t="s">
        <v>645</v>
      </c>
      <c r="F5">
        <v>81211546</v>
      </c>
    </row>
    <row r="6" spans="1:6">
      <c r="A6">
        <v>5</v>
      </c>
      <c r="B6" t="s">
        <v>641</v>
      </c>
      <c r="C6" t="s">
        <v>363</v>
      </c>
      <c r="D6" t="s">
        <v>121</v>
      </c>
      <c r="E6" t="s">
        <v>645</v>
      </c>
      <c r="F6">
        <v>78774526</v>
      </c>
    </row>
    <row r="7" spans="1:6">
      <c r="A7">
        <v>6</v>
      </c>
      <c r="B7" t="s">
        <v>639</v>
      </c>
      <c r="C7" t="s">
        <v>279</v>
      </c>
      <c r="D7" t="s">
        <v>77</v>
      </c>
      <c r="E7" t="s">
        <v>645</v>
      </c>
      <c r="F7">
        <v>84640336</v>
      </c>
    </row>
    <row r="8" spans="1:6">
      <c r="A8">
        <v>7</v>
      </c>
      <c r="B8" t="s">
        <v>637</v>
      </c>
      <c r="C8" t="s">
        <v>171</v>
      </c>
      <c r="D8" t="s">
        <v>31</v>
      </c>
      <c r="E8" t="s">
        <v>645</v>
      </c>
      <c r="F8">
        <v>89880435</v>
      </c>
    </row>
    <row r="9" spans="1:6">
      <c r="A9">
        <v>8</v>
      </c>
      <c r="B9" t="s">
        <v>642</v>
      </c>
      <c r="C9" t="s">
        <v>627</v>
      </c>
      <c r="D9" t="s">
        <v>493</v>
      </c>
      <c r="E9" t="s">
        <v>645</v>
      </c>
      <c r="F9">
        <v>87968773</v>
      </c>
    </row>
    <row r="10" spans="1:6">
      <c r="A10">
        <v>9</v>
      </c>
      <c r="B10" t="s">
        <v>640</v>
      </c>
      <c r="C10" t="s">
        <v>362</v>
      </c>
      <c r="D10" t="s">
        <v>317</v>
      </c>
      <c r="E10" t="s">
        <v>645</v>
      </c>
      <c r="F10">
        <v>82573143</v>
      </c>
    </row>
    <row r="11" spans="1:6">
      <c r="A11">
        <v>10</v>
      </c>
      <c r="B11" t="s">
        <v>603</v>
      </c>
      <c r="C11" t="s">
        <v>594</v>
      </c>
      <c r="D11" t="s">
        <v>605</v>
      </c>
      <c r="E11" t="s">
        <v>646</v>
      </c>
      <c r="F11">
        <v>82848787</v>
      </c>
    </row>
    <row r="12" spans="1:6">
      <c r="A12">
        <v>11</v>
      </c>
      <c r="B12" t="s">
        <v>593</v>
      </c>
      <c r="C12" t="s">
        <v>594</v>
      </c>
      <c r="D12" t="s">
        <v>597</v>
      </c>
      <c r="E12" t="s">
        <v>646</v>
      </c>
      <c r="F12">
        <v>85514429</v>
      </c>
    </row>
    <row r="13" spans="1:6">
      <c r="A13">
        <v>12</v>
      </c>
      <c r="B13" t="s">
        <v>642</v>
      </c>
      <c r="C13" t="s">
        <v>520</v>
      </c>
      <c r="D13" t="s">
        <v>229</v>
      </c>
      <c r="E13" t="s">
        <v>645</v>
      </c>
      <c r="F13">
        <v>82403156</v>
      </c>
    </row>
    <row r="14" spans="1:6">
      <c r="A14">
        <v>13</v>
      </c>
      <c r="B14" t="s">
        <v>638</v>
      </c>
      <c r="C14" t="s">
        <v>228</v>
      </c>
      <c r="D14" t="s">
        <v>459</v>
      </c>
      <c r="E14" t="s">
        <v>645</v>
      </c>
      <c r="F14">
        <v>87554607</v>
      </c>
    </row>
    <row r="15" spans="1:6">
      <c r="A15">
        <v>14</v>
      </c>
      <c r="B15" t="s">
        <v>639</v>
      </c>
      <c r="C15" t="s">
        <v>182</v>
      </c>
      <c r="D15" t="s">
        <v>441</v>
      </c>
      <c r="E15" t="s">
        <v>645</v>
      </c>
      <c r="F15">
        <v>76942925</v>
      </c>
    </row>
    <row r="16" spans="1:6">
      <c r="A16">
        <v>15</v>
      </c>
      <c r="B16" t="s">
        <v>641</v>
      </c>
      <c r="C16" t="s">
        <v>341</v>
      </c>
      <c r="D16" t="s">
        <v>155</v>
      </c>
      <c r="E16" t="s">
        <v>645</v>
      </c>
      <c r="F16">
        <v>85607278</v>
      </c>
    </row>
    <row r="17" spans="1:6">
      <c r="A17">
        <v>16</v>
      </c>
      <c r="B17" t="s">
        <v>642</v>
      </c>
      <c r="C17" t="s">
        <v>205</v>
      </c>
      <c r="D17" t="s">
        <v>636</v>
      </c>
      <c r="E17" t="s">
        <v>645</v>
      </c>
      <c r="F17">
        <v>78774528</v>
      </c>
    </row>
    <row r="18" spans="1:6">
      <c r="A18">
        <v>17</v>
      </c>
      <c r="B18" t="s">
        <v>642</v>
      </c>
      <c r="C18" t="s">
        <v>365</v>
      </c>
      <c r="D18" t="s">
        <v>626</v>
      </c>
      <c r="E18" t="s">
        <v>645</v>
      </c>
      <c r="F18">
        <v>82853031</v>
      </c>
    </row>
    <row r="19" spans="1:6">
      <c r="A19">
        <v>18</v>
      </c>
      <c r="B19" t="s">
        <v>640</v>
      </c>
      <c r="C19" t="s">
        <v>195</v>
      </c>
      <c r="D19" t="s">
        <v>114</v>
      </c>
      <c r="E19" t="s">
        <v>645</v>
      </c>
      <c r="F19">
        <v>87863954</v>
      </c>
    </row>
    <row r="20" spans="1:6">
      <c r="A20">
        <v>19</v>
      </c>
      <c r="B20" t="s">
        <v>642</v>
      </c>
      <c r="C20" t="s">
        <v>623</v>
      </c>
      <c r="D20" t="s">
        <v>160</v>
      </c>
      <c r="E20" t="s">
        <v>645</v>
      </c>
      <c r="F20">
        <v>87870919</v>
      </c>
    </row>
    <row r="21" spans="1:6">
      <c r="A21">
        <v>20</v>
      </c>
      <c r="B21" t="s">
        <v>642</v>
      </c>
      <c r="C21" t="s">
        <v>206</v>
      </c>
      <c r="D21" t="s">
        <v>453</v>
      </c>
      <c r="E21" t="s">
        <v>645</v>
      </c>
      <c r="F21">
        <v>78771751</v>
      </c>
    </row>
    <row r="22" spans="1:6">
      <c r="A22">
        <v>21</v>
      </c>
      <c r="B22" t="s">
        <v>639</v>
      </c>
      <c r="C22" t="s">
        <v>634</v>
      </c>
      <c r="D22" t="s">
        <v>633</v>
      </c>
      <c r="E22" t="s">
        <v>645</v>
      </c>
      <c r="F22">
        <v>78088639</v>
      </c>
    </row>
    <row r="23" spans="1:6">
      <c r="A23">
        <v>22</v>
      </c>
      <c r="B23" t="s">
        <v>641</v>
      </c>
      <c r="C23" t="s">
        <v>200</v>
      </c>
      <c r="D23" t="s">
        <v>379</v>
      </c>
      <c r="E23" t="s">
        <v>645</v>
      </c>
      <c r="F23">
        <v>86880899</v>
      </c>
    </row>
    <row r="24" spans="1:6">
      <c r="A24">
        <v>23</v>
      </c>
      <c r="B24" t="s">
        <v>638</v>
      </c>
      <c r="C24" t="s">
        <v>348</v>
      </c>
      <c r="D24" t="s">
        <v>607</v>
      </c>
      <c r="E24" t="s">
        <v>645</v>
      </c>
      <c r="F24">
        <v>78771748</v>
      </c>
    </row>
    <row r="25" spans="1:6">
      <c r="A25">
        <v>24</v>
      </c>
      <c r="B25" t="s">
        <v>642</v>
      </c>
      <c r="C25" t="s">
        <v>624</v>
      </c>
      <c r="D25" t="s">
        <v>233</v>
      </c>
      <c r="E25" t="s">
        <v>645</v>
      </c>
      <c r="F25">
        <v>82852397</v>
      </c>
    </row>
    <row r="26" spans="1:6">
      <c r="A26">
        <v>25</v>
      </c>
      <c r="B26" t="s">
        <v>640</v>
      </c>
      <c r="C26" t="s">
        <v>190</v>
      </c>
      <c r="D26" t="s">
        <v>47</v>
      </c>
      <c r="E26" t="s">
        <v>645</v>
      </c>
      <c r="F26">
        <v>85573249</v>
      </c>
    </row>
    <row r="27" spans="1:6">
      <c r="A27">
        <v>26</v>
      </c>
      <c r="B27" t="s">
        <v>599</v>
      </c>
      <c r="C27" t="s">
        <v>594</v>
      </c>
      <c r="D27" t="s">
        <v>600</v>
      </c>
      <c r="E27" t="s">
        <v>646</v>
      </c>
    </row>
    <row r="28" spans="1:6">
      <c r="A28">
        <v>27</v>
      </c>
      <c r="B28" t="s">
        <v>641</v>
      </c>
      <c r="C28" t="s">
        <v>203</v>
      </c>
      <c r="D28" t="s">
        <v>495</v>
      </c>
      <c r="E28" t="s">
        <v>645</v>
      </c>
      <c r="F28">
        <v>85887180</v>
      </c>
    </row>
    <row r="29" spans="1:6">
      <c r="A29">
        <v>28</v>
      </c>
      <c r="B29" t="s">
        <v>640</v>
      </c>
      <c r="C29" t="s">
        <v>512</v>
      </c>
      <c r="D29" t="s">
        <v>436</v>
      </c>
      <c r="E29" t="s">
        <v>645</v>
      </c>
      <c r="F29">
        <v>85606788</v>
      </c>
    </row>
    <row r="30" spans="1:6">
      <c r="A30">
        <v>29</v>
      </c>
      <c r="B30" t="s">
        <v>639</v>
      </c>
      <c r="C30" t="s">
        <v>516</v>
      </c>
      <c r="D30" t="s">
        <v>327</v>
      </c>
      <c r="E30" t="s">
        <v>645</v>
      </c>
      <c r="F30">
        <v>57414231</v>
      </c>
    </row>
    <row r="31" spans="1:6">
      <c r="A31">
        <v>30</v>
      </c>
      <c r="B31" t="s">
        <v>641</v>
      </c>
      <c r="C31" t="s">
        <v>527</v>
      </c>
      <c r="D31" t="s">
        <v>460</v>
      </c>
      <c r="E31" t="s">
        <v>645</v>
      </c>
      <c r="F31">
        <v>78338793</v>
      </c>
    </row>
    <row r="32" spans="1:6">
      <c r="A32">
        <v>31</v>
      </c>
      <c r="B32" t="s">
        <v>637</v>
      </c>
      <c r="C32" t="s">
        <v>172</v>
      </c>
      <c r="D32" t="s">
        <v>480</v>
      </c>
      <c r="E32" t="s">
        <v>645</v>
      </c>
      <c r="F32">
        <v>87965043</v>
      </c>
    </row>
    <row r="33" spans="1:6">
      <c r="A33">
        <v>32</v>
      </c>
      <c r="B33" t="s">
        <v>637</v>
      </c>
      <c r="C33" t="s">
        <v>172</v>
      </c>
      <c r="D33" t="s">
        <v>610</v>
      </c>
      <c r="E33" t="s">
        <v>645</v>
      </c>
      <c r="F33">
        <v>75300645</v>
      </c>
    </row>
    <row r="34" spans="1:6">
      <c r="A34" s="105">
        <v>33</v>
      </c>
      <c r="B34" s="105" t="s">
        <v>638</v>
      </c>
      <c r="C34" s="105" t="s">
        <v>178</v>
      </c>
      <c r="D34" s="105" t="s">
        <v>615</v>
      </c>
      <c r="E34" s="105" t="s">
        <v>645</v>
      </c>
      <c r="F34" s="105">
        <v>75540279</v>
      </c>
    </row>
    <row r="35" spans="1:6">
      <c r="A35">
        <v>34</v>
      </c>
      <c r="B35" t="s">
        <v>640</v>
      </c>
      <c r="C35" t="s">
        <v>191</v>
      </c>
      <c r="D35" t="s">
        <v>48</v>
      </c>
      <c r="E35" t="s">
        <v>645</v>
      </c>
      <c r="F35">
        <v>87875699</v>
      </c>
    </row>
    <row r="36" spans="1:6">
      <c r="A36">
        <v>35</v>
      </c>
      <c r="B36" t="s">
        <v>638</v>
      </c>
      <c r="C36" t="s">
        <v>175</v>
      </c>
      <c r="D36" t="s">
        <v>236</v>
      </c>
      <c r="E36" t="s">
        <v>645</v>
      </c>
      <c r="F36">
        <v>81774471</v>
      </c>
    </row>
    <row r="37" spans="1:6">
      <c r="A37">
        <v>36</v>
      </c>
      <c r="B37" t="s">
        <v>639</v>
      </c>
      <c r="C37" t="s">
        <v>313</v>
      </c>
      <c r="D37" t="s">
        <v>466</v>
      </c>
      <c r="E37" t="s">
        <v>645</v>
      </c>
      <c r="F37">
        <v>75443231</v>
      </c>
    </row>
    <row r="38" spans="1:6">
      <c r="A38">
        <v>37</v>
      </c>
      <c r="B38" t="s">
        <v>641</v>
      </c>
      <c r="C38" t="s">
        <v>526</v>
      </c>
      <c r="D38" t="s">
        <v>631</v>
      </c>
      <c r="E38" t="s">
        <v>645</v>
      </c>
      <c r="F38">
        <v>84640624</v>
      </c>
    </row>
    <row r="39" spans="1:6">
      <c r="A39">
        <v>38</v>
      </c>
      <c r="B39" t="s">
        <v>639</v>
      </c>
      <c r="C39" t="s">
        <v>184</v>
      </c>
      <c r="D39" t="s">
        <v>81</v>
      </c>
      <c r="E39" t="s">
        <v>645</v>
      </c>
      <c r="F39">
        <v>78338794</v>
      </c>
    </row>
    <row r="40" spans="1:6">
      <c r="A40">
        <v>39</v>
      </c>
      <c r="B40" t="s">
        <v>640</v>
      </c>
      <c r="C40" t="s">
        <v>196</v>
      </c>
      <c r="D40" t="s">
        <v>138</v>
      </c>
      <c r="E40" t="s">
        <v>645</v>
      </c>
      <c r="F40">
        <v>87863938</v>
      </c>
    </row>
    <row r="41" spans="1:6">
      <c r="A41">
        <v>40</v>
      </c>
      <c r="B41" t="s">
        <v>641</v>
      </c>
      <c r="C41" t="s">
        <v>198</v>
      </c>
      <c r="D41" t="s">
        <v>328</v>
      </c>
      <c r="E41" t="s">
        <v>645</v>
      </c>
      <c r="F41">
        <v>85962707</v>
      </c>
    </row>
    <row r="42" spans="1:6">
      <c r="A42">
        <v>41</v>
      </c>
      <c r="B42" t="s">
        <v>642</v>
      </c>
      <c r="C42" t="s">
        <v>364</v>
      </c>
      <c r="D42" t="s">
        <v>625</v>
      </c>
      <c r="E42" t="s">
        <v>645</v>
      </c>
      <c r="F42">
        <v>82852475</v>
      </c>
    </row>
    <row r="43" spans="1:6">
      <c r="A43">
        <v>42</v>
      </c>
      <c r="B43" t="s">
        <v>640</v>
      </c>
      <c r="C43" t="s">
        <v>513</v>
      </c>
      <c r="D43" t="s">
        <v>437</v>
      </c>
      <c r="E43" t="s">
        <v>645</v>
      </c>
      <c r="F43">
        <v>87968573</v>
      </c>
    </row>
    <row r="44" spans="1:6">
      <c r="A44">
        <v>43</v>
      </c>
      <c r="B44" t="s">
        <v>641</v>
      </c>
      <c r="C44" t="s">
        <v>204</v>
      </c>
      <c r="D44" t="s">
        <v>135</v>
      </c>
      <c r="E44" t="s">
        <v>645</v>
      </c>
      <c r="F44">
        <v>87962485</v>
      </c>
    </row>
    <row r="45" spans="1:6">
      <c r="A45">
        <v>44</v>
      </c>
      <c r="B45" t="s">
        <v>639</v>
      </c>
      <c r="C45" t="s">
        <v>186</v>
      </c>
      <c r="D45" t="s">
        <v>283</v>
      </c>
      <c r="E45" t="s">
        <v>645</v>
      </c>
      <c r="F45">
        <v>84640684</v>
      </c>
    </row>
    <row r="46" spans="1:6">
      <c r="A46">
        <v>45</v>
      </c>
      <c r="B46" t="s">
        <v>638</v>
      </c>
      <c r="C46" t="s">
        <v>227</v>
      </c>
      <c r="D46" t="s">
        <v>264</v>
      </c>
      <c r="E46" t="s">
        <v>645</v>
      </c>
      <c r="F46">
        <v>77765469</v>
      </c>
    </row>
    <row r="47" spans="1:6">
      <c r="A47">
        <v>46</v>
      </c>
      <c r="B47" t="s">
        <v>642</v>
      </c>
      <c r="C47" t="s">
        <v>205</v>
      </c>
      <c r="D47" t="s">
        <v>384</v>
      </c>
      <c r="E47" t="s">
        <v>645</v>
      </c>
      <c r="F47">
        <v>75300646</v>
      </c>
    </row>
    <row r="48" spans="1:6">
      <c r="A48">
        <v>47</v>
      </c>
      <c r="B48" t="s">
        <v>639</v>
      </c>
      <c r="C48" t="s">
        <v>268</v>
      </c>
      <c r="D48" t="s">
        <v>224</v>
      </c>
      <c r="E48" t="s">
        <v>645</v>
      </c>
      <c r="F48">
        <v>77845590</v>
      </c>
    </row>
    <row r="49" spans="1:6">
      <c r="A49" s="105">
        <v>48</v>
      </c>
      <c r="B49" s="105" t="s">
        <v>599</v>
      </c>
      <c r="C49" s="105" t="s">
        <v>594</v>
      </c>
      <c r="D49" s="105" t="s">
        <v>601</v>
      </c>
      <c r="E49" s="105" t="s">
        <v>646</v>
      </c>
      <c r="F49" s="105"/>
    </row>
    <row r="50" spans="1:6">
      <c r="A50">
        <v>49</v>
      </c>
      <c r="B50" t="s">
        <v>639</v>
      </c>
      <c r="C50" t="s">
        <v>187</v>
      </c>
      <c r="D50" t="s">
        <v>430</v>
      </c>
      <c r="E50" t="s">
        <v>645</v>
      </c>
      <c r="F50">
        <v>85887181</v>
      </c>
    </row>
    <row r="51" spans="1:6">
      <c r="A51">
        <v>50</v>
      </c>
      <c r="B51" t="s">
        <v>638</v>
      </c>
      <c r="C51" t="s">
        <v>361</v>
      </c>
      <c r="D51" t="s">
        <v>219</v>
      </c>
      <c r="E51" t="s">
        <v>645</v>
      </c>
      <c r="F51">
        <v>87968562</v>
      </c>
    </row>
    <row r="52" spans="1:6">
      <c r="A52">
        <v>51</v>
      </c>
      <c r="B52" t="s">
        <v>637</v>
      </c>
      <c r="C52" t="s">
        <v>314</v>
      </c>
      <c r="D52" t="s">
        <v>609</v>
      </c>
      <c r="E52" t="s">
        <v>645</v>
      </c>
      <c r="F52">
        <v>84640697</v>
      </c>
    </row>
    <row r="53" spans="1:6">
      <c r="A53">
        <v>52</v>
      </c>
      <c r="B53" t="s">
        <v>639</v>
      </c>
      <c r="C53" t="s">
        <v>181</v>
      </c>
      <c r="D53" t="s">
        <v>35</v>
      </c>
      <c r="E53" t="s">
        <v>645</v>
      </c>
      <c r="F53">
        <v>89663271</v>
      </c>
    </row>
    <row r="54" spans="1:6">
      <c r="A54">
        <v>53</v>
      </c>
      <c r="B54" t="s">
        <v>603</v>
      </c>
      <c r="C54" t="s">
        <v>594</v>
      </c>
      <c r="D54" t="s">
        <v>407</v>
      </c>
      <c r="E54" t="s">
        <v>646</v>
      </c>
    </row>
    <row r="55" spans="1:6">
      <c r="A55">
        <v>54</v>
      </c>
      <c r="B55" t="s">
        <v>639</v>
      </c>
      <c r="C55" t="s">
        <v>183</v>
      </c>
      <c r="D55" t="s">
        <v>36</v>
      </c>
      <c r="E55" t="s">
        <v>645</v>
      </c>
      <c r="F55">
        <v>77286082</v>
      </c>
    </row>
    <row r="56" spans="1:6">
      <c r="A56" s="105">
        <v>55</v>
      </c>
      <c r="B56" s="105" t="s">
        <v>641</v>
      </c>
      <c r="C56" s="105" t="s">
        <v>608</v>
      </c>
      <c r="D56" s="105" t="s">
        <v>650</v>
      </c>
      <c r="E56" s="105" t="s">
        <v>645</v>
      </c>
      <c r="F56" s="105">
        <v>87863943</v>
      </c>
    </row>
    <row r="57" spans="1:6">
      <c r="A57">
        <v>56</v>
      </c>
      <c r="B57" t="s">
        <v>599</v>
      </c>
      <c r="C57" t="s">
        <v>594</v>
      </c>
      <c r="D57" t="s">
        <v>602</v>
      </c>
      <c r="E57" t="s">
        <v>646</v>
      </c>
      <c r="F57">
        <v>86709199</v>
      </c>
    </row>
    <row r="58" spans="1:6">
      <c r="A58">
        <v>57</v>
      </c>
      <c r="B58" t="s">
        <v>640</v>
      </c>
      <c r="C58" t="s">
        <v>194</v>
      </c>
      <c r="D58" t="s">
        <v>115</v>
      </c>
      <c r="E58" t="s">
        <v>645</v>
      </c>
      <c r="F58">
        <v>85884764</v>
      </c>
    </row>
    <row r="59" spans="1:6">
      <c r="A59">
        <v>58</v>
      </c>
      <c r="B59" t="s">
        <v>641</v>
      </c>
      <c r="C59" t="s">
        <v>198</v>
      </c>
      <c r="D59" t="s">
        <v>154</v>
      </c>
      <c r="E59" t="s">
        <v>645</v>
      </c>
      <c r="F59">
        <v>87863939</v>
      </c>
    </row>
    <row r="60" spans="1:6">
      <c r="A60">
        <v>59</v>
      </c>
      <c r="B60" t="s">
        <v>637</v>
      </c>
      <c r="C60" t="s">
        <v>173</v>
      </c>
      <c r="D60" t="s">
        <v>611</v>
      </c>
      <c r="E60" t="s">
        <v>645</v>
      </c>
      <c r="F60">
        <v>75300644</v>
      </c>
    </row>
    <row r="61" spans="1:6">
      <c r="A61">
        <v>60</v>
      </c>
      <c r="B61" t="s">
        <v>637</v>
      </c>
      <c r="C61" t="s">
        <v>359</v>
      </c>
      <c r="D61" t="s">
        <v>461</v>
      </c>
      <c r="E61" t="s">
        <v>645</v>
      </c>
      <c r="F61">
        <v>78728237</v>
      </c>
    </row>
    <row r="62" spans="1:6">
      <c r="A62">
        <v>61</v>
      </c>
      <c r="B62" t="s">
        <v>642</v>
      </c>
      <c r="C62" t="s">
        <v>622</v>
      </c>
      <c r="D62" t="s">
        <v>162</v>
      </c>
      <c r="E62" t="s">
        <v>645</v>
      </c>
      <c r="F62">
        <v>87962481</v>
      </c>
    </row>
    <row r="63" spans="1:6">
      <c r="A63">
        <v>62</v>
      </c>
      <c r="B63" t="s">
        <v>603</v>
      </c>
      <c r="C63" t="s">
        <v>594</v>
      </c>
      <c r="D63" t="s">
        <v>351</v>
      </c>
      <c r="E63" t="s">
        <v>646</v>
      </c>
    </row>
    <row r="64" spans="1:6">
      <c r="A64">
        <v>63</v>
      </c>
      <c r="B64" t="s">
        <v>603</v>
      </c>
      <c r="C64" t="s">
        <v>594</v>
      </c>
      <c r="D64" t="s">
        <v>256</v>
      </c>
      <c r="E64" t="s">
        <v>646</v>
      </c>
    </row>
    <row r="65" spans="1:6">
      <c r="A65">
        <v>64</v>
      </c>
      <c r="B65" t="s">
        <v>640</v>
      </c>
      <c r="C65" t="s">
        <v>192</v>
      </c>
      <c r="D65" t="s">
        <v>55</v>
      </c>
      <c r="E65" t="s">
        <v>645</v>
      </c>
      <c r="F65">
        <v>85514855</v>
      </c>
    </row>
    <row r="66" spans="1:6">
      <c r="A66">
        <v>65</v>
      </c>
      <c r="B66" t="s">
        <v>639</v>
      </c>
      <c r="C66" t="s">
        <v>267</v>
      </c>
      <c r="D66" t="s">
        <v>617</v>
      </c>
      <c r="E66" t="s">
        <v>645</v>
      </c>
      <c r="F66">
        <v>87863947</v>
      </c>
    </row>
    <row r="67" spans="1:6">
      <c r="A67">
        <v>66</v>
      </c>
      <c r="B67" t="s">
        <v>640</v>
      </c>
      <c r="C67" t="s">
        <v>189</v>
      </c>
      <c r="D67" t="s">
        <v>87</v>
      </c>
      <c r="E67" t="s">
        <v>645</v>
      </c>
      <c r="F67">
        <v>78771749</v>
      </c>
    </row>
    <row r="68" spans="1:6">
      <c r="A68">
        <v>67</v>
      </c>
      <c r="B68" t="s">
        <v>641</v>
      </c>
      <c r="C68" t="s">
        <v>630</v>
      </c>
      <c r="D68" t="s">
        <v>629</v>
      </c>
      <c r="E68" t="s">
        <v>645</v>
      </c>
      <c r="F68">
        <v>86792876</v>
      </c>
    </row>
    <row r="69" spans="1:6">
      <c r="A69">
        <v>68</v>
      </c>
      <c r="B69" t="s">
        <v>638</v>
      </c>
      <c r="C69" t="s">
        <v>179</v>
      </c>
      <c r="D69" t="s">
        <v>38</v>
      </c>
      <c r="E69" t="s">
        <v>645</v>
      </c>
      <c r="F69">
        <v>84558632</v>
      </c>
    </row>
    <row r="70" spans="1:6">
      <c r="A70">
        <v>69</v>
      </c>
      <c r="B70" t="s">
        <v>641</v>
      </c>
      <c r="C70" t="s">
        <v>201</v>
      </c>
      <c r="D70" t="s">
        <v>234</v>
      </c>
      <c r="E70" t="s">
        <v>645</v>
      </c>
      <c r="F70">
        <v>82403157</v>
      </c>
    </row>
    <row r="71" spans="1:6">
      <c r="A71">
        <v>70</v>
      </c>
      <c r="B71" t="s">
        <v>642</v>
      </c>
      <c r="C71" t="s">
        <v>207</v>
      </c>
      <c r="D71" t="s">
        <v>50</v>
      </c>
      <c r="E71" t="s">
        <v>645</v>
      </c>
      <c r="F71">
        <v>85167211</v>
      </c>
    </row>
    <row r="72" spans="1:6">
      <c r="A72">
        <v>71</v>
      </c>
      <c r="B72" t="s">
        <v>641</v>
      </c>
      <c r="C72" t="s">
        <v>619</v>
      </c>
      <c r="D72" t="s">
        <v>303</v>
      </c>
      <c r="E72" t="s">
        <v>645</v>
      </c>
      <c r="F72">
        <v>86877516</v>
      </c>
    </row>
    <row r="73" spans="1:6">
      <c r="A73">
        <v>72</v>
      </c>
      <c r="B73" t="s">
        <v>642</v>
      </c>
      <c r="C73" t="s">
        <v>210</v>
      </c>
      <c r="D73" t="s">
        <v>89</v>
      </c>
      <c r="E73" t="s">
        <v>645</v>
      </c>
      <c r="F73">
        <v>84640626</v>
      </c>
    </row>
    <row r="74" spans="1:6">
      <c r="A74">
        <v>73</v>
      </c>
      <c r="B74" t="s">
        <v>603</v>
      </c>
      <c r="C74" t="s">
        <v>594</v>
      </c>
      <c r="D74" t="s">
        <v>604</v>
      </c>
      <c r="E74" t="s">
        <v>646</v>
      </c>
    </row>
    <row r="75" spans="1:6">
      <c r="A75">
        <v>74</v>
      </c>
      <c r="B75" t="s">
        <v>641</v>
      </c>
      <c r="C75" t="s">
        <v>200</v>
      </c>
      <c r="D75" t="s">
        <v>628</v>
      </c>
      <c r="E75" t="s">
        <v>645</v>
      </c>
      <c r="F75">
        <v>75370014</v>
      </c>
    </row>
    <row r="76" spans="1:6">
      <c r="A76">
        <v>75</v>
      </c>
      <c r="B76" t="s">
        <v>642</v>
      </c>
      <c r="C76" t="s">
        <v>209</v>
      </c>
      <c r="D76" t="s">
        <v>163</v>
      </c>
      <c r="E76" t="s">
        <v>645</v>
      </c>
      <c r="F76">
        <v>84640348</v>
      </c>
    </row>
    <row r="77" spans="1:6">
      <c r="A77">
        <v>76</v>
      </c>
      <c r="B77" t="s">
        <v>640</v>
      </c>
      <c r="C77" t="s">
        <v>189</v>
      </c>
      <c r="D77" t="s">
        <v>368</v>
      </c>
      <c r="E77" t="s">
        <v>645</v>
      </c>
      <c r="F77">
        <v>84640579</v>
      </c>
    </row>
    <row r="78" spans="1:6">
      <c r="A78">
        <v>77</v>
      </c>
      <c r="B78" t="s">
        <v>603</v>
      </c>
      <c r="C78" t="s">
        <v>594</v>
      </c>
      <c r="D78" t="s">
        <v>606</v>
      </c>
      <c r="E78" t="s">
        <v>646</v>
      </c>
    </row>
    <row r="79" spans="1:6">
      <c r="A79">
        <v>78</v>
      </c>
      <c r="B79" t="s">
        <v>638</v>
      </c>
      <c r="C79" t="s">
        <v>360</v>
      </c>
      <c r="D79" t="s">
        <v>99</v>
      </c>
      <c r="E79" t="s">
        <v>645</v>
      </c>
      <c r="F79">
        <v>78111147</v>
      </c>
    </row>
    <row r="80" spans="1:6">
      <c r="A80">
        <v>79</v>
      </c>
      <c r="B80" t="s">
        <v>642</v>
      </c>
      <c r="C80" t="s">
        <v>524</v>
      </c>
      <c r="D80" t="s">
        <v>90</v>
      </c>
      <c r="E80" t="s">
        <v>645</v>
      </c>
      <c r="F80">
        <v>87962488</v>
      </c>
    </row>
    <row r="81" spans="1:6">
      <c r="A81">
        <v>80</v>
      </c>
      <c r="B81" t="s">
        <v>637</v>
      </c>
      <c r="C81" t="s">
        <v>172</v>
      </c>
      <c r="D81" t="s">
        <v>451</v>
      </c>
      <c r="E81" t="s">
        <v>645</v>
      </c>
      <c r="F81">
        <v>85513069</v>
      </c>
    </row>
    <row r="82" spans="1:6">
      <c r="A82">
        <v>81</v>
      </c>
      <c r="B82" t="s">
        <v>639</v>
      </c>
      <c r="C82" t="s">
        <v>515</v>
      </c>
      <c r="D82" t="s">
        <v>39</v>
      </c>
      <c r="E82" t="s">
        <v>645</v>
      </c>
      <c r="F82">
        <v>57876972</v>
      </c>
    </row>
    <row r="83" spans="1:6">
      <c r="A83">
        <v>82</v>
      </c>
      <c r="B83" t="s">
        <v>638</v>
      </c>
      <c r="C83" t="s">
        <v>176</v>
      </c>
      <c r="D83" t="s">
        <v>40</v>
      </c>
      <c r="E83" t="s">
        <v>645</v>
      </c>
      <c r="F83">
        <v>85887183</v>
      </c>
    </row>
    <row r="84" spans="1:6">
      <c r="A84">
        <v>83</v>
      </c>
      <c r="B84" t="s">
        <v>642</v>
      </c>
      <c r="C84" t="s">
        <v>207</v>
      </c>
      <c r="D84" t="s">
        <v>346</v>
      </c>
      <c r="E84" t="s">
        <v>645</v>
      </c>
      <c r="F84">
        <v>87909416</v>
      </c>
    </row>
    <row r="85" spans="1:6">
      <c r="A85">
        <v>84</v>
      </c>
      <c r="B85" t="s">
        <v>641</v>
      </c>
      <c r="C85" t="s">
        <v>199</v>
      </c>
      <c r="D85" t="s">
        <v>649</v>
      </c>
      <c r="E85" t="s">
        <v>645</v>
      </c>
      <c r="F85">
        <v>83964566</v>
      </c>
    </row>
    <row r="86" spans="1:6">
      <c r="A86">
        <v>85</v>
      </c>
      <c r="B86" t="s">
        <v>637</v>
      </c>
      <c r="C86" t="s">
        <v>359</v>
      </c>
      <c r="D86" t="s">
        <v>613</v>
      </c>
      <c r="E86" t="s">
        <v>645</v>
      </c>
      <c r="F86">
        <v>75300642</v>
      </c>
    </row>
    <row r="87" spans="1:6">
      <c r="A87">
        <v>86</v>
      </c>
      <c r="B87" t="s">
        <v>639</v>
      </c>
      <c r="C87" t="s">
        <v>226</v>
      </c>
      <c r="D87" t="s">
        <v>164</v>
      </c>
      <c r="E87" t="s">
        <v>645</v>
      </c>
      <c r="F87">
        <v>76942925</v>
      </c>
    </row>
    <row r="88" spans="1:6">
      <c r="A88">
        <v>87</v>
      </c>
      <c r="B88" t="s">
        <v>640</v>
      </c>
      <c r="C88" t="s">
        <v>281</v>
      </c>
      <c r="D88" t="s">
        <v>271</v>
      </c>
      <c r="E88" t="s">
        <v>645</v>
      </c>
      <c r="F88">
        <v>82571770</v>
      </c>
    </row>
    <row r="89" spans="1:6">
      <c r="A89">
        <v>88</v>
      </c>
      <c r="B89" t="s">
        <v>642</v>
      </c>
      <c r="C89" t="s">
        <v>208</v>
      </c>
      <c r="D89" t="s">
        <v>53</v>
      </c>
      <c r="E89" t="s">
        <v>645</v>
      </c>
      <c r="F89">
        <v>83880609</v>
      </c>
    </row>
    <row r="90" spans="1:6">
      <c r="A90">
        <v>89</v>
      </c>
      <c r="B90" t="s">
        <v>642</v>
      </c>
      <c r="C90" t="s">
        <v>521</v>
      </c>
      <c r="D90" t="s">
        <v>467</v>
      </c>
      <c r="E90" t="s">
        <v>645</v>
      </c>
      <c r="F90">
        <v>85607178</v>
      </c>
    </row>
    <row r="91" spans="1:6">
      <c r="A91">
        <v>90</v>
      </c>
      <c r="B91" t="s">
        <v>641</v>
      </c>
      <c r="C91" t="s">
        <v>621</v>
      </c>
      <c r="D91" t="s">
        <v>620</v>
      </c>
      <c r="E91" t="s">
        <v>645</v>
      </c>
      <c r="F91">
        <v>84640405</v>
      </c>
    </row>
    <row r="92" spans="1:6">
      <c r="A92">
        <v>91</v>
      </c>
      <c r="B92" t="s">
        <v>637</v>
      </c>
      <c r="C92" t="s">
        <v>172</v>
      </c>
      <c r="D92" t="s">
        <v>532</v>
      </c>
      <c r="E92" t="s">
        <v>645</v>
      </c>
      <c r="F92">
        <v>84640477</v>
      </c>
    </row>
    <row r="93" spans="1:6">
      <c r="A93">
        <v>92</v>
      </c>
      <c r="B93" t="s">
        <v>640</v>
      </c>
      <c r="C93" t="s">
        <v>511</v>
      </c>
      <c r="D93" t="s">
        <v>288</v>
      </c>
      <c r="E93" t="s">
        <v>645</v>
      </c>
      <c r="F93">
        <v>82852929</v>
      </c>
    </row>
    <row r="94" spans="1:6">
      <c r="A94">
        <v>93</v>
      </c>
      <c r="B94" t="s">
        <v>638</v>
      </c>
      <c r="C94" t="s">
        <v>177</v>
      </c>
      <c r="D94" t="s">
        <v>41</v>
      </c>
      <c r="E94" t="s">
        <v>645</v>
      </c>
      <c r="F94">
        <v>89958896</v>
      </c>
    </row>
    <row r="95" spans="1:6">
      <c r="A95">
        <v>94</v>
      </c>
      <c r="B95" t="s">
        <v>637</v>
      </c>
      <c r="C95" t="s">
        <v>228</v>
      </c>
      <c r="D95" t="s">
        <v>338</v>
      </c>
      <c r="E95" t="s">
        <v>645</v>
      </c>
      <c r="F95">
        <v>82853134</v>
      </c>
    </row>
    <row r="96" spans="1:6">
      <c r="A96">
        <v>95</v>
      </c>
      <c r="B96" t="s">
        <v>603</v>
      </c>
      <c r="C96" t="s">
        <v>594</v>
      </c>
      <c r="D96" t="s">
        <v>632</v>
      </c>
      <c r="E96" t="s">
        <v>646</v>
      </c>
      <c r="F96">
        <v>85607213</v>
      </c>
    </row>
    <row r="97" spans="1:6">
      <c r="A97">
        <v>96</v>
      </c>
      <c r="B97" t="s">
        <v>593</v>
      </c>
      <c r="C97" t="s">
        <v>594</v>
      </c>
      <c r="D97" t="s">
        <v>598</v>
      </c>
      <c r="E97" t="s">
        <v>646</v>
      </c>
    </row>
    <row r="98" spans="1:6">
      <c r="A98">
        <v>97</v>
      </c>
      <c r="B98" t="s">
        <v>638</v>
      </c>
      <c r="C98" t="s">
        <v>174</v>
      </c>
      <c r="D98" t="s">
        <v>614</v>
      </c>
      <c r="E98" t="s">
        <v>645</v>
      </c>
      <c r="F98">
        <v>82853272</v>
      </c>
    </row>
    <row r="99" spans="1:6">
      <c r="A99">
        <v>98</v>
      </c>
      <c r="B99" t="s">
        <v>640</v>
      </c>
      <c r="C99" t="s">
        <v>193</v>
      </c>
      <c r="D99" t="s">
        <v>70</v>
      </c>
      <c r="E99" t="s">
        <v>645</v>
      </c>
      <c r="F99">
        <v>85776021</v>
      </c>
    </row>
    <row r="100" spans="1:6">
      <c r="A100">
        <v>99</v>
      </c>
      <c r="B100" t="s">
        <v>603</v>
      </c>
      <c r="C100" t="s">
        <v>594</v>
      </c>
      <c r="D100" t="s">
        <v>537</v>
      </c>
      <c r="E100" t="s">
        <v>646</v>
      </c>
      <c r="F100">
        <v>81000060</v>
      </c>
    </row>
    <row r="101" spans="1:6">
      <c r="A101">
        <v>100</v>
      </c>
      <c r="B101" t="s">
        <v>637</v>
      </c>
      <c r="C101" t="s">
        <v>531</v>
      </c>
      <c r="D101" t="s">
        <v>530</v>
      </c>
      <c r="E101" t="s">
        <v>645</v>
      </c>
      <c r="F101">
        <v>87938938</v>
      </c>
    </row>
    <row r="102" spans="1:6">
      <c r="A102">
        <v>101</v>
      </c>
      <c r="B102" t="s">
        <v>640</v>
      </c>
      <c r="C102" t="s">
        <v>269</v>
      </c>
      <c r="D102" t="s">
        <v>102</v>
      </c>
      <c r="E102" t="s">
        <v>645</v>
      </c>
      <c r="F102">
        <v>85607142</v>
      </c>
    </row>
    <row r="103" spans="1:6">
      <c r="A103">
        <v>102</v>
      </c>
      <c r="B103" t="s">
        <v>603</v>
      </c>
      <c r="C103" t="s">
        <v>594</v>
      </c>
      <c r="D103" t="s">
        <v>131</v>
      </c>
      <c r="E103" t="s">
        <v>646</v>
      </c>
    </row>
    <row r="104" spans="1:6">
      <c r="A104">
        <v>103</v>
      </c>
      <c r="B104" t="s">
        <v>642</v>
      </c>
      <c r="C104" t="s">
        <v>208</v>
      </c>
      <c r="D104" t="s">
        <v>54</v>
      </c>
      <c r="E104" t="s">
        <v>645</v>
      </c>
      <c r="F104">
        <v>87870579</v>
      </c>
    </row>
    <row r="105" spans="1:6">
      <c r="A105">
        <v>104</v>
      </c>
      <c r="B105" t="s">
        <v>637</v>
      </c>
      <c r="C105" t="s">
        <v>503</v>
      </c>
      <c r="D105" t="s">
        <v>43</v>
      </c>
      <c r="E105" t="s">
        <v>645</v>
      </c>
      <c r="F105">
        <v>84650703</v>
      </c>
    </row>
    <row r="106" spans="1:6">
      <c r="A106">
        <v>105</v>
      </c>
      <c r="B106" t="s">
        <v>642</v>
      </c>
      <c r="C106" t="s">
        <v>253</v>
      </c>
      <c r="D106" t="s">
        <v>158</v>
      </c>
      <c r="E106" t="s">
        <v>645</v>
      </c>
      <c r="F106">
        <v>85607255</v>
      </c>
    </row>
    <row r="107" spans="1:6">
      <c r="A107">
        <v>106</v>
      </c>
      <c r="B107" t="s">
        <v>641</v>
      </c>
      <c r="C107" t="s">
        <v>198</v>
      </c>
      <c r="D107" t="s">
        <v>100</v>
      </c>
      <c r="E107" t="s">
        <v>645</v>
      </c>
      <c r="F107">
        <v>84640477</v>
      </c>
    </row>
    <row r="108" spans="1:6">
      <c r="A108">
        <v>107</v>
      </c>
      <c r="B108" t="s">
        <v>640</v>
      </c>
      <c r="C108" t="s">
        <v>511</v>
      </c>
      <c r="D108" t="s">
        <v>618</v>
      </c>
      <c r="E108" t="s">
        <v>645</v>
      </c>
      <c r="F108">
        <v>84640511</v>
      </c>
    </row>
    <row r="109" spans="1:6">
      <c r="A109">
        <v>108</v>
      </c>
      <c r="B109" t="s">
        <v>640</v>
      </c>
      <c r="C109" t="s">
        <v>192</v>
      </c>
      <c r="D109" t="s">
        <v>111</v>
      </c>
      <c r="E109" t="s">
        <v>645</v>
      </c>
      <c r="F109">
        <v>75553596</v>
      </c>
    </row>
    <row r="110" spans="1:6">
      <c r="A110">
        <v>109</v>
      </c>
      <c r="B110" t="s">
        <v>639</v>
      </c>
      <c r="C110" t="s">
        <v>616</v>
      </c>
      <c r="D110" t="s">
        <v>235</v>
      </c>
      <c r="E110" t="s">
        <v>645</v>
      </c>
      <c r="F110">
        <v>85886076</v>
      </c>
    </row>
    <row r="111" spans="1:6">
      <c r="A111">
        <v>110</v>
      </c>
      <c r="B111" t="s">
        <v>639</v>
      </c>
      <c r="C111" t="s">
        <v>188</v>
      </c>
      <c r="D111" t="s">
        <v>144</v>
      </c>
      <c r="E111" t="s">
        <v>645</v>
      </c>
      <c r="F111">
        <v>76085113</v>
      </c>
    </row>
    <row r="112" spans="1:6">
      <c r="A112">
        <v>111</v>
      </c>
      <c r="B112" t="s">
        <v>637</v>
      </c>
      <c r="C112" t="s">
        <v>173</v>
      </c>
      <c r="D112" t="s">
        <v>130</v>
      </c>
      <c r="E112" t="s">
        <v>645</v>
      </c>
      <c r="F112">
        <v>84646561</v>
      </c>
    </row>
    <row r="113" spans="1:6">
      <c r="A113">
        <v>112</v>
      </c>
      <c r="B113" t="s">
        <v>642</v>
      </c>
      <c r="C113" t="s">
        <v>364</v>
      </c>
      <c r="D113" t="s">
        <v>140</v>
      </c>
      <c r="E113" t="s">
        <v>645</v>
      </c>
      <c r="F113">
        <v>85512228</v>
      </c>
    </row>
    <row r="114" spans="1:6">
      <c r="A114">
        <v>113</v>
      </c>
      <c r="B114" t="s">
        <v>638</v>
      </c>
      <c r="C114">
        <v>380</v>
      </c>
      <c r="D114" t="s">
        <v>635</v>
      </c>
      <c r="E114" t="s">
        <v>645</v>
      </c>
      <c r="F114">
        <v>89880941</v>
      </c>
    </row>
  </sheetData>
  <autoFilter ref="A1:F114" xr:uid="{00000000-0009-0000-0000-000005000000}"/>
  <sortState xmlns:xlrd2="http://schemas.microsoft.com/office/spreadsheetml/2017/richdata2" ref="B2:F114">
    <sortCondition ref="D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7"/>
  <sheetViews>
    <sheetView workbookViewId="0">
      <selection activeCell="A112" sqref="A112:XFD112"/>
    </sheetView>
  </sheetViews>
  <sheetFormatPr baseColWidth="10" defaultRowHeight="15"/>
  <cols>
    <col min="2" max="2" width="26.85546875" bestFit="1" customWidth="1"/>
    <col min="3" max="3" width="23.42578125" bestFit="1" customWidth="1"/>
    <col min="4" max="4" width="36.85546875" bestFit="1" customWidth="1"/>
    <col min="6" max="6" width="11.85546875" bestFit="1" customWidth="1"/>
  </cols>
  <sheetData>
    <row r="1" spans="1:7">
      <c r="A1" t="s">
        <v>907</v>
      </c>
      <c r="B1" t="s">
        <v>908</v>
      </c>
      <c r="C1" t="s">
        <v>909</v>
      </c>
      <c r="D1" t="s">
        <v>910</v>
      </c>
      <c r="E1" t="s">
        <v>911</v>
      </c>
      <c r="F1" t="s">
        <v>912</v>
      </c>
      <c r="G1" t="s">
        <v>913</v>
      </c>
    </row>
    <row r="2" spans="1:7">
      <c r="A2">
        <v>1</v>
      </c>
      <c r="B2" t="s">
        <v>653</v>
      </c>
      <c r="C2" t="s">
        <v>654</v>
      </c>
      <c r="D2" t="s">
        <v>902</v>
      </c>
      <c r="E2">
        <v>1</v>
      </c>
      <c r="F2" t="b">
        <f>EXACT(E2,A2)</f>
        <v>1</v>
      </c>
    </row>
    <row r="3" spans="1:7">
      <c r="A3">
        <v>2</v>
      </c>
      <c r="B3" t="s">
        <v>655</v>
      </c>
      <c r="C3" t="s">
        <v>656</v>
      </c>
      <c r="D3" t="s">
        <v>902</v>
      </c>
      <c r="E3">
        <v>2</v>
      </c>
      <c r="F3" t="b">
        <f t="shared" ref="F3:F33" si="0">EXACT(E3,A3)</f>
        <v>1</v>
      </c>
    </row>
    <row r="4" spans="1:7">
      <c r="A4">
        <v>3</v>
      </c>
      <c r="B4" t="s">
        <v>657</v>
      </c>
      <c r="C4" t="s">
        <v>658</v>
      </c>
      <c r="D4" t="s">
        <v>902</v>
      </c>
      <c r="E4">
        <v>3</v>
      </c>
      <c r="F4" t="b">
        <f t="shared" si="0"/>
        <v>1</v>
      </c>
    </row>
    <row r="5" spans="1:7">
      <c r="A5">
        <v>4</v>
      </c>
      <c r="B5" t="s">
        <v>659</v>
      </c>
      <c r="C5" t="s">
        <v>660</v>
      </c>
      <c r="D5" t="s">
        <v>902</v>
      </c>
      <c r="E5">
        <v>4</v>
      </c>
      <c r="F5" t="b">
        <f t="shared" si="0"/>
        <v>1</v>
      </c>
    </row>
    <row r="6" spans="1:7">
      <c r="A6">
        <v>5</v>
      </c>
      <c r="B6" t="s">
        <v>661</v>
      </c>
      <c r="C6" t="s">
        <v>662</v>
      </c>
      <c r="D6" t="s">
        <v>902</v>
      </c>
      <c r="E6">
        <v>5</v>
      </c>
      <c r="F6" t="b">
        <f t="shared" si="0"/>
        <v>1</v>
      </c>
    </row>
    <row r="7" spans="1:7">
      <c r="A7">
        <v>6</v>
      </c>
      <c r="B7" t="s">
        <v>663</v>
      </c>
      <c r="C7" t="s">
        <v>664</v>
      </c>
      <c r="D7" t="s">
        <v>902</v>
      </c>
      <c r="E7">
        <v>6</v>
      </c>
      <c r="F7" t="b">
        <f t="shared" si="0"/>
        <v>1</v>
      </c>
    </row>
    <row r="8" spans="1:7">
      <c r="A8">
        <v>7</v>
      </c>
      <c r="B8" t="s">
        <v>665</v>
      </c>
      <c r="C8" t="s">
        <v>666</v>
      </c>
      <c r="D8" t="s">
        <v>902</v>
      </c>
      <c r="E8">
        <v>7</v>
      </c>
      <c r="F8" t="b">
        <f t="shared" si="0"/>
        <v>1</v>
      </c>
    </row>
    <row r="9" spans="1:7">
      <c r="A9">
        <v>8</v>
      </c>
      <c r="B9" t="s">
        <v>669</v>
      </c>
      <c r="C9" t="s">
        <v>670</v>
      </c>
      <c r="D9" t="s">
        <v>902</v>
      </c>
      <c r="E9">
        <v>8</v>
      </c>
      <c r="F9" t="b">
        <f t="shared" si="0"/>
        <v>1</v>
      </c>
    </row>
    <row r="10" spans="1:7">
      <c r="A10">
        <v>9</v>
      </c>
      <c r="B10" t="s">
        <v>671</v>
      </c>
      <c r="C10" t="s">
        <v>672</v>
      </c>
      <c r="D10" t="s">
        <v>902</v>
      </c>
      <c r="E10">
        <v>9</v>
      </c>
      <c r="F10" t="b">
        <f t="shared" si="0"/>
        <v>1</v>
      </c>
    </row>
    <row r="11" spans="1:7">
      <c r="A11">
        <v>10</v>
      </c>
      <c r="B11" t="s">
        <v>673</v>
      </c>
      <c r="C11" t="s">
        <v>674</v>
      </c>
      <c r="D11" t="s">
        <v>902</v>
      </c>
      <c r="E11">
        <v>10</v>
      </c>
      <c r="F11" t="b">
        <f t="shared" si="0"/>
        <v>1</v>
      </c>
    </row>
    <row r="12" spans="1:7">
      <c r="A12">
        <v>11</v>
      </c>
      <c r="B12" t="s">
        <v>675</v>
      </c>
      <c r="C12" t="s">
        <v>676</v>
      </c>
      <c r="D12" t="s">
        <v>902</v>
      </c>
      <c r="E12">
        <v>11</v>
      </c>
      <c r="F12" t="b">
        <f t="shared" si="0"/>
        <v>1</v>
      </c>
    </row>
    <row r="13" spans="1:7">
      <c r="A13">
        <v>12</v>
      </c>
      <c r="B13" t="s">
        <v>677</v>
      </c>
      <c r="C13" t="s">
        <v>678</v>
      </c>
      <c r="D13" t="s">
        <v>902</v>
      </c>
      <c r="E13">
        <v>12</v>
      </c>
      <c r="F13" t="b">
        <f t="shared" si="0"/>
        <v>1</v>
      </c>
    </row>
    <row r="14" spans="1:7">
      <c r="A14">
        <v>13</v>
      </c>
      <c r="B14" t="s">
        <v>679</v>
      </c>
      <c r="C14" t="s">
        <v>680</v>
      </c>
      <c r="D14" t="s">
        <v>902</v>
      </c>
      <c r="E14">
        <v>13</v>
      </c>
      <c r="F14" t="b">
        <f t="shared" si="0"/>
        <v>1</v>
      </c>
    </row>
    <row r="15" spans="1:7">
      <c r="A15">
        <v>14</v>
      </c>
      <c r="B15" t="s">
        <v>681</v>
      </c>
      <c r="C15" t="s">
        <v>682</v>
      </c>
      <c r="D15" t="s">
        <v>902</v>
      </c>
      <c r="E15">
        <v>14</v>
      </c>
      <c r="F15" t="b">
        <f t="shared" si="0"/>
        <v>1</v>
      </c>
    </row>
    <row r="16" spans="1:7">
      <c r="A16">
        <v>15</v>
      </c>
      <c r="B16" t="s">
        <v>687</v>
      </c>
      <c r="C16" t="s">
        <v>688</v>
      </c>
      <c r="D16" t="s">
        <v>902</v>
      </c>
      <c r="E16">
        <v>15</v>
      </c>
      <c r="F16" t="b">
        <f t="shared" si="0"/>
        <v>1</v>
      </c>
    </row>
    <row r="17" spans="1:6">
      <c r="A17">
        <v>16</v>
      </c>
      <c r="B17" t="s">
        <v>689</v>
      </c>
      <c r="C17" t="s">
        <v>690</v>
      </c>
      <c r="D17" t="s">
        <v>902</v>
      </c>
      <c r="E17">
        <v>16</v>
      </c>
      <c r="F17" t="b">
        <f t="shared" si="0"/>
        <v>1</v>
      </c>
    </row>
    <row r="18" spans="1:6">
      <c r="A18">
        <v>17</v>
      </c>
      <c r="B18" t="s">
        <v>693</v>
      </c>
      <c r="C18" t="s">
        <v>694</v>
      </c>
      <c r="D18" t="s">
        <v>902</v>
      </c>
      <c r="E18">
        <v>17</v>
      </c>
      <c r="F18" t="b">
        <f t="shared" si="0"/>
        <v>1</v>
      </c>
    </row>
    <row r="19" spans="1:6">
      <c r="A19">
        <v>18</v>
      </c>
      <c r="B19" t="s">
        <v>695</v>
      </c>
      <c r="C19" t="s">
        <v>696</v>
      </c>
      <c r="D19" t="s">
        <v>902</v>
      </c>
      <c r="E19">
        <v>18</v>
      </c>
      <c r="F19" t="b">
        <f t="shared" si="0"/>
        <v>1</v>
      </c>
    </row>
    <row r="20" spans="1:6">
      <c r="A20">
        <v>19</v>
      </c>
      <c r="B20" t="s">
        <v>697</v>
      </c>
      <c r="C20" t="s">
        <v>698</v>
      </c>
      <c r="D20" t="s">
        <v>902</v>
      </c>
      <c r="E20">
        <v>19</v>
      </c>
      <c r="F20" t="b">
        <f t="shared" si="0"/>
        <v>1</v>
      </c>
    </row>
    <row r="21" spans="1:6">
      <c r="A21">
        <v>20</v>
      </c>
      <c r="B21" t="s">
        <v>699</v>
      </c>
      <c r="C21" t="s">
        <v>700</v>
      </c>
      <c r="D21" t="s">
        <v>902</v>
      </c>
      <c r="E21">
        <v>20</v>
      </c>
      <c r="F21" t="b">
        <f t="shared" si="0"/>
        <v>1</v>
      </c>
    </row>
    <row r="22" spans="1:6">
      <c r="A22">
        <v>21</v>
      </c>
      <c r="B22" t="s">
        <v>701</v>
      </c>
      <c r="C22" t="s">
        <v>702</v>
      </c>
      <c r="D22" t="s">
        <v>902</v>
      </c>
      <c r="E22">
        <v>21</v>
      </c>
      <c r="F22" t="b">
        <f t="shared" si="0"/>
        <v>1</v>
      </c>
    </row>
    <row r="23" spans="1:6">
      <c r="A23">
        <v>22</v>
      </c>
      <c r="B23" t="s">
        <v>703</v>
      </c>
      <c r="C23" t="s">
        <v>704</v>
      </c>
      <c r="D23" t="s">
        <v>902</v>
      </c>
      <c r="E23">
        <v>22</v>
      </c>
      <c r="F23" t="b">
        <f t="shared" si="0"/>
        <v>1</v>
      </c>
    </row>
    <row r="24" spans="1:6">
      <c r="A24">
        <v>23</v>
      </c>
      <c r="B24" t="s">
        <v>705</v>
      </c>
      <c r="C24" t="s">
        <v>706</v>
      </c>
      <c r="D24" t="s">
        <v>902</v>
      </c>
      <c r="E24">
        <v>23</v>
      </c>
      <c r="F24" t="b">
        <f t="shared" si="0"/>
        <v>1</v>
      </c>
    </row>
    <row r="25" spans="1:6">
      <c r="A25">
        <v>24</v>
      </c>
      <c r="B25" t="s">
        <v>707</v>
      </c>
      <c r="C25" t="s">
        <v>708</v>
      </c>
      <c r="D25" t="s">
        <v>902</v>
      </c>
      <c r="E25">
        <v>24</v>
      </c>
      <c r="F25" t="b">
        <f t="shared" si="0"/>
        <v>1</v>
      </c>
    </row>
    <row r="26" spans="1:6">
      <c r="A26">
        <v>25</v>
      </c>
      <c r="B26" t="s">
        <v>709</v>
      </c>
      <c r="C26" t="s">
        <v>710</v>
      </c>
      <c r="D26" t="s">
        <v>902</v>
      </c>
      <c r="E26">
        <v>25</v>
      </c>
      <c r="F26" t="b">
        <f t="shared" si="0"/>
        <v>1</v>
      </c>
    </row>
    <row r="27" spans="1:6">
      <c r="A27">
        <v>26</v>
      </c>
      <c r="B27" t="s">
        <v>711</v>
      </c>
      <c r="C27" t="s">
        <v>712</v>
      </c>
      <c r="D27" t="s">
        <v>902</v>
      </c>
      <c r="E27">
        <v>26</v>
      </c>
      <c r="F27" t="b">
        <f t="shared" si="0"/>
        <v>1</v>
      </c>
    </row>
    <row r="28" spans="1:6">
      <c r="A28">
        <v>27</v>
      </c>
      <c r="B28" t="s">
        <v>713</v>
      </c>
      <c r="C28" t="s">
        <v>714</v>
      </c>
      <c r="D28" t="s">
        <v>902</v>
      </c>
      <c r="E28">
        <v>27</v>
      </c>
      <c r="F28" t="b">
        <f t="shared" si="0"/>
        <v>1</v>
      </c>
    </row>
    <row r="29" spans="1:6">
      <c r="A29">
        <v>28</v>
      </c>
      <c r="B29" t="s">
        <v>715</v>
      </c>
      <c r="C29" t="s">
        <v>716</v>
      </c>
      <c r="D29" t="s">
        <v>902</v>
      </c>
      <c r="E29">
        <v>28</v>
      </c>
      <c r="F29" t="b">
        <f t="shared" si="0"/>
        <v>1</v>
      </c>
    </row>
    <row r="30" spans="1:6">
      <c r="A30">
        <v>29</v>
      </c>
      <c r="B30" t="s">
        <v>717</v>
      </c>
      <c r="C30" t="s">
        <v>718</v>
      </c>
      <c r="D30" t="s">
        <v>902</v>
      </c>
      <c r="E30">
        <v>29</v>
      </c>
      <c r="F30" t="b">
        <f t="shared" si="0"/>
        <v>1</v>
      </c>
    </row>
    <row r="31" spans="1:6">
      <c r="A31">
        <v>30</v>
      </c>
      <c r="B31" t="s">
        <v>719</v>
      </c>
      <c r="C31" t="s">
        <v>720</v>
      </c>
      <c r="D31" t="s">
        <v>902</v>
      </c>
      <c r="E31">
        <v>30</v>
      </c>
      <c r="F31" t="b">
        <f t="shared" si="0"/>
        <v>1</v>
      </c>
    </row>
    <row r="32" spans="1:6">
      <c r="A32">
        <v>31</v>
      </c>
      <c r="B32" t="s">
        <v>721</v>
      </c>
      <c r="C32" t="s">
        <v>722</v>
      </c>
      <c r="D32" t="s">
        <v>902</v>
      </c>
      <c r="E32">
        <v>31</v>
      </c>
      <c r="F32" t="b">
        <f t="shared" si="0"/>
        <v>1</v>
      </c>
    </row>
    <row r="33" spans="1:7">
      <c r="A33">
        <v>32</v>
      </c>
      <c r="B33" t="s">
        <v>723</v>
      </c>
      <c r="C33" t="s">
        <v>724</v>
      </c>
      <c r="D33" t="s">
        <v>902</v>
      </c>
      <c r="E33">
        <v>32</v>
      </c>
      <c r="F33" t="b">
        <f t="shared" si="0"/>
        <v>1</v>
      </c>
      <c r="G33">
        <v>33</v>
      </c>
    </row>
    <row r="34" spans="1:7">
      <c r="A34">
        <v>34</v>
      </c>
      <c r="B34" t="s">
        <v>725</v>
      </c>
      <c r="C34" t="s">
        <v>726</v>
      </c>
      <c r="D34" t="s">
        <v>902</v>
      </c>
      <c r="E34">
        <v>34</v>
      </c>
      <c r="F34" t="b">
        <f t="shared" ref="F34:F65" si="1">EXACT(E34,A34)</f>
        <v>1</v>
      </c>
    </row>
    <row r="35" spans="1:7">
      <c r="A35">
        <v>35</v>
      </c>
      <c r="B35" t="s">
        <v>727</v>
      </c>
      <c r="C35" t="s">
        <v>728</v>
      </c>
      <c r="D35" t="s">
        <v>902</v>
      </c>
      <c r="E35">
        <v>35</v>
      </c>
      <c r="F35" t="b">
        <f t="shared" si="1"/>
        <v>1</v>
      </c>
    </row>
    <row r="36" spans="1:7">
      <c r="A36">
        <v>36</v>
      </c>
      <c r="B36" t="s">
        <v>729</v>
      </c>
      <c r="C36" t="s">
        <v>730</v>
      </c>
      <c r="D36" t="s">
        <v>902</v>
      </c>
      <c r="E36">
        <v>36</v>
      </c>
      <c r="F36" t="b">
        <f t="shared" si="1"/>
        <v>1</v>
      </c>
    </row>
    <row r="37" spans="1:7">
      <c r="A37">
        <v>37</v>
      </c>
      <c r="B37" t="s">
        <v>733</v>
      </c>
      <c r="C37" t="s">
        <v>734</v>
      </c>
      <c r="D37" t="s">
        <v>902</v>
      </c>
      <c r="E37">
        <v>37</v>
      </c>
      <c r="F37" t="b">
        <f t="shared" si="1"/>
        <v>1</v>
      </c>
    </row>
    <row r="38" spans="1:7">
      <c r="A38">
        <v>38</v>
      </c>
      <c r="B38" t="s">
        <v>731</v>
      </c>
      <c r="C38" t="s">
        <v>732</v>
      </c>
      <c r="D38" t="s">
        <v>902</v>
      </c>
      <c r="E38">
        <v>38</v>
      </c>
      <c r="F38" t="b">
        <f t="shared" si="1"/>
        <v>1</v>
      </c>
    </row>
    <row r="39" spans="1:7">
      <c r="A39">
        <v>39</v>
      </c>
      <c r="B39" t="s">
        <v>735</v>
      </c>
      <c r="C39" t="s">
        <v>736</v>
      </c>
      <c r="D39" t="s">
        <v>903</v>
      </c>
      <c r="E39">
        <v>39</v>
      </c>
      <c r="F39" t="b">
        <f t="shared" si="1"/>
        <v>1</v>
      </c>
    </row>
    <row r="40" spans="1:7">
      <c r="A40">
        <v>40</v>
      </c>
      <c r="B40" t="s">
        <v>737</v>
      </c>
      <c r="C40" t="s">
        <v>738</v>
      </c>
      <c r="D40" t="s">
        <v>902</v>
      </c>
      <c r="E40">
        <v>40</v>
      </c>
      <c r="F40" t="b">
        <f t="shared" si="1"/>
        <v>1</v>
      </c>
    </row>
    <row r="41" spans="1:7">
      <c r="A41">
        <v>41</v>
      </c>
      <c r="B41" t="s">
        <v>739</v>
      </c>
      <c r="C41" t="s">
        <v>740</v>
      </c>
      <c r="D41" t="s">
        <v>902</v>
      </c>
      <c r="E41">
        <v>41</v>
      </c>
      <c r="F41" t="b">
        <f t="shared" si="1"/>
        <v>1</v>
      </c>
    </row>
    <row r="42" spans="1:7">
      <c r="A42">
        <v>42</v>
      </c>
      <c r="B42" t="s">
        <v>741</v>
      </c>
      <c r="C42" t="s">
        <v>742</v>
      </c>
      <c r="D42" t="s">
        <v>902</v>
      </c>
      <c r="E42">
        <v>42</v>
      </c>
      <c r="F42" t="b">
        <f t="shared" si="1"/>
        <v>1</v>
      </c>
    </row>
    <row r="43" spans="1:7">
      <c r="A43">
        <v>43</v>
      </c>
      <c r="B43" t="s">
        <v>743</v>
      </c>
      <c r="C43" t="s">
        <v>736</v>
      </c>
      <c r="D43" t="s">
        <v>904</v>
      </c>
      <c r="E43">
        <v>43</v>
      </c>
      <c r="F43" t="b">
        <f t="shared" si="1"/>
        <v>1</v>
      </c>
    </row>
    <row r="44" spans="1:7">
      <c r="A44">
        <v>44</v>
      </c>
      <c r="B44" t="s">
        <v>746</v>
      </c>
      <c r="C44" t="s">
        <v>747</v>
      </c>
      <c r="D44" t="s">
        <v>902</v>
      </c>
      <c r="E44">
        <v>44</v>
      </c>
      <c r="F44" t="b">
        <f t="shared" si="1"/>
        <v>1</v>
      </c>
    </row>
    <row r="45" spans="1:7">
      <c r="A45">
        <v>45</v>
      </c>
      <c r="B45" t="s">
        <v>748</v>
      </c>
      <c r="C45" t="s">
        <v>749</v>
      </c>
      <c r="D45" t="s">
        <v>902</v>
      </c>
      <c r="E45">
        <v>45</v>
      </c>
      <c r="F45" t="b">
        <f t="shared" si="1"/>
        <v>1</v>
      </c>
    </row>
    <row r="46" spans="1:7">
      <c r="A46">
        <v>46</v>
      </c>
      <c r="B46" t="s">
        <v>750</v>
      </c>
      <c r="C46" t="s">
        <v>751</v>
      </c>
      <c r="D46" t="s">
        <v>902</v>
      </c>
      <c r="E46">
        <v>46</v>
      </c>
      <c r="F46" t="b">
        <f t="shared" si="1"/>
        <v>1</v>
      </c>
    </row>
    <row r="47" spans="1:7">
      <c r="A47">
        <v>47</v>
      </c>
      <c r="B47" t="s">
        <v>752</v>
      </c>
      <c r="C47" t="s">
        <v>753</v>
      </c>
      <c r="D47" t="s">
        <v>905</v>
      </c>
      <c r="E47">
        <v>47</v>
      </c>
      <c r="F47" t="b">
        <f t="shared" si="1"/>
        <v>1</v>
      </c>
      <c r="G47">
        <v>48</v>
      </c>
    </row>
    <row r="48" spans="1:7">
      <c r="A48">
        <v>49</v>
      </c>
      <c r="B48" t="s">
        <v>756</v>
      </c>
      <c r="C48" t="s">
        <v>757</v>
      </c>
      <c r="D48" t="s">
        <v>902</v>
      </c>
      <c r="E48">
        <v>49</v>
      </c>
      <c r="F48" t="b">
        <f t="shared" si="1"/>
        <v>1</v>
      </c>
    </row>
    <row r="49" spans="1:7">
      <c r="A49">
        <v>50</v>
      </c>
      <c r="B49" t="s">
        <v>758</v>
      </c>
      <c r="C49" t="s">
        <v>759</v>
      </c>
      <c r="D49" t="s">
        <v>902</v>
      </c>
      <c r="E49">
        <v>50</v>
      </c>
      <c r="F49" t="b">
        <f t="shared" si="1"/>
        <v>1</v>
      </c>
    </row>
    <row r="50" spans="1:7">
      <c r="A50">
        <v>51</v>
      </c>
      <c r="B50" t="s">
        <v>760</v>
      </c>
      <c r="C50" t="s">
        <v>761</v>
      </c>
      <c r="D50" t="s">
        <v>902</v>
      </c>
      <c r="E50">
        <v>51</v>
      </c>
      <c r="F50" t="b">
        <f t="shared" si="1"/>
        <v>1</v>
      </c>
    </row>
    <row r="51" spans="1:7">
      <c r="A51">
        <v>52</v>
      </c>
      <c r="B51" t="s">
        <v>764</v>
      </c>
      <c r="C51" t="s">
        <v>765</v>
      </c>
      <c r="D51" t="s">
        <v>902</v>
      </c>
      <c r="E51">
        <v>52</v>
      </c>
      <c r="F51" t="b">
        <f t="shared" si="1"/>
        <v>1</v>
      </c>
    </row>
    <row r="52" spans="1:7">
      <c r="A52">
        <v>53</v>
      </c>
      <c r="B52" t="s">
        <v>766</v>
      </c>
      <c r="C52" t="s">
        <v>767</v>
      </c>
      <c r="D52" t="s">
        <v>902</v>
      </c>
      <c r="E52">
        <v>53</v>
      </c>
      <c r="F52" t="b">
        <f t="shared" si="1"/>
        <v>1</v>
      </c>
    </row>
    <row r="53" spans="1:7">
      <c r="A53">
        <v>54</v>
      </c>
      <c r="B53" t="s">
        <v>768</v>
      </c>
      <c r="C53" t="s">
        <v>769</v>
      </c>
      <c r="D53" t="s">
        <v>902</v>
      </c>
      <c r="E53">
        <v>54</v>
      </c>
      <c r="F53" t="b">
        <f t="shared" si="1"/>
        <v>1</v>
      </c>
      <c r="G53">
        <v>55</v>
      </c>
    </row>
    <row r="54" spans="1:7">
      <c r="A54">
        <v>56</v>
      </c>
      <c r="B54" t="s">
        <v>770</v>
      </c>
      <c r="C54" t="s">
        <v>771</v>
      </c>
      <c r="D54" t="s">
        <v>902</v>
      </c>
      <c r="E54">
        <v>56</v>
      </c>
      <c r="F54" t="b">
        <f t="shared" si="1"/>
        <v>1</v>
      </c>
    </row>
    <row r="55" spans="1:7">
      <c r="A55">
        <v>57</v>
      </c>
      <c r="B55" t="s">
        <v>772</v>
      </c>
      <c r="C55" t="s">
        <v>773</v>
      </c>
      <c r="D55" t="s">
        <v>902</v>
      </c>
      <c r="E55">
        <v>57</v>
      </c>
      <c r="F55" t="b">
        <f t="shared" si="1"/>
        <v>1</v>
      </c>
    </row>
    <row r="56" spans="1:7">
      <c r="A56">
        <v>58</v>
      </c>
      <c r="B56" t="s">
        <v>774</v>
      </c>
      <c r="C56" t="s">
        <v>775</v>
      </c>
      <c r="D56" t="s">
        <v>902</v>
      </c>
      <c r="E56">
        <v>58</v>
      </c>
      <c r="F56" t="b">
        <f t="shared" si="1"/>
        <v>1</v>
      </c>
    </row>
    <row r="57" spans="1:7">
      <c r="A57">
        <v>59</v>
      </c>
      <c r="B57" t="s">
        <v>776</v>
      </c>
      <c r="C57" t="s">
        <v>777</v>
      </c>
      <c r="D57" t="s">
        <v>902</v>
      </c>
      <c r="E57">
        <v>59</v>
      </c>
      <c r="F57" t="b">
        <f t="shared" si="1"/>
        <v>1</v>
      </c>
    </row>
    <row r="58" spans="1:7">
      <c r="A58">
        <v>60</v>
      </c>
      <c r="B58" t="s">
        <v>778</v>
      </c>
      <c r="C58" t="s">
        <v>779</v>
      </c>
      <c r="D58" t="s">
        <v>902</v>
      </c>
      <c r="E58">
        <v>60</v>
      </c>
      <c r="F58" t="b">
        <f t="shared" si="1"/>
        <v>1</v>
      </c>
    </row>
    <row r="59" spans="1:7">
      <c r="A59">
        <v>61</v>
      </c>
      <c r="B59" t="s">
        <v>780</v>
      </c>
      <c r="C59" t="s">
        <v>781</v>
      </c>
      <c r="D59" t="s">
        <v>902</v>
      </c>
      <c r="E59">
        <v>61</v>
      </c>
      <c r="F59" t="b">
        <f t="shared" si="1"/>
        <v>1</v>
      </c>
    </row>
    <row r="60" spans="1:7">
      <c r="A60">
        <v>62</v>
      </c>
      <c r="B60" t="s">
        <v>782</v>
      </c>
      <c r="C60" t="s">
        <v>783</v>
      </c>
      <c r="D60" t="s">
        <v>902</v>
      </c>
      <c r="E60">
        <v>62</v>
      </c>
      <c r="F60" t="b">
        <f t="shared" si="1"/>
        <v>1</v>
      </c>
    </row>
    <row r="61" spans="1:7">
      <c r="A61">
        <v>63</v>
      </c>
      <c r="B61" t="s">
        <v>784</v>
      </c>
      <c r="C61" t="s">
        <v>785</v>
      </c>
      <c r="D61" t="s">
        <v>902</v>
      </c>
      <c r="E61">
        <v>63</v>
      </c>
      <c r="F61" t="b">
        <f t="shared" si="1"/>
        <v>1</v>
      </c>
    </row>
    <row r="62" spans="1:7">
      <c r="A62">
        <v>64</v>
      </c>
      <c r="B62" t="s">
        <v>786</v>
      </c>
      <c r="C62" t="s">
        <v>787</v>
      </c>
      <c r="D62" t="s">
        <v>902</v>
      </c>
      <c r="E62">
        <v>64</v>
      </c>
      <c r="F62" t="b">
        <f t="shared" si="1"/>
        <v>1</v>
      </c>
    </row>
    <row r="63" spans="1:7">
      <c r="A63">
        <v>65</v>
      </c>
      <c r="B63" t="s">
        <v>788</v>
      </c>
      <c r="C63" t="s">
        <v>789</v>
      </c>
      <c r="D63" t="s">
        <v>902</v>
      </c>
      <c r="E63">
        <v>65</v>
      </c>
      <c r="F63" t="b">
        <f t="shared" si="1"/>
        <v>1</v>
      </c>
    </row>
    <row r="64" spans="1:7">
      <c r="A64">
        <v>66</v>
      </c>
      <c r="B64" t="s">
        <v>790</v>
      </c>
      <c r="C64" t="s">
        <v>791</v>
      </c>
      <c r="D64" t="s">
        <v>902</v>
      </c>
      <c r="E64">
        <v>66</v>
      </c>
      <c r="F64" t="b">
        <f t="shared" si="1"/>
        <v>1</v>
      </c>
    </row>
    <row r="65" spans="1:6">
      <c r="A65">
        <v>67</v>
      </c>
      <c r="B65" t="s">
        <v>792</v>
      </c>
      <c r="C65" t="s">
        <v>793</v>
      </c>
      <c r="D65" t="s">
        <v>902</v>
      </c>
      <c r="E65">
        <v>67</v>
      </c>
      <c r="F65" t="b">
        <f t="shared" si="1"/>
        <v>1</v>
      </c>
    </row>
    <row r="66" spans="1:6">
      <c r="A66">
        <v>68</v>
      </c>
      <c r="B66" t="s">
        <v>796</v>
      </c>
      <c r="C66" t="s">
        <v>797</v>
      </c>
      <c r="D66" t="s">
        <v>902</v>
      </c>
      <c r="E66">
        <v>68</v>
      </c>
      <c r="F66" t="b">
        <f t="shared" ref="F66:F97" si="2">EXACT(E66,A66)</f>
        <v>1</v>
      </c>
    </row>
    <row r="67" spans="1:6">
      <c r="A67">
        <v>69</v>
      </c>
      <c r="B67" t="s">
        <v>798</v>
      </c>
      <c r="C67" t="s">
        <v>799</v>
      </c>
      <c r="D67" t="s">
        <v>902</v>
      </c>
      <c r="E67">
        <v>69</v>
      </c>
      <c r="F67" t="b">
        <f t="shared" si="2"/>
        <v>1</v>
      </c>
    </row>
    <row r="68" spans="1:6">
      <c r="A68">
        <v>70</v>
      </c>
      <c r="B68" t="s">
        <v>800</v>
      </c>
      <c r="C68" t="s">
        <v>801</v>
      </c>
      <c r="D68" t="s">
        <v>902</v>
      </c>
      <c r="E68">
        <v>70</v>
      </c>
      <c r="F68" t="b">
        <f t="shared" si="2"/>
        <v>1</v>
      </c>
    </row>
    <row r="69" spans="1:6">
      <c r="A69">
        <v>71</v>
      </c>
      <c r="B69" t="s">
        <v>802</v>
      </c>
      <c r="C69" t="s">
        <v>773</v>
      </c>
      <c r="D69" t="s">
        <v>902</v>
      </c>
      <c r="E69">
        <v>71</v>
      </c>
      <c r="F69" t="b">
        <f t="shared" si="2"/>
        <v>1</v>
      </c>
    </row>
    <row r="70" spans="1:6">
      <c r="A70">
        <v>72</v>
      </c>
      <c r="B70" t="s">
        <v>803</v>
      </c>
      <c r="C70" t="s">
        <v>804</v>
      </c>
      <c r="D70" t="s">
        <v>902</v>
      </c>
      <c r="E70">
        <v>72</v>
      </c>
      <c r="F70" t="b">
        <f t="shared" si="2"/>
        <v>1</v>
      </c>
    </row>
    <row r="71" spans="1:6">
      <c r="A71">
        <v>73</v>
      </c>
      <c r="B71" t="s">
        <v>805</v>
      </c>
      <c r="C71" t="s">
        <v>806</v>
      </c>
      <c r="D71" t="s">
        <v>902</v>
      </c>
      <c r="E71">
        <v>73</v>
      </c>
      <c r="F71" t="b">
        <f t="shared" si="2"/>
        <v>1</v>
      </c>
    </row>
    <row r="72" spans="1:6">
      <c r="A72">
        <v>74</v>
      </c>
      <c r="B72" t="s">
        <v>807</v>
      </c>
      <c r="C72" t="s">
        <v>808</v>
      </c>
      <c r="D72" t="s">
        <v>902</v>
      </c>
      <c r="E72">
        <v>74</v>
      </c>
      <c r="F72" t="b">
        <f t="shared" si="2"/>
        <v>1</v>
      </c>
    </row>
    <row r="73" spans="1:6">
      <c r="A73">
        <v>75</v>
      </c>
      <c r="B73" t="s">
        <v>809</v>
      </c>
      <c r="C73" t="s">
        <v>810</v>
      </c>
      <c r="D73" t="s">
        <v>902</v>
      </c>
      <c r="E73">
        <v>75</v>
      </c>
      <c r="F73" t="b">
        <f t="shared" si="2"/>
        <v>1</v>
      </c>
    </row>
    <row r="74" spans="1:6">
      <c r="A74">
        <v>76</v>
      </c>
      <c r="B74" t="s">
        <v>811</v>
      </c>
      <c r="C74" t="s">
        <v>812</v>
      </c>
      <c r="D74" t="s">
        <v>902</v>
      </c>
      <c r="E74">
        <v>76</v>
      </c>
      <c r="F74" t="b">
        <f t="shared" si="2"/>
        <v>1</v>
      </c>
    </row>
    <row r="75" spans="1:6">
      <c r="A75">
        <v>77</v>
      </c>
      <c r="B75" t="s">
        <v>813</v>
      </c>
      <c r="C75" t="s">
        <v>814</v>
      </c>
      <c r="D75" t="s">
        <v>902</v>
      </c>
      <c r="E75">
        <v>77</v>
      </c>
      <c r="F75" t="b">
        <f t="shared" si="2"/>
        <v>1</v>
      </c>
    </row>
    <row r="76" spans="1:6">
      <c r="A76">
        <v>78</v>
      </c>
      <c r="B76" t="s">
        <v>815</v>
      </c>
      <c r="C76" t="s">
        <v>816</v>
      </c>
      <c r="D76" t="s">
        <v>902</v>
      </c>
      <c r="E76">
        <v>78</v>
      </c>
      <c r="F76" t="b">
        <f t="shared" si="2"/>
        <v>1</v>
      </c>
    </row>
    <row r="77" spans="1:6">
      <c r="A77">
        <v>79</v>
      </c>
      <c r="B77" t="s">
        <v>817</v>
      </c>
      <c r="C77" t="s">
        <v>818</v>
      </c>
      <c r="D77" t="s">
        <v>902</v>
      </c>
      <c r="E77">
        <v>79</v>
      </c>
      <c r="F77" t="b">
        <f t="shared" si="2"/>
        <v>1</v>
      </c>
    </row>
    <row r="78" spans="1:6">
      <c r="A78">
        <v>80</v>
      </c>
      <c r="B78" t="s">
        <v>819</v>
      </c>
      <c r="C78" t="s">
        <v>820</v>
      </c>
      <c r="D78" t="s">
        <v>902</v>
      </c>
      <c r="E78">
        <v>80</v>
      </c>
      <c r="F78" t="b">
        <f t="shared" si="2"/>
        <v>1</v>
      </c>
    </row>
    <row r="79" spans="1:6">
      <c r="A79">
        <v>81</v>
      </c>
      <c r="B79" t="s">
        <v>821</v>
      </c>
      <c r="C79" t="s">
        <v>822</v>
      </c>
      <c r="D79" t="s">
        <v>902</v>
      </c>
      <c r="E79">
        <v>81</v>
      </c>
      <c r="F79" t="b">
        <f t="shared" si="2"/>
        <v>1</v>
      </c>
    </row>
    <row r="80" spans="1:6">
      <c r="A80">
        <v>82</v>
      </c>
      <c r="B80" t="s">
        <v>823</v>
      </c>
      <c r="C80" t="s">
        <v>824</v>
      </c>
      <c r="D80" t="s">
        <v>902</v>
      </c>
      <c r="E80">
        <v>82</v>
      </c>
      <c r="F80" t="b">
        <f t="shared" si="2"/>
        <v>1</v>
      </c>
    </row>
    <row r="81" spans="1:6">
      <c r="A81">
        <v>83</v>
      </c>
      <c r="B81" t="s">
        <v>825</v>
      </c>
      <c r="C81" t="s">
        <v>826</v>
      </c>
      <c r="D81" t="s">
        <v>902</v>
      </c>
      <c r="E81">
        <v>83</v>
      </c>
      <c r="F81" t="b">
        <f t="shared" si="2"/>
        <v>1</v>
      </c>
    </row>
    <row r="82" spans="1:6">
      <c r="A82">
        <v>84</v>
      </c>
      <c r="B82" t="s">
        <v>827</v>
      </c>
      <c r="C82" t="s">
        <v>828</v>
      </c>
      <c r="D82" t="s">
        <v>902</v>
      </c>
      <c r="E82">
        <v>84</v>
      </c>
      <c r="F82" t="b">
        <f t="shared" si="2"/>
        <v>1</v>
      </c>
    </row>
    <row r="83" spans="1:6">
      <c r="A83">
        <v>85</v>
      </c>
      <c r="B83" t="s">
        <v>829</v>
      </c>
      <c r="C83" t="s">
        <v>830</v>
      </c>
      <c r="D83" t="s">
        <v>902</v>
      </c>
      <c r="E83">
        <v>85</v>
      </c>
      <c r="F83" t="b">
        <f t="shared" si="2"/>
        <v>1</v>
      </c>
    </row>
    <row r="84" spans="1:6">
      <c r="A84">
        <v>86</v>
      </c>
      <c r="B84" t="s">
        <v>831</v>
      </c>
      <c r="C84" t="s">
        <v>832</v>
      </c>
      <c r="D84" t="s">
        <v>902</v>
      </c>
      <c r="E84">
        <v>86</v>
      </c>
      <c r="F84" t="b">
        <f t="shared" si="2"/>
        <v>1</v>
      </c>
    </row>
    <row r="85" spans="1:6">
      <c r="A85">
        <v>87</v>
      </c>
      <c r="B85" t="s">
        <v>833</v>
      </c>
      <c r="C85" t="s">
        <v>834</v>
      </c>
      <c r="D85" t="s">
        <v>902</v>
      </c>
      <c r="E85">
        <v>87</v>
      </c>
      <c r="F85" t="b">
        <f t="shared" si="2"/>
        <v>1</v>
      </c>
    </row>
    <row r="86" spans="1:6">
      <c r="A86">
        <v>88</v>
      </c>
      <c r="B86" t="s">
        <v>835</v>
      </c>
      <c r="C86" t="s">
        <v>836</v>
      </c>
      <c r="D86" t="s">
        <v>902</v>
      </c>
      <c r="E86">
        <v>88</v>
      </c>
      <c r="F86" t="b">
        <f t="shared" si="2"/>
        <v>1</v>
      </c>
    </row>
    <row r="87" spans="1:6">
      <c r="A87">
        <v>89</v>
      </c>
      <c r="B87" t="s">
        <v>837</v>
      </c>
      <c r="C87" t="s">
        <v>838</v>
      </c>
      <c r="D87" t="s">
        <v>902</v>
      </c>
      <c r="E87">
        <v>89</v>
      </c>
      <c r="F87" t="b">
        <f t="shared" si="2"/>
        <v>1</v>
      </c>
    </row>
    <row r="88" spans="1:6">
      <c r="A88">
        <v>90</v>
      </c>
      <c r="B88" t="s">
        <v>841</v>
      </c>
      <c r="C88" t="s">
        <v>842</v>
      </c>
      <c r="D88" t="s">
        <v>902</v>
      </c>
      <c r="E88">
        <v>90</v>
      </c>
      <c r="F88" t="b">
        <f t="shared" si="2"/>
        <v>1</v>
      </c>
    </row>
    <row r="89" spans="1:6">
      <c r="A89">
        <v>91</v>
      </c>
      <c r="B89" t="s">
        <v>845</v>
      </c>
      <c r="C89" t="s">
        <v>846</v>
      </c>
      <c r="D89" t="s">
        <v>902</v>
      </c>
      <c r="E89">
        <v>91</v>
      </c>
      <c r="F89" t="b">
        <f t="shared" si="2"/>
        <v>1</v>
      </c>
    </row>
    <row r="90" spans="1:6">
      <c r="A90">
        <v>92</v>
      </c>
      <c r="B90" t="s">
        <v>847</v>
      </c>
      <c r="C90" t="s">
        <v>848</v>
      </c>
      <c r="D90" t="s">
        <v>902</v>
      </c>
      <c r="E90">
        <v>92</v>
      </c>
      <c r="F90" t="b">
        <f t="shared" si="2"/>
        <v>1</v>
      </c>
    </row>
    <row r="91" spans="1:6">
      <c r="A91">
        <v>93</v>
      </c>
      <c r="B91" t="s">
        <v>849</v>
      </c>
      <c r="C91" t="s">
        <v>850</v>
      </c>
      <c r="D91" t="s">
        <v>902</v>
      </c>
      <c r="E91">
        <v>93</v>
      </c>
      <c r="F91" t="b">
        <f t="shared" si="2"/>
        <v>1</v>
      </c>
    </row>
    <row r="92" spans="1:6">
      <c r="A92">
        <v>94</v>
      </c>
      <c r="B92" t="s">
        <v>851</v>
      </c>
      <c r="C92" t="s">
        <v>852</v>
      </c>
      <c r="D92" t="s">
        <v>902</v>
      </c>
      <c r="E92">
        <v>94</v>
      </c>
      <c r="F92" t="b">
        <f t="shared" si="2"/>
        <v>1</v>
      </c>
    </row>
    <row r="93" spans="1:6">
      <c r="A93">
        <v>95</v>
      </c>
      <c r="B93" t="s">
        <v>853</v>
      </c>
      <c r="C93" t="s">
        <v>854</v>
      </c>
      <c r="D93" t="s">
        <v>902</v>
      </c>
      <c r="E93">
        <v>95</v>
      </c>
      <c r="F93" t="b">
        <f t="shared" si="2"/>
        <v>1</v>
      </c>
    </row>
    <row r="94" spans="1:6">
      <c r="A94">
        <v>96</v>
      </c>
      <c r="B94" t="s">
        <v>859</v>
      </c>
      <c r="C94" t="s">
        <v>860</v>
      </c>
      <c r="D94" t="s">
        <v>902</v>
      </c>
      <c r="E94">
        <v>96</v>
      </c>
      <c r="F94" t="b">
        <f t="shared" si="2"/>
        <v>1</v>
      </c>
    </row>
    <row r="95" spans="1:6">
      <c r="A95">
        <v>97</v>
      </c>
      <c r="B95" t="s">
        <v>861</v>
      </c>
      <c r="C95" t="s">
        <v>862</v>
      </c>
      <c r="D95" t="s">
        <v>902</v>
      </c>
      <c r="E95">
        <v>97</v>
      </c>
      <c r="F95" t="b">
        <f t="shared" si="2"/>
        <v>1</v>
      </c>
    </row>
    <row r="96" spans="1:6">
      <c r="A96">
        <v>98</v>
      </c>
      <c r="B96" t="s">
        <v>863</v>
      </c>
      <c r="C96" t="s">
        <v>864</v>
      </c>
      <c r="D96" t="s">
        <v>902</v>
      </c>
      <c r="E96">
        <v>98</v>
      </c>
      <c r="F96" t="b">
        <f t="shared" si="2"/>
        <v>1</v>
      </c>
    </row>
    <row r="97" spans="1:6">
      <c r="A97">
        <v>99</v>
      </c>
      <c r="B97" t="s">
        <v>870</v>
      </c>
      <c r="C97" t="s">
        <v>871</v>
      </c>
      <c r="D97" t="s">
        <v>902</v>
      </c>
      <c r="E97">
        <v>99</v>
      </c>
      <c r="F97" t="b">
        <f t="shared" si="2"/>
        <v>1</v>
      </c>
    </row>
    <row r="98" spans="1:6">
      <c r="A98">
        <v>100</v>
      </c>
      <c r="B98" t="s">
        <v>872</v>
      </c>
      <c r="C98" t="s">
        <v>873</v>
      </c>
      <c r="D98" t="s">
        <v>902</v>
      </c>
      <c r="E98">
        <v>100</v>
      </c>
      <c r="F98" t="b">
        <f t="shared" ref="F98:F111" si="3">EXACT(E98,A98)</f>
        <v>1</v>
      </c>
    </row>
    <row r="99" spans="1:6">
      <c r="A99">
        <v>101</v>
      </c>
      <c r="B99" t="s">
        <v>874</v>
      </c>
      <c r="C99" t="s">
        <v>875</v>
      </c>
      <c r="D99" t="s">
        <v>902</v>
      </c>
      <c r="E99">
        <v>101</v>
      </c>
      <c r="F99" t="b">
        <f t="shared" si="3"/>
        <v>1</v>
      </c>
    </row>
    <row r="100" spans="1:6">
      <c r="A100">
        <v>102</v>
      </c>
      <c r="B100" t="s">
        <v>876</v>
      </c>
      <c r="C100" t="s">
        <v>877</v>
      </c>
      <c r="D100" t="s">
        <v>902</v>
      </c>
      <c r="E100">
        <v>102</v>
      </c>
      <c r="F100" t="b">
        <f t="shared" si="3"/>
        <v>1</v>
      </c>
    </row>
    <row r="101" spans="1:6">
      <c r="A101">
        <v>103</v>
      </c>
      <c r="B101" t="s">
        <v>878</v>
      </c>
      <c r="C101" t="s">
        <v>879</v>
      </c>
      <c r="D101" t="s">
        <v>902</v>
      </c>
      <c r="E101">
        <v>103</v>
      </c>
      <c r="F101" t="b">
        <f t="shared" si="3"/>
        <v>1</v>
      </c>
    </row>
    <row r="102" spans="1:6">
      <c r="A102">
        <v>104</v>
      </c>
      <c r="B102" t="s">
        <v>880</v>
      </c>
      <c r="C102" t="s">
        <v>881</v>
      </c>
      <c r="D102" t="s">
        <v>902</v>
      </c>
      <c r="E102">
        <v>104</v>
      </c>
      <c r="F102" t="b">
        <f t="shared" si="3"/>
        <v>1</v>
      </c>
    </row>
    <row r="103" spans="1:6">
      <c r="A103">
        <v>105</v>
      </c>
      <c r="B103" t="s">
        <v>882</v>
      </c>
      <c r="C103" t="s">
        <v>883</v>
      </c>
      <c r="D103" t="s">
        <v>902</v>
      </c>
      <c r="E103">
        <v>105</v>
      </c>
      <c r="F103" t="b">
        <f t="shared" si="3"/>
        <v>1</v>
      </c>
    </row>
    <row r="104" spans="1:6">
      <c r="A104">
        <v>106</v>
      </c>
      <c r="B104" t="s">
        <v>884</v>
      </c>
      <c r="C104" t="s">
        <v>885</v>
      </c>
      <c r="D104" t="s">
        <v>902</v>
      </c>
      <c r="E104">
        <v>106</v>
      </c>
      <c r="F104" t="b">
        <f t="shared" si="3"/>
        <v>1</v>
      </c>
    </row>
    <row r="105" spans="1:6">
      <c r="A105">
        <v>107</v>
      </c>
      <c r="B105" t="s">
        <v>886</v>
      </c>
      <c r="C105" t="s">
        <v>887</v>
      </c>
      <c r="D105" t="s">
        <v>902</v>
      </c>
      <c r="E105">
        <v>107</v>
      </c>
      <c r="F105" t="b">
        <f t="shared" si="3"/>
        <v>1</v>
      </c>
    </row>
    <row r="106" spans="1:6">
      <c r="A106">
        <v>108</v>
      </c>
      <c r="B106" t="s">
        <v>888</v>
      </c>
      <c r="C106" t="s">
        <v>889</v>
      </c>
      <c r="D106" t="s">
        <v>902</v>
      </c>
      <c r="E106">
        <v>108</v>
      </c>
      <c r="F106" t="b">
        <f t="shared" si="3"/>
        <v>1</v>
      </c>
    </row>
    <row r="107" spans="1:6">
      <c r="A107">
        <v>109</v>
      </c>
      <c r="B107" t="s">
        <v>890</v>
      </c>
      <c r="C107" t="s">
        <v>891</v>
      </c>
      <c r="D107" t="s">
        <v>902</v>
      </c>
      <c r="E107">
        <v>109</v>
      </c>
      <c r="F107" t="b">
        <f t="shared" si="3"/>
        <v>1</v>
      </c>
    </row>
    <row r="108" spans="1:6">
      <c r="A108">
        <v>110</v>
      </c>
      <c r="B108" t="s">
        <v>892</v>
      </c>
      <c r="C108" t="s">
        <v>893</v>
      </c>
      <c r="D108" t="s">
        <v>902</v>
      </c>
      <c r="E108">
        <v>110</v>
      </c>
      <c r="F108" t="b">
        <f t="shared" si="3"/>
        <v>1</v>
      </c>
    </row>
    <row r="109" spans="1:6">
      <c r="A109">
        <v>111</v>
      </c>
      <c r="B109" t="s">
        <v>894</v>
      </c>
      <c r="C109" t="s">
        <v>895</v>
      </c>
      <c r="D109" t="s">
        <v>902</v>
      </c>
      <c r="E109">
        <v>111</v>
      </c>
      <c r="F109" t="b">
        <f t="shared" si="3"/>
        <v>1</v>
      </c>
    </row>
    <row r="110" spans="1:6">
      <c r="A110">
        <v>112</v>
      </c>
      <c r="B110" t="s">
        <v>898</v>
      </c>
      <c r="C110" t="s">
        <v>899</v>
      </c>
      <c r="D110" t="s">
        <v>902</v>
      </c>
      <c r="E110">
        <v>112</v>
      </c>
      <c r="F110" t="b">
        <f t="shared" si="3"/>
        <v>1</v>
      </c>
    </row>
    <row r="111" spans="1:6">
      <c r="A111">
        <v>113</v>
      </c>
      <c r="B111" t="s">
        <v>900</v>
      </c>
      <c r="C111" t="s">
        <v>901</v>
      </c>
      <c r="D111" t="s">
        <v>902</v>
      </c>
      <c r="E111">
        <v>113</v>
      </c>
      <c r="F111" t="b">
        <f t="shared" si="3"/>
        <v>1</v>
      </c>
    </row>
    <row r="112" spans="1:6">
      <c r="B112" s="104" t="s">
        <v>667</v>
      </c>
      <c r="C112" s="104" t="s">
        <v>668</v>
      </c>
      <c r="D112" s="104" t="s">
        <v>902</v>
      </c>
    </row>
    <row r="113" spans="2:4">
      <c r="B113" s="104" t="s">
        <v>683</v>
      </c>
      <c r="C113" s="104" t="s">
        <v>684</v>
      </c>
      <c r="D113" s="104" t="s">
        <v>902</v>
      </c>
    </row>
    <row r="114" spans="2:4">
      <c r="B114" s="104" t="s">
        <v>685</v>
      </c>
      <c r="C114" s="104" t="s">
        <v>686</v>
      </c>
      <c r="D114" s="104" t="s">
        <v>902</v>
      </c>
    </row>
    <row r="115" spans="2:4">
      <c r="B115" s="104" t="s">
        <v>691</v>
      </c>
      <c r="C115" s="104" t="s">
        <v>692</v>
      </c>
      <c r="D115" s="104" t="s">
        <v>902</v>
      </c>
    </row>
    <row r="116" spans="2:4">
      <c r="B116" s="104" t="s">
        <v>744</v>
      </c>
      <c r="C116" s="104" t="s">
        <v>745</v>
      </c>
      <c r="D116" s="104" t="s">
        <v>902</v>
      </c>
    </row>
    <row r="117" spans="2:4">
      <c r="B117" s="104" t="s">
        <v>754</v>
      </c>
      <c r="C117" s="104" t="s">
        <v>755</v>
      </c>
      <c r="D117" s="104" t="s">
        <v>902</v>
      </c>
    </row>
    <row r="118" spans="2:4">
      <c r="B118" s="104" t="s">
        <v>762</v>
      </c>
      <c r="C118" s="104" t="s">
        <v>763</v>
      </c>
      <c r="D118" s="104" t="s">
        <v>902</v>
      </c>
    </row>
    <row r="119" spans="2:4">
      <c r="B119" s="104" t="s">
        <v>794</v>
      </c>
      <c r="C119" s="104" t="s">
        <v>795</v>
      </c>
      <c r="D119" s="104" t="s">
        <v>902</v>
      </c>
    </row>
    <row r="120" spans="2:4">
      <c r="B120" s="104" t="s">
        <v>839</v>
      </c>
      <c r="C120" s="104" t="s">
        <v>840</v>
      </c>
      <c r="D120" s="104" t="s">
        <v>902</v>
      </c>
    </row>
    <row r="121" spans="2:4">
      <c r="B121" s="104" t="s">
        <v>843</v>
      </c>
      <c r="C121" s="104" t="s">
        <v>844</v>
      </c>
      <c r="D121" s="104" t="s">
        <v>902</v>
      </c>
    </row>
    <row r="122" spans="2:4">
      <c r="B122" s="104" t="s">
        <v>855</v>
      </c>
      <c r="C122" s="104" t="s">
        <v>856</v>
      </c>
      <c r="D122" s="104" t="s">
        <v>902</v>
      </c>
    </row>
    <row r="123" spans="2:4">
      <c r="B123" s="104" t="s">
        <v>857</v>
      </c>
      <c r="C123" s="104" t="s">
        <v>858</v>
      </c>
      <c r="D123" s="104" t="s">
        <v>902</v>
      </c>
    </row>
    <row r="124" spans="2:4">
      <c r="B124" s="104" t="s">
        <v>865</v>
      </c>
      <c r="C124" s="104" t="s">
        <v>866</v>
      </c>
      <c r="D124" s="104" t="s">
        <v>902</v>
      </c>
    </row>
    <row r="125" spans="2:4">
      <c r="B125" s="104" t="s">
        <v>867</v>
      </c>
      <c r="C125" s="104" t="s">
        <v>868</v>
      </c>
      <c r="D125" s="104" t="s">
        <v>902</v>
      </c>
    </row>
    <row r="126" spans="2:4">
      <c r="B126" s="104" t="s">
        <v>869</v>
      </c>
      <c r="C126" s="104" t="s">
        <v>773</v>
      </c>
      <c r="D126" s="104" t="s">
        <v>902</v>
      </c>
    </row>
    <row r="127" spans="2:4">
      <c r="B127" s="104" t="s">
        <v>896</v>
      </c>
      <c r="C127" s="104" t="s">
        <v>897</v>
      </c>
      <c r="D127" s="104" t="s">
        <v>902</v>
      </c>
    </row>
  </sheetData>
  <autoFilter ref="A1:G127" xr:uid="{00000000-0009-0000-0000-000006000000}"/>
  <sortState xmlns:xlrd2="http://schemas.microsoft.com/office/spreadsheetml/2017/richdata2" ref="A1:D184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4"/>
  <sheetViews>
    <sheetView topLeftCell="A19" workbookViewId="0">
      <selection activeCell="D21" sqref="D21"/>
    </sheetView>
  </sheetViews>
  <sheetFormatPr baseColWidth="10" defaultRowHeight="15"/>
  <cols>
    <col min="1" max="1" width="28.7109375" style="83" bestFit="1" customWidth="1"/>
    <col min="2" max="2" width="48.140625" style="87" bestFit="1" customWidth="1"/>
    <col min="3" max="3" width="14" style="87" bestFit="1" customWidth="1"/>
    <col min="4" max="4" width="14" style="87" customWidth="1"/>
    <col min="5" max="5" width="48.140625" style="87" bestFit="1" customWidth="1"/>
  </cols>
  <sheetData>
    <row r="1" spans="1:5" ht="15.75" thickBot="1"/>
    <row r="2" spans="1:5" ht="30">
      <c r="A2" s="95" t="s">
        <v>574</v>
      </c>
      <c r="B2" s="85" t="s">
        <v>170</v>
      </c>
      <c r="C2" s="85" t="s">
        <v>542</v>
      </c>
      <c r="D2" s="85" t="s">
        <v>543</v>
      </c>
      <c r="E2" s="85" t="s">
        <v>540</v>
      </c>
    </row>
    <row r="3" spans="1:5">
      <c r="A3" s="94" t="s">
        <v>171</v>
      </c>
      <c r="B3" s="88" t="s">
        <v>31</v>
      </c>
      <c r="C3" s="88" t="s">
        <v>561</v>
      </c>
      <c r="D3" s="88" t="s">
        <v>562</v>
      </c>
      <c r="E3" s="88"/>
    </row>
    <row r="4" spans="1:5">
      <c r="A4" s="94" t="s">
        <v>503</v>
      </c>
      <c r="B4" s="88" t="s">
        <v>43</v>
      </c>
      <c r="C4" s="88" t="s">
        <v>559</v>
      </c>
      <c r="D4" s="88" t="s">
        <v>560</v>
      </c>
      <c r="E4" s="88"/>
    </row>
    <row r="5" spans="1:5">
      <c r="A5" s="94" t="s">
        <v>172</v>
      </c>
      <c r="B5" s="88" t="s">
        <v>83</v>
      </c>
      <c r="C5" s="88" t="s">
        <v>563</v>
      </c>
      <c r="D5" s="88" t="s">
        <v>564</v>
      </c>
      <c r="E5" s="88"/>
    </row>
    <row r="6" spans="1:5">
      <c r="A6" s="94" t="s">
        <v>504</v>
      </c>
      <c r="B6" s="88" t="s">
        <v>487</v>
      </c>
      <c r="C6" s="88" t="s">
        <v>555</v>
      </c>
      <c r="D6" s="88" t="s">
        <v>556</v>
      </c>
      <c r="E6" s="88"/>
    </row>
    <row r="7" spans="1:5">
      <c r="A7" s="94" t="s">
        <v>173</v>
      </c>
      <c r="B7" s="88" t="s">
        <v>130</v>
      </c>
      <c r="C7" s="88" t="s">
        <v>551</v>
      </c>
      <c r="D7" s="88" t="s">
        <v>552</v>
      </c>
      <c r="E7" s="88"/>
    </row>
    <row r="8" spans="1:5">
      <c r="A8" s="94" t="s">
        <v>506</v>
      </c>
      <c r="B8" s="88" t="s">
        <v>480</v>
      </c>
      <c r="C8" s="88" t="s">
        <v>541</v>
      </c>
      <c r="D8" s="88" t="s">
        <v>544</v>
      </c>
      <c r="E8" s="88"/>
    </row>
    <row r="9" spans="1:5">
      <c r="A9" s="94" t="s">
        <v>314</v>
      </c>
      <c r="B9" s="88" t="s">
        <v>479</v>
      </c>
      <c r="C9" s="88" t="s">
        <v>565</v>
      </c>
      <c r="D9" s="88" t="s">
        <v>566</v>
      </c>
      <c r="E9" s="88"/>
    </row>
    <row r="10" spans="1:5">
      <c r="A10" s="94" t="s">
        <v>228</v>
      </c>
      <c r="B10" s="88" t="s">
        <v>338</v>
      </c>
      <c r="C10" s="88" t="s">
        <v>547</v>
      </c>
      <c r="D10" s="88" t="s">
        <v>548</v>
      </c>
      <c r="E10" s="88"/>
    </row>
    <row r="11" spans="1:5">
      <c r="A11" s="94" t="s">
        <v>359</v>
      </c>
      <c r="B11" s="88" t="s">
        <v>412</v>
      </c>
      <c r="C11" s="88" t="s">
        <v>557</v>
      </c>
      <c r="D11" s="88" t="s">
        <v>558</v>
      </c>
      <c r="E11" s="88"/>
    </row>
    <row r="12" spans="1:5">
      <c r="A12" s="94" t="s">
        <v>505</v>
      </c>
      <c r="B12" s="88" t="s">
        <v>461</v>
      </c>
      <c r="C12" s="88" t="s">
        <v>549</v>
      </c>
      <c r="D12" s="88" t="s">
        <v>550</v>
      </c>
      <c r="E12" s="88"/>
    </row>
    <row r="13" spans="1:5">
      <c r="A13" s="94" t="s">
        <v>514</v>
      </c>
      <c r="B13" s="88" t="s">
        <v>529</v>
      </c>
      <c r="C13" s="88" t="s">
        <v>569</v>
      </c>
      <c r="D13" s="88" t="s">
        <v>570</v>
      </c>
      <c r="E13" s="88"/>
    </row>
    <row r="14" spans="1:5">
      <c r="A14" s="94" t="s">
        <v>531</v>
      </c>
      <c r="B14" s="88" t="s">
        <v>530</v>
      </c>
      <c r="C14" s="88" t="s">
        <v>567</v>
      </c>
      <c r="D14" s="88" t="s">
        <v>568</v>
      </c>
      <c r="E14" s="88"/>
    </row>
    <row r="15" spans="1:5">
      <c r="A15" s="94" t="s">
        <v>172</v>
      </c>
      <c r="B15" s="88" t="s">
        <v>532</v>
      </c>
      <c r="C15" s="88" t="s">
        <v>571</v>
      </c>
      <c r="D15" s="88" t="s">
        <v>572</v>
      </c>
      <c r="E15" s="88"/>
    </row>
    <row r="16" spans="1:5">
      <c r="A16" s="94" t="s">
        <v>506</v>
      </c>
      <c r="B16" s="88" t="s">
        <v>451</v>
      </c>
      <c r="C16" s="88" t="s">
        <v>545</v>
      </c>
      <c r="D16" s="88" t="s">
        <v>546</v>
      </c>
      <c r="E16" s="88"/>
    </row>
    <row r="17" spans="1:5">
      <c r="A17" s="94" t="s">
        <v>509</v>
      </c>
      <c r="B17" s="88" t="s">
        <v>427</v>
      </c>
      <c r="C17" s="88" t="s">
        <v>553</v>
      </c>
      <c r="D17" s="88" t="s">
        <v>554</v>
      </c>
      <c r="E17" s="88"/>
    </row>
    <row r="18" spans="1:5">
      <c r="A18" s="94" t="s">
        <v>370</v>
      </c>
      <c r="B18" s="88" t="s">
        <v>282</v>
      </c>
      <c r="C18" s="88" t="s">
        <v>575</v>
      </c>
      <c r="D18" s="88" t="s">
        <v>573</v>
      </c>
      <c r="E18" s="88"/>
    </row>
    <row r="19" spans="1:5" ht="15.75" thickBot="1">
      <c r="B19" s="89"/>
      <c r="C19" s="89"/>
      <c r="D19" s="89"/>
      <c r="E19" s="89"/>
    </row>
    <row r="20" spans="1:5">
      <c r="A20" s="95" t="s">
        <v>507</v>
      </c>
      <c r="B20" s="85" t="s">
        <v>170</v>
      </c>
      <c r="C20" s="85"/>
      <c r="D20" s="85"/>
      <c r="E20" s="85"/>
    </row>
    <row r="21" spans="1:5">
      <c r="A21" s="94" t="s">
        <v>227</v>
      </c>
      <c r="B21" s="90" t="s">
        <v>264</v>
      </c>
      <c r="C21" s="90"/>
      <c r="D21" s="90"/>
      <c r="E21" s="90"/>
    </row>
    <row r="22" spans="1:5">
      <c r="A22" s="94" t="s">
        <v>176</v>
      </c>
      <c r="B22" s="88" t="s">
        <v>40</v>
      </c>
      <c r="C22" s="88"/>
      <c r="D22" s="88"/>
      <c r="E22" s="88"/>
    </row>
    <row r="23" spans="1:5">
      <c r="A23" s="94" t="s">
        <v>177</v>
      </c>
      <c r="B23" s="88" t="s">
        <v>41</v>
      </c>
      <c r="C23" s="88"/>
      <c r="D23" s="88"/>
      <c r="E23" s="88"/>
    </row>
    <row r="24" spans="1:5">
      <c r="A24" s="94" t="s">
        <v>179</v>
      </c>
      <c r="B24" s="88" t="s">
        <v>38</v>
      </c>
      <c r="C24" s="88"/>
      <c r="D24" s="88"/>
      <c r="E24" s="88"/>
    </row>
    <row r="25" spans="1:5">
      <c r="A25" s="94" t="s">
        <v>360</v>
      </c>
      <c r="B25" s="91" t="s">
        <v>99</v>
      </c>
      <c r="C25" s="91"/>
      <c r="D25" s="91"/>
      <c r="E25" s="91"/>
    </row>
    <row r="26" spans="1:5">
      <c r="A26" s="94" t="s">
        <v>361</v>
      </c>
      <c r="B26" s="90" t="s">
        <v>371</v>
      </c>
      <c r="C26" s="90"/>
      <c r="D26" s="90"/>
      <c r="E26" s="90"/>
    </row>
    <row r="27" spans="1:5">
      <c r="A27" s="94" t="s">
        <v>228</v>
      </c>
      <c r="B27" s="91" t="s">
        <v>459</v>
      </c>
      <c r="C27" s="91"/>
      <c r="D27" s="91"/>
      <c r="E27" s="91"/>
    </row>
    <row r="28" spans="1:5">
      <c r="A28" s="94">
        <v>380</v>
      </c>
      <c r="B28" s="90" t="s">
        <v>375</v>
      </c>
      <c r="C28" s="90"/>
      <c r="D28" s="90"/>
      <c r="E28" s="90"/>
    </row>
    <row r="29" spans="1:5">
      <c r="A29" s="94" t="s">
        <v>361</v>
      </c>
      <c r="B29" s="90" t="s">
        <v>219</v>
      </c>
      <c r="C29" s="90"/>
      <c r="D29" s="90"/>
      <c r="E29" s="90"/>
    </row>
    <row r="30" spans="1:5">
      <c r="A30" s="94" t="s">
        <v>175</v>
      </c>
      <c r="B30" s="90" t="s">
        <v>236</v>
      </c>
      <c r="C30" s="90"/>
      <c r="D30" s="90"/>
      <c r="E30" s="90"/>
    </row>
    <row r="31" spans="1:5">
      <c r="A31" s="94" t="s">
        <v>178</v>
      </c>
      <c r="B31" s="90" t="s">
        <v>305</v>
      </c>
      <c r="C31" s="90"/>
      <c r="D31" s="90"/>
      <c r="E31" s="90"/>
    </row>
    <row r="32" spans="1:5">
      <c r="A32" s="94" t="s">
        <v>348</v>
      </c>
      <c r="B32" s="90" t="s">
        <v>321</v>
      </c>
      <c r="C32" s="90"/>
      <c r="D32" s="90"/>
      <c r="E32" s="90"/>
    </row>
    <row r="33" spans="1:5">
      <c r="A33" s="94" t="s">
        <v>533</v>
      </c>
      <c r="B33" s="90" t="s">
        <v>534</v>
      </c>
      <c r="C33" s="90"/>
      <c r="D33" s="90"/>
      <c r="E33" s="90"/>
    </row>
    <row r="34" spans="1:5">
      <c r="A34" s="94" t="s">
        <v>178</v>
      </c>
      <c r="B34" s="90" t="s">
        <v>535</v>
      </c>
      <c r="C34" s="90"/>
      <c r="D34" s="90"/>
      <c r="E34" s="90"/>
    </row>
    <row r="35" spans="1:5">
      <c r="A35" s="94" t="s">
        <v>518</v>
      </c>
      <c r="B35" s="90" t="s">
        <v>536</v>
      </c>
      <c r="C35" s="90"/>
      <c r="D35" s="90"/>
      <c r="E35" s="90"/>
    </row>
    <row r="36" spans="1:5">
      <c r="A36" s="94" t="s">
        <v>174</v>
      </c>
      <c r="B36" s="90" t="s">
        <v>304</v>
      </c>
      <c r="C36" s="90"/>
      <c r="D36" s="90"/>
      <c r="E36" s="90"/>
    </row>
    <row r="37" spans="1:5" ht="15.75" thickBot="1"/>
    <row r="38" spans="1:5">
      <c r="A38" s="95" t="s">
        <v>508</v>
      </c>
      <c r="B38" s="85" t="s">
        <v>170</v>
      </c>
      <c r="C38" s="85"/>
      <c r="D38" s="85"/>
      <c r="E38" s="85"/>
    </row>
    <row r="39" spans="1:5">
      <c r="A39" s="94" t="s">
        <v>180</v>
      </c>
      <c r="B39" s="90" t="s">
        <v>29</v>
      </c>
      <c r="C39" s="90"/>
      <c r="D39" s="90"/>
      <c r="E39" s="90"/>
    </row>
    <row r="40" spans="1:5">
      <c r="A40" s="94" t="s">
        <v>186</v>
      </c>
      <c r="B40" s="90" t="s">
        <v>113</v>
      </c>
      <c r="C40" s="90"/>
      <c r="D40" s="90"/>
      <c r="E40" s="90"/>
    </row>
    <row r="41" spans="1:5">
      <c r="A41" s="94" t="s">
        <v>181</v>
      </c>
      <c r="B41" s="90" t="s">
        <v>35</v>
      </c>
      <c r="C41" s="90"/>
      <c r="D41" s="90"/>
      <c r="E41" s="90"/>
    </row>
    <row r="42" spans="1:5">
      <c r="A42" s="94" t="s">
        <v>183</v>
      </c>
      <c r="B42" s="90" t="s">
        <v>36</v>
      </c>
      <c r="C42" s="90"/>
      <c r="D42" s="90"/>
      <c r="E42" s="90"/>
    </row>
    <row r="43" spans="1:5">
      <c r="A43" s="94" t="s">
        <v>515</v>
      </c>
      <c r="B43" s="90" t="s">
        <v>39</v>
      </c>
      <c r="C43" s="90"/>
      <c r="D43" s="90"/>
      <c r="E43" s="90"/>
    </row>
    <row r="44" spans="1:5">
      <c r="A44" s="94" t="s">
        <v>279</v>
      </c>
      <c r="B44" s="90" t="s">
        <v>77</v>
      </c>
      <c r="C44" s="90"/>
      <c r="D44" s="90"/>
      <c r="E44" s="90"/>
    </row>
    <row r="45" spans="1:5">
      <c r="A45" s="94" t="s">
        <v>184</v>
      </c>
      <c r="B45" s="90" t="s">
        <v>81</v>
      </c>
      <c r="C45" s="90"/>
      <c r="D45" s="90"/>
      <c r="E45" s="90"/>
    </row>
    <row r="46" spans="1:5">
      <c r="A46" s="94" t="s">
        <v>313</v>
      </c>
      <c r="B46" s="90" t="s">
        <v>466</v>
      </c>
      <c r="C46" s="90"/>
      <c r="D46" s="90"/>
      <c r="E46" s="90"/>
    </row>
    <row r="47" spans="1:5">
      <c r="A47" s="94" t="s">
        <v>187</v>
      </c>
      <c r="B47" s="90" t="s">
        <v>428</v>
      </c>
      <c r="C47" s="90"/>
      <c r="D47" s="90"/>
      <c r="E47" s="90"/>
    </row>
    <row r="48" spans="1:5">
      <c r="A48" s="94" t="s">
        <v>226</v>
      </c>
      <c r="B48" s="90" t="s">
        <v>164</v>
      </c>
      <c r="C48" s="90"/>
      <c r="D48" s="90"/>
      <c r="E48" s="90"/>
    </row>
    <row r="49" spans="1:5">
      <c r="A49" s="94" t="s">
        <v>188</v>
      </c>
      <c r="B49" s="90" t="s">
        <v>144</v>
      </c>
      <c r="C49" s="90"/>
      <c r="D49" s="90"/>
      <c r="E49" s="90"/>
    </row>
    <row r="50" spans="1:5">
      <c r="A50" s="94" t="s">
        <v>268</v>
      </c>
      <c r="B50" s="90" t="s">
        <v>224</v>
      </c>
      <c r="C50" s="90"/>
      <c r="D50" s="90"/>
      <c r="E50" s="90"/>
    </row>
    <row r="51" spans="1:5">
      <c r="A51" s="94" t="s">
        <v>267</v>
      </c>
      <c r="B51" s="90" t="s">
        <v>218</v>
      </c>
      <c r="C51" s="90"/>
      <c r="D51" s="90"/>
      <c r="E51" s="90"/>
    </row>
    <row r="52" spans="1:5">
      <c r="A52" s="94" t="s">
        <v>516</v>
      </c>
      <c r="B52" s="90" t="s">
        <v>327</v>
      </c>
      <c r="C52" s="90"/>
      <c r="D52" s="90"/>
      <c r="E52" s="90"/>
    </row>
    <row r="53" spans="1:5">
      <c r="A53" s="94" t="s">
        <v>185</v>
      </c>
      <c r="B53" s="90" t="s">
        <v>235</v>
      </c>
      <c r="C53" s="90"/>
      <c r="D53" s="90"/>
      <c r="E53" s="90"/>
    </row>
    <row r="54" spans="1:5">
      <c r="A54" s="94" t="s">
        <v>517</v>
      </c>
      <c r="B54" s="90" t="s">
        <v>351</v>
      </c>
      <c r="C54" s="90"/>
      <c r="D54" s="90"/>
      <c r="E54" s="90"/>
    </row>
    <row r="55" spans="1:5">
      <c r="A55" s="94" t="s">
        <v>182</v>
      </c>
      <c r="B55" s="90" t="s">
        <v>441</v>
      </c>
      <c r="C55" s="90"/>
      <c r="D55" s="90"/>
      <c r="E55" s="90"/>
    </row>
    <row r="56" spans="1:5">
      <c r="A56" s="94" t="s">
        <v>518</v>
      </c>
      <c r="B56" s="90" t="s">
        <v>430</v>
      </c>
      <c r="C56" s="90"/>
      <c r="D56" s="90"/>
      <c r="E56" s="90"/>
    </row>
    <row r="57" spans="1:5" ht="15.75" thickBot="1">
      <c r="A57" s="84"/>
      <c r="B57" s="86"/>
      <c r="C57" s="86"/>
      <c r="D57" s="86"/>
      <c r="E57" s="86"/>
    </row>
    <row r="58" spans="1:5">
      <c r="A58" s="95" t="s">
        <v>322</v>
      </c>
      <c r="B58" s="85" t="s">
        <v>170</v>
      </c>
      <c r="C58" s="85"/>
      <c r="D58" s="85"/>
      <c r="E58" s="85"/>
    </row>
    <row r="59" spans="1:5">
      <c r="A59" s="94" t="s">
        <v>510</v>
      </c>
      <c r="B59" s="90" t="s">
        <v>315</v>
      </c>
      <c r="C59" s="90"/>
      <c r="D59" s="90"/>
      <c r="E59" s="90"/>
    </row>
    <row r="60" spans="1:5">
      <c r="A60" s="94" t="s">
        <v>362</v>
      </c>
      <c r="B60" s="90" t="s">
        <v>317</v>
      </c>
      <c r="C60" s="90"/>
      <c r="D60" s="90"/>
      <c r="E60" s="90"/>
    </row>
    <row r="61" spans="1:5">
      <c r="A61" s="94" t="s">
        <v>190</v>
      </c>
      <c r="B61" s="90" t="s">
        <v>47</v>
      </c>
      <c r="C61" s="90"/>
      <c r="D61" s="90"/>
      <c r="E61" s="90"/>
    </row>
    <row r="62" spans="1:5">
      <c r="A62" s="94" t="s">
        <v>191</v>
      </c>
      <c r="B62" s="90" t="s">
        <v>48</v>
      </c>
      <c r="C62" s="90"/>
      <c r="D62" s="90"/>
      <c r="E62" s="90"/>
    </row>
    <row r="63" spans="1:5">
      <c r="A63" s="94" t="s">
        <v>192</v>
      </c>
      <c r="B63" s="90" t="s">
        <v>55</v>
      </c>
      <c r="C63" s="90"/>
      <c r="D63" s="90"/>
      <c r="E63" s="90"/>
    </row>
    <row r="64" spans="1:5">
      <c r="A64" s="94" t="s">
        <v>193</v>
      </c>
      <c r="B64" s="90" t="s">
        <v>70</v>
      </c>
      <c r="C64" s="90"/>
      <c r="D64" s="90"/>
      <c r="E64" s="90"/>
    </row>
    <row r="65" spans="1:5">
      <c r="A65" s="94" t="s">
        <v>269</v>
      </c>
      <c r="B65" s="90" t="s">
        <v>102</v>
      </c>
      <c r="C65" s="90"/>
      <c r="D65" s="90"/>
      <c r="E65" s="90"/>
    </row>
    <row r="66" spans="1:5">
      <c r="A66" s="94" t="s">
        <v>194</v>
      </c>
      <c r="B66" s="90" t="s">
        <v>115</v>
      </c>
      <c r="C66" s="90"/>
      <c r="D66" s="90"/>
      <c r="E66" s="90"/>
    </row>
    <row r="67" spans="1:5">
      <c r="A67" s="94" t="s">
        <v>192</v>
      </c>
      <c r="B67" s="90" t="s">
        <v>111</v>
      </c>
      <c r="C67" s="90"/>
      <c r="D67" s="90"/>
      <c r="E67" s="90"/>
    </row>
    <row r="68" spans="1:5">
      <c r="A68" s="94" t="s">
        <v>195</v>
      </c>
      <c r="B68" s="90" t="s">
        <v>114</v>
      </c>
      <c r="C68" s="90"/>
      <c r="D68" s="90"/>
      <c r="E68" s="90"/>
    </row>
    <row r="69" spans="1:5">
      <c r="A69" s="94" t="s">
        <v>192</v>
      </c>
      <c r="B69" s="90" t="s">
        <v>436</v>
      </c>
      <c r="C69" s="90"/>
      <c r="D69" s="90"/>
      <c r="E69" s="90"/>
    </row>
    <row r="70" spans="1:5">
      <c r="A70" s="94" t="s">
        <v>189</v>
      </c>
      <c r="B70" s="90" t="s">
        <v>87</v>
      </c>
      <c r="C70" s="90"/>
      <c r="D70" s="90"/>
      <c r="E70" s="90"/>
    </row>
    <row r="71" spans="1:5">
      <c r="A71" s="94" t="s">
        <v>511</v>
      </c>
      <c r="B71" s="90" t="s">
        <v>288</v>
      </c>
      <c r="C71" s="90"/>
      <c r="D71" s="90"/>
      <c r="E71" s="90"/>
    </row>
    <row r="72" spans="1:5">
      <c r="A72" s="94" t="s">
        <v>196</v>
      </c>
      <c r="B72" s="90" t="s">
        <v>138</v>
      </c>
      <c r="C72" s="90"/>
      <c r="D72" s="90"/>
      <c r="E72" s="90"/>
    </row>
    <row r="73" spans="1:5">
      <c r="A73" s="94" t="s">
        <v>512</v>
      </c>
      <c r="B73" s="90" t="s">
        <v>373</v>
      </c>
      <c r="C73" s="90"/>
      <c r="D73" s="90"/>
      <c r="E73" s="90"/>
    </row>
    <row r="74" spans="1:5">
      <c r="A74" s="94" t="s">
        <v>281</v>
      </c>
      <c r="B74" s="90" t="s">
        <v>271</v>
      </c>
      <c r="C74" s="90"/>
      <c r="D74" s="90"/>
      <c r="E74" s="90"/>
    </row>
    <row r="75" spans="1:5">
      <c r="A75" s="94" t="s">
        <v>189</v>
      </c>
      <c r="B75" s="90" t="s">
        <v>368</v>
      </c>
      <c r="C75" s="90"/>
      <c r="D75" s="90"/>
      <c r="E75" s="90"/>
    </row>
    <row r="76" spans="1:5">
      <c r="A76" s="94" t="s">
        <v>190</v>
      </c>
      <c r="B76" s="90" t="s">
        <v>383</v>
      </c>
      <c r="C76" s="90"/>
      <c r="D76" s="90"/>
      <c r="E76" s="90"/>
    </row>
    <row r="77" spans="1:5">
      <c r="A77" s="94" t="s">
        <v>513</v>
      </c>
      <c r="B77" s="90" t="s">
        <v>437</v>
      </c>
      <c r="C77" s="90"/>
      <c r="D77" s="90"/>
      <c r="E77" s="90"/>
    </row>
    <row r="78" spans="1:5">
      <c r="A78" s="94" t="s">
        <v>189</v>
      </c>
      <c r="B78" s="90" t="s">
        <v>244</v>
      </c>
      <c r="C78" s="90"/>
      <c r="D78" s="90"/>
      <c r="E78" s="90"/>
    </row>
    <row r="79" spans="1:5">
      <c r="A79" s="94" t="s">
        <v>514</v>
      </c>
      <c r="B79" s="90" t="s">
        <v>497</v>
      </c>
      <c r="C79" s="90"/>
      <c r="D79" s="90"/>
      <c r="E79" s="90"/>
    </row>
    <row r="80" spans="1:5">
      <c r="A80" s="94" t="s">
        <v>514</v>
      </c>
      <c r="B80" s="90" t="s">
        <v>537</v>
      </c>
      <c r="C80" s="90"/>
      <c r="D80" s="90"/>
      <c r="E80" s="90"/>
    </row>
    <row r="81" spans="1:5">
      <c r="A81" s="94" t="s">
        <v>370</v>
      </c>
      <c r="B81" s="90" t="s">
        <v>125</v>
      </c>
      <c r="C81" s="90"/>
      <c r="D81" s="90"/>
      <c r="E81" s="90"/>
    </row>
    <row r="82" spans="1:5" ht="15.75" thickBot="1">
      <c r="A82" s="84"/>
      <c r="B82" s="86"/>
      <c r="C82" s="86"/>
      <c r="D82" s="86"/>
      <c r="E82" s="86"/>
    </row>
    <row r="83" spans="1:5">
      <c r="A83" s="95" t="s">
        <v>197</v>
      </c>
      <c r="B83" s="85" t="s">
        <v>170</v>
      </c>
      <c r="C83" s="85"/>
      <c r="D83" s="85"/>
      <c r="E83" s="85"/>
    </row>
    <row r="84" spans="1:5">
      <c r="A84" s="94" t="s">
        <v>363</v>
      </c>
      <c r="B84" s="91" t="s">
        <v>121</v>
      </c>
      <c r="C84" s="91"/>
      <c r="D84" s="91"/>
      <c r="E84" s="91"/>
    </row>
    <row r="85" spans="1:5">
      <c r="A85" s="94" t="s">
        <v>525</v>
      </c>
      <c r="B85" s="90" t="s">
        <v>407</v>
      </c>
      <c r="C85" s="90"/>
      <c r="D85" s="90"/>
      <c r="E85" s="90"/>
    </row>
    <row r="86" spans="1:5">
      <c r="A86" s="94" t="s">
        <v>198</v>
      </c>
      <c r="B86" s="91" t="s">
        <v>100</v>
      </c>
      <c r="C86" s="91"/>
      <c r="D86" s="91"/>
      <c r="E86" s="91"/>
    </row>
    <row r="87" spans="1:5">
      <c r="A87" s="94" t="s">
        <v>217</v>
      </c>
      <c r="B87" s="92" t="s">
        <v>139</v>
      </c>
      <c r="C87" s="92"/>
      <c r="D87" s="92"/>
      <c r="E87" s="92"/>
    </row>
    <row r="88" spans="1:5">
      <c r="A88" s="94" t="s">
        <v>198</v>
      </c>
      <c r="B88" s="90" t="s">
        <v>154</v>
      </c>
      <c r="C88" s="90"/>
      <c r="D88" s="90"/>
      <c r="E88" s="90"/>
    </row>
    <row r="89" spans="1:5">
      <c r="A89" s="94" t="s">
        <v>203</v>
      </c>
      <c r="B89" s="90" t="s">
        <v>495</v>
      </c>
      <c r="C89" s="90"/>
      <c r="D89" s="90"/>
      <c r="E89" s="90"/>
    </row>
    <row r="90" spans="1:5">
      <c r="A90" s="94" t="s">
        <v>204</v>
      </c>
      <c r="B90" s="91" t="s">
        <v>135</v>
      </c>
      <c r="C90" s="91"/>
      <c r="D90" s="91"/>
      <c r="E90" s="91"/>
    </row>
    <row r="91" spans="1:5">
      <c r="A91" s="94" t="s">
        <v>200</v>
      </c>
      <c r="B91" s="90" t="s">
        <v>379</v>
      </c>
      <c r="C91" s="90"/>
      <c r="D91" s="90"/>
      <c r="E91" s="90"/>
    </row>
    <row r="92" spans="1:5">
      <c r="A92" s="94" t="s">
        <v>341</v>
      </c>
      <c r="B92" s="90" t="s">
        <v>155</v>
      </c>
      <c r="C92" s="90"/>
      <c r="D92" s="90"/>
      <c r="E92" s="90"/>
    </row>
    <row r="93" spans="1:5">
      <c r="A93" s="94" t="s">
        <v>201</v>
      </c>
      <c r="B93" s="90" t="s">
        <v>234</v>
      </c>
      <c r="C93" s="90"/>
      <c r="D93" s="90"/>
      <c r="E93" s="90"/>
    </row>
    <row r="94" spans="1:5">
      <c r="A94" s="94" t="s">
        <v>202</v>
      </c>
      <c r="B94" s="90" t="s">
        <v>405</v>
      </c>
      <c r="C94" s="90"/>
      <c r="D94" s="90"/>
      <c r="E94" s="90"/>
    </row>
    <row r="95" spans="1:5">
      <c r="A95" s="94" t="s">
        <v>526</v>
      </c>
      <c r="B95" s="90" t="s">
        <v>231</v>
      </c>
      <c r="C95" s="90"/>
      <c r="D95" s="90"/>
      <c r="E95" s="90"/>
    </row>
    <row r="96" spans="1:5">
      <c r="A96" s="94" t="s">
        <v>199</v>
      </c>
      <c r="B96" s="90" t="s">
        <v>307</v>
      </c>
      <c r="C96" s="90"/>
      <c r="D96" s="90"/>
      <c r="E96" s="90"/>
    </row>
    <row r="97" spans="1:5">
      <c r="A97" s="94" t="s">
        <v>198</v>
      </c>
      <c r="B97" s="90" t="s">
        <v>328</v>
      </c>
      <c r="C97" s="90"/>
      <c r="D97" s="90"/>
      <c r="E97" s="90"/>
    </row>
    <row r="98" spans="1:5">
      <c r="A98" s="94" t="s">
        <v>527</v>
      </c>
      <c r="B98" s="90" t="s">
        <v>460</v>
      </c>
      <c r="C98" s="90"/>
      <c r="D98" s="90"/>
      <c r="E98" s="90"/>
    </row>
    <row r="99" spans="1:5">
      <c r="A99" s="94" t="s">
        <v>528</v>
      </c>
      <c r="B99" s="90" t="s">
        <v>131</v>
      </c>
      <c r="C99" s="90"/>
      <c r="D99" s="90"/>
      <c r="E99" s="90"/>
    </row>
    <row r="100" spans="1:5">
      <c r="A100" s="94" t="s">
        <v>199</v>
      </c>
      <c r="B100" s="90" t="s">
        <v>256</v>
      </c>
      <c r="C100" s="90"/>
      <c r="D100" s="90"/>
      <c r="E100" s="90"/>
    </row>
    <row r="101" spans="1:5">
      <c r="A101" s="94" t="s">
        <v>202</v>
      </c>
      <c r="B101" s="90" t="s">
        <v>481</v>
      </c>
      <c r="C101" s="90"/>
      <c r="D101" s="90"/>
      <c r="E101" s="90"/>
    </row>
    <row r="102" spans="1:5">
      <c r="A102" s="94" t="s">
        <v>200</v>
      </c>
      <c r="B102" s="90" t="s">
        <v>538</v>
      </c>
      <c r="C102" s="90"/>
      <c r="D102" s="90"/>
      <c r="E102" s="90"/>
    </row>
    <row r="103" spans="1:5">
      <c r="A103" s="94" t="s">
        <v>198</v>
      </c>
      <c r="B103" s="90" t="s">
        <v>498</v>
      </c>
      <c r="C103" s="90"/>
      <c r="D103" s="90"/>
      <c r="E103" s="90"/>
    </row>
    <row r="104" spans="1:5" ht="15.75" thickBot="1">
      <c r="A104" s="96"/>
      <c r="B104" s="97"/>
      <c r="C104" s="97"/>
      <c r="D104" s="97"/>
      <c r="E104" s="97"/>
    </row>
    <row r="105" spans="1:5">
      <c r="A105" s="95" t="s">
        <v>519</v>
      </c>
      <c r="B105" s="85" t="s">
        <v>170</v>
      </c>
      <c r="C105" s="85"/>
      <c r="D105" s="85"/>
      <c r="E105" s="85"/>
    </row>
    <row r="106" spans="1:5">
      <c r="A106" s="94" t="s">
        <v>205</v>
      </c>
      <c r="B106" s="90" t="s">
        <v>384</v>
      </c>
      <c r="C106" s="90" t="s">
        <v>586</v>
      </c>
      <c r="D106" s="90"/>
      <c r="E106" s="90"/>
    </row>
    <row r="107" spans="1:5">
      <c r="A107" s="94" t="s">
        <v>207</v>
      </c>
      <c r="B107" s="88" t="s">
        <v>50</v>
      </c>
      <c r="C107" s="88" t="s">
        <v>576</v>
      </c>
      <c r="D107" s="88"/>
      <c r="E107" s="88"/>
    </row>
    <row r="108" spans="1:5">
      <c r="A108" s="94" t="s">
        <v>208</v>
      </c>
      <c r="B108" s="88" t="s">
        <v>53</v>
      </c>
      <c r="C108" s="88" t="s">
        <v>581</v>
      </c>
      <c r="D108" s="88"/>
      <c r="E108" s="88"/>
    </row>
    <row r="109" spans="1:5">
      <c r="A109" s="94" t="s">
        <v>208</v>
      </c>
      <c r="B109" s="88" t="s">
        <v>54</v>
      </c>
      <c r="C109" s="88" t="s">
        <v>584</v>
      </c>
      <c r="D109" s="88"/>
      <c r="E109" s="88"/>
    </row>
    <row r="110" spans="1:5">
      <c r="A110" s="94" t="s">
        <v>520</v>
      </c>
      <c r="B110" s="90" t="s">
        <v>229</v>
      </c>
      <c r="C110" s="90" t="s">
        <v>587</v>
      </c>
      <c r="D110" s="90"/>
      <c r="E110" s="90"/>
    </row>
    <row r="111" spans="1:5">
      <c r="A111" s="94" t="s">
        <v>210</v>
      </c>
      <c r="B111" s="91" t="s">
        <v>89</v>
      </c>
      <c r="C111" s="91" t="s">
        <v>580</v>
      </c>
      <c r="D111" s="91"/>
      <c r="E111" s="91"/>
    </row>
    <row r="112" spans="1:5">
      <c r="A112" s="94" t="s">
        <v>524</v>
      </c>
      <c r="B112" s="91" t="s">
        <v>90</v>
      </c>
      <c r="C112" s="91" t="s">
        <v>590</v>
      </c>
      <c r="D112" s="91"/>
      <c r="E112" s="91"/>
    </row>
    <row r="113" spans="1:5">
      <c r="A113" s="94" t="s">
        <v>364</v>
      </c>
      <c r="B113" s="92" t="s">
        <v>140</v>
      </c>
      <c r="C113" s="92" t="s">
        <v>591</v>
      </c>
      <c r="D113" s="92"/>
      <c r="E113" s="92"/>
    </row>
    <row r="114" spans="1:5">
      <c r="A114" s="94" t="s">
        <v>523</v>
      </c>
      <c r="B114" s="90" t="s">
        <v>162</v>
      </c>
      <c r="C114" s="90" t="s">
        <v>579</v>
      </c>
      <c r="D114" s="90"/>
      <c r="E114" s="90"/>
    </row>
    <row r="115" spans="1:5">
      <c r="A115" s="94" t="s">
        <v>365</v>
      </c>
      <c r="B115" s="90" t="s">
        <v>160</v>
      </c>
      <c r="C115" s="90" t="s">
        <v>588</v>
      </c>
      <c r="D115" s="90"/>
      <c r="E115" s="90"/>
    </row>
    <row r="116" spans="1:5">
      <c r="A116" s="94" t="s">
        <v>209</v>
      </c>
      <c r="B116" s="90" t="s">
        <v>163</v>
      </c>
      <c r="C116" s="90" t="s">
        <v>592</v>
      </c>
      <c r="D116" s="90"/>
      <c r="E116" s="90"/>
    </row>
    <row r="117" spans="1:5">
      <c r="A117" s="94" t="s">
        <v>253</v>
      </c>
      <c r="B117" s="90" t="s">
        <v>158</v>
      </c>
      <c r="C117" s="90" t="s">
        <v>583</v>
      </c>
      <c r="D117" s="90"/>
      <c r="E117" s="90"/>
    </row>
    <row r="118" spans="1:5">
      <c r="A118" s="94" t="s">
        <v>518</v>
      </c>
      <c r="B118" s="90" t="s">
        <v>233</v>
      </c>
      <c r="C118" s="90" t="s">
        <v>585</v>
      </c>
      <c r="D118" s="90"/>
      <c r="E118" s="90"/>
    </row>
    <row r="119" spans="1:5">
      <c r="A119" s="94" t="s">
        <v>206</v>
      </c>
      <c r="B119" s="90" t="s">
        <v>453</v>
      </c>
      <c r="C119" s="90" t="s">
        <v>578</v>
      </c>
      <c r="D119" s="90"/>
      <c r="E119" s="90"/>
    </row>
    <row r="120" spans="1:5">
      <c r="A120" s="94" t="s">
        <v>521</v>
      </c>
      <c r="B120" s="90" t="s">
        <v>467</v>
      </c>
      <c r="C120" s="90" t="s">
        <v>589</v>
      </c>
      <c r="D120" s="90" t="s">
        <v>582</v>
      </c>
      <c r="E120" s="90"/>
    </row>
    <row r="121" spans="1:5">
      <c r="A121" s="94" t="s">
        <v>539</v>
      </c>
      <c r="B121" s="90" t="s">
        <v>372</v>
      </c>
      <c r="C121" s="90" t="s">
        <v>577</v>
      </c>
      <c r="D121" s="90"/>
      <c r="E121" s="90"/>
    </row>
    <row r="122" spans="1:5">
      <c r="A122" s="94" t="s">
        <v>522</v>
      </c>
      <c r="B122" s="90" t="s">
        <v>493</v>
      </c>
      <c r="C122" s="90">
        <v>84517534</v>
      </c>
      <c r="D122" s="90"/>
      <c r="E122" s="90"/>
    </row>
    <row r="124" spans="1:5">
      <c r="B124" s="93"/>
      <c r="C124" s="93"/>
      <c r="D124" s="93"/>
      <c r="E124" s="93"/>
    </row>
  </sheetData>
  <conditionalFormatting sqref="C1:C16 C19:C1048576">
    <cfRule type="duplicateValues" dxfId="4" priority="6"/>
  </conditionalFormatting>
  <conditionalFormatting sqref="C17:C18">
    <cfRule type="duplicateValues" dxfId="3" priority="2"/>
  </conditionalFormatting>
  <conditionalFormatting sqref="C1:D16 C19:D1048576">
    <cfRule type="duplicateValues" dxfId="2" priority="4"/>
  </conditionalFormatting>
  <conditionalFormatting sqref="C17:D18">
    <cfRule type="duplicateValues" dxfId="1" priority="1"/>
  </conditionalFormatting>
  <conditionalFormatting sqref="D12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Por Empresa</vt:lpstr>
      <vt:lpstr>Diario</vt:lpstr>
      <vt:lpstr>montos</vt:lpstr>
      <vt:lpstr>gestores</vt:lpstr>
      <vt:lpstr>Gestores de Cobro</vt:lpstr>
      <vt:lpstr>Hoja1</vt:lpstr>
      <vt:lpstr>Gestores Detalle</vt:lpstr>
      <vt:lpstr>Lista Completa</vt:lpstr>
      <vt:lpstr>CEL Y LOCALIDAD</vt:lpstr>
      <vt:lpstr>montos!Área_de_impresión</vt:lpstr>
      <vt:lpstr>'Por Empresa'!Área_de_impresión</vt:lpstr>
      <vt:lpstr>montos!Títulos_a_imprimir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</dc:creator>
  <cp:lastModifiedBy>PC</cp:lastModifiedBy>
  <cp:lastPrinted>2023-10-12T13:40:34Z</cp:lastPrinted>
  <dcterms:created xsi:type="dcterms:W3CDTF">2017-04-04T16:59:00Z</dcterms:created>
  <dcterms:modified xsi:type="dcterms:W3CDTF">2025-08-28T23:27:16Z</dcterms:modified>
</cp:coreProperties>
</file>