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4.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media/image1.png" ContentType="image/png"/>
  <Override PartName="/xl/comments1.xml" ContentType="application/vnd.openxmlformats-officedocument.spreadsheetml.comment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onectadasRed" sheetId="1" state="visible" r:id="rId2"/>
    <sheet name="Hoja1" sheetId="2" state="visible" r:id="rId3"/>
    <sheet name="Hoja2" sheetId="3" state="visible" r:id="rId4"/>
    <sheet name="AgriPV" sheetId="4" state="visible" r:id="rId5"/>
    <sheet name="Resultados" sheetId="5" state="visible" r:id="rId6"/>
    <sheet name="Practicas" sheetId="6" state="visible" r:id="rId7"/>
    <sheet name="Datos" sheetId="7" state="visible" r:id="rId8"/>
    <sheet name="Ayudas" sheetId="8" state="visible" r:id="rId9"/>
    <sheet name="Módulo1" sheetId="9" state="hidden" r:id="rId10"/>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11" authorId="0">
      <text>
        <r>
          <rPr>
            <b val="true"/>
            <sz val="8"/>
            <color rgb="FF000000"/>
            <rFont val="Tahoma"/>
            <family val="2"/>
            <charset val="1"/>
          </rPr>
          <t xml:space="preserve"> Marque  1 para estudiar instalaciones fijas
Sólo puede seleccionar una casilla entre las de esta fila 11
</t>
        </r>
      </text>
    </comment>
    <comment ref="B12" authorId="0">
      <text>
        <r>
          <rPr>
            <b val="true"/>
            <sz val="9"/>
            <color rgb="FF000000"/>
            <rFont val="Tahoma"/>
            <family val="2"/>
            <charset val="1"/>
          </rPr>
          <t xml:space="preserve">Valores positivos cuado los colectores miran al Sur Oeste y negativos cuando miran al Sur Este
</t>
        </r>
      </text>
    </comment>
    <comment ref="C4" authorId="0">
      <text>
        <r>
          <rPr>
            <sz val="8"/>
            <color rgb="FF000000"/>
            <rFont val="Tahoma"/>
            <family val="2"/>
            <charset val="1"/>
          </rPr>
          <t xml:space="preserve">Latititud del lugar donde se realiza la instalación en grado
</t>
        </r>
      </text>
    </comment>
    <comment ref="C5" authorId="0">
      <text>
        <r>
          <rPr>
            <sz val="8"/>
            <color rgb="FF000000"/>
            <rFont val="Tahoma"/>
            <family val="2"/>
            <charset val="1"/>
          </rPr>
          <t xml:space="preserve">Longitud del lugar en grados (positiva al Oeste del meridiano de Greenwich y negativa al Este)
</t>
        </r>
      </text>
    </comment>
    <comment ref="C12" authorId="0">
      <text>
        <r>
          <rPr>
            <b val="true"/>
            <sz val="8"/>
            <color rgb="FF000000"/>
            <rFont val="Tahoma"/>
            <family val="2"/>
            <charset val="1"/>
          </rPr>
          <t xml:space="preserve">Azimut de los módulos fotovoltaicos</t>
        </r>
      </text>
    </comment>
    <comment ref="C13" authorId="0">
      <text>
        <r>
          <rPr>
            <sz val="8"/>
            <color rgb="FF000000"/>
            <rFont val="Tahoma"/>
            <family val="2"/>
            <charset val="1"/>
          </rPr>
          <t xml:space="preserve">Inclinación (en grados) que se dará en invierno a los colectores
</t>
        </r>
      </text>
    </comment>
    <comment ref="C14" authorId="0">
      <text>
        <r>
          <rPr>
            <sz val="8"/>
            <color rgb="FF000000"/>
            <rFont val="Tahoma"/>
            <family val="2"/>
            <charset val="1"/>
          </rPr>
          <t xml:space="preserve">Inclinación (en grados) que se dará en verano a los colectores</t>
        </r>
      </text>
    </comment>
    <comment ref="E10" authorId="0">
      <text>
        <r>
          <rPr>
            <b val="true"/>
            <sz val="9"/>
            <color rgb="FF000000"/>
            <rFont val="Tahoma"/>
            <family val="2"/>
            <charset val="1"/>
          </rPr>
          <t xml:space="preserve">Si selecciona esta opción debe dar las componentes del vector Ex,Ey,Ez. Que sea paralelo al eje de giro del seguidor  (Ox direccion Oeste,Oy Sur, Oz Cenit). También debe dar el ángulo que forma la normal del plano colector con el eje de giro. </t>
        </r>
      </text>
    </comment>
    <comment ref="F7" authorId="0">
      <text>
        <r>
          <rPr>
            <sz val="9"/>
            <color rgb="FF000000"/>
            <rFont val="Tahoma"/>
            <family val="2"/>
            <charset val="1"/>
          </rPr>
          <t xml:space="preserve">Este parámetro cuantifica la caída relativa de producción de potencia por cada grado en que la temperatura ambiente sube por encima de 25ºC
</t>
        </r>
      </text>
    </comment>
    <comment ref="F8" authorId="0">
      <text>
        <r>
          <rPr>
            <sz val="8"/>
            <color rgb="FF000000"/>
            <rFont val="Tahoma"/>
            <family val="2"/>
            <charset val="1"/>
          </rPr>
          <t xml:space="preserve">Temperatura de operación en condiciones normales (en grados Celtígrados)
</t>
        </r>
      </text>
    </comment>
    <comment ref="G4" authorId="0">
      <text>
        <r>
          <rPr>
            <b val="true"/>
            <sz val="8"/>
            <color rgb="FF000000"/>
            <rFont val="Tahoma"/>
            <family val="2"/>
            <charset val="1"/>
          </rPr>
          <t xml:space="preserve">Potencia pico del campo de módulos fotovoltaicos</t>
        </r>
      </text>
    </comment>
    <comment ref="I6" authorId="0">
      <text>
        <r>
          <rPr>
            <b val="true"/>
            <sz val="9"/>
            <color rgb="FF000000"/>
            <rFont val="Tahoma"/>
            <family val="2"/>
            <charset val="1"/>
          </rPr>
          <t xml:space="preserve">Precio neto que parcibirá el prductor de energía eléctrica</t>
        </r>
      </text>
    </comment>
    <comment ref="I12" authorId="0">
      <text>
        <r>
          <rPr>
            <b val="true"/>
            <sz val="9"/>
            <color rgb="FF000000"/>
            <rFont val="Tahoma"/>
            <family val="2"/>
            <charset val="1"/>
          </rPr>
          <t xml:space="preserve">Factor de concentración solar (adimensional)</t>
        </r>
      </text>
    </comment>
  </commentList>
</comments>
</file>

<file path=xl/sharedStrings.xml><?xml version="1.0" encoding="utf-8"?>
<sst xmlns="http://schemas.openxmlformats.org/spreadsheetml/2006/main" count="862" uniqueCount="563">
  <si>
    <t xml:space="preserve">DATOS DE DISEÑO</t>
  </si>
  <si>
    <t xml:space="preserve">Latitud (grados)=</t>
  </si>
  <si>
    <t xml:space="preserve">Potencia Pico Instalada (Wp)</t>
  </si>
  <si>
    <t xml:space="preserve">Longitud (grados)=</t>
  </si>
  <si>
    <t xml:space="preserve">Potencia del Inversor (W)</t>
  </si>
  <si>
    <t xml:space="preserve">Precio (Eur/kWh)</t>
  </si>
  <si>
    <t xml:space="preserve">Parámetro alfa</t>
  </si>
  <si>
    <t xml:space="preserve">TONC=</t>
  </si>
  <si>
    <t xml:space="preserve">Instalación Fija</t>
  </si>
  <si>
    <t xml:space="preserve">Seguimiento 1Eje</t>
  </si>
  <si>
    <t xml:space="preserve">Seguimiento 2 Ejes</t>
  </si>
  <si>
    <t xml:space="preserve">Seguimiento +concentración</t>
  </si>
  <si>
    <t xml:space="preserve">Seleccionar</t>
  </si>
  <si>
    <t xml:space="preserve">Azimut</t>
  </si>
  <si>
    <t xml:space="preserve">Ex=</t>
  </si>
  <si>
    <t xml:space="preserve">Factor C.</t>
  </si>
  <si>
    <t xml:space="preserve">Inclinación Invierno</t>
  </si>
  <si>
    <t xml:space="preserve">Ey=</t>
  </si>
  <si>
    <t xml:space="preserve">Inclinación Verano</t>
  </si>
  <si>
    <t xml:space="preserve">Ez=</t>
  </si>
  <si>
    <t xml:space="preserve">Angulo (º)</t>
  </si>
  <si>
    <t xml:space="preserve">PÉRDIDAS</t>
  </si>
  <si>
    <t xml:space="preserve">Parámetro</t>
  </si>
  <si>
    <t xml:space="preserve">Símbolo</t>
  </si>
  <si>
    <t xml:space="preserve">Unidad</t>
  </si>
  <si>
    <t xml:space="preserve">Valor</t>
  </si>
  <si>
    <t xml:space="preserve">Comentarios</t>
  </si>
  <si>
    <t xml:space="preserve">Dispersión en módulos</t>
  </si>
  <si>
    <t xml:space="preserve">A1</t>
  </si>
  <si>
    <t xml:space="preserve">%</t>
  </si>
  <si>
    <t xml:space="preserve">Valor de referencia 3 a 5%</t>
  </si>
  <si>
    <t xml:space="preserve">Polvo e incidencia no perpendicular</t>
  </si>
  <si>
    <t xml:space="preserve">A2</t>
  </si>
  <si>
    <t xml:space="preserve">Bajas 2%, Moderadas 4%, Altas 7%</t>
  </si>
  <si>
    <t xml:space="preserve">Sombreado</t>
  </si>
  <si>
    <t xml:space="preserve">A3</t>
  </si>
  <si>
    <t xml:space="preserve">Por defecto, mínimo 1%. Máximo 10%</t>
  </si>
  <si>
    <t xml:space="preserve">Total pérdidas en el Generador</t>
  </si>
  <si>
    <t xml:space="preserve">A</t>
  </si>
  <si>
    <t xml:space="preserve">Pérdidas en el cableado DC</t>
  </si>
  <si>
    <t xml:space="preserve">B</t>
  </si>
  <si>
    <t xml:space="preserve">(100-Pérdidas)/100. Máximo 1,5%</t>
  </si>
  <si>
    <t xml:space="preserve">Pérdidas en el cableado AC</t>
  </si>
  <si>
    <t xml:space="preserve">C</t>
  </si>
  <si>
    <t xml:space="preserve">(100-Pérdidas)/100. Máximo 2%</t>
  </si>
  <si>
    <t xml:space="preserve">Pérdidas por disponibilidad</t>
  </si>
  <si>
    <t xml:space="preserve">D</t>
  </si>
  <si>
    <t xml:space="preserve">(100-Pérdidas)/100.Valor de referencia 5</t>
  </si>
  <si>
    <t xml:space="preserve">Pérdidas por rendimiento del inversor</t>
  </si>
  <si>
    <t xml:space="preserve">E</t>
  </si>
  <si>
    <t xml:space="preserve">-</t>
  </si>
  <si>
    <r>
      <rPr>
        <sz val="8"/>
        <rFont val="Arial"/>
        <family val="2"/>
        <charset val="1"/>
      </rPr>
      <t xml:space="preserve">Mínimo 88% si P</t>
    </r>
    <r>
      <rPr>
        <vertAlign val="subscript"/>
        <sz val="8"/>
        <rFont val="Arial"/>
        <family val="2"/>
        <charset val="1"/>
      </rPr>
      <t xml:space="preserve">NOM</t>
    </r>
    <r>
      <rPr>
        <sz val="8"/>
        <rFont val="Arial"/>
        <family val="2"/>
        <charset val="1"/>
      </rPr>
      <t xml:space="preserve">&lt; 5Kw y 92% si P</t>
    </r>
    <r>
      <rPr>
        <vertAlign val="subscript"/>
        <sz val="8"/>
        <rFont val="Arial"/>
        <family val="2"/>
        <charset val="1"/>
      </rPr>
      <t xml:space="preserve">NOM </t>
    </r>
    <r>
      <rPr>
        <sz val="8"/>
        <rFont val="Arial"/>
        <family val="2"/>
        <charset val="1"/>
      </rPr>
      <t xml:space="preserve">&gt;5 Kw</t>
    </r>
  </si>
  <si>
    <t xml:space="preserve">Pérdidas en seguimiento del PMP</t>
  </si>
  <si>
    <t xml:space="preserve">F</t>
  </si>
  <si>
    <t xml:space="preserve">DATOS DE PRODUCCIÓN</t>
  </si>
  <si>
    <t xml:space="preserve">G(0,0) (J/m2)</t>
  </si>
  <si>
    <t xml:space="preserve">Inclinación</t>
  </si>
  <si>
    <r>
      <rPr>
        <sz val="10"/>
        <rFont val="Arial"/>
        <family val="2"/>
        <charset val="1"/>
      </rPr>
      <t xml:space="preserve">G(</t>
    </r>
    <r>
      <rPr>
        <sz val="10"/>
        <rFont val="GreekC"/>
        <family val="0"/>
        <charset val="1"/>
      </rPr>
      <t xml:space="preserve">a</t>
    </r>
    <r>
      <rPr>
        <sz val="10"/>
        <rFont val="Arial"/>
        <family val="2"/>
        <charset val="1"/>
      </rPr>
      <t xml:space="preserve">,</t>
    </r>
    <r>
      <rPr>
        <sz val="10"/>
        <rFont val="GreekC"/>
        <family val="0"/>
        <charset val="1"/>
      </rPr>
      <t xml:space="preserve">b</t>
    </r>
    <r>
      <rPr>
        <sz val="10"/>
        <rFont val="Arial"/>
        <family val="2"/>
        <charset val="1"/>
      </rPr>
      <t xml:space="preserve">) (J/m2)</t>
    </r>
  </si>
  <si>
    <t xml:space="preserve">Dias mes</t>
  </si>
  <si>
    <t xml:space="preserve">Pr</t>
  </si>
  <si>
    <t xml:space="preserve">kWh/día</t>
  </si>
  <si>
    <t xml:space="preserve">kWh/mes</t>
  </si>
  <si>
    <t xml:space="preserve">Ingresos(Eur.)</t>
  </si>
  <si>
    <t xml:space="preserve">Enero</t>
  </si>
  <si>
    <t xml:space="preserve">Febrero</t>
  </si>
  <si>
    <t xml:space="preserve">Marzo</t>
  </si>
  <si>
    <t xml:space="preserve">Abril</t>
  </si>
  <si>
    <t xml:space="preserve">Mayo</t>
  </si>
  <si>
    <t xml:space="preserve">Junio</t>
  </si>
  <si>
    <t xml:space="preserve">Julio</t>
  </si>
  <si>
    <t xml:space="preserve">Agosto</t>
  </si>
  <si>
    <t xml:space="preserve">Septiembre</t>
  </si>
  <si>
    <t xml:space="preserve">Octubre</t>
  </si>
  <si>
    <t xml:space="preserve">Noviembre</t>
  </si>
  <si>
    <t xml:space="preserve">Diciembre</t>
  </si>
  <si>
    <t xml:space="preserve">Prod. Anual (kWh):</t>
  </si>
  <si>
    <t xml:space="preserve">TOTAL INGRESOS AÑO (Eur.):</t>
  </si>
  <si>
    <t xml:space="preserve">DATOS ECONÓMICOS</t>
  </si>
  <si>
    <t xml:space="preserve">ESTUDIO DE DIAS REPRESENTATIVOS DEL AÑO</t>
  </si>
  <si>
    <t xml:space="preserve">DIA SINOPTICO DEL MES DE ENERO</t>
  </si>
  <si>
    <t xml:space="preserve">Mes=</t>
  </si>
  <si>
    <t xml:space="preserve">Inclinación(º)=</t>
  </si>
  <si>
    <t xml:space="preserve">Diajuliano =</t>
  </si>
  <si>
    <t xml:space="preserve">Tmax (ºC)=</t>
  </si>
  <si>
    <t xml:space="preserve">Tmin (ºC)=</t>
  </si>
  <si>
    <t xml:space="preserve">G(0,0) (J/m2 día)=</t>
  </si>
  <si>
    <t xml:space="preserve">HORA de</t>
  </si>
  <si>
    <t xml:space="preserve">a</t>
  </si>
  <si>
    <t xml:space="preserve">Rad. Hor (W/m2)</t>
  </si>
  <si>
    <t xml:space="preserve">R.Incidente  (W/m2)</t>
  </si>
  <si>
    <t xml:space="preserve">Tª. Ambiente ºC</t>
  </si>
  <si>
    <t xml:space="preserve">Tª Célula</t>
  </si>
  <si>
    <t xml:space="preserve">PR horario</t>
  </si>
  <si>
    <t xml:space="preserve">Fija</t>
  </si>
  <si>
    <t xml:space="preserve">PR.mes=</t>
  </si>
  <si>
    <t xml:space="preserve">DIA SINOPTICO DEL MES DE FEBRERO</t>
  </si>
  <si>
    <t xml:space="preserve">R.Incli. (W/m2)</t>
  </si>
  <si>
    <t xml:space="preserve">DIA SINOPTICO DEL MES DE MARZO</t>
  </si>
  <si>
    <t xml:space="preserve">DIA SINOPTICO DEL MES DE ABRIL</t>
  </si>
  <si>
    <t xml:space="preserve">DIA SINOPTICO DEL MES DE MAYO</t>
  </si>
  <si>
    <t xml:space="preserve">DIA SINOPTICO DEL MES DE JUNIO</t>
  </si>
  <si>
    <t xml:space="preserve">DIA SINOPTICO DEL MES DE JULIO</t>
  </si>
  <si>
    <t xml:space="preserve">DIA SINOPTICO DEL MES DE AGOSTO</t>
  </si>
  <si>
    <t xml:space="preserve">DIA SINOPTICO DEL MES DE SEPTIEMBRE</t>
  </si>
  <si>
    <t xml:space="preserve">DIA SINOPTICO DEL MES DE OCTUBRE</t>
  </si>
  <si>
    <t xml:space="preserve">DIA SINOPTICO DEL MES DE NOVIEMBRE</t>
  </si>
  <si>
    <t xml:space="preserve">DIA SINOPTICO DEL MES DE DICIEMBRE</t>
  </si>
  <si>
    <t xml:space="preserve">Latitud</t>
  </si>
  <si>
    <t xml:space="preserve">Longitud</t>
  </si>
  <si>
    <t xml:space="preserve">Pot. Pico por modulo (Wp)</t>
  </si>
  <si>
    <t xml:space="preserve">Ancho</t>
  </si>
  <si>
    <t xml:space="preserve">Altitud(m)</t>
  </si>
  <si>
    <t xml:space="preserve">Area por modulo PV (m2)</t>
  </si>
  <si>
    <t xml:space="preserve">Distancia</t>
  </si>
  <si>
    <t xml:space="preserve">Albedo</t>
  </si>
  <si>
    <t xml:space="preserve">H (J/m2)</t>
  </si>
  <si>
    <t xml:space="preserve">Tmax</t>
  </si>
  <si>
    <t xml:space="preserve">Tmin</t>
  </si>
  <si>
    <t xml:space="preserve">U(m/s)</t>
  </si>
  <si>
    <t xml:space="preserve">Hrmax (0-100)</t>
  </si>
  <si>
    <t xml:space="preserve">Hrmin(0-100)</t>
  </si>
  <si>
    <t xml:space="preserve">ETOpm(mm/dia)</t>
  </si>
  <si>
    <t xml:space="preserve">Mes</t>
  </si>
  <si>
    <t xml:space="preserve">Area colectora</t>
  </si>
  <si>
    <t xml:space="preserve">Rectángulos</t>
  </si>
  <si>
    <t xml:space="preserve">X1</t>
  </si>
  <si>
    <t xml:space="preserve">Y1</t>
  </si>
  <si>
    <t xml:space="preserve">Z1</t>
  </si>
  <si>
    <t xml:space="preserve">X2</t>
  </si>
  <si>
    <t xml:space="preserve">Y2</t>
  </si>
  <si>
    <t xml:space="preserve">Z2</t>
  </si>
  <si>
    <t xml:space="preserve">X3</t>
  </si>
  <si>
    <t xml:space="preserve">Y3</t>
  </si>
  <si>
    <t xml:space="preserve">Z3</t>
  </si>
  <si>
    <t xml:space="preserve">Estudiar punto</t>
  </si>
  <si>
    <t xml:space="preserve">º</t>
  </si>
  <si>
    <t xml:space="preserve">Mes </t>
  </si>
  <si>
    <t xml:space="preserve">Hora</t>
  </si>
  <si>
    <t xml:space="preserve">Punto de la superficie</t>
  </si>
  <si>
    <t xml:space="preserve">X</t>
  </si>
  <si>
    <t xml:space="preserve">m</t>
  </si>
  <si>
    <t xml:space="preserve">Y</t>
  </si>
  <si>
    <t xml:space="preserve">Primer paso: determinar la posición del sol respecto de sistema OX(W), Oy(S) y Oz(cénit)</t>
  </si>
  <si>
    <t xml:space="preserve">para todos los cálculos se necesita el día juliano</t>
  </si>
  <si>
    <t xml:space="preserve">diajuliano=</t>
  </si>
  <si>
    <t xml:space="preserve">También se necesita saber en el sistema de coordenadas donde está el sol</t>
  </si>
  <si>
    <t xml:space="preserve">sx=</t>
  </si>
  <si>
    <t xml:space="preserve">sy=</t>
  </si>
  <si>
    <t xml:space="preserve">sz=</t>
  </si>
  <si>
    <t xml:space="preserve">En funcnción de esta componente se sabe si es de noche o de día</t>
  </si>
  <si>
    <t xml:space="preserve">D/N=</t>
  </si>
  <si>
    <t xml:space="preserve">Rad. Diaria=</t>
  </si>
  <si>
    <t xml:space="preserve">J/m2</t>
  </si>
  <si>
    <t xml:space="preserve">Si es de día se determinan las cpomponentes de radiaciíón directa y difusa</t>
  </si>
  <si>
    <t xml:space="preserve">Irradiancia directa IB=</t>
  </si>
  <si>
    <t xml:space="preserve">W/m2</t>
  </si>
  <si>
    <t xml:space="preserve">Irradiancia difusa ID=</t>
  </si>
  <si>
    <t xml:space="preserve">Se quiere aplicar la ecuacióndel modelo al punto escogido en el suelo</t>
  </si>
  <si>
    <t xml:space="preserve">Para conocer si el colector solar, sombrea al punto y para poder cuantificar la cantidad de cielo obstruido</t>
  </si>
  <si>
    <t xml:space="preserve">es necesario saber como es la posición del seguidor solar</t>
  </si>
  <si>
    <t xml:space="preserve">Así que tenemos que hacer cálculos</t>
  </si>
  <si>
    <t xml:space="preserve">Dimensiones del colector</t>
  </si>
  <si>
    <t xml:space="preserve">Lado1 </t>
  </si>
  <si>
    <t xml:space="preserve">Lado2 </t>
  </si>
  <si>
    <t xml:space="preserve">Eje de giro</t>
  </si>
  <si>
    <t xml:space="preserve">Eje x</t>
  </si>
  <si>
    <t xml:space="preserve">Ejey=</t>
  </si>
  <si>
    <t xml:space="preserve">Ejez=0</t>
  </si>
  <si>
    <t xml:space="preserve">ex</t>
  </si>
  <si>
    <t xml:space="preserve">ey</t>
  </si>
  <si>
    <t xml:space="preserve">ez</t>
  </si>
  <si>
    <t xml:space="preserve">Punto de giro</t>
  </si>
  <si>
    <t xml:space="preserve">Ptox</t>
  </si>
  <si>
    <t xml:space="preserve">Ptoy</t>
  </si>
  <si>
    <t xml:space="preserve">Ptoz</t>
  </si>
  <si>
    <t xml:space="preserve">distancia entre colectores</t>
  </si>
  <si>
    <t xml:space="preserve">ancho de colectores=</t>
  </si>
  <si>
    <t xml:space="preserve">En teoría esto colectores se deben inclinar de modo que apunten en el cielo a la dirección que se da a continuación</t>
  </si>
  <si>
    <t xml:space="preserve">nx</t>
  </si>
  <si>
    <t xml:space="preserve">ny</t>
  </si>
  <si>
    <t xml:space="preserve">nz</t>
  </si>
  <si>
    <t xml:space="preserve">Esta inclinación implica que los colectores deben girar un ángulo de</t>
  </si>
  <si>
    <t xml:space="preserve">Angulo=</t>
  </si>
  <si>
    <t xml:space="preserve">Al girar este ángulo , los puntos que definen el rectángulo colector se hab´ran movido y ahora son:</t>
  </si>
  <si>
    <t xml:space="preserve">X1girado</t>
  </si>
  <si>
    <t xml:space="preserve">Y1girado</t>
  </si>
  <si>
    <t xml:space="preserve">Z1girado</t>
  </si>
  <si>
    <t xml:space="preserve">X2girado</t>
  </si>
  <si>
    <t xml:space="preserve">Y2girado</t>
  </si>
  <si>
    <t xml:space="preserve">Z2girado</t>
  </si>
  <si>
    <t xml:space="preserve">X3girado</t>
  </si>
  <si>
    <t xml:space="preserve">Y3girado</t>
  </si>
  <si>
    <t xml:space="preserve">Z3girado</t>
  </si>
  <si>
    <t xml:space="preserve">En principio estos rectángulos nos dan la posición óptima de los colectores, pero si se sombreanhabrá que buscar otra inclinación para que no se  sombreen</t>
  </si>
  <si>
    <t xml:space="preserve">Para saber si se están sombrando se proyecta todo sobre un plano perpendicular al eje</t>
  </si>
  <si>
    <t xml:space="preserve">Eje horizontal</t>
  </si>
  <si>
    <t xml:space="preserve">Eje vertical</t>
  </si>
  <si>
    <t xml:space="preserve">Xproyectada</t>
  </si>
  <si>
    <t xml:space="preserve">Zproyectada</t>
  </si>
  <si>
    <t xml:space="preserve">CompXproyectada</t>
  </si>
  <si>
    <t xml:space="preserve">CompZproyectada</t>
  </si>
  <si>
    <t xml:space="preserve">Vector solar proyectado</t>
  </si>
  <si>
    <t xml:space="preserve">Normal proyectada</t>
  </si>
  <si>
    <t xml:space="preserve">Variables para hacer el gráfico</t>
  </si>
  <si>
    <t xml:space="preserve">Si hay intersombreo entre colectores hay que calcular una nueva inclinación, esto se sabe  si el módulo de desla es mayor que el ancho de colectores</t>
  </si>
  <si>
    <t xml:space="preserve">Desplax=</t>
  </si>
  <si>
    <t xml:space="preserve">Desplaz</t>
  </si>
  <si>
    <t xml:space="preserve">¿existe intersombreo? (1es SI, 0 es NO)</t>
  </si>
  <si>
    <t xml:space="preserve">alfa=</t>
  </si>
  <si>
    <t xml:space="preserve">nx=</t>
  </si>
  <si>
    <t xml:space="preserve">beta=</t>
  </si>
  <si>
    <t xml:space="preserve">nz=</t>
  </si>
  <si>
    <t xml:space="preserve">Si había intersombreo la nueva dirección a la que que hay que apuntar es </t>
  </si>
  <si>
    <t xml:space="preserve">Nx=</t>
  </si>
  <si>
    <t xml:space="preserve">Ny=</t>
  </si>
  <si>
    <t xml:space="preserve">Nz=</t>
  </si>
  <si>
    <t xml:space="preserve">Definitivamente la dirección hacia al que se deben apuntar los colectores es</t>
  </si>
  <si>
    <t xml:space="preserve">Los colectores han girado</t>
  </si>
  <si>
    <t xml:space="preserve">Ahora se pueden concer ya definitivamente las esquinas de los rectángulos de colectores tras el girp</t>
  </si>
  <si>
    <t xml:space="preserve">En principio estos rectángulos nos dan la posición óptima de los colectores, pero si se sombrean hay que corregir esta posición</t>
  </si>
  <si>
    <t xml:space="preserve">Eje Perpendicula</t>
  </si>
  <si>
    <t xml:space="preserve">Variables para hacer dibujo</t>
  </si>
  <si>
    <t xml:space="preserve">Ahora sabemos la orientación correcta de los colectores aen ese momento</t>
  </si>
  <si>
    <t xml:space="preserve">Podemos ver si en el punto de estudio hay sombra directa ono</t>
  </si>
  <si>
    <t xml:space="preserve">Existe interseccion del rayo solar que llegaría al punto de estudio con algúcolector</t>
  </si>
  <si>
    <t xml:space="preserve">Colector uno</t>
  </si>
  <si>
    <t xml:space="preserve">colectordos</t>
  </si>
  <si>
    <t xml:space="preserve">Irradiancia directa=</t>
  </si>
  <si>
    <t xml:space="preserve">(W/m2)</t>
  </si>
  <si>
    <t xml:space="preserve">Ahora hay  que determinar SVF, para ello desde el punto de estudio hay que lanzar 1012 rayos </t>
  </si>
  <si>
    <t xml:space="preserve">Todos parten del punto</t>
  </si>
  <si>
    <t xml:space="preserve">Xest=</t>
  </si>
  <si>
    <t xml:space="preserve">Yest=</t>
  </si>
  <si>
    <t xml:space="preserve">Zest=</t>
  </si>
  <si>
    <t xml:space="preserve">y tienen las direcciones</t>
  </si>
  <si>
    <t xml:space="preserve">DX</t>
  </si>
  <si>
    <t xml:space="preserve">DY</t>
  </si>
  <si>
    <t xml:space="preserve">DZ</t>
  </si>
  <si>
    <t xml:space="preserve">Existe corte con col 1</t>
  </si>
  <si>
    <t xml:space="preserve">Existecorte con col2</t>
  </si>
  <si>
    <t xml:space="preserve">Existe corte</t>
  </si>
  <si>
    <t xml:space="preserve">De todos ellos </t>
  </si>
  <si>
    <t xml:space="preserve">no consiguen  llegar al cielo</t>
  </si>
  <si>
    <t xml:space="preserve">y </t>
  </si>
  <si>
    <t xml:space="preserve">sí</t>
  </si>
  <si>
    <t xml:space="preserve">SVF=</t>
  </si>
  <si>
    <t xml:space="preserve">Irradiancia difusa</t>
  </si>
  <si>
    <t xml:space="preserve">Irradiancia reflejada</t>
  </si>
  <si>
    <t xml:space="preserve">Irradiancia total=</t>
  </si>
  <si>
    <t xml:space="preserve">Suma=</t>
  </si>
  <si>
    <t xml:space="preserve">ro </t>
  </si>
  <si>
    <t xml:space="preserve">mu</t>
  </si>
  <si>
    <t xml:space="preserve">Xest</t>
  </si>
  <si>
    <t xml:space="preserve">Yest</t>
  </si>
  <si>
    <t xml:space="preserve">Zest</t>
  </si>
  <si>
    <t xml:space="preserve">SVF</t>
  </si>
  <si>
    <t xml:space="preserve">Hbeta</t>
  </si>
  <si>
    <t xml:space="preserve">Eto</t>
  </si>
  <si>
    <t xml:space="preserve">CIUDAD</t>
  </si>
  <si>
    <t xml:space="preserve">Altitud</t>
  </si>
  <si>
    <t xml:space="preserve">Rad-enero</t>
  </si>
  <si>
    <t xml:space="preserve">Rad-febrero</t>
  </si>
  <si>
    <t xml:space="preserve">Rad-marzo</t>
  </si>
  <si>
    <t xml:space="preserve">Rad-abril</t>
  </si>
  <si>
    <t xml:space="preserve">Rad-mayo</t>
  </si>
  <si>
    <t xml:space="preserve">Rad-junio</t>
  </si>
  <si>
    <t xml:space="preserve">Rad-julio</t>
  </si>
  <si>
    <t xml:space="preserve">Rad-agosto</t>
  </si>
  <si>
    <t xml:space="preserve">Rad-septiembre</t>
  </si>
  <si>
    <t xml:space="preserve">Rad-octubre</t>
  </si>
  <si>
    <t xml:space="preserve">Rad-noviembre</t>
  </si>
  <si>
    <t xml:space="preserve">Rad-diciembre</t>
  </si>
  <si>
    <t xml:space="preserve">Rad-año</t>
  </si>
  <si>
    <t xml:space="preserve">Tmed-enero</t>
  </si>
  <si>
    <t xml:space="preserve">Tmed-febrero</t>
  </si>
  <si>
    <t xml:space="preserve">Tmed-marzo</t>
  </si>
  <si>
    <t xml:space="preserve">Tmed-abril</t>
  </si>
  <si>
    <t xml:space="preserve">Tmed-mayo</t>
  </si>
  <si>
    <t xml:space="preserve">Tmed-junio</t>
  </si>
  <si>
    <t xml:space="preserve">Tmed-julio</t>
  </si>
  <si>
    <t xml:space="preserve">Tmed-agosto</t>
  </si>
  <si>
    <t xml:space="preserve">Tmed-septiembre</t>
  </si>
  <si>
    <t xml:space="preserve">Tmed-octubre</t>
  </si>
  <si>
    <t xml:space="preserve">Tmed-noviembre</t>
  </si>
  <si>
    <t xml:space="preserve">Tmed-diciembre</t>
  </si>
  <si>
    <t xml:space="preserve">Tmed-año</t>
  </si>
  <si>
    <t xml:space="preserve">Pre-enero</t>
  </si>
  <si>
    <t xml:space="preserve">Pre-febrero</t>
  </si>
  <si>
    <t xml:space="preserve">Pre-marzo</t>
  </si>
  <si>
    <t xml:space="preserve">Pre-abril</t>
  </si>
  <si>
    <t xml:space="preserve">Pre-mayo</t>
  </si>
  <si>
    <t xml:space="preserve">Pre-junio</t>
  </si>
  <si>
    <t xml:space="preserve">Pre-julio</t>
  </si>
  <si>
    <t xml:space="preserve">Pre-agosto</t>
  </si>
  <si>
    <t xml:space="preserve">Pre-septiembre</t>
  </si>
  <si>
    <t xml:space="preserve">Pre-octubre</t>
  </si>
  <si>
    <t xml:space="preserve">Pre-noviembre</t>
  </si>
  <si>
    <t xml:space="preserve">Pre-diciembre</t>
  </si>
  <si>
    <t xml:space="preserve">Pre-año</t>
  </si>
  <si>
    <t xml:space="preserve">Dll-enero</t>
  </si>
  <si>
    <t xml:space="preserve">Dll-febrero</t>
  </si>
  <si>
    <t xml:space="preserve">Dll-marzo</t>
  </si>
  <si>
    <t xml:space="preserve">Dll-abril</t>
  </si>
  <si>
    <t xml:space="preserve">Dll-mayo</t>
  </si>
  <si>
    <t xml:space="preserve">Dll-junio</t>
  </si>
  <si>
    <t xml:space="preserve">Dll-julio</t>
  </si>
  <si>
    <t xml:space="preserve">Dll-agosto</t>
  </si>
  <si>
    <t xml:space="preserve">Dll-septiembre</t>
  </si>
  <si>
    <t xml:space="preserve">Dll-octubre</t>
  </si>
  <si>
    <t xml:space="preserve">Dll-noviembre</t>
  </si>
  <si>
    <t xml:space="preserve">Dll-diciembre</t>
  </si>
  <si>
    <t xml:space="preserve">Dll-año</t>
  </si>
  <si>
    <t xml:space="preserve">Dni-enero</t>
  </si>
  <si>
    <t xml:space="preserve">Dni-febrero</t>
  </si>
  <si>
    <t xml:space="preserve">Dni-marzo</t>
  </si>
  <si>
    <t xml:space="preserve">Dni-abril</t>
  </si>
  <si>
    <t xml:space="preserve">Dni-mayo</t>
  </si>
  <si>
    <t xml:space="preserve">Dni-junio</t>
  </si>
  <si>
    <t xml:space="preserve">Dni-julio</t>
  </si>
  <si>
    <t xml:space="preserve">Dni-agosto</t>
  </si>
  <si>
    <t xml:space="preserve">Dni-septiembre</t>
  </si>
  <si>
    <t xml:space="preserve">Dni-octubre</t>
  </si>
  <si>
    <t xml:space="preserve">Dni-noviembre</t>
  </si>
  <si>
    <t xml:space="preserve">Dni-diciembre</t>
  </si>
  <si>
    <t xml:space="preserve">Dni-año</t>
  </si>
  <si>
    <t xml:space="preserve">Dgr-enero</t>
  </si>
  <si>
    <t xml:space="preserve">Dgr-febrero</t>
  </si>
  <si>
    <t xml:space="preserve">Dgr-marzo</t>
  </si>
  <si>
    <t xml:space="preserve">Dgr-abril</t>
  </si>
  <si>
    <t xml:space="preserve">Dgr-mayo</t>
  </si>
  <si>
    <t xml:space="preserve">Dgr-junio</t>
  </si>
  <si>
    <t xml:space="preserve">Dgr-julio</t>
  </si>
  <si>
    <t xml:space="preserve">Dgr-agosto</t>
  </si>
  <si>
    <t xml:space="preserve">Dgr-septiembre</t>
  </si>
  <si>
    <t xml:space="preserve">Dgr-octubre</t>
  </si>
  <si>
    <t xml:space="preserve">Dgr-noviembre</t>
  </si>
  <si>
    <t xml:space="preserve">Dgr-diciembre</t>
  </si>
  <si>
    <t xml:space="preserve">Dgr-año</t>
  </si>
  <si>
    <t xml:space="preserve">Tmax-enero</t>
  </si>
  <si>
    <t xml:space="preserve">Tmax-febrero</t>
  </si>
  <si>
    <t xml:space="preserve">Tmax-marzo</t>
  </si>
  <si>
    <t xml:space="preserve">Tmax-abril</t>
  </si>
  <si>
    <t xml:space="preserve">Tmax-mayo</t>
  </si>
  <si>
    <t xml:space="preserve">Tmax-junio</t>
  </si>
  <si>
    <t xml:space="preserve">Tmax-julio</t>
  </si>
  <si>
    <t xml:space="preserve">Tmax-agosto</t>
  </si>
  <si>
    <t xml:space="preserve">Tmax-septiembre</t>
  </si>
  <si>
    <t xml:space="preserve">Tmax-octubre</t>
  </si>
  <si>
    <t xml:space="preserve">Tmax-noviembre</t>
  </si>
  <si>
    <t xml:space="preserve">Tmax-diciembre</t>
  </si>
  <si>
    <t xml:space="preserve">Tmax-año</t>
  </si>
  <si>
    <t xml:space="preserve">Tmin-enero</t>
  </si>
  <si>
    <t xml:space="preserve">Tmin-febrero</t>
  </si>
  <si>
    <t xml:space="preserve">Tmin-marzo</t>
  </si>
  <si>
    <t xml:space="preserve">Tmin-abril</t>
  </si>
  <si>
    <t xml:space="preserve">Tmin-mayo</t>
  </si>
  <si>
    <t xml:space="preserve">Tmin-junio</t>
  </si>
  <si>
    <t xml:space="preserve">Tmin-julio</t>
  </si>
  <si>
    <t xml:space="preserve">Tmin-agosto</t>
  </si>
  <si>
    <t xml:space="preserve">Tmin-septiembre</t>
  </si>
  <si>
    <t xml:space="preserve">Tmin-octubre</t>
  </si>
  <si>
    <t xml:space="preserve">Tmin-noviembre</t>
  </si>
  <si>
    <t xml:space="preserve">Tmin-diciembre</t>
  </si>
  <si>
    <t xml:space="preserve">Tmin-año</t>
  </si>
  <si>
    <t xml:space="preserve">Ktmen-enero</t>
  </si>
  <si>
    <t xml:space="preserve">Ktmen-febrero</t>
  </si>
  <si>
    <t xml:space="preserve">Ktmen-marzo</t>
  </si>
  <si>
    <t xml:space="preserve">Ktmen-abril</t>
  </si>
  <si>
    <t xml:space="preserve">Ktmen-mayo</t>
  </si>
  <si>
    <t xml:space="preserve">Ktmen-junio</t>
  </si>
  <si>
    <t xml:space="preserve">Ktmen-julio</t>
  </si>
  <si>
    <t xml:space="preserve">Ktmen-agosto</t>
  </si>
  <si>
    <t xml:space="preserve">Ktmen-septiembre</t>
  </si>
  <si>
    <t xml:space="preserve">Ktmen-octubre</t>
  </si>
  <si>
    <t xml:space="preserve">Ktmen-noviembre</t>
  </si>
  <si>
    <t xml:space="preserve">Ktmen-diciembre</t>
  </si>
  <si>
    <t xml:space="preserve">Ktmen-año</t>
  </si>
  <si>
    <t xml:space="preserve">VITORIA</t>
  </si>
  <si>
    <t xml:space="preserve">ALBACETE</t>
  </si>
  <si>
    <t xml:space="preserve">ALICANTE</t>
  </si>
  <si>
    <t xml:space="preserve">ALMERIA</t>
  </si>
  <si>
    <t xml:space="preserve">AVILA</t>
  </si>
  <si>
    <t xml:space="preserve">BADAJOZ</t>
  </si>
  <si>
    <t xml:space="preserve">BARCELONA</t>
  </si>
  <si>
    <t xml:space="preserve">BURGOS</t>
  </si>
  <si>
    <t xml:space="preserve">CACERES</t>
  </si>
  <si>
    <t xml:space="preserve">CADIZ</t>
  </si>
  <si>
    <t xml:space="preserve">CASTELLON</t>
  </si>
  <si>
    <t xml:space="preserve">C.REAL</t>
  </si>
  <si>
    <t xml:space="preserve">CORDOBA</t>
  </si>
  <si>
    <t xml:space="preserve">CUENCA</t>
  </si>
  <si>
    <t xml:space="preserve">GERONA</t>
  </si>
  <si>
    <t xml:space="preserve">GRANADA</t>
  </si>
  <si>
    <t xml:space="preserve">GUADALAJARA</t>
  </si>
  <si>
    <t xml:space="preserve">S.SEBASTIAN</t>
  </si>
  <si>
    <t xml:space="preserve">HUELVA</t>
  </si>
  <si>
    <t xml:space="preserve">HUESCA</t>
  </si>
  <si>
    <t xml:space="preserve">JAEN</t>
  </si>
  <si>
    <t xml:space="preserve">LA CORUNA</t>
  </si>
  <si>
    <t xml:space="preserve">LEON</t>
  </si>
  <si>
    <t xml:space="preserve">LERIDA</t>
  </si>
  <si>
    <t xml:space="preserve">LOGRNO</t>
  </si>
  <si>
    <t xml:space="preserve">LUGO</t>
  </si>
  <si>
    <t xml:space="preserve">MADRID</t>
  </si>
  <si>
    <t xml:space="preserve">MALAGA</t>
  </si>
  <si>
    <t xml:space="preserve">MURCIA</t>
  </si>
  <si>
    <t xml:space="preserve">PAMPLONA</t>
  </si>
  <si>
    <t xml:space="preserve">ORENSE</t>
  </si>
  <si>
    <t xml:space="preserve">OVIEDO</t>
  </si>
  <si>
    <t xml:space="preserve">PALENCIA</t>
  </si>
  <si>
    <t xml:space="preserve">PONTEVEDRA</t>
  </si>
  <si>
    <t xml:space="preserve">SALAMANCA</t>
  </si>
  <si>
    <t xml:space="preserve">SANTANDER</t>
  </si>
  <si>
    <t xml:space="preserve">SEGOVIA</t>
  </si>
  <si>
    <t xml:space="preserve">SEVILLA</t>
  </si>
  <si>
    <t xml:space="preserve">SORIA</t>
  </si>
  <si>
    <t xml:space="preserve">TARRAGONA</t>
  </si>
  <si>
    <t xml:space="preserve">TERUEL</t>
  </si>
  <si>
    <t xml:space="preserve">TOLEDO</t>
  </si>
  <si>
    <t xml:space="preserve">VALENCIA</t>
  </si>
  <si>
    <t xml:space="preserve">VALLADOLID</t>
  </si>
  <si>
    <t xml:space="preserve">BILBAO</t>
  </si>
  <si>
    <t xml:space="preserve">ZAMORA</t>
  </si>
  <si>
    <t xml:space="preserve">ZARAGOZA</t>
  </si>
  <si>
    <t xml:space="preserve">                             TIEMPO. CONVERSION ENTRE SISTEMAS</t>
  </si>
  <si>
    <t xml:space="preserve">Function diajuliano(valordia, valormes, valoranno)</t>
  </si>
  <si>
    <t xml:space="preserve">Esta devuelve el día juliano del año (comprendido entre 1 y 365), a partir del dia del mes:(valordia), del mes (valormes) y del año (valoranno).</t>
  </si>
  <si>
    <t xml:space="preserve">Function determinames(dia_jul)</t>
  </si>
  <si>
    <t xml:space="preserve">Devuelve el número de mes(1-12) al que corresponde el dia juliano:dia_jul</t>
  </si>
  <si>
    <t xml:space="preserve">Function determinadiames(dia_jul)</t>
  </si>
  <si>
    <t xml:space="preserve">Devuelve el día de mes (1 a 31) al que corresponde el dia juliano:dia_jul</t>
  </si>
  <si>
    <t xml:space="preserve">Function horasolar(longitud, dia_jul, horlegal, minlegal)</t>
  </si>
  <si>
    <t xml:space="preserve">Devuelve el valor de la hora solar(valor entero entre 0 y 24) a partir de los valores de LONGITUD (en grados) del lugar, dia juliano: dia_jul (1-365) La hora civil (valor entero entre 0 y 24)y el minuto civil (valor entero entre 0 y 59) determinan el instante para el que se determina la hora solar.</t>
  </si>
  <si>
    <t xml:space="preserve">Function minusolar(longitud, dia_jul, horlegal, minlegal)</t>
  </si>
  <si>
    <t xml:space="preserve">Devuelve el valor del minuto solar(valor entero entre 0 y 59) a partir de los valores de LONGITUD (en grados) del lugar, dia juliano: dia_jul (1-365) La hora civil (valor entero entre 0 y 24)y el minuto civil (valor entero entre 0 y 59) determinan el instante para el que se determina el minuto solar</t>
  </si>
  <si>
    <t xml:space="preserve">Function horalegal(longitud, dia_jul, horsolar, minsolar)</t>
  </si>
  <si>
    <t xml:space="preserve">Devuelve el valor de la hora legal (valor entero entre 0 y 24) a partir de los valores de LONGITUD (en grados) del lugar, dia juliano: dia_jul (1-365) La hora solar (valor entero entre -12 y 12) y el minuto solar (valor entero entre 0 y 59) determinan el instante para el que se determina la hora legal.</t>
  </si>
  <si>
    <t xml:space="preserve">Function minulegal(longitud, dia_jul, horsolar, minsolar)</t>
  </si>
  <si>
    <t xml:space="preserve">Devuelve el valor del minuto civil (valor entero entre 0 y 59) a partir de los valores de LONGITUD (en grados) del lugar, dia juliano: dia_jul (1-365) La hora solar (valor entero entre 0 y 24)y el minuto solar (valor entero entre 0 y 59) determinan el instante para el que se determina el minuto civil.</t>
  </si>
  <si>
    <t xml:space="preserve">                             TIEMPO. RELACIÓN CON EL DIA SOLAR</t>
  </si>
  <si>
    <t xml:space="preserve">Function horasdia(dia_jul, LATITUD)</t>
  </si>
  <si>
    <t xml:space="preserve">Devuelve la duración del día (en horas) en función del dia juliano: dia_jul y de la LATITUD (grados).</t>
  </si>
  <si>
    <t xml:space="preserve">Function esdedia(dia_jul, vhora, LATITUD)</t>
  </si>
  <si>
    <t xml:space="preserve">Devuelve 0 ó 1 dependiendo de si el momento dado por el día juliano dia_jul y la hora solar VHORA (el origen horario se encuentra en el mediodía solar, por lo que será necesario introducir horas negativas para referirse a las horas anteriores al mediodía) corresponde día (1) o a la noche (0). LATITUD hace referencia a la latitud en grados.</t>
  </si>
  <si>
    <t xml:space="preserve">                             POSICIÓN DEL SOL RESPECTO A LA TIERRA</t>
  </si>
  <si>
    <t xml:space="preserve">Sub GEOSOLTIERRA(LATITUD, dia_jul, vhora, declina, duraciondia, RADIACIONTEORICA, VECTORPOSICION1, VECTORPOSICION2, VECTORPOSICION3, DIANOCHE$)</t>
  </si>
  <si>
    <t xml:space="preserve">Esta subrutina permite conocer los valores de declinación, duracion del dia(horas), radiacion total extrarrestre, vector unitario que señala sol(Ox direccion este,Oy Sur, Oz Cenit) y la última salida que toma valores "D" ó "N" en función de que el instante de estudio pertenezca día o a la noche. Las variables de entrada son: Latitud (en grados), el día juliano y la hora solar VHORA (el origen horario se encuentra en el medio día solar, por lo que será necesario introducir horas negativas para referirse a las horas anteriores al mediodía.</t>
  </si>
  <si>
    <t xml:space="preserve">Function declinacion(dia_jul)</t>
  </si>
  <si>
    <t xml:space="preserve">Devuelve el valor de la declinación (en grados). dia_jul es el día juliano (1-365)</t>
  </si>
  <si>
    <t xml:space="preserve">Function vsolarx(dia_jul, vhora, LATITUD)</t>
  </si>
  <si>
    <t xml:space="preserve">Devuelve la componente x del vector solar (vector unitario dirigido al sol)(Ox direccion Oeste,Oy Sur, Oz Cenit), dia_jul es el día juliano(1-365) y VHORA la hora solar (el origen horario se encuentra en el mediodía solar, por lo que será necesario introducir horas negativas para referirse a las horas anteriores al mediodía).</t>
  </si>
  <si>
    <t xml:space="preserve">Function vsolary(dia_jul, vhora, LATITUD)</t>
  </si>
  <si>
    <t xml:space="preserve">Devuelve la componente Y del vector solar (vector unitario dirigido al sol)(Ox direccion Oeste,Oy Sur, Oz Cenit), dia_jul es el día juliano(1-365) y VHORA la hora solar(el origen horario se encuentra en el mediodía solar, por lo que será necesario introducir horas negativas para referirse a las horas anteriores al  mediodía).</t>
  </si>
  <si>
    <t xml:space="preserve">Function vsolarz(dia_jul, vhora, LATITUD)</t>
  </si>
  <si>
    <t xml:space="preserve">Devuelve la componente Z del vector solar (vector unitario dirigido al sol)(Ox direccion Oeste,Oy Sur, Oz  Cénit), dia_jul es el día juliano(1-365) y VHORA la hora solar(el origen horario se encuentra en el mediodía solar, por lo que será necesario introducir horas negativas para referirse a las horas anteriores al mediodía).</t>
  </si>
  <si>
    <t xml:space="preserve">Function alturasolar(dia_jul, vhora, Latitud)</t>
  </si>
  <si>
    <t xml:space="preserve">Devuelve la altura solar del vector solar o ángulo que los rayos solares forman con el plano horizontal en función de:  dia_jul es el día juliano(1-365) y VHORA la hora solar(el origenhorario se encuentra en el mediodía solar, por lo que será necesario introducir horas negativas para eferirse a las horas anteriores al mediodía).
</t>
  </si>
  <si>
    <t xml:space="preserve">Function azimutsol(dia_jul, vhora, Latitud)</t>
  </si>
  <si>
    <t xml:space="preserve">Devuelve el azimut solar (grados) siendo positivo antes del mediodía solar y negativo despés, en función de: dia_jul es el día juliano(1-365) y VHORA la hora solar(el origen horario se encuentra en el mediodía solar, por que será necesario introducir horas negativas para referirse a las horas anteriores al mediodía).</t>
  </si>
  <si>
    <t xml:space="preserve">                             RADIACIÓN SOLAR EXTRATERRESTRE</t>
  </si>
  <si>
    <t xml:space="preserve">Function Hextraterrestre(dia_jul, LATITUD)</t>
  </si>
  <si>
    <t xml:space="preserve">Devuelve la radiación global extraterrestre diaria (J/m2ydía) en función del dia juliano: dia_jul y de la LATITUD (grados).</t>
  </si>
  <si>
    <t xml:space="preserve">Function EspectroCuerponegro(lamda)</t>
  </si>
  <si>
    <t xml:space="preserve">Devuelve la irradiancia espectral W/(m2y micrómetro) asumiendo que el Sol se comporta como un cuerpo negro a 5777K. lamda (nanometros)</t>
  </si>
  <si>
    <t xml:space="preserve">Function EspectroWRC(lamda)</t>
  </si>
  <si>
    <t xml:space="preserve">Devuelve la irradiancia espectral W/(m2y micrómetro) asumiendo el espectro publicado por la organización meteorológica mundial. lamda (nanometros)</t>
  </si>
  <si>
    <t xml:space="preserve">Function Stefan_Boltzmann(Temperatura)</t>
  </si>
  <si>
    <t xml:space="preserve">Devuelve el poder emisivo total correspondiente al cuerpo negro (W/m2).La Temperatura debe darse en grados Kelvin</t>
  </si>
  <si>
    <t xml:space="preserve">                             RADIACIÓN SOLAR. PASO POR LA ATMÓSFERA.</t>
  </si>
  <si>
    <t xml:space="preserve">Function masaopticaaire(tita, presion1, altura2)</t>
  </si>
  <si>
    <t xml:space="preserve">Devuelve la masa óptica de aire (adimensional) en función del ángulo(medido respecto al zenit) de los rayos solares: tita(radianes). La estimación podrá tener en cuenta una corrección por altitud, si se dispone de la presion: presion1(en milibares). Si no se disponen de datos de presión, aún se podrá realizar la corrección de altitud, dando a los valores de entrada presion1&lt;0 y altitud2=altitud respecto del nivel del mar en metros</t>
  </si>
  <si>
    <t xml:space="preserve">Function masaopticavaporagua(tita, aguaprecipitable1, humedadrelativa2, temperatura2)</t>
  </si>
  <si>
    <t xml:space="preserve">Devuelve la masa óptica del vapor de agua (cm) en función del ángulo (medido respecto al zenit) de los rayos solares: tita(radianes). La estimación podrá tener en cuenta, si se dispone del dato, la columna de agua precipitable(cm) Si no se dispone de este dato, introduzca en su lugar un valor negativo y dé los valores de humedad relativa en superficie: humedadrelativa2 (valor de cero a uno) y los de Temperatura en superficie (º Centígrados)</t>
  </si>
  <si>
    <t xml:space="preserve">Function masaopticaozono(tita, columnaozono1, mes2, latitud2)</t>
  </si>
  <si>
    <t xml:space="preserve">Devuelve el espesor de la columna de Ozono(cm) en función del ángulo (medido respecto al zenit) de los rayos solares: tita(radianes). La estimación deberá tener en cuenta, si se dispone del dato, la columna de ozono en la zona(cm) Si no se dispone de este dato, introduzca en su lugar un valor negativo y dé los valores del mes: mes2 (valor de uno a doce) y los de latitud: latitud2 en grados.</t>
  </si>
  <si>
    <t xml:space="preserve">Function transmisividad_rayleigh(lamda, tita, presion1, altura2)</t>
  </si>
  <si>
    <t xml:space="preserve">Devuelve la transmisibilidad (adimensional)debida a la dispersión de Rayleigh para una determinada longitud de onda lamda en nanometros en función del angulo(medido respecto al zenit) de los rayos solares: tita(radianes).La estimación puede tener en cuenta una corrección por altitud, por lo que si se dispone de la presión en superficie, se dará el valor: presion1(en milibares). Si no se disponen de datos de presión, aún se podrá realizar la corrección de altitud, asignando a la variable presion1 un valor negativo (presion1&lt;0) y altitud2=altitud respecto del nivel del mar en metros.</t>
  </si>
  <si>
    <t xml:space="preserve">Function transmisividad_aerosoles(lamda, visibilidad, tita, presion1, altura2)</t>
  </si>
  <si>
    <t xml:space="preserve">Devuelve la transmisibilidad (adimensional)debida a la dispersión tanto por aerosoles como partículas de polvo. Para una determinada longitud de onda lamda(nanometros), para un determinado valor de visibilidad atmosférica (km) y en función del angulo(medido respecto al zenit) de los rayos solares: tita(radianes).  La estimación puede tener en cuenta una corrección por altitud, por lo que si se dispone de la presión en superficie, se dará el valor: presion1(en milibares). Si no se disponen de datos de presión, aún se podrá realizar la corrección de altitud, asignando a la variable presion1 un valor negativo (presion1&lt;0) y altitud2=altitud respecto del nivel del mar en metros.</t>
  </si>
  <si>
    <t xml:space="preserve">Function transmisividad_ozono(lamda, tita, mes, LATITUD)</t>
  </si>
  <si>
    <t xml:space="preserve">Devuelve la transmisibilidad (adimensional)debida a la absorción selectiva que realiza la capa de ozono. Para una determinada longitud de onda lamda(nanometros),y en función del ángulo (medido respecto al zenit) de los rayos solares: tita(radianes).dé los valores del mes: mes (valor de uno a doce) y los de latitud: latitud en grados.</t>
  </si>
  <si>
    <t xml:space="preserve">Function transmisividad_gases(lamda, tita, presion1, altitud2)</t>
  </si>
  <si>
    <t xml:space="preserve">Devuelve la transmisibilidad (adimensional)debida a la dispersión producida por diferentes gases (CO2, N2O, O2,CH4). Para una determinada longitud de onda lamda (nanometros), para un determinado valor de visibilidad atmosférica (km) y en función del ángulo (medido respecto al zenit) de los rayos solares: tita (radianes). La estimación puede tener en cuenta una corrección por altitud, por lo que si se dispone de la presión en superficie, se dará el valor: presion1 (en milibares). Si no se disponen de datos de presión, aún se podrá realizar la corrección de altitud, asignando a la variable presion1 un valor negativo (presion1&lt;0) y altitud2=altitud respecto del nivel del mar en metros.</t>
  </si>
  <si>
    <t xml:space="preserve">Function transmisividad_vaporagua(lamda, tita, aguaprecipitable1, humedadrelativa2, temperatura2)</t>
  </si>
  <si>
    <t xml:space="preserve"> Devuelve la irradiancia espectral directa(W/m2 y micrometro) para una deteminada longitud de onda LAMDA (nanometros),y en función del ángulo (medido respecto al zenit) de los rayos solares: tita(radianes), del valor del mes: mes (valor de uno a doce) y los de latitud: latitud en grados. visibilidad: valor de visibilidad atmosférica (km). Se debe tener en cuenta una corrección por disminución de la presión con la altitud,  por lo que si se dispone de la presión en superficie, se dará el valor: presion1(en milibares). Si no se disponen de datos de presión, aún se podrá realizar dicha corrección, asignando a la variable presion1 un valor negativo (presion1&lt;0) y altitud2=altitud respecto del nivel del mar en metros. Se deberá tener en cuenta la columna de agua precipitable(cm) en la atmósfera Si no se dispone de este dato, introduzca en su lugar un valor negativo y dé los valores de humedad relativa en superficie: humedadrelativa2 (valor de cero a uno) y los de Temperatura en superficie (º Centígrados).</t>
  </si>
  <si>
    <t xml:space="preserve">                             RADIACIÓN SOLAR EN SUPERFICIE BAJO CIELO CLARO</t>
  </si>
  <si>
    <t xml:space="preserve">Function irradianciaespectraldifusa(lamda, tita, mes, LATITUD, visibilidad, presion1, altitud2, aguaprecipitable1, humedadrelativa2, temperatura2)</t>
  </si>
  <si>
    <t xml:space="preserve">Devuelve la transmisibilidad (adimensional)debida a la absorción selectiva debida al vapor de agua (CO2, N2O, O2,CH4). Para una determinada longitud de onda lamda (nanometros), para un determinado valor de visibilidad atmosférica (km) y en función del angulo(medido respecto al zenit) de los rayos solares: tita(radianes). La estimación podrá tener en cuenta, si se dispone del dato, la columna de agua precipitable(cm) Si no se dispone de este dato, introduzca en su lugar un valor negativo y dé los valores de humedad relativa en superficie: humedadrelativa2 (valor de cero a uno) y los de Temperatura en superficie (º Centígrados)</t>
  </si>
  <si>
    <t xml:space="preserve">Function irradianciaespectraldirecta(lamda, tita, mes, LATITUD, visibilidad, presion1, altitud2, aguaprecipitable1, humedadrelativa2, temperatura2)</t>
  </si>
  <si>
    <t xml:space="preserve">Devuelve la irradiancia espectral difusa (W/m2 y micrometro) para una deteminada longitud de onda LAMDA (nanometros),y en función del ángulo (medido respecto al zenit) de los rayos solares: tita(radianes), del valor del mes: mes (valor de uno a doce) y los de latitud: latitud en grados.visibilidad: valor de visibilidad atmosférica (km). Se debe+A83 tener en cuenta una corrección por disminución de la presión con la altitud,  por lo que si se dispone de la presión en superficie, se dará el valor: presion1(en milibares). Si no se disponen de datos de presión, aún se podrá realizar dicha corrección, asignando a la variable presion1 un valor negativo (presion1&lt;0) y altitud2=altitud respecto del nivel del mar en metros. Se deberá tener en cuenta la columna de agua precipitable(cm) en la atmósfera Si no se dispone de este dato, introduzca en su lugar un valor negativo y dé los valores de humedad relativa en superficie: humedadrelativa2 (valor de cero a uno) y los de Temperatura en superficie (º Centígrados).</t>
  </si>
  <si>
    <t xml:space="preserve">Function irradianciaespectralglobal(lamda, tita, mes, LATITUD, visibilidad, presion1, altitud2, aguaprecipitable1, humedadrelativa2, temperatura2)</t>
  </si>
  <si>
    <t xml:space="preserve">Devuelve la irradiancia espectral (directa+difusa)(W/m2 y micrometro) para una deteminada longitud de onda LAMDA (nanometros),y en función del ángulo (medido respecto al zenit) de los rayos solares: tita(radianes), del valor del mes: mes (valor de uno a doce) y los de latitud: latitud en grados. visibilidad: valor de visibilidad atmosférica (km). Se debe tener en cuenta una corrección por disminución de la presión con la altitud,  por lo que si se dispone de la presión en superficie, se dará el valor: presion1(en milibares). Si no se disponen de datos de presión, aún se podrá realizar dicha corrección, asignando a la variable presion1 un valor negativo (presion1&lt;0) y altitud2=altitud respecto del nivel del mar en metros. Se deberá tener en cuenta la columna de agua precipitable(cm) en la atmósfera. Si no se dispone de este dato, introduzca en su lugar un valor negativo y dé los valores de humedad relativa en superficie: humedadrelativa2 (valor de cero a uno) y los de Temperatura en superficie (º Centígrado).</t>
  </si>
  <si>
    <t xml:space="preserve">                             RADIACIÓN SOLAR EN SUPERFICIE. CONDICIONES GENERALES</t>
  </si>
  <si>
    <t xml:space="preserve">Sub fraccionradiacion(LATITUD, dia_jul, vhora, GLOBALMEDIDA, directaestimada, difusaestimada, directainst, difusainst)</t>
  </si>
  <si>
    <t xml:space="preserve">Esta subrutina permite la descomposición de la radiación diaria medida en un lugar(J) en sus componentes directa y difusa(J), así como en los valores instantáneos (W/m2) de directa y difusa MÉTODO COLLARES-PEREIRA, Solar Energy,Vol 22,n§2,1979</t>
  </si>
  <si>
    <t xml:space="preserve">Function Globaldifusa(dia_jul, LATITUD, GLOBALMEDIDA)</t>
  </si>
  <si>
    <t xml:space="preserve">Devuelve la componente difusa diaria de la radiación GLOBALMEDIDA (J/m2ydía), dia_jul corresponde al día juliano (1-365) y LATITUD se dará en grados MÉTODO COLLARES-PEREIRA, Solar Energy,Vol 22,n§2,1979</t>
  </si>
  <si>
    <t xml:space="preserve">Function Globaldirecta(dia_jul, LATITUD, GLOBALMEDIDA)</t>
  </si>
  <si>
    <t xml:space="preserve">Devuelve la componente directa diaria de la radiación GLOBALMEDIDA (J/m2ydía) , dia_jul corresponde al día juliano (1-365) y LATITUD se dará en grados MÉTODO COLLARES-PEREIRA, Solar Energy,Vol 22,n§2,1979</t>
  </si>
  <si>
    <t xml:space="preserve">Function difusainstantanea(dia_jul, vhora, LATITUD, GLOBALMEDIDA)</t>
  </si>
  <si>
    <t xml:space="preserve">Devuelve la estimación de la componente difusa instantánea (W/m2) en el día dado por dia_jul (día juliano, de 1 a 365), a la hora solar VHORA (el origen horario se encuentra en el medio día solar, por lo que será necesario introducir horas negativas para referirse a las  horas anteriores al mediodía). GLOBALMEDIDA (J / m2ydía) es la radiación global diaria medida en el plano horizontal, dia_jul corresponde al día juliano (1-365) y LATITUD se dará en grados MÉTODO COLLARES-PEREIRA, Solar Energy,Vol 22,n§2,1979</t>
  </si>
  <si>
    <t xml:space="preserve">Function globalinstantanea(dia_jul, vhora, LATITUD, GLOBALMEDIDA)</t>
  </si>
  <si>
    <t xml:space="preserve">Devuelve la estimación de la radiación global instantánea (W/m2) en el día dado por dia_jul (día juliano, de 1 a 365), a la hora solar VHORA (el origen horario se encuentra en el medio día solar, por lo que será necesario introducir horas negativas para referirse a las horas anteriores al mediodía). GLOBALMEDIDA (J / m2ydía) es la radiación global diaria medida en el plano horizontal, dia_jul corresponde al día juliano (1-365) y LATITUD se dará en grados MÉTODO COLLARES-PEREIRA, Solar Energy,Vol 22,n§2,1979  </t>
  </si>
  <si>
    <t xml:space="preserve">Function directainstantanea(dia_jul, vhora, LATITUD, GLOBALMEDIDA)</t>
  </si>
  <si>
    <t xml:space="preserve">Devuelve la estimación de la componente directa instantánea (W/m2) en el día dado por dia_jul (día juliano, de 1 a 365), a la hora solar VHORA (el origen horario se encuentra en el medio día solar, por lo que será necesario introducir horas negativas para referirse a las horas anteriores al mediodía). GLOBALMEDIDA (J / m2ydía) es la radiación global diaria medida en el plano horizontal, dia_jul corresponde al día juliano (1-365) y LATITUD se dará en grados. MÉTODO COLLARES-PEREIRA, Solar Energy,Vol 22,n§2,1979"</t>
  </si>
  <si>
    <t xml:space="preserve">                             RADIACIÓN SOLAR EN SUPERFICIES INCLINADAS FIJAS </t>
  </si>
  <si>
    <t xml:space="preserve">Function energiaplanoinclinadosur(LATITUD, dia_jul, GLOBALMEDIDA, ro, inclinacion)</t>
  </si>
  <si>
    <t xml:space="preserve">Determina la energía incidente sobre un plano inclinado (J/m2ydía) INCLINACION (grados) respecto al plano horizontal, habiéndose registrado una energía incidente GLOBALMEDIDA (J/m2ydía) sobre el plano horizontal. Este plano inclinado se encuentra en un lugar de latitud: LATITUD(grados) y el día de cáculo viene dado por dia_jul(día juliano). RO es el albedo.</t>
  </si>
  <si>
    <t xml:space="preserve">Function energiaplanoinclinado(LATITUD, dia_jul, GLOBALMEDIDA, ro, Nx, Ny, Nz)</t>
  </si>
  <si>
    <t xml:space="preserve">Determina la energía incidente sobre un plano inclinado (J/m2ydía),cuyo vector normal viene dado por Nx,Ny,Nz(Ox direccion este,Oy Sur, Oz Cenit), habiéndose registrado una energía incidente GLOBALMEDIDA (J/m2ydía) sobre el plano horizontal. Este plano inclinado se encuentra en un lugar de latitud: LATITUD(grados) y el día de cáculo viene dado por dia_jul(día juliano). RO es el albedo</t>
  </si>
  <si>
    <t xml:space="preserve">Function instantaneainclinada(dia_jul, vhora, LATITUD, GLOBALMEDIDA, ro, inclinacion)</t>
  </si>
  <si>
    <t xml:space="preserve">Devuelve la estimación de la radiación instantánea (W/m2) incidente sobre un plano inlinado INCLINACION (grados) respecto a la horizontal y orientado al sur. En el día dado por dia_jul (día juliano, de 1 a 365), a la hora solar: VHORA (el origen horario se encuentra en el medio día solar, por lo que será necesario introducir horas negativas para referirse a las horas anteriores al mediodía). GLOBALMEDIDA (J / m2ydía) es la radiación global diaria medida en el plano horizontal, dia_jul corresponde al día juliano (1-365) y LATITUD se dará en grados. RO es el albedo. MÉTODO COLLARES-PEREIRA, Solar Energy,Vol 22,n§2,1979</t>
  </si>
  <si>
    <t xml:space="preserve">                             RADIACIÓN SOLAR EN SUPERFICIES O CONCENTRADORES  CON SEGUIMIENTO</t>
  </si>
  <si>
    <t xml:space="preserve">Function RGlobal_segui_un_eje(LATITUD, dia_jul, Xeje, Yeje, Zeje, GLOBALMEDIDA, ro)</t>
  </si>
  <si>
    <t xml:space="preserve">Esta función permite conocer la radiación diaria incidente sobre un plano (J/m2ydía) que realize el seguimiento mediante un giro alrededor de un eje fijo. La latitud se dará en grados. El día juliano se introducirá en dia_jul. El eje de giro se definirá mediante su vector director Xeje,Yeje,Zeje (Ox direccion este,Oy Sur, Oz Cenit). La radiación medida en plano horizontal se dará en Globalmedida (J/m2). El albedo se dará en ro.</t>
  </si>
  <si>
    <t xml:space="preserve">Function RDirecta_segui_un_eje(LATITUD, dia_jul, Xeje, Yeje, Zeje, GLOBALMEDIDA )</t>
  </si>
  <si>
    <t xml:space="preserve">Esta función permite conocer la radiación diaria incidente, en modo DIRECTO, sobre un plano (J/m2ydía) que realize el seguimiento mediante un giro alrededor de un eje fijo. La latitud se dará en grados. El día juliano se introducirá en dia_jul. El eje de giro se definirá mediante su vector director Xeje,Yeje,Zeje (Ox direccion este,Oy Sur, Oz Cenit). La radiación medida en plano horizontal se dará en Globalmedida (J/m2). El albedo se dará en ro.</t>
  </si>
  <si>
    <t xml:space="preserve">Function RDifusa_segui_un_eje(LATITUD, dia_jul, Xeje, Yeje, Zeje, GLOBALMEDIDA)</t>
  </si>
  <si>
    <t xml:space="preserve">Esta función permite conocer la radiación diaria incidente, en modo DIFUSO, sobre un plano (J/m2ydía) que realize el seguimiento mediante un giro alrededor de un eje fijo. La latitud se dará en grados. El día juliano se introducirá en dia_jul. El eje de giro se definirá mediante su vector director Xeje,Yeje,Zeje (Ox direccion este,Oy Sur, Oz Cenit). La radiación medida en plano horizontal se dará en Globalmedida (J/m2). El albedo se dará en ro.</t>
  </si>
  <si>
    <t xml:space="preserve">Function Rreflejada_segui_un_eje(LATITUD, dia_jul, Xeje, Yeje, Zeje, GLOBALMEDIDA, ro)</t>
  </si>
  <si>
    <t xml:space="preserve">Esta función permite conocer la radiación diaria incidente, en modo REFLEJADA, sobre un plano (J/m2ydía) que realize el seguimiento mediante un giro alrededor de un eje fijo. La latitud se dará en grados. El día juliano se introducirá en dia_jul. El eje de giro se definirá mediante su vector director Xeje,Yeje,Zeje (Ox direccion este,Oy Sur, Oz Cenit). La radiación medida en plano horizontal se dará en Globalmedida (J/m2). El albedo se dará en ro.</t>
  </si>
  <si>
    <t xml:space="preserve">Function RGlobal_segui_dos_ejes(LATITUD, dia_jul, GLOBALMEDIDA, ro)</t>
  </si>
  <si>
    <t xml:space="preserve">Esta función permite conocer la radiación diaria incidente sobre un plano (J/m2) que realize el seguimiento mediante un giro alrededor de dos ejes. La latitud se dará en grados. El día juliano se introducirá en dia_jul. La radiación medida en plano horizontal se dará en Globalmedida (J/m2día) El albedo se dará en RO.</t>
  </si>
  <si>
    <t xml:space="preserve">Function RDirecta_segui_dos_ejes(LATITUD, dia_jul, GLOBALMEDIDA)</t>
  </si>
  <si>
    <t xml:space="preserve">Esta función permite conocer la radiación diaria incidente, en modo DIRECTO, sobre un plano (J/m2) que realize el seguimiento mediante un giro alrededor de dos ejes. La latitud se dará en grados. El día juliano se introducirá en dia_jul. La radiación medida en plano horizontal se dará en Globalmedida (J/m2día) El albedo se dará en RO.</t>
  </si>
  <si>
    <t xml:space="preserve">Function RDifusa_segui_dos_ejes(LATITUD, dia_jul, GLOBALMEDIDA)</t>
  </si>
  <si>
    <t xml:space="preserve">Esta función permite conocer la radiación diaria incidente, en modo DIFUSO, sobre un plano (J/m2) que realize el seguimiento mediante un giro alrededor de dos ejes. La latitud se dará en grados. El día juliano se introducirá en dia_jul. La radiación medida en plano horizontal se dará en Globalmedida (J/m2día) El albedo se dará en RO.</t>
  </si>
  <si>
    <t xml:space="preserve">Function RReflejada_segui_dos_ejes(LATITUD, dia_jul, GLOBALMEDIDA, ro)</t>
  </si>
  <si>
    <t xml:space="preserve">Esta función permite conocer la radiación diaria incidente, en modo REFLEJADO, sobre un plano (J/m2) que realize el seguimiento mediante un giro alrededor de dos ejes. La latitud se dará en grados. El día juliano se introducirá en dia_jul. La radiación medida en plano horizontal se dará en Globalmedida (J/m2día) El albedo se dará en RO.</t>
  </si>
  <si>
    <t xml:space="preserve">Function Rinstan_segui_un_eje(LATITUD, dia_jul, vhora, Xeje, Yeje, Zeje, GLOBALMEDIDA, ro)</t>
  </si>
  <si>
    <t xml:space="preserve">Esta función permite conocer la radiación instantánea incidente sobre un plano (W/m2) que realize el seguimiento mediante un giro alrededor de un eje fijo. La latitud se dará en grados. El día juliano se introducirá en dia_jul y la hora solar en vhora ( Se debe considerar hora cero en el momento del mediodía solar). El eje de giro se definirá mediante su vector director Xeje, Yeje, Zeje (Ox direccion Oeste,Oy Sur, Oz Cenit). La radiación medida en plano horizontal se dará en Globalmedida (J/m2) El albedo se dará en ro.</t>
  </si>
  <si>
    <t xml:space="preserve">Function Rinstan_segui_dos_ejes(LATITUD, dia_jul, vhora, GLOBALMEDIDA, ro)</t>
  </si>
  <si>
    <t xml:space="preserve">Esta función permite conocer la radiación instantánea incidente sobre un plano (W/m2) que realize el seguimiento mediante un giro alrededor de dos ejes. La latitud se dará en grados. El día juliano se introducirá en dia_jul y la hora solar en vhora( Se debe considerar hora cero en el momento del mediodía solar). El eje de giro se definirá mediante su vector director Xeje,Yeje,Zeje (Ox direccion Oeste,Oy Sur, Oz Cenit). La radiación medida en plano horizontal se dará en Globalmedida (J/m2dia) El albedo se dará en ro.</t>
  </si>
  <si>
    <t xml:space="preserve">Function vectorx_segui_un_eje(LATITUD, dia_jul, vhora, Xeje, Yeje, Zeje)</t>
  </si>
  <si>
    <t xml:space="preserve">Esta función permite conocer la componente X de un vector unitario normal a una superficie que realize el seguimiento mediante un giro alrededor de un eje fijo. La latitud se dará en grados. El día juliano se introducirá en dia_jul y la hora solar en vhora ( Se debe considerar hora cero en el momento del mediodía solar). El eje de giro se definirá mediante su vector director Xeje,Yeje,Zeje (Ox direccion Oeste,Oy Sur, Oz Cenit).</t>
  </si>
  <si>
    <t xml:space="preserve">Function vectory_segui_un_eje(LATITUD, dia_jul, vhora, Xeje, Yeje, Zeje)</t>
  </si>
  <si>
    <t xml:space="preserve">Esta función permite conocer la componente Y de un vector unitario normal a una superficie que realize el seguimiento mediante un giro alrededor de un eje fijo. La latitud se dará en grados. El día juliano se introducirá en dia_jul y la hora solar en vhora ( Se debe considerar hora cero en el momento del mediodía solar). El eje de giro se definirá mediante su vector director Xeje, Yeje, Zeje (Ox direccion OEste,Oy Sur, Oz Cenit).</t>
  </si>
  <si>
    <t xml:space="preserve">Function vectorz_segui_un_eje(LATITUD, dia_jul, vhora, Xeje, Yeje, Zeje)</t>
  </si>
  <si>
    <t xml:space="preserve">Esta función permite conocer la componente Z de un vector unitario normal a una superficie que realize el seguimiento mediante un giro alrededor de un eje fijo. La latitud se dará en grados. El día juliano se introducirá en dia_jul y la hora solar en vhora ( Se debe considerar hora cero en el momento del mediodía solar). El eje de giro se definirá mediante su vector director Xeje, Yeje, Z eje (Ox direccion Oeste,Oy Sur, Oz Cenit).</t>
  </si>
  <si>
    <t xml:space="preserve">                             DATOS CLIMÁTICOS</t>
  </si>
  <si>
    <t xml:space="preserve">Function valorclimatico(variable, LATITUD, longitud, mes)</t>
  </si>
  <si>
    <t xml:space="preserve">Devuelve el valor climático especificado por VARIABLE. El valor correspondrá a la localidad, con datos tabulados, más cercana a al punto especificado y al mes especificado en mes(1 a 12) mediante su latitud (grados) y su longitud (grados) En la hoja "DATOS", se encuentran tabuladas las localidades de que se disponen datos. El usuario, si lo desea, podrá modificar datos, añadir más localidades o eliminar otras. Si variable ="RAD", se estará solicitando el valor de la radiación global diaria y el valor devuelto vendrá en (J/m2dia). Si variable ="KTMEN", se estará solicitando el valor del índice de claridad medio mensual y el valor devuelto será adimensional. Si variable ="TMED", se estará solicitando el valor de la temperatura media diaria y el valor devuelto vendrá en (ºC). Si variable ="TMAX", se estará solicitando el valor de la temperatura media de las máximas diarias y el valor devuelto vendrá en (ºC). Si variable ="TMIN", se estará solicitando el valor de la temperatura media de las mínimas diarias y el valor  devuelto vendrá en (ºC). Si variable ="PRE", se estará solicitando el valor de la precipitación media diaria y el valor devuelto vendrá en (mm). Si variable ="DLL", se estará solicitando el valor del número medio de días lluviosos mensuales y el valor devuelto vendrá en (número de días). Si variable ="DNI", se estará solicitando el valor del número medio de días con precipitación en forma de nieve mensuales y el valor devuelto vendrá en (número de días). Si variable ="DGR", se estará solicitando el valor del número medio de días con precipitación en forma de granizo mensuales y el valor devuelto vendrá en (número de días).</t>
  </si>
  <si>
    <t xml:space="preserve">                             ENERGIA SOLAR FOTOVOLTAICA</t>
  </si>
  <si>
    <t xml:space="preserve">Function estadobatería(Cmax, Cmin, oferta, demanda, robat, estadoanterior)</t>
  </si>
  <si>
    <t xml:space="preserve">Devuelve el estado de carga (J) de una batería de acumuladores electrolíticos en el instante final de un periodo. CMAX y CMIN, ambas en Julios (J) especififican la máxima cantidad de energía que se podrá acumular así como la mínima cantidad que necesariamente ha de acumularse para no deteriorar las baterías. OFERTA (J) determina la energía que durante ese periodo ha suministrado el generador. DEMANDA (J) es la energía demandada al sistema durante dicho periodo ROBAT :rendimiento de la acumulación ESTADOANTERIOR: Energía (J) acumulada en la batería en el instante de inicio del periodo considerado.</t>
  </si>
  <si>
    <t xml:space="preserve">Function deficit(Cmax, Cmin, oferta, demanda, robat, estadoanterior)</t>
  </si>
  <si>
    <t xml:space="preserve">Por déficit se entiende la energía(J) que ha sido demandada y no ha podido ser satisfecha por el sistema durante un periodo de tiempo. Dicho de otra forma: la energía que faltó para que el sistema hubiese funcionado correctamente durante el  periodo de tiempo considerado. CMAX y CMIN, ambas en Julios (J) especififican la máxima cantidad de energía que se podrá acumular así como la mínima cantidad que necesariamente ha de acumularse para no deteriorar las baterías. OFERTA (J) determina la energía que durante ese periodo ha suministrado el generador. DEMANDA (J) es la energía demandada al sistema durante dicho periodo ROBAT :rendimiento de la acumulación ESTADOANTERIOR: Energía (J) acumulada en la batería en el instante de inicio del periodo considerado.</t>
  </si>
  <si>
    <t xml:space="preserve">Function exceso(Cmax, Cmin, oferta, demanda, robat, estadoanterior)</t>
  </si>
  <si>
    <t xml:space="preserve">Devuelve la energía (J) que se ha perdido debido a la imposibilidad de acumulación conjuntamente con la no demanda energética durante un periodo de tiempo. CMAX y CMIN, ambas en Julios (J) especififican la máxima cantidad de energía que se podrá acumular aís como la mínima cantidad que necesariamente ha de acumularse para no deteriorar las baterías. OFERTA (J) determina la energía que durante ese periodo ha suministrado el generador. DEMANDA (J) es la energía demandada al sistema durante dicho periodo ROBAT :rendimiento de la acumulación ESTADOANTERIOR: Energía (J) acumulada en la batería en el instante de inicio del periodo considerado.</t>
  </si>
  <si>
    <t xml:space="preserve">Function mod_fot(ISC, VOC, PMAX, NCELSER, NSERPAR, TONC, IRAD, TEMP, POSIBLE)</t>
  </si>
  <si>
    <t xml:space="preserve">Function mod_fot_tension(ISC, VOC, PMAX, NCELSER, NSERPAR, TONC, IRAD, TEMP, intensidad)</t>
  </si>
  <si>
    <t xml:space="preserve">Devuelve la tensión a la que trabaja un módulo fotovoltaico cuando éste esta suministrando una intensidad: INTENSIDAD (A). Del módulo se deben conocer las variables: ISC: Intensidad de cortocircuito (A)  en condiciones nominales; VOC: Voltaje en circuito abierto (V)  en condiciones nominales; PMAX: Potencia máxima (W) que podrá dar el módulo en condiciones nominales; NCELSER: número de células fotovoltaicas que componen una asociación serie del  perteneciente al módulo; NSERPAR: número de series que se disponen en una asociación en paralelo; TONC: Temperatura de operación nominal de la célula (ºC); IRAD: Irradiancia (W/m2); TEMP: Temperatura ambiente (ºC)</t>
  </si>
  <si>
    <t xml:space="preserve">Function mod_fot_INTENSIDAD(ISC, VOC, PMAX, NCELSER, NSERPAR, TONC, IRAD, TEMP, POSIBLE, TENSION)</t>
  </si>
  <si>
    <t xml:space="preserve">Devuelve la intensdad que suministra un módulo fotovoltaico cuando éste está trabajando a una tensión: TENSION(V). Del módulo se deben conocer las variables: ISC: Intensidad de cortocircuito (A)  en condiciones nominales; VOC: Voltaje en circuito abierto (V)  en condiciones nominales; PMAX: Potencia máxima (W) que podrá dar el módulo en condiciones nominales; NCELSER: número de células fotovoltaicas que componen una asociación serie del perteneciente al módulo; NSERPAR: número de series que se disponen en una asociación en paralelo; TONC: Temperatura de operación nominal de la célula (ºC); IRAD: Irradiancia (W/m2); TEMP: Temperatura ambiente (ºC).</t>
  </si>
  <si>
    <t xml:space="preserve">Function temdeposito(volumen, Tanterior, qprima, area, radia, frta, fru, Tamb, voldeman, tsumi, coef)</t>
  </si>
  <si>
    <t xml:space="preserve">Function qprimario(x)</t>
  </si>
  <si>
    <t xml:space="preserve">                             FUNCIONES VARIAS</t>
  </si>
  <si>
    <t xml:space="preserve">Sub marcov()</t>
  </si>
  <si>
    <t xml:space="preserve">Function distageografica(lon1, lat1, lon2, lat2)</t>
  </si>
  <si>
    <t xml:space="preserve">Devuelve la distancia geográfica(km) entre dos puntos situados en la superficie terrestre uno con longitud y latitud :LON1(grados) y LAT1(grados), respectivamente. Y el otro con con longitud y latitud :LON2(grados) y LAT2(grados).</t>
  </si>
  <si>
    <t xml:space="preserve">Function CUANTIL(PROBABILIDAD)</t>
  </si>
  <si>
    <t xml:space="preserve">Function normal(VX)</t>
  </si>
  <si>
    <t xml:space="preserve">Sub SERIESGRAHAM()</t>
  </si>
</sst>
</file>

<file path=xl/styles.xml><?xml version="1.0" encoding="utf-8"?>
<styleSheet xmlns="http://schemas.openxmlformats.org/spreadsheetml/2006/main">
  <numFmts count="7">
    <numFmt numFmtId="164" formatCode="General"/>
    <numFmt numFmtId="165" formatCode="General"/>
    <numFmt numFmtId="166" formatCode="0.00"/>
    <numFmt numFmtId="167" formatCode="0"/>
    <numFmt numFmtId="168" formatCode="0.000"/>
    <numFmt numFmtId="169" formatCode="0.0"/>
    <numFmt numFmtId="170" formatCode="0.0000"/>
  </numFmts>
  <fonts count="28">
    <font>
      <sz val="10"/>
      <name val="Arial"/>
      <family val="0"/>
      <charset val="1"/>
    </font>
    <font>
      <sz val="10"/>
      <name val="Arial"/>
      <family val="0"/>
    </font>
    <font>
      <sz val="10"/>
      <name val="Arial"/>
      <family val="0"/>
    </font>
    <font>
      <sz val="10"/>
      <name val="Arial"/>
      <family val="0"/>
    </font>
    <font>
      <sz val="11"/>
      <color rgb="FF000000"/>
      <name val="Calibri"/>
      <family val="2"/>
      <charset val="1"/>
    </font>
    <font>
      <sz val="10"/>
      <name val="Arial"/>
      <family val="2"/>
      <charset val="1"/>
    </font>
    <font>
      <b val="true"/>
      <sz val="8"/>
      <name val="Arial"/>
      <family val="2"/>
      <charset val="1"/>
    </font>
    <font>
      <b val="true"/>
      <u val="single"/>
      <sz val="13"/>
      <name val="Arial"/>
      <family val="2"/>
      <charset val="1"/>
    </font>
    <font>
      <b val="true"/>
      <sz val="16"/>
      <color rgb="FFFF0000"/>
      <name val="Arial"/>
      <family val="2"/>
      <charset val="1"/>
    </font>
    <font>
      <sz val="12"/>
      <name val="Arial"/>
      <family val="2"/>
      <charset val="1"/>
    </font>
    <font>
      <sz val="8"/>
      <name val="Arial"/>
      <family val="2"/>
      <charset val="1"/>
    </font>
    <font>
      <vertAlign val="subscript"/>
      <sz val="8"/>
      <name val="Arial"/>
      <family val="2"/>
      <charset val="1"/>
    </font>
    <font>
      <sz val="10"/>
      <name val="GreekC"/>
      <family val="0"/>
      <charset val="1"/>
    </font>
    <font>
      <b val="true"/>
      <sz val="11"/>
      <name val="Arial"/>
      <family val="2"/>
      <charset val="1"/>
    </font>
    <font>
      <b val="true"/>
      <sz val="8"/>
      <color rgb="FF000000"/>
      <name val="Tahoma"/>
      <family val="2"/>
      <charset val="1"/>
    </font>
    <font>
      <b val="true"/>
      <sz val="9"/>
      <color rgb="FF000000"/>
      <name val="Tahoma"/>
      <family val="2"/>
      <charset val="1"/>
    </font>
    <font>
      <sz val="8"/>
      <color rgb="FF000000"/>
      <name val="Tahoma"/>
      <family val="2"/>
      <charset val="1"/>
    </font>
    <font>
      <sz val="9"/>
      <color rgb="FF000000"/>
      <name val="Tahoma"/>
      <family val="2"/>
      <charset val="1"/>
    </font>
    <font>
      <sz val="10"/>
      <color rgb="FF000000"/>
      <name val="Calibri"/>
      <family val="2"/>
    </font>
    <font>
      <sz val="9.2"/>
      <color rgb="FF000000"/>
      <name val="Calibri"/>
      <family val="2"/>
    </font>
    <font>
      <sz val="10"/>
      <color rgb="FF000000"/>
      <name val="Arial"/>
      <family val="2"/>
      <charset val="1"/>
    </font>
    <font>
      <sz val="12"/>
      <color rgb="FF000000"/>
      <name val="Arial"/>
      <family val="2"/>
      <charset val="1"/>
    </font>
    <font>
      <b val="true"/>
      <sz val="10"/>
      <name val="Arial"/>
      <family val="2"/>
      <charset val="1"/>
    </font>
    <font>
      <sz val="14"/>
      <color rgb="FF595959"/>
      <name val="Calibri"/>
      <family val="2"/>
    </font>
    <font>
      <sz val="9"/>
      <color rgb="FF595959"/>
      <name val="Calibri"/>
      <family val="2"/>
    </font>
    <font>
      <sz val="10"/>
      <color rgb="FF800000"/>
      <name val="Arial"/>
      <family val="2"/>
      <charset val="1"/>
    </font>
    <font>
      <sz val="10"/>
      <color rgb="FF008000"/>
      <name val="Arial"/>
      <family val="2"/>
      <charset val="1"/>
    </font>
    <font>
      <sz val="10"/>
      <color rgb="FF339933"/>
      <name val="Arial"/>
      <family val="2"/>
      <charset val="1"/>
    </font>
  </fonts>
  <fills count="15">
    <fill>
      <patternFill patternType="none"/>
    </fill>
    <fill>
      <patternFill patternType="gray125"/>
    </fill>
    <fill>
      <patternFill patternType="solid">
        <fgColor rgb="FFFFFF00"/>
        <bgColor rgb="FFFFFF00"/>
      </patternFill>
    </fill>
    <fill>
      <patternFill patternType="solid">
        <fgColor rgb="FFFFFF99"/>
        <bgColor rgb="FFFFFFCC"/>
      </patternFill>
    </fill>
    <fill>
      <patternFill patternType="solid">
        <fgColor rgb="FF69FFFF"/>
        <bgColor rgb="FF66FFFF"/>
      </patternFill>
    </fill>
    <fill>
      <patternFill patternType="solid">
        <fgColor rgb="FFFFFFFF"/>
        <bgColor rgb="FFFFFFCC"/>
      </patternFill>
    </fill>
    <fill>
      <patternFill patternType="solid">
        <fgColor rgb="FFE3E3E3"/>
        <bgColor rgb="FFD9D9D9"/>
      </patternFill>
    </fill>
    <fill>
      <patternFill patternType="solid">
        <fgColor rgb="FF66FFFF"/>
        <bgColor rgb="FF69FFFF"/>
      </patternFill>
    </fill>
    <fill>
      <patternFill patternType="solid">
        <fgColor rgb="FF99FF99"/>
        <bgColor rgb="FFCCFFCC"/>
      </patternFill>
    </fill>
    <fill>
      <patternFill patternType="solid">
        <fgColor rgb="FFCCFFCC"/>
        <bgColor rgb="FFE3E3E3"/>
      </patternFill>
    </fill>
    <fill>
      <patternFill patternType="solid">
        <fgColor rgb="FF00FFFF"/>
        <bgColor rgb="FF66FFFF"/>
      </patternFill>
    </fill>
    <fill>
      <patternFill patternType="solid">
        <fgColor rgb="FF00B050"/>
        <bgColor rgb="FF339933"/>
      </patternFill>
    </fill>
    <fill>
      <patternFill patternType="solid">
        <fgColor rgb="FFFFC000"/>
        <bgColor rgb="FFF79646"/>
      </patternFill>
    </fill>
    <fill>
      <patternFill patternType="solid">
        <fgColor rgb="FF00B0F0"/>
        <bgColor rgb="FF4BACC6"/>
      </patternFill>
    </fill>
    <fill>
      <patternFill patternType="solid">
        <fgColor rgb="FFA6CAF0"/>
        <bgColor rgb="FFBFBFBF"/>
      </patternFill>
    </fill>
  </fills>
  <borders count="33">
    <border diagonalUp="false" diagonalDown="false">
      <left/>
      <right/>
      <top/>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thin"/>
      <right/>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top/>
      <bottom/>
      <diagonal/>
    </border>
    <border diagonalUp="false" diagonalDown="false">
      <left/>
      <right style="thin"/>
      <top/>
      <bottom/>
      <diagonal/>
    </border>
    <border diagonalUp="false" diagonalDown="false">
      <left/>
      <right/>
      <top/>
      <bottom style="thin"/>
      <diagonal/>
    </border>
    <border diagonalUp="false" diagonalDown="false">
      <left style="thin"/>
      <right/>
      <top/>
      <bottom style="thin"/>
      <diagonal/>
    </border>
    <border diagonalUp="false" diagonalDown="false">
      <left/>
      <right style="thin"/>
      <top/>
      <bottom style="thin"/>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thin"/>
      <right style="thin"/>
      <top style="thin"/>
      <bottom style="thin"/>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thin"/>
      <right/>
      <top style="thin"/>
      <bottom style="thin"/>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right style="thin"/>
      <top style="medium"/>
      <bottom/>
      <diagonal/>
    </border>
    <border diagonalUp="false" diagonalDown="false">
      <left style="medium"/>
      <right/>
      <top/>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false">
      <alignment horizontal="general" vertical="bottom" textRotation="0" wrapText="false" indent="0" shrinkToFit="false"/>
    </xf>
  </cellStyleXfs>
  <cellXfs count="168">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23" applyFont="false" applyBorder="false" applyAlignment="false" applyProtection="true">
      <alignment horizontal="general" vertical="bottom" textRotation="0" wrapText="false" indent="0" shrinkToFit="false"/>
      <protection locked="true" hidden="false"/>
    </xf>
    <xf numFmtId="164" fontId="6" fillId="0" borderId="0" xfId="22" applyFont="true" applyBorder="false" applyAlignment="true" applyProtection="false">
      <alignment horizontal="general" vertical="center" textRotation="0" wrapText="false" indent="0" shrinkToFit="false"/>
      <protection locked="true" hidden="false"/>
    </xf>
    <xf numFmtId="164" fontId="7" fillId="0" borderId="0" xfId="22" applyFont="true" applyBorder="false" applyAlignment="true" applyProtection="false">
      <alignment horizontal="general" vertical="center" textRotation="0" wrapText="false" indent="0" shrinkToFit="false"/>
      <protection locked="true" hidden="false"/>
    </xf>
    <xf numFmtId="164" fontId="5" fillId="2" borderId="1" xfId="23" applyFont="true" applyBorder="true" applyAlignment="false" applyProtection="true">
      <alignment horizontal="general" vertical="bottom" textRotation="0" wrapText="false" indent="0" shrinkToFit="false"/>
      <protection locked="true" hidden="false"/>
    </xf>
    <xf numFmtId="165" fontId="5" fillId="2" borderId="2" xfId="23" applyFont="true" applyBorder="true" applyAlignment="false" applyProtection="true">
      <alignment horizontal="general" vertical="bottom" textRotation="0" wrapText="false" indent="0" shrinkToFit="false"/>
      <protection locked="true" hidden="false"/>
    </xf>
    <xf numFmtId="164" fontId="5" fillId="0" borderId="2" xfId="23" applyFont="false" applyBorder="true" applyAlignment="false" applyProtection="true">
      <alignment horizontal="general" vertical="bottom" textRotation="0" wrapText="false" indent="0" shrinkToFit="false"/>
      <protection locked="true" hidden="false"/>
    </xf>
    <xf numFmtId="164" fontId="5" fillId="3" borderId="2" xfId="23" applyFont="true" applyBorder="true" applyAlignment="false" applyProtection="true">
      <alignment horizontal="general" vertical="bottom" textRotation="0" wrapText="false" indent="0" shrinkToFit="false"/>
      <protection locked="true" hidden="false"/>
    </xf>
    <xf numFmtId="164" fontId="5" fillId="2" borderId="2" xfId="23" applyFont="false" applyBorder="true" applyAlignment="false" applyProtection="true">
      <alignment horizontal="general" vertical="bottom" textRotation="0" wrapText="false" indent="0" shrinkToFit="false"/>
      <protection locked="true" hidden="false"/>
    </xf>
    <xf numFmtId="164" fontId="5" fillId="0" borderId="3" xfId="23" applyFont="false" applyBorder="true" applyAlignment="false" applyProtection="true">
      <alignment horizontal="general" vertical="bottom" textRotation="0" wrapText="false" indent="0" shrinkToFit="false"/>
      <protection locked="true" hidden="false"/>
    </xf>
    <xf numFmtId="164" fontId="5" fillId="2" borderId="4" xfId="23" applyFont="true" applyBorder="true" applyAlignment="false" applyProtection="true">
      <alignment horizontal="general" vertical="bottom" textRotation="0" wrapText="false" indent="0" shrinkToFit="false"/>
      <protection locked="true" hidden="false"/>
    </xf>
    <xf numFmtId="165" fontId="5" fillId="2" borderId="0" xfId="23" applyFont="true" applyBorder="true" applyAlignment="false" applyProtection="true">
      <alignment horizontal="general" vertical="bottom" textRotation="0" wrapText="false" indent="0" shrinkToFit="false"/>
      <protection locked="true" hidden="false"/>
    </xf>
    <xf numFmtId="164" fontId="5" fillId="0" borderId="0" xfId="23" applyFont="false" applyBorder="true" applyAlignment="false" applyProtection="true">
      <alignment horizontal="general" vertical="bottom" textRotation="0" wrapText="false" indent="0" shrinkToFit="false"/>
      <protection locked="true" hidden="false"/>
    </xf>
    <xf numFmtId="164" fontId="5" fillId="3" borderId="0" xfId="23" applyFont="true" applyBorder="true" applyAlignment="false" applyProtection="true">
      <alignment horizontal="general" vertical="bottom" textRotation="0" wrapText="false" indent="0" shrinkToFit="false"/>
      <protection locked="true" hidden="false"/>
    </xf>
    <xf numFmtId="164" fontId="5" fillId="2" borderId="0" xfId="23" applyFont="false" applyBorder="true" applyAlignment="false" applyProtection="true">
      <alignment horizontal="general" vertical="bottom" textRotation="0" wrapText="false" indent="0" shrinkToFit="false"/>
      <protection locked="true" hidden="false"/>
    </xf>
    <xf numFmtId="164" fontId="5" fillId="0" borderId="5" xfId="23" applyFont="false" applyBorder="true" applyAlignment="false" applyProtection="true">
      <alignment horizontal="general" vertical="bottom" textRotation="0" wrapText="false" indent="0" shrinkToFit="false"/>
      <protection locked="true" hidden="false"/>
    </xf>
    <xf numFmtId="164" fontId="5" fillId="0" borderId="4" xfId="23" applyFont="false" applyBorder="true" applyAlignment="false" applyProtection="true">
      <alignment horizontal="general" vertical="bottom" textRotation="0" wrapText="false" indent="0" shrinkToFit="false"/>
      <protection locked="true" hidden="false"/>
    </xf>
    <xf numFmtId="164" fontId="0" fillId="3" borderId="0" xfId="23" applyFont="true" applyBorder="true" applyAlignment="true" applyProtection="true">
      <alignment horizontal="general" vertical="bottom" textRotation="0" wrapText="true" indent="0" shrinkToFit="false"/>
      <protection locked="true" hidden="false"/>
    </xf>
    <xf numFmtId="164" fontId="5" fillId="4" borderId="5" xfId="23" applyFont="false" applyBorder="true" applyAlignment="true" applyProtection="true">
      <alignment horizontal="general" vertical="bottom" textRotation="0" wrapText="true" indent="0" shrinkToFit="false"/>
      <protection locked="true" hidden="false"/>
    </xf>
    <xf numFmtId="164" fontId="5" fillId="2" borderId="6" xfId="23" applyFont="true" applyBorder="true" applyAlignment="false" applyProtection="true">
      <alignment horizontal="general" vertical="bottom" textRotation="0" wrapText="false" indent="0" shrinkToFit="false"/>
      <protection locked="true" hidden="false"/>
    </xf>
    <xf numFmtId="164" fontId="5" fillId="2" borderId="7" xfId="23" applyFont="false" applyBorder="true" applyAlignment="false" applyProtection="true">
      <alignment horizontal="general" vertical="bottom" textRotation="0" wrapText="false" indent="0" shrinkToFit="false"/>
      <protection locked="true" hidden="false"/>
    </xf>
    <xf numFmtId="164" fontId="5" fillId="2" borderId="8" xfId="23" applyFont="true" applyBorder="true" applyAlignment="false" applyProtection="true">
      <alignment horizontal="general" vertical="bottom" textRotation="0" wrapText="false" indent="0" shrinkToFit="false"/>
      <protection locked="true" hidden="false"/>
    </xf>
    <xf numFmtId="164" fontId="5" fillId="2" borderId="8" xfId="23" applyFont="false" applyBorder="true" applyAlignment="false" applyProtection="true">
      <alignment horizontal="general" vertical="bottom" textRotation="0" wrapText="false" indent="0" shrinkToFit="false"/>
      <protection locked="true" hidden="false"/>
    </xf>
    <xf numFmtId="164" fontId="5" fillId="3" borderId="9" xfId="23" applyFont="true" applyBorder="true" applyAlignment="false" applyProtection="true">
      <alignment horizontal="general" vertical="bottom" textRotation="0" wrapText="false" indent="0" shrinkToFit="false"/>
      <protection locked="true" hidden="false"/>
    </xf>
    <xf numFmtId="164" fontId="5" fillId="2" borderId="10" xfId="23" applyFont="false" applyBorder="true" applyAlignment="false" applyProtection="true">
      <alignment horizontal="general" vertical="bottom" textRotation="0" wrapText="false" indent="0" shrinkToFit="false"/>
      <protection locked="true" hidden="false"/>
    </xf>
    <xf numFmtId="164" fontId="5" fillId="2" borderId="9" xfId="23" applyFont="true" applyBorder="true" applyAlignment="false" applyProtection="true">
      <alignment horizontal="general" vertical="bottom" textRotation="0" wrapText="false" indent="0" shrinkToFit="false"/>
      <protection locked="true" hidden="false"/>
    </xf>
    <xf numFmtId="164" fontId="5" fillId="2" borderId="11" xfId="23" applyFont="true" applyBorder="true" applyAlignment="false" applyProtection="true">
      <alignment horizontal="general" vertical="bottom" textRotation="0" wrapText="false" indent="0" shrinkToFit="false"/>
      <protection locked="true" hidden="false"/>
    </xf>
    <xf numFmtId="164" fontId="5" fillId="2" borderId="11" xfId="23" applyFont="false" applyBorder="true" applyAlignment="false" applyProtection="true">
      <alignment horizontal="general" vertical="bottom" textRotation="0" wrapText="false" indent="0" shrinkToFit="false"/>
      <protection locked="true" hidden="false"/>
    </xf>
    <xf numFmtId="166" fontId="5" fillId="2" borderId="10" xfId="23" applyFont="true" applyBorder="true" applyAlignment="false" applyProtection="true">
      <alignment horizontal="general" vertical="bottom" textRotation="0" wrapText="false" indent="0" shrinkToFit="false"/>
      <protection locked="true" hidden="false"/>
    </xf>
    <xf numFmtId="164" fontId="5" fillId="3" borderId="12" xfId="23" applyFont="true" applyBorder="true" applyAlignment="false" applyProtection="true">
      <alignment horizontal="general" vertical="bottom" textRotation="0" wrapText="false" indent="0" shrinkToFit="false"/>
      <protection locked="true" hidden="false"/>
    </xf>
    <xf numFmtId="164" fontId="5" fillId="2" borderId="13" xfId="23" applyFont="false" applyBorder="true" applyAlignment="false" applyProtection="true">
      <alignment horizontal="general" vertical="bottom" textRotation="0" wrapText="false" indent="0" shrinkToFit="false"/>
      <protection locked="true" hidden="false"/>
    </xf>
    <xf numFmtId="164" fontId="5" fillId="3" borderId="0" xfId="23" applyFont="false" applyBorder="false" applyAlignment="false" applyProtection="true">
      <alignment horizontal="general" vertical="bottom" textRotation="0" wrapText="false" indent="0" shrinkToFit="false"/>
      <protection locked="true" hidden="false"/>
    </xf>
    <xf numFmtId="166" fontId="5" fillId="2" borderId="13" xfId="23" applyFont="true" applyBorder="true" applyAlignment="false" applyProtection="true">
      <alignment horizontal="general" vertical="bottom" textRotation="0" wrapText="false" indent="0" shrinkToFit="false"/>
      <protection locked="true" hidden="false"/>
    </xf>
    <xf numFmtId="164" fontId="5" fillId="0" borderId="14" xfId="23" applyFont="false" applyBorder="true" applyAlignment="false" applyProtection="true">
      <alignment horizontal="general" vertical="bottom" textRotation="0" wrapText="false" indent="0" shrinkToFit="false"/>
      <protection locked="true" hidden="false"/>
    </xf>
    <xf numFmtId="164" fontId="5" fillId="0" borderId="15" xfId="23" applyFont="false" applyBorder="true" applyAlignment="false" applyProtection="true">
      <alignment horizontal="general" vertical="bottom" textRotation="0" wrapText="false" indent="0" shrinkToFit="false"/>
      <protection locked="true" hidden="false"/>
    </xf>
    <xf numFmtId="164" fontId="5" fillId="2" borderId="12" xfId="23" applyFont="true" applyBorder="true" applyAlignment="false" applyProtection="true">
      <alignment horizontal="general" vertical="bottom" textRotation="0" wrapText="false" indent="0" shrinkToFit="false"/>
      <protection locked="true" hidden="false"/>
    </xf>
    <xf numFmtId="164" fontId="5" fillId="0" borderId="15" xfId="23" applyFont="true" applyBorder="true" applyAlignment="false" applyProtection="true">
      <alignment horizontal="general" vertical="bottom" textRotation="0" wrapText="false" indent="0" shrinkToFit="false"/>
      <protection locked="true" hidden="false"/>
    </xf>
    <xf numFmtId="164" fontId="5" fillId="0" borderId="16" xfId="23" applyFont="false" applyBorder="true" applyAlignment="false" applyProtection="true">
      <alignment horizontal="general" vertical="bottom" textRotation="0" wrapText="false" indent="0" shrinkToFit="false"/>
      <protection locked="true" hidden="false"/>
    </xf>
    <xf numFmtId="164" fontId="5" fillId="0" borderId="0" xfId="23" applyFont="true" applyBorder="false" applyAlignment="false" applyProtection="true">
      <alignment horizontal="general" vertical="bottom" textRotation="0" wrapText="false" indent="0" shrinkToFit="false"/>
      <protection locked="true" hidden="false"/>
    </xf>
    <xf numFmtId="164" fontId="5" fillId="0" borderId="0" xfId="23" applyFont="true" applyBorder="true" applyAlignment="false" applyProtection="true">
      <alignment horizontal="general" vertical="bottom" textRotation="0" wrapText="false" indent="0" shrinkToFit="false"/>
      <protection locked="true" hidden="false"/>
    </xf>
    <xf numFmtId="164" fontId="5" fillId="5" borderId="0" xfId="23" applyFont="true" applyBorder="true" applyAlignment="false" applyProtection="true">
      <alignment horizontal="general" vertical="bottom" textRotation="0" wrapText="false" indent="0" shrinkToFit="false"/>
      <protection locked="true" hidden="false"/>
    </xf>
    <xf numFmtId="164" fontId="5" fillId="5" borderId="0" xfId="23" applyFont="false" applyBorder="true" applyAlignment="false" applyProtection="true">
      <alignment horizontal="general" vertical="bottom" textRotation="0" wrapText="false" indent="0" shrinkToFit="false"/>
      <protection locked="true" hidden="false"/>
    </xf>
    <xf numFmtId="165" fontId="8" fillId="0" borderId="0" xfId="23" applyFont="true" applyBorder="true" applyAlignment="false" applyProtection="true">
      <alignment horizontal="general" vertical="bottom" textRotation="0" wrapText="false" indent="0" shrinkToFit="false"/>
      <protection locked="true" hidden="false"/>
    </xf>
    <xf numFmtId="164" fontId="8" fillId="5" borderId="0" xfId="23" applyFont="true" applyBorder="true" applyAlignment="false" applyProtection="true">
      <alignment horizontal="general" vertical="bottom" textRotation="0" wrapText="false" indent="0" shrinkToFit="false"/>
      <protection locked="true" hidden="false"/>
    </xf>
    <xf numFmtId="164" fontId="5" fillId="0" borderId="17" xfId="22" applyFont="true" applyBorder="true" applyAlignment="true" applyProtection="false">
      <alignment horizontal="center" vertical="center" textRotation="0" wrapText="false" indent="0" shrinkToFit="false"/>
      <protection locked="true" hidden="false"/>
    </xf>
    <xf numFmtId="164" fontId="5" fillId="6" borderId="17" xfId="22" applyFont="true" applyBorder="true" applyAlignment="true" applyProtection="false">
      <alignment horizontal="left" vertical="center" textRotation="0" wrapText="false" indent="0" shrinkToFit="false"/>
      <protection locked="true" hidden="false"/>
    </xf>
    <xf numFmtId="164" fontId="9" fillId="6" borderId="17" xfId="22" applyFont="true" applyBorder="true" applyAlignment="true" applyProtection="false">
      <alignment horizontal="center" vertical="center" textRotation="0" wrapText="false" indent="0" shrinkToFit="false"/>
      <protection locked="true" hidden="false"/>
    </xf>
    <xf numFmtId="164" fontId="5" fillId="6" borderId="17" xfId="22" applyFont="true" applyBorder="true" applyAlignment="true" applyProtection="false">
      <alignment horizontal="center" vertical="center" textRotation="0" wrapText="false" indent="0" shrinkToFit="false"/>
      <protection locked="true" hidden="false"/>
    </xf>
    <xf numFmtId="164" fontId="10" fillId="7" borderId="17" xfId="22" applyFont="true" applyBorder="true" applyAlignment="true" applyProtection="false">
      <alignment horizontal="general" vertical="center" textRotation="0" wrapText="false" indent="0" shrinkToFit="false"/>
      <protection locked="true" hidden="false"/>
    </xf>
    <xf numFmtId="164" fontId="10" fillId="8" borderId="17" xfId="22" applyFont="true" applyBorder="true" applyAlignment="true" applyProtection="false">
      <alignment horizontal="center" vertical="center" textRotation="0" wrapText="true" indent="0" shrinkToFit="false"/>
      <protection locked="true" hidden="false"/>
    </xf>
    <xf numFmtId="164" fontId="5" fillId="9" borderId="17" xfId="22" applyFont="true" applyBorder="true" applyAlignment="true" applyProtection="false">
      <alignment horizontal="left" vertical="center" textRotation="0" wrapText="false" indent="0" shrinkToFit="false"/>
      <protection locked="true" hidden="false"/>
    </xf>
    <xf numFmtId="164" fontId="9" fillId="9" borderId="17" xfId="22" applyFont="true" applyBorder="true" applyAlignment="true" applyProtection="false">
      <alignment horizontal="center" vertical="center" textRotation="0" wrapText="false" indent="0" shrinkToFit="false"/>
      <protection locked="true" hidden="false"/>
    </xf>
    <xf numFmtId="164" fontId="5" fillId="9" borderId="17" xfId="22" applyFont="true" applyBorder="true" applyAlignment="true" applyProtection="false">
      <alignment horizontal="center" vertical="center" textRotation="0" wrapText="false" indent="0" shrinkToFit="false"/>
      <protection locked="true" hidden="false"/>
    </xf>
    <xf numFmtId="166" fontId="10" fillId="7" borderId="17" xfId="22" applyFont="true" applyBorder="true" applyAlignment="true" applyProtection="false">
      <alignment horizontal="general" vertical="center" textRotation="0" wrapText="false" indent="0" shrinkToFit="false"/>
      <protection locked="true" hidden="false"/>
    </xf>
    <xf numFmtId="167" fontId="10" fillId="6" borderId="17" xfId="22" applyFont="true" applyBorder="true" applyAlignment="true" applyProtection="false">
      <alignment horizontal="general" vertical="center" textRotation="0" wrapText="false" indent="0" shrinkToFit="false"/>
      <protection locked="true" hidden="false"/>
    </xf>
    <xf numFmtId="164" fontId="6" fillId="8" borderId="0" xfId="22" applyFont="true" applyBorder="false" applyAlignment="true" applyProtection="false">
      <alignment horizontal="general" vertical="center" textRotation="0" wrapText="false" indent="0" shrinkToFit="false"/>
      <protection locked="true" hidden="false"/>
    </xf>
    <xf numFmtId="164" fontId="10" fillId="8" borderId="17" xfId="22" applyFont="true" applyBorder="true" applyAlignment="true" applyProtection="false">
      <alignment horizontal="center" vertical="center" textRotation="0" wrapText="false" indent="0" shrinkToFit="false"/>
      <protection locked="true" hidden="false"/>
    </xf>
    <xf numFmtId="168" fontId="10" fillId="7" borderId="17" xfId="22" applyFont="true" applyBorder="true" applyAlignment="true" applyProtection="false">
      <alignment horizontal="general" vertical="center" textRotation="0" wrapText="false" indent="0" shrinkToFit="false"/>
      <protection locked="true" hidden="false"/>
    </xf>
    <xf numFmtId="168" fontId="10" fillId="7" borderId="17" xfId="22" applyFont="true" applyBorder="true" applyAlignment="true" applyProtection="false">
      <alignment horizontal="right" vertical="center" textRotation="0" wrapText="false" indent="0" shrinkToFit="false"/>
      <protection locked="true" hidden="false"/>
    </xf>
    <xf numFmtId="164" fontId="5" fillId="0" borderId="18" xfId="23" applyFont="false" applyBorder="true" applyAlignment="false" applyProtection="true">
      <alignment horizontal="general" vertical="bottom" textRotation="0" wrapText="false" indent="0" shrinkToFit="false"/>
      <protection locked="true" hidden="false"/>
    </xf>
    <xf numFmtId="164" fontId="5" fillId="2" borderId="19" xfId="23" applyFont="true" applyBorder="true" applyAlignment="true" applyProtection="true">
      <alignment horizontal="center" vertical="bottom" textRotation="0" wrapText="false" indent="0" shrinkToFit="false"/>
      <protection locked="true" hidden="false"/>
    </xf>
    <xf numFmtId="164" fontId="0" fillId="2" borderId="19" xfId="23" applyFont="true" applyBorder="true" applyAlignment="true" applyProtection="true">
      <alignment horizontal="center" vertical="bottom" textRotation="0" wrapText="false" indent="0" shrinkToFit="false"/>
      <protection locked="true" hidden="false"/>
    </xf>
    <xf numFmtId="164" fontId="5" fillId="2" borderId="20" xfId="23" applyFont="true" applyBorder="true" applyAlignment="true" applyProtection="true">
      <alignment horizontal="center" vertical="bottom" textRotation="0" wrapText="false" indent="0" shrinkToFit="false"/>
      <protection locked="true" hidden="false"/>
    </xf>
    <xf numFmtId="164" fontId="5" fillId="0" borderId="0" xfId="23" applyFont="false" applyBorder="true" applyAlignment="true" applyProtection="true">
      <alignment horizontal="left" vertical="bottom" textRotation="0" wrapText="false" indent="0" shrinkToFit="false"/>
      <protection locked="true" hidden="false"/>
    </xf>
    <xf numFmtId="164" fontId="5" fillId="2" borderId="21" xfId="23" applyFont="true" applyBorder="true" applyAlignment="false" applyProtection="true">
      <alignment horizontal="general" vertical="bottom" textRotation="0" wrapText="false" indent="0" shrinkToFit="false"/>
      <protection locked="true" hidden="false"/>
    </xf>
    <xf numFmtId="165" fontId="5" fillId="6" borderId="17" xfId="23" applyFont="false" applyBorder="true" applyAlignment="false" applyProtection="true">
      <alignment horizontal="general" vertical="bottom" textRotation="0" wrapText="false" indent="0" shrinkToFit="false"/>
      <protection locked="true" hidden="false"/>
    </xf>
    <xf numFmtId="167" fontId="5" fillId="6" borderId="17" xfId="23" applyFont="false" applyBorder="true" applyAlignment="false" applyProtection="true">
      <alignment horizontal="general" vertical="bottom" textRotation="0" wrapText="false" indent="0" shrinkToFit="false"/>
      <protection locked="true" hidden="false"/>
    </xf>
    <xf numFmtId="164" fontId="5" fillId="6" borderId="17" xfId="23" applyFont="true" applyBorder="true" applyAlignment="false" applyProtection="true">
      <alignment horizontal="general" vertical="bottom" textRotation="0" wrapText="false" indent="0" shrinkToFit="false"/>
      <protection locked="true" hidden="false"/>
    </xf>
    <xf numFmtId="166" fontId="5" fillId="6" borderId="17" xfId="23" applyFont="true" applyBorder="true" applyAlignment="false" applyProtection="true">
      <alignment horizontal="general" vertical="bottom" textRotation="0" wrapText="false" indent="0" shrinkToFit="false"/>
      <protection locked="true" hidden="false"/>
    </xf>
    <xf numFmtId="169" fontId="5" fillId="6" borderId="17" xfId="23" applyFont="true" applyBorder="true" applyAlignment="false" applyProtection="true">
      <alignment horizontal="general" vertical="bottom" textRotation="0" wrapText="false" indent="0" shrinkToFit="false"/>
      <protection locked="true" hidden="false"/>
    </xf>
    <xf numFmtId="167" fontId="5" fillId="6" borderId="22" xfId="23" applyFont="true" applyBorder="true" applyAlignment="false" applyProtection="true">
      <alignment horizontal="general" vertical="bottom" textRotation="0" wrapText="false" indent="0" shrinkToFit="false"/>
      <protection locked="true" hidden="false"/>
    </xf>
    <xf numFmtId="164" fontId="5" fillId="2" borderId="23" xfId="23" applyFont="true" applyBorder="true" applyAlignment="false" applyProtection="true">
      <alignment horizontal="general" vertical="bottom" textRotation="0" wrapText="false" indent="0" shrinkToFit="false"/>
      <protection locked="true" hidden="false"/>
    </xf>
    <xf numFmtId="165" fontId="5" fillId="6" borderId="24" xfId="23" applyFont="false" applyBorder="true" applyAlignment="false" applyProtection="true">
      <alignment horizontal="general" vertical="bottom" textRotation="0" wrapText="false" indent="0" shrinkToFit="false"/>
      <protection locked="true" hidden="false"/>
    </xf>
    <xf numFmtId="167" fontId="5" fillId="6" borderId="24" xfId="23" applyFont="false" applyBorder="true" applyAlignment="false" applyProtection="true">
      <alignment horizontal="general" vertical="bottom" textRotation="0" wrapText="false" indent="0" shrinkToFit="false"/>
      <protection locked="true" hidden="false"/>
    </xf>
    <xf numFmtId="166" fontId="5" fillId="6" borderId="24" xfId="23" applyFont="true" applyBorder="true" applyAlignment="false" applyProtection="true">
      <alignment horizontal="general" vertical="bottom" textRotation="0" wrapText="false" indent="0" shrinkToFit="false"/>
      <protection locked="true" hidden="false"/>
    </xf>
    <xf numFmtId="167" fontId="5" fillId="6" borderId="25" xfId="23" applyFont="true" applyBorder="true" applyAlignment="false" applyProtection="true">
      <alignment horizontal="general" vertical="bottom" textRotation="0" wrapText="false" indent="0" shrinkToFit="false"/>
      <protection locked="true" hidden="false"/>
    </xf>
    <xf numFmtId="164" fontId="5" fillId="2" borderId="26" xfId="23" applyFont="true" applyBorder="true" applyAlignment="false" applyProtection="true">
      <alignment horizontal="general" vertical="bottom" textRotation="0" wrapText="false" indent="0" shrinkToFit="false"/>
      <protection locked="true" hidden="false"/>
    </xf>
    <xf numFmtId="169" fontId="5" fillId="6" borderId="27" xfId="23" applyFont="true" applyBorder="true" applyAlignment="false" applyProtection="true">
      <alignment horizontal="general" vertical="bottom" textRotation="0" wrapText="false" indent="0" shrinkToFit="false"/>
      <protection locked="true" hidden="false"/>
    </xf>
    <xf numFmtId="164" fontId="5" fillId="2" borderId="28" xfId="23" applyFont="true" applyBorder="true" applyAlignment="true" applyProtection="true">
      <alignment horizontal="general" vertical="bottom" textRotation="0" wrapText="true" indent="0" shrinkToFit="false"/>
      <protection locked="true" hidden="false"/>
    </xf>
    <xf numFmtId="167" fontId="5" fillId="6" borderId="29" xfId="23" applyFont="true" applyBorder="true" applyAlignment="false" applyProtection="true">
      <alignment horizontal="general" vertical="bottom" textRotation="0" wrapText="false" indent="0" shrinkToFit="false"/>
      <protection locked="true" hidden="false"/>
    </xf>
    <xf numFmtId="164" fontId="5" fillId="0" borderId="26" xfId="23" applyFont="false" applyBorder="true" applyAlignment="false" applyProtection="true">
      <alignment horizontal="general" vertical="bottom" textRotation="0" wrapText="false" indent="0" shrinkToFit="false"/>
      <protection locked="true" hidden="false"/>
    </xf>
    <xf numFmtId="164" fontId="5" fillId="0" borderId="30" xfId="23" applyFont="false" applyBorder="true" applyAlignment="false" applyProtection="true">
      <alignment horizontal="general" vertical="bottom" textRotation="0" wrapText="false" indent="0" shrinkToFit="false"/>
      <protection locked="true" hidden="false"/>
    </xf>
    <xf numFmtId="164" fontId="13" fillId="0" borderId="30" xfId="23" applyFont="true" applyBorder="true" applyAlignment="false" applyProtection="true">
      <alignment horizontal="general" vertical="bottom" textRotation="0" wrapText="false" indent="0" shrinkToFit="false"/>
      <protection locked="true" hidden="false"/>
    </xf>
    <xf numFmtId="164" fontId="5" fillId="0" borderId="27" xfId="23" applyFont="false" applyBorder="true" applyAlignment="false" applyProtection="true">
      <alignment horizontal="general" vertical="bottom" textRotation="0" wrapText="false" indent="0" shrinkToFit="false"/>
      <protection locked="true" hidden="false"/>
    </xf>
    <xf numFmtId="164" fontId="10" fillId="0" borderId="1" xfId="23" applyFont="true" applyBorder="true" applyAlignment="false" applyProtection="true">
      <alignment horizontal="general" vertical="bottom" textRotation="0" wrapText="false" indent="0" shrinkToFit="false"/>
      <protection locked="true" hidden="false"/>
    </xf>
    <xf numFmtId="164" fontId="10" fillId="0" borderId="2" xfId="23" applyFont="true" applyBorder="true" applyAlignment="false" applyProtection="true">
      <alignment horizontal="general" vertical="bottom" textRotation="0" wrapText="false" indent="0" shrinkToFit="false"/>
      <protection locked="true" hidden="false"/>
    </xf>
    <xf numFmtId="164" fontId="10" fillId="0" borderId="4" xfId="23" applyFont="true" applyBorder="true" applyAlignment="false" applyProtection="true">
      <alignment horizontal="general" vertical="bottom" textRotation="0" wrapText="false" indent="0" shrinkToFit="false"/>
      <protection locked="true" hidden="false"/>
    </xf>
    <xf numFmtId="164" fontId="10" fillId="0" borderId="0" xfId="23" applyFont="true" applyBorder="true" applyAlignment="false" applyProtection="true">
      <alignment horizontal="general" vertical="bottom" textRotation="0" wrapText="false" indent="0" shrinkToFit="false"/>
      <protection locked="true" hidden="false"/>
    </xf>
    <xf numFmtId="165" fontId="5" fillId="0" borderId="5" xfId="23" applyFont="false" applyBorder="true" applyAlignment="false" applyProtection="true">
      <alignment horizontal="general" vertical="bottom" textRotation="0" wrapText="false" indent="0" shrinkToFit="false"/>
      <protection locked="true" hidden="false"/>
    </xf>
    <xf numFmtId="166" fontId="5" fillId="0" borderId="0" xfId="23" applyFont="false" applyBorder="true" applyAlignment="false" applyProtection="true">
      <alignment horizontal="general" vertical="bottom" textRotation="0" wrapText="false" indent="0" shrinkToFit="false"/>
      <protection locked="true" hidden="false"/>
    </xf>
    <xf numFmtId="166" fontId="5" fillId="0" borderId="0" xfId="23" applyFont="false" applyBorder="false" applyAlignment="false" applyProtection="true">
      <alignment horizontal="general" vertical="bottom" textRotation="0" wrapText="false" indent="0" shrinkToFit="false"/>
      <protection locked="true" hidden="false"/>
    </xf>
    <xf numFmtId="166" fontId="5" fillId="0" borderId="5" xfId="23" applyFont="false" applyBorder="true" applyAlignment="fals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20" fillId="10" borderId="0" xfId="0" applyFont="true" applyBorder="false" applyAlignment="true" applyProtection="false">
      <alignment horizontal="right" vertical="top" textRotation="0" wrapText="tru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center" vertical="top" textRotation="0" wrapText="true" indent="0" shrinkToFit="false"/>
      <protection locked="true" hidden="false"/>
    </xf>
    <xf numFmtId="164" fontId="5" fillId="2" borderId="0" xfId="23" applyFont="true" applyBorder="true" applyAlignment="true" applyProtection="true">
      <alignment horizontal="center" vertical="bottom" textRotation="0" wrapText="false" indent="0" shrinkToFit="false"/>
      <protection locked="true" hidden="false"/>
    </xf>
    <xf numFmtId="166" fontId="5" fillId="2" borderId="0" xfId="0" applyFont="true" applyBorder="false" applyAlignment="true" applyProtection="false">
      <alignment horizontal="general" vertical="center" textRotation="0" wrapText="true" indent="0" shrinkToFit="false"/>
      <protection locked="true" hidden="false"/>
    </xf>
    <xf numFmtId="166"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22" fillId="11" borderId="0" xfId="0" applyFont="true" applyBorder="true" applyAlignment="true" applyProtection="false">
      <alignment horizontal="center" vertical="bottom" textRotation="0" wrapText="false" indent="0" shrinkToFit="false"/>
      <protection locked="true" hidden="false"/>
    </xf>
    <xf numFmtId="164" fontId="22" fillId="11" borderId="0" xfId="0" applyFont="true" applyBorder="false" applyAlignment="true" applyProtection="false">
      <alignment horizontal="center" vertical="bottom" textRotation="0" wrapText="false" indent="0" shrinkToFit="false"/>
      <protection locked="true" hidden="false"/>
    </xf>
    <xf numFmtId="164" fontId="5" fillId="12" borderId="0" xfId="0" applyFont="tru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top"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5" fontId="0" fillId="0" borderId="6" xfId="0" applyFont="false" applyBorder="true" applyAlignment="false" applyProtection="false">
      <alignment horizontal="general" vertical="bottom" textRotation="0" wrapText="false" indent="0" shrinkToFit="false"/>
      <protection locked="true" hidden="false"/>
    </xf>
    <xf numFmtId="165" fontId="0" fillId="0" borderId="8"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5" fontId="0" fillId="0" borderId="9" xfId="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5" fontId="0" fillId="0" borderId="10" xfId="0" applyFont="false" applyBorder="true" applyAlignment="false" applyProtection="false">
      <alignment horizontal="general" vertical="bottom" textRotation="0" wrapText="false" indent="0" shrinkToFit="false"/>
      <protection locked="true" hidden="false"/>
    </xf>
    <xf numFmtId="165" fontId="0" fillId="0" borderId="12" xfId="0" applyFont="false" applyBorder="true" applyAlignment="false" applyProtection="false">
      <alignment horizontal="general" vertical="bottom" textRotation="0" wrapText="false" indent="0" shrinkToFit="false"/>
      <protection locked="true" hidden="false"/>
    </xf>
    <xf numFmtId="165" fontId="0" fillId="0" borderId="11"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2" borderId="26" xfId="0" applyFont="true" applyBorder="true" applyAlignment="false" applyProtection="false">
      <alignment horizontal="general" vertical="bottom" textRotation="0" wrapText="false" indent="0" shrinkToFit="false"/>
      <protection locked="true" hidden="false"/>
    </xf>
    <xf numFmtId="164" fontId="0" fillId="2" borderId="30" xfId="0" applyFont="false" applyBorder="true" applyAlignment="false" applyProtection="false">
      <alignment horizontal="general" vertical="bottom" textRotation="0" wrapText="false" indent="0" shrinkToFit="false"/>
      <protection locked="true" hidden="false"/>
    </xf>
    <xf numFmtId="164" fontId="0" fillId="2" borderId="27" xfId="0" applyFont="false" applyBorder="true" applyAlignment="false" applyProtection="false">
      <alignment horizontal="general" vertical="bottom" textRotation="0" wrapText="false" indent="0" shrinkToFit="false"/>
      <protection locked="true" hidden="false"/>
    </xf>
    <xf numFmtId="168" fontId="0" fillId="0" borderId="0" xfId="0" applyFont="false" applyBorder="false" applyAlignment="true" applyProtection="false">
      <alignment horizontal="center"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5" fontId="0" fillId="0" borderId="3" xfId="0" applyFont="false" applyBorder="true" applyAlignment="false" applyProtection="false">
      <alignment horizontal="general" vertical="bottom" textRotation="0" wrapText="false" indent="0" shrinkToFit="false"/>
      <protection locked="true" hidden="false"/>
    </xf>
    <xf numFmtId="165" fontId="0" fillId="0" borderId="4" xfId="0" applyFont="false" applyBorder="true" applyAlignment="false" applyProtection="false">
      <alignment horizontal="general" vertical="bottom" textRotation="0" wrapText="false" indent="0" shrinkToFit="false"/>
      <protection locked="true" hidden="false"/>
    </xf>
    <xf numFmtId="165" fontId="0" fillId="0" borderId="5"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5" fontId="0" fillId="0" borderId="2" xfId="0" applyFont="false" applyBorder="true" applyAlignment="false" applyProtection="false">
      <alignment horizontal="general" vertical="bottom" textRotation="0" wrapText="false" indent="0" shrinkToFit="false"/>
      <protection locked="true" hidden="false"/>
    </xf>
    <xf numFmtId="165" fontId="0" fillId="0" borderId="31" xfId="0" applyFont="false" applyBorder="true" applyAlignment="false" applyProtection="false">
      <alignment horizontal="general" vertical="bottom" textRotation="0" wrapText="false" indent="0" shrinkToFit="false"/>
      <protection locked="true" hidden="false"/>
    </xf>
    <xf numFmtId="165" fontId="0" fillId="0" borderId="14" xfId="0" applyFont="false" applyBorder="true" applyAlignment="false" applyProtection="false">
      <alignment horizontal="general" vertical="bottom" textRotation="0" wrapText="false" indent="0" shrinkToFit="false"/>
      <protection locked="true" hidden="false"/>
    </xf>
    <xf numFmtId="165" fontId="0" fillId="0" borderId="15" xfId="0" applyFont="false" applyBorder="true" applyAlignment="false" applyProtection="false">
      <alignment horizontal="general" vertical="bottom" textRotation="0" wrapText="false" indent="0" shrinkToFit="false"/>
      <protection locked="true" hidden="false"/>
    </xf>
    <xf numFmtId="165" fontId="0" fillId="0" borderId="32"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0" fillId="13" borderId="1" xfId="0" applyFont="false" applyBorder="true" applyAlignment="false" applyProtection="false">
      <alignment horizontal="general" vertical="bottom" textRotation="0" wrapText="false" indent="0" shrinkToFit="false"/>
      <protection locked="true" hidden="false"/>
    </xf>
    <xf numFmtId="164" fontId="0" fillId="13" borderId="2" xfId="0" applyFont="false" applyBorder="true" applyAlignment="false" applyProtection="false">
      <alignment horizontal="general" vertical="bottom" textRotation="0" wrapText="false" indent="0" shrinkToFit="false"/>
      <protection locked="true" hidden="false"/>
    </xf>
    <xf numFmtId="164" fontId="0" fillId="13" borderId="3" xfId="0" applyFont="false" applyBorder="true" applyAlignment="false" applyProtection="false">
      <alignment horizontal="general" vertical="bottom" textRotation="0" wrapText="false" indent="0" shrinkToFit="false"/>
      <protection locked="true" hidden="false"/>
    </xf>
    <xf numFmtId="164" fontId="0" fillId="13" borderId="4" xfId="0" applyFont="true" applyBorder="true" applyAlignment="false" applyProtection="false">
      <alignment horizontal="general" vertical="bottom" textRotation="0" wrapText="false" indent="0" shrinkToFit="false"/>
      <protection locked="true" hidden="false"/>
    </xf>
    <xf numFmtId="164" fontId="0" fillId="13" borderId="0" xfId="0" applyFont="false" applyBorder="true" applyAlignment="false" applyProtection="false">
      <alignment horizontal="general" vertical="bottom" textRotation="0" wrapText="false" indent="0" shrinkToFit="false"/>
      <protection locked="true" hidden="false"/>
    </xf>
    <xf numFmtId="164" fontId="0" fillId="13" borderId="5" xfId="0" applyFont="true" applyBorder="true" applyAlignment="false" applyProtection="false">
      <alignment horizontal="general" vertical="bottom" textRotation="0" wrapText="false" indent="0" shrinkToFit="false"/>
      <protection locked="true" hidden="false"/>
    </xf>
    <xf numFmtId="164" fontId="0" fillId="13" borderId="14" xfId="0" applyFont="false" applyBorder="true" applyAlignment="false" applyProtection="false">
      <alignment horizontal="general" vertical="bottom" textRotation="0" wrapText="false" indent="0" shrinkToFit="false"/>
      <protection locked="true" hidden="false"/>
    </xf>
    <xf numFmtId="164" fontId="0" fillId="13" borderId="15" xfId="0" applyFont="false" applyBorder="true" applyAlignment="false" applyProtection="false">
      <alignment horizontal="general" vertical="bottom" textRotation="0" wrapText="false" indent="0" shrinkToFit="false"/>
      <protection locked="true" hidden="false"/>
    </xf>
    <xf numFmtId="164" fontId="0" fillId="13" borderId="16" xfId="0" applyFont="fals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0" fillId="2" borderId="11" xfId="0" applyFont="false" applyBorder="true" applyAlignment="false" applyProtection="false">
      <alignment horizontal="general" vertical="bottom" textRotation="0" wrapText="false" indent="0" shrinkToFit="false"/>
      <protection locked="true" hidden="false"/>
    </xf>
    <xf numFmtId="164" fontId="5" fillId="2" borderId="11" xfId="0" applyFont="true" applyBorder="tru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9" fontId="0" fillId="0" borderId="0" xfId="0" applyFont="true" applyBorder="false" applyAlignment="false" applyProtection="false">
      <alignment horizontal="general" vertical="bottom" textRotation="0" wrapText="false" indent="0" shrinkToFit="false"/>
      <protection locked="true" hidden="false"/>
    </xf>
    <xf numFmtId="170" fontId="0" fillId="0" borderId="0" xfId="0" applyFont="false" applyBorder="false" applyAlignment="false" applyProtection="false">
      <alignment horizontal="general" vertical="bottom" textRotation="0" wrapText="false" indent="0" shrinkToFit="false"/>
      <protection locked="true" hidden="false"/>
    </xf>
    <xf numFmtId="164" fontId="25" fillId="2" borderId="0" xfId="0" applyFont="true" applyBorder="false" applyAlignment="false" applyProtection="false">
      <alignment horizontal="general" vertical="bottom" textRotation="0" wrapText="false" indent="0" shrinkToFit="false"/>
      <protection locked="true" hidden="false"/>
    </xf>
    <xf numFmtId="164" fontId="5" fillId="1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true" applyProtection="true">
      <alignment horizontal="general" vertical="bottom" textRotation="0" wrapText="true" indent="0" shrinkToFit="false"/>
      <protection locked="false" hidden="false"/>
    </xf>
    <xf numFmtId="164" fontId="5" fillId="14" borderId="0" xfId="0" applyFont="true" applyBorder="false" applyAlignment="false" applyProtection="false">
      <alignment horizontal="general"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xfId="21"/>
    <cellStyle name="Normal 4" xfId="22"/>
    <cellStyle name="Normal_p2005" xfId="23"/>
  </cellStyles>
  <colors>
    <indexedColors>
      <rgbColor rgb="FF000000"/>
      <rgbColor rgb="FFFFFFFF"/>
      <rgbColor rgb="FFFF0000"/>
      <rgbColor rgb="FF00FF00"/>
      <rgbColor rgb="FF0000FF"/>
      <rgbColor rgb="FFFFFF00"/>
      <rgbColor rgb="FFFF00FF"/>
      <rgbColor rgb="FF00FFFF"/>
      <rgbColor rgb="FF800000"/>
      <rgbColor rgb="FF008000"/>
      <rgbColor rgb="FF000080"/>
      <rgbColor rgb="FF5F7530"/>
      <rgbColor rgb="FF800080"/>
      <rgbColor rgb="FF00B050"/>
      <rgbColor rgb="FFBFBFBF"/>
      <rgbColor rgb="FF878787"/>
      <rgbColor rgb="FF69FFFF"/>
      <rgbColor rgb="FF993366"/>
      <rgbColor rgb="FFFFFFCC"/>
      <rgbColor rgb="FFE3E3E3"/>
      <rgbColor rgb="FF660066"/>
      <rgbColor rgb="FFFF8080"/>
      <rgbColor rgb="FF0066CC"/>
      <rgbColor rgb="FFD9D9D9"/>
      <rgbColor rgb="FF000080"/>
      <rgbColor rgb="FFFF00FF"/>
      <rgbColor rgb="FFFFFF00"/>
      <rgbColor rgb="FF66FFFF"/>
      <rgbColor rgb="FF800080"/>
      <rgbColor rgb="FF800000"/>
      <rgbColor rgb="FF008080"/>
      <rgbColor rgb="FF0000FF"/>
      <rgbColor rgb="FF00B0F0"/>
      <rgbColor rgb="FF99FF99"/>
      <rgbColor rgb="FFCCFFCC"/>
      <rgbColor rgb="FFFFFF99"/>
      <rgbColor rgb="FFA6CAF0"/>
      <rgbColor rgb="FFFF99CC"/>
      <rgbColor rgb="FFCC99FF"/>
      <rgbColor rgb="FFFFCC99"/>
      <rgbColor rgb="FF4A7EBB"/>
      <rgbColor rgb="FF4BACC6"/>
      <rgbColor rgb="FF9BBB59"/>
      <rgbColor rgb="FFFFC000"/>
      <rgbColor rgb="FFF79646"/>
      <rgbColor rgb="FFFF6600"/>
      <rgbColor rgb="FF595959"/>
      <rgbColor rgb="FF4F81BD"/>
      <rgbColor rgb="FF003366"/>
      <rgbColor rgb="FF339933"/>
      <rgbColor rgb="FF003300"/>
      <rgbColor rgb="FF333300"/>
      <rgbColor rgb="FF772C2A"/>
      <rgbColor rgb="FF993366"/>
      <rgbColor rgb="FF2C4D75"/>
      <rgbColor rgb="FF4D3B6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ineChart>
        <c:grouping val="standard"/>
        <c:varyColors val="0"/>
        <c:ser>
          <c:idx val="0"/>
          <c:order val="0"/>
          <c:spPr>
            <a:solidFill>
              <a:srgbClr val="4a7ebb"/>
            </a:solidFill>
            <a:ln w="28440">
              <a:solidFill>
                <a:srgbClr val="4a7ebb"/>
              </a:solidFill>
              <a:round/>
            </a:ln>
          </c:spPr>
          <c:marker>
            <c:symbol val="none"/>
          </c:marker>
          <c:dLbls>
            <c:txPr>
              <a:bodyPr/>
              <a:lstStyle/>
              <a:p>
                <a:pPr>
                  <a:defRPr b="0" sz="1000" spc="-1" strike="noStrike">
                    <a:solidFill>
                      <a:srgbClr val="000000"/>
                    </a:solidFill>
                    <a:latin typeface="Calibri"/>
                    <a:ea typeface="Calibri"/>
                  </a:defRPr>
                </a:pPr>
              </a:p>
            </c:txPr>
            <c:dLblPos val="r"/>
            <c:showLegendKey val="0"/>
            <c:showVal val="0"/>
            <c:showCatName val="0"/>
            <c:showSerName val="0"/>
            <c:showPercent val="0"/>
            <c:separator>; </c:separator>
            <c:showLeaderLines val="0"/>
          </c:dLbls>
          <c:val>
            <c:numRef>
              <c:f>ConectadasRed!$F$170:$F$189</c:f>
              <c:numCache>
                <c:formatCode>General</c:formatCode>
                <c:ptCount val="20"/>
                <c:pt idx="0">
                  <c:v>0</c:v>
                </c:pt>
              </c:numCache>
            </c:numRef>
          </c:val>
          <c:smooth val="0"/>
        </c:ser>
        <c:hiLowLines>
          <c:spPr>
            <a:ln>
              <a:noFill/>
            </a:ln>
          </c:spPr>
        </c:hiLowLines>
        <c:marker val="0"/>
        <c:axId val="51483213"/>
        <c:axId val="66483904"/>
      </c:lineChart>
      <c:catAx>
        <c:axId val="51483213"/>
        <c:scaling>
          <c:orientation val="minMax"/>
        </c:scaling>
        <c:delete val="0"/>
        <c:axPos val="b"/>
        <c:numFmt formatCode="General" sourceLinked="1"/>
        <c:majorTickMark val="out"/>
        <c:minorTickMark val="none"/>
        <c:tickLblPos val="nextTo"/>
        <c:spPr>
          <a:ln w="9360">
            <a:solidFill>
              <a:srgbClr val="878787"/>
            </a:solidFill>
            <a:round/>
          </a:ln>
        </c:spPr>
        <c:txPr>
          <a:bodyPr/>
          <a:lstStyle/>
          <a:p>
            <a:pPr>
              <a:defRPr b="0" sz="1000" spc="-1" strike="noStrike">
                <a:solidFill>
                  <a:srgbClr val="000000"/>
                </a:solidFill>
                <a:latin typeface="Calibri"/>
                <a:ea typeface="Calibri"/>
              </a:defRPr>
            </a:pPr>
          </a:p>
        </c:txPr>
        <c:crossAx val="66483904"/>
        <c:crosses val="autoZero"/>
        <c:auto val="1"/>
        <c:lblAlgn val="ctr"/>
        <c:lblOffset val="100"/>
        <c:noMultiLvlLbl val="0"/>
      </c:catAx>
      <c:valAx>
        <c:axId val="66483904"/>
        <c:scaling>
          <c:orientation val="minMax"/>
        </c:scaling>
        <c:delete val="0"/>
        <c:axPos val="l"/>
        <c:majorGridlines>
          <c:spPr>
            <a:ln w="9360">
              <a:solidFill>
                <a:srgbClr val="878787"/>
              </a:solidFill>
              <a:round/>
            </a:ln>
          </c:spPr>
        </c:majorGridlines>
        <c:numFmt formatCode="0.00"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ea typeface="Calibri"/>
              </a:defRPr>
            </a:pPr>
          </a:p>
        </c:txPr>
        <c:crossAx val="51483213"/>
        <c:crosses val="autoZero"/>
        <c:crossBetween val="between"/>
      </c:valAx>
      <c:spPr>
        <a:solidFill>
          <a:srgbClr val="ffffff"/>
        </a:solidFill>
        <a:ln>
          <a:noFill/>
        </a:ln>
      </c:spPr>
    </c:plotArea>
    <c:legend>
      <c:legendPos val="r"/>
      <c:overlay val="0"/>
      <c:spPr>
        <a:noFill/>
        <a:ln>
          <a:noFill/>
        </a:ln>
      </c:spPr>
      <c:txPr>
        <a:bodyPr/>
        <a:lstStyle/>
        <a:p>
          <a:pPr>
            <a:defRPr b="0" sz="920" spc="-1" strike="noStrike">
              <a:solidFill>
                <a:srgbClr val="000000"/>
              </a:solidFill>
              <a:latin typeface="Calibri"/>
              <a:ea typeface="Calibri"/>
            </a:defRPr>
          </a:pPr>
        </a:p>
      </c:txPr>
    </c:legend>
    <c:plotVisOnly val="1"/>
    <c:dispBlanksAs val="zero"/>
  </c:chart>
  <c:spPr>
    <a:solidFill>
      <a:srgbClr val="ffffff"/>
    </a:solidFill>
    <a:ln w="9360">
      <a:solidFill>
        <a:srgbClr val="d9d9d9"/>
      </a:solidFill>
      <a:round/>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400" spc="-1" strike="noStrike">
                <a:solidFill>
                  <a:srgbClr val="595959"/>
                </a:solidFill>
                <a:latin typeface="Calibri"/>
              </a:defRPr>
            </a:pPr>
            <a:r>
              <a:rPr b="0" sz="1400" spc="-1" strike="noStrike">
                <a:solidFill>
                  <a:srgbClr val="595959"/>
                </a:solidFill>
                <a:latin typeface="Calibri"/>
              </a:rPr>
              <a:t>Chart Title</a:t>
            </a:r>
          </a:p>
        </c:rich>
      </c:tx>
      <c:overlay val="0"/>
      <c:spPr>
        <a:noFill/>
        <a:ln>
          <a:noFill/>
        </a:ln>
      </c:spPr>
    </c:title>
    <c:autoTitleDeleted val="0"/>
    <c:plotArea>
      <c:layout>
        <c:manualLayout>
          <c:layoutTarget val="inner"/>
          <c:xMode val="edge"/>
          <c:yMode val="edge"/>
          <c:x val="0.0553113117870722"/>
          <c:y val="0.357537328697075"/>
          <c:w val="0.900011882129278"/>
          <c:h val="0.484966250767028"/>
        </c:manualLayout>
      </c:layout>
      <c:scatterChart>
        <c:scatterStyle val="lineMarker"/>
        <c:varyColors val="0"/>
        <c:ser>
          <c:idx val="0"/>
          <c:order val="0"/>
          <c:spPr>
            <a:solidFill>
              <a:srgbClr val="4f81bd"/>
            </a:solidFill>
            <a:ln w="19080">
              <a:solidFill>
                <a:srgbClr val="4f81bd"/>
              </a:solidFill>
              <a:round/>
            </a:ln>
          </c:spPr>
          <c:marker>
            <c:symbol val="circle"/>
            <c:size val="5"/>
            <c:spPr>
              <a:solidFill>
                <a:srgbClr val="4f81bd"/>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AgriPV!$W$95:$W$97</c:f>
              <c:numCache>
                <c:formatCode>General</c:formatCode>
                <c:ptCount val="3"/>
                <c:pt idx="0">
                  <c:v>7.31614546350942</c:v>
                </c:pt>
                <c:pt idx="1">
                  <c:v>7.31614546350942</c:v>
                </c:pt>
                <c:pt idx="2">
                  <c:v>6.68385453649058</c:v>
                </c:pt>
              </c:numCache>
            </c:numRef>
          </c:xVal>
          <c:yVal>
            <c:numRef>
              <c:f>AgriPV!$X$95:$X$97</c:f>
              <c:numCache>
                <c:formatCode>General</c:formatCode>
                <c:ptCount val="3"/>
                <c:pt idx="0">
                  <c:v>6.97485494300276</c:v>
                </c:pt>
                <c:pt idx="1">
                  <c:v>6.97485494300276</c:v>
                </c:pt>
                <c:pt idx="2">
                  <c:v>3.02514505699724</c:v>
                </c:pt>
              </c:numCache>
            </c:numRef>
          </c:yVal>
          <c:smooth val="0"/>
        </c:ser>
        <c:ser>
          <c:idx val="1"/>
          <c:order val="1"/>
          <c:spPr>
            <a:solidFill>
              <a:srgbClr val="4f81bd"/>
            </a:solidFill>
            <a:ln w="19080">
              <a:solidFill>
                <a:srgbClr val="4f81bd"/>
              </a:solidFill>
              <a:round/>
            </a:ln>
          </c:spPr>
          <c:marker>
            <c:symbol val="circle"/>
            <c:size val="5"/>
            <c:spPr>
              <a:solidFill>
                <a:srgbClr val="4f81bd"/>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AgriPV!$W$98:$W$100</c:f>
              <c:numCache>
                <c:formatCode>General</c:formatCode>
                <c:ptCount val="3"/>
                <c:pt idx="0">
                  <c:v>21.3161454635094</c:v>
                </c:pt>
                <c:pt idx="1">
                  <c:v>21.3161454635094</c:v>
                </c:pt>
                <c:pt idx="2">
                  <c:v>20.6838545364906</c:v>
                </c:pt>
              </c:numCache>
            </c:numRef>
          </c:xVal>
          <c:yVal>
            <c:numRef>
              <c:f>AgriPV!$X$98:$X$100</c:f>
              <c:numCache>
                <c:formatCode>General</c:formatCode>
                <c:ptCount val="3"/>
                <c:pt idx="0">
                  <c:v>6.97485494300276</c:v>
                </c:pt>
                <c:pt idx="1">
                  <c:v>6.97485494300276</c:v>
                </c:pt>
                <c:pt idx="2">
                  <c:v>3.02514505699724</c:v>
                </c:pt>
              </c:numCache>
            </c:numRef>
          </c:yVal>
          <c:smooth val="0"/>
        </c:ser>
        <c:ser>
          <c:idx val="2"/>
          <c:order val="2"/>
          <c:spPr>
            <a:solidFill>
              <a:srgbClr val="9bbb59"/>
            </a:solidFill>
            <a:ln w="19080">
              <a:solidFill>
                <a:srgbClr val="9bbb59"/>
              </a:solidFill>
              <a:round/>
            </a:ln>
          </c:spPr>
          <c:marker>
            <c:symbol val="circle"/>
            <c:size val="5"/>
            <c:spPr>
              <a:solidFill>
                <a:srgbClr val="9bbb59"/>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AgriPV!$W$102:$W$103</c:f>
              <c:numCache>
                <c:formatCode>General</c:formatCode>
                <c:ptCount val="2"/>
                <c:pt idx="0">
                  <c:v>7</c:v>
                </c:pt>
                <c:pt idx="1">
                  <c:v>7</c:v>
                </c:pt>
              </c:numCache>
            </c:numRef>
          </c:xVal>
          <c:yVal>
            <c:numRef>
              <c:f>AgriPV!$X$102:$X$103</c:f>
              <c:numCache>
                <c:formatCode>General</c:formatCode>
                <c:ptCount val="2"/>
                <c:pt idx="0">
                  <c:v>5</c:v>
                </c:pt>
                <c:pt idx="1">
                  <c:v>0</c:v>
                </c:pt>
              </c:numCache>
            </c:numRef>
          </c:yVal>
          <c:smooth val="0"/>
        </c:ser>
        <c:ser>
          <c:idx val="3"/>
          <c:order val="3"/>
          <c:tx>
            <c:strRef>
              <c:f>AgriPV!$W$105:$W$106</c:f>
              <c:strCache>
                <c:ptCount val="1"/>
                <c:pt idx="0">
                  <c:v>21 21</c:v>
                </c:pt>
              </c:strCache>
            </c:strRef>
          </c:tx>
          <c:spPr>
            <a:solidFill>
              <a:srgbClr val="9bbb59"/>
            </a:solidFill>
            <a:ln w="19080">
              <a:solidFill>
                <a:srgbClr val="9bbb59"/>
              </a:solidFill>
              <a:round/>
            </a:ln>
          </c:spPr>
          <c:marker>
            <c:symbol val="circle"/>
            <c:size val="5"/>
            <c:spPr>
              <a:solidFill>
                <a:srgbClr val="9bbb59"/>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AgriPV!$W$105:$W$106</c:f>
              <c:numCache>
                <c:formatCode>General</c:formatCode>
                <c:ptCount val="2"/>
                <c:pt idx="0">
                  <c:v>21</c:v>
                </c:pt>
                <c:pt idx="1">
                  <c:v>21</c:v>
                </c:pt>
              </c:numCache>
            </c:numRef>
          </c:xVal>
          <c:yVal>
            <c:numRef>
              <c:f>AgriPV!$X$105:$X$106</c:f>
              <c:numCache>
                <c:formatCode>General</c:formatCode>
                <c:ptCount val="2"/>
                <c:pt idx="0">
                  <c:v>5</c:v>
                </c:pt>
                <c:pt idx="1">
                  <c:v>0</c:v>
                </c:pt>
              </c:numCache>
            </c:numRef>
          </c:yVal>
          <c:smooth val="0"/>
        </c:ser>
        <c:ser>
          <c:idx val="4"/>
          <c:order val="4"/>
          <c:spPr>
            <a:solidFill>
              <a:srgbClr val="4bacc6"/>
            </a:solidFill>
            <a:ln w="19080">
              <a:solidFill>
                <a:srgbClr val="4bacc6"/>
              </a:solidFill>
              <a:round/>
            </a:ln>
          </c:spPr>
          <c:marker>
            <c:symbol val="circle"/>
            <c:size val="5"/>
            <c:spPr>
              <a:solidFill>
                <a:srgbClr val="4bacc6"/>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AgriPV!$N$93:$N$94</c:f>
              <c:numCache>
                <c:formatCode>General</c:formatCode>
                <c:ptCount val="2"/>
                <c:pt idx="0">
                  <c:v>7.31614546350942</c:v>
                </c:pt>
                <c:pt idx="1">
                  <c:v>6.32871799200804</c:v>
                </c:pt>
              </c:numCache>
            </c:numRef>
          </c:xVal>
          <c:yVal>
            <c:numRef>
              <c:f>AgriPV!$O$93:$O$94</c:f>
              <c:numCache>
                <c:formatCode>General</c:formatCode>
                <c:ptCount val="2"/>
                <c:pt idx="0">
                  <c:v>6.97485494300276</c:v>
                </c:pt>
                <c:pt idx="1">
                  <c:v>7.03005602426818</c:v>
                </c:pt>
              </c:numCache>
            </c:numRef>
          </c:yVal>
          <c:smooth val="0"/>
        </c:ser>
        <c:ser>
          <c:idx val="5"/>
          <c:order val="5"/>
          <c:spPr>
            <a:solidFill>
              <a:srgbClr val="f79646"/>
            </a:solidFill>
            <a:ln w="19080">
              <a:solidFill>
                <a:srgbClr val="f79646"/>
              </a:solidFill>
              <a:round/>
            </a:ln>
          </c:spPr>
          <c:marker>
            <c:symbol val="circle"/>
            <c:size val="5"/>
            <c:spPr>
              <a:solidFill>
                <a:srgbClr val="f79646"/>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AgriPV!$N$96:$N$97</c:f>
              <c:numCache>
                <c:formatCode>General</c:formatCode>
                <c:ptCount val="2"/>
                <c:pt idx="0">
                  <c:v>21.3161454635094</c:v>
                </c:pt>
                <c:pt idx="1">
                  <c:v>20.328717992008</c:v>
                </c:pt>
              </c:numCache>
            </c:numRef>
          </c:xVal>
          <c:yVal>
            <c:numRef>
              <c:f>AgriPV!$O$96:$O$97</c:f>
              <c:numCache>
                <c:formatCode>General</c:formatCode>
                <c:ptCount val="2"/>
                <c:pt idx="0">
                  <c:v>6.97485494300276</c:v>
                </c:pt>
                <c:pt idx="1">
                  <c:v>7.03005602426818</c:v>
                </c:pt>
              </c:numCache>
            </c:numRef>
          </c:yVal>
          <c:smooth val="0"/>
        </c:ser>
        <c:ser>
          <c:idx val="6"/>
          <c:order val="6"/>
          <c:spPr>
            <a:solidFill>
              <a:srgbClr val="ffc000"/>
            </a:solidFill>
            <a:ln w="19080">
              <a:solidFill>
                <a:srgbClr val="ffc000"/>
              </a:solidFill>
              <a:round/>
            </a:ln>
          </c:spPr>
          <c:marker>
            <c:symbol val="circle"/>
            <c:size val="5"/>
            <c:spPr>
              <a:solidFill>
                <a:srgbClr val="ffc000"/>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AgriPV!$Q$93:$Q$94</c:f>
              <c:numCache>
                <c:formatCode>General</c:formatCode>
                <c:ptCount val="2"/>
                <c:pt idx="0">
                  <c:v>7.31614546350942</c:v>
                </c:pt>
                <c:pt idx="1">
                  <c:v>6.32871799200804</c:v>
                </c:pt>
              </c:numCache>
            </c:numRef>
          </c:xVal>
          <c:yVal>
            <c:numRef>
              <c:f>AgriPV!$R$93:$R$94</c:f>
              <c:numCache>
                <c:formatCode>General</c:formatCode>
                <c:ptCount val="2"/>
                <c:pt idx="0">
                  <c:v>6.97485494300276</c:v>
                </c:pt>
                <c:pt idx="1">
                  <c:v>7.03005602426818</c:v>
                </c:pt>
              </c:numCache>
            </c:numRef>
          </c:yVal>
          <c:smooth val="0"/>
        </c:ser>
        <c:ser>
          <c:idx val="7"/>
          <c:order val="7"/>
          <c:spPr>
            <a:solidFill>
              <a:srgbClr val="ffc000"/>
            </a:solidFill>
            <a:ln w="19080">
              <a:solidFill>
                <a:srgbClr val="ffc000"/>
              </a:solidFill>
              <a:round/>
            </a:ln>
          </c:spPr>
          <c:marker>
            <c:symbol val="circle"/>
            <c:size val="5"/>
            <c:spPr>
              <a:solidFill>
                <a:srgbClr val="ffc000"/>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AgriPV!$Q$96:$Q$97</c:f>
              <c:numCache>
                <c:formatCode>General</c:formatCode>
                <c:ptCount val="2"/>
                <c:pt idx="0">
                  <c:v>21.3161454635094</c:v>
                </c:pt>
                <c:pt idx="1">
                  <c:v>20.328717992008</c:v>
                </c:pt>
              </c:numCache>
            </c:numRef>
          </c:xVal>
          <c:yVal>
            <c:numRef>
              <c:f>AgriPV!$R$96:$R$97</c:f>
              <c:numCache>
                <c:formatCode>General</c:formatCode>
                <c:ptCount val="2"/>
                <c:pt idx="0">
                  <c:v>6.97485494300276</c:v>
                </c:pt>
                <c:pt idx="1">
                  <c:v>7.03005602426818</c:v>
                </c:pt>
              </c:numCache>
            </c:numRef>
          </c:yVal>
          <c:smooth val="0"/>
        </c:ser>
        <c:ser>
          <c:idx val="8"/>
          <c:order val="8"/>
          <c:spPr>
            <a:solidFill>
              <a:srgbClr val="ffc000"/>
            </a:solidFill>
            <a:ln w="19080">
              <a:solidFill>
                <a:srgbClr val="ffc000"/>
              </a:solidFill>
              <a:round/>
            </a:ln>
          </c:spPr>
          <c:marker>
            <c:symbol val="circle"/>
            <c:size val="5"/>
            <c:spPr>
              <a:solidFill>
                <a:srgbClr val="ffc000"/>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AgriPV!$T$96:$T$97</c:f>
              <c:numCache>
                <c:formatCode>General</c:formatCode>
                <c:ptCount val="2"/>
                <c:pt idx="0">
                  <c:v>20.6838545364906</c:v>
                </c:pt>
                <c:pt idx="1">
                  <c:v>19.6964270649892</c:v>
                </c:pt>
              </c:numCache>
            </c:numRef>
          </c:xVal>
          <c:yVal>
            <c:numRef>
              <c:f>AgriPV!$U$96:$U$97</c:f>
              <c:numCache>
                <c:formatCode>General</c:formatCode>
                <c:ptCount val="2"/>
                <c:pt idx="0">
                  <c:v>3.02514505699724</c:v>
                </c:pt>
                <c:pt idx="1">
                  <c:v>3.08034613826267</c:v>
                </c:pt>
              </c:numCache>
            </c:numRef>
          </c:yVal>
          <c:smooth val="0"/>
        </c:ser>
        <c:ser>
          <c:idx val="9"/>
          <c:order val="9"/>
          <c:spPr>
            <a:solidFill>
              <a:srgbClr val="ffc000"/>
            </a:solidFill>
            <a:ln w="19080">
              <a:solidFill>
                <a:srgbClr val="ffc000"/>
              </a:solidFill>
              <a:round/>
            </a:ln>
          </c:spPr>
          <c:marker>
            <c:symbol val="circle"/>
            <c:size val="5"/>
            <c:spPr>
              <a:solidFill>
                <a:srgbClr val="ffc000"/>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AgriPV!$T$93:$T$94</c:f>
              <c:numCache>
                <c:formatCode>General</c:formatCode>
                <c:ptCount val="2"/>
                <c:pt idx="0">
                  <c:v>6.68385453649058</c:v>
                </c:pt>
                <c:pt idx="1">
                  <c:v>5.69642706498921</c:v>
                </c:pt>
              </c:numCache>
            </c:numRef>
          </c:xVal>
          <c:yVal>
            <c:numRef>
              <c:f>AgriPV!$U$93:$U$94</c:f>
              <c:numCache>
                <c:formatCode>General</c:formatCode>
                <c:ptCount val="2"/>
                <c:pt idx="0">
                  <c:v>3.02514505699724</c:v>
                </c:pt>
                <c:pt idx="1">
                  <c:v>3.08034613826267</c:v>
                </c:pt>
              </c:numCache>
            </c:numRef>
          </c:yVal>
          <c:smooth val="0"/>
        </c:ser>
        <c:axId val="9916871"/>
        <c:axId val="70021399"/>
      </c:scatterChart>
      <c:valAx>
        <c:axId val="9916871"/>
        <c:scaling>
          <c:orientation val="minMax"/>
        </c:scaling>
        <c:delete val="0"/>
        <c:axPos val="b"/>
        <c:majorGridlines>
          <c:spPr>
            <a:ln w="9360">
              <a:solidFill>
                <a:srgbClr val="d9d9d9"/>
              </a:solidFill>
              <a:round/>
            </a:ln>
          </c:spPr>
        </c:majorGridlines>
        <c:numFmt formatCode="General" sourceLinked="0"/>
        <c:majorTickMark val="none"/>
        <c:minorTickMark val="none"/>
        <c:tickLblPos val="nextTo"/>
        <c:spPr>
          <a:ln w="9360">
            <a:solidFill>
              <a:srgbClr val="bfbfbf"/>
            </a:solidFill>
            <a:round/>
          </a:ln>
        </c:spPr>
        <c:txPr>
          <a:bodyPr/>
          <a:lstStyle/>
          <a:p>
            <a:pPr>
              <a:defRPr b="0" sz="900" spc="-1" strike="noStrike">
                <a:solidFill>
                  <a:srgbClr val="595959"/>
                </a:solidFill>
                <a:latin typeface="Calibri"/>
              </a:defRPr>
            </a:pPr>
          </a:p>
        </c:txPr>
        <c:crossAx val="70021399"/>
        <c:crosses val="autoZero"/>
        <c:crossBetween val="midCat"/>
      </c:valAx>
      <c:valAx>
        <c:axId val="70021399"/>
        <c:scaling>
          <c:orientation val="minMax"/>
        </c:scaling>
        <c:delete val="0"/>
        <c:axPos val="l"/>
        <c:majorGridlines>
          <c:spPr>
            <a:ln w="9360">
              <a:solidFill>
                <a:srgbClr val="d9d9d9"/>
              </a:solidFill>
              <a:round/>
            </a:ln>
          </c:spPr>
        </c:majorGridlines>
        <c:numFmt formatCode="General" sourceLinked="0"/>
        <c:majorTickMark val="none"/>
        <c:minorTickMark val="none"/>
        <c:tickLblPos val="nextTo"/>
        <c:spPr>
          <a:ln w="9360">
            <a:solidFill>
              <a:srgbClr val="bfbfbf"/>
            </a:solidFill>
            <a:round/>
          </a:ln>
        </c:spPr>
        <c:txPr>
          <a:bodyPr/>
          <a:lstStyle/>
          <a:p>
            <a:pPr>
              <a:defRPr b="0" sz="900" spc="-1" strike="noStrike">
                <a:solidFill>
                  <a:srgbClr val="595959"/>
                </a:solidFill>
                <a:latin typeface="Calibri"/>
              </a:defRPr>
            </a:pPr>
          </a:p>
        </c:txPr>
        <c:crossAx val="9916871"/>
        <c:crosses val="autoZero"/>
        <c:crossBetween val="midCat"/>
      </c:valAx>
      <c:spPr>
        <a:noFill/>
        <a:ln>
          <a:noFill/>
        </a:ln>
      </c:spPr>
    </c:plotArea>
    <c:plotVisOnly val="1"/>
    <c:dispBlanksAs val="gap"/>
  </c:chart>
  <c:spPr>
    <a:solidFill>
      <a:srgbClr val="ffffff"/>
    </a:solidFill>
    <a:ln w="9360">
      <a:solidFill>
        <a:srgbClr val="d9d9d9"/>
      </a:solidFill>
      <a:round/>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400" spc="-1" strike="noStrike">
                <a:solidFill>
                  <a:srgbClr val="595959"/>
                </a:solidFill>
                <a:latin typeface="Calibri"/>
              </a:defRPr>
            </a:pPr>
            <a:r>
              <a:rPr b="0" sz="1400" spc="-1" strike="noStrike">
                <a:solidFill>
                  <a:srgbClr val="595959"/>
                </a:solidFill>
                <a:latin typeface="Calibri"/>
              </a:rPr>
              <a:t>Chart Title</a:t>
            </a:r>
          </a:p>
        </c:rich>
      </c:tx>
      <c:overlay val="0"/>
      <c:spPr>
        <a:noFill/>
        <a:ln>
          <a:noFill/>
        </a:ln>
      </c:spPr>
    </c:title>
    <c:autoTitleDeleted val="0"/>
    <c:plotArea>
      <c:layout>
        <c:manualLayout>
          <c:layoutTarget val="inner"/>
          <c:xMode val="edge"/>
          <c:yMode val="edge"/>
          <c:x val="0.0553113117870722"/>
          <c:y val="0.357463295269168"/>
          <c:w val="0.900011882129278"/>
          <c:h val="0.484910277324633"/>
        </c:manualLayout>
      </c:layout>
      <c:scatterChart>
        <c:scatterStyle val="lineMarker"/>
        <c:varyColors val="0"/>
        <c:ser>
          <c:idx val="0"/>
          <c:order val="0"/>
          <c:spPr>
            <a:solidFill>
              <a:srgbClr val="4f81bd"/>
            </a:solidFill>
            <a:ln w="19080">
              <a:solidFill>
                <a:srgbClr val="4f81bd"/>
              </a:solidFill>
              <a:round/>
            </a:ln>
          </c:spPr>
          <c:marker>
            <c:symbol val="circle"/>
            <c:size val="5"/>
            <c:spPr>
              <a:solidFill>
                <a:srgbClr val="4f81bd"/>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AgriPV!$W$141:$W$143</c:f>
              <c:numCache>
                <c:formatCode>General</c:formatCode>
                <c:ptCount val="3"/>
                <c:pt idx="0">
                  <c:v>8.90350386315946</c:v>
                </c:pt>
                <c:pt idx="1">
                  <c:v>8.90350386315946</c:v>
                </c:pt>
                <c:pt idx="2">
                  <c:v>5.09649613684054</c:v>
                </c:pt>
              </c:numCache>
            </c:numRef>
          </c:xVal>
          <c:yVal>
            <c:numRef>
              <c:f>AgriPV!$X$141:$X$143</c:f>
              <c:numCache>
                <c:formatCode>General</c:formatCode>
                <c:ptCount val="3"/>
                <c:pt idx="0">
                  <c:v>5.61373694930078</c:v>
                </c:pt>
                <c:pt idx="1">
                  <c:v>5.61373694930078</c:v>
                </c:pt>
                <c:pt idx="2">
                  <c:v>4.38626305069922</c:v>
                </c:pt>
              </c:numCache>
            </c:numRef>
          </c:yVal>
          <c:smooth val="0"/>
        </c:ser>
        <c:ser>
          <c:idx val="1"/>
          <c:order val="1"/>
          <c:spPr>
            <a:solidFill>
              <a:srgbClr val="4f81bd"/>
            </a:solidFill>
            <a:ln w="19080">
              <a:solidFill>
                <a:srgbClr val="4f81bd"/>
              </a:solidFill>
              <a:round/>
            </a:ln>
          </c:spPr>
          <c:marker>
            <c:symbol val="circle"/>
            <c:size val="5"/>
            <c:spPr>
              <a:solidFill>
                <a:srgbClr val="4f81bd"/>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AgriPV!$W$144:$W$146</c:f>
              <c:numCache>
                <c:formatCode>General</c:formatCode>
                <c:ptCount val="3"/>
                <c:pt idx="0">
                  <c:v>22.9035038631595</c:v>
                </c:pt>
                <c:pt idx="1">
                  <c:v>22.9035038631595</c:v>
                </c:pt>
                <c:pt idx="2">
                  <c:v>19.0964961368405</c:v>
                </c:pt>
              </c:numCache>
            </c:numRef>
          </c:xVal>
          <c:yVal>
            <c:numRef>
              <c:f>AgriPV!$X$144:$X$146</c:f>
              <c:numCache>
                <c:formatCode>General</c:formatCode>
                <c:ptCount val="3"/>
                <c:pt idx="0">
                  <c:v>5.61373694930078</c:v>
                </c:pt>
                <c:pt idx="1">
                  <c:v>5.61373694930078</c:v>
                </c:pt>
                <c:pt idx="2">
                  <c:v>4.38626305069922</c:v>
                </c:pt>
              </c:numCache>
            </c:numRef>
          </c:yVal>
          <c:smooth val="0"/>
        </c:ser>
        <c:ser>
          <c:idx val="2"/>
          <c:order val="2"/>
          <c:spPr>
            <a:solidFill>
              <a:srgbClr val="9bbb59"/>
            </a:solidFill>
            <a:ln w="19080">
              <a:solidFill>
                <a:srgbClr val="9bbb59"/>
              </a:solidFill>
              <a:round/>
            </a:ln>
          </c:spPr>
          <c:marker>
            <c:symbol val="circle"/>
            <c:size val="5"/>
            <c:spPr>
              <a:solidFill>
                <a:srgbClr val="9bbb59"/>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AgriPV!$W$102:$W$103</c:f>
              <c:numCache>
                <c:formatCode>General</c:formatCode>
                <c:ptCount val="2"/>
                <c:pt idx="0">
                  <c:v>7</c:v>
                </c:pt>
                <c:pt idx="1">
                  <c:v>7</c:v>
                </c:pt>
              </c:numCache>
            </c:numRef>
          </c:xVal>
          <c:yVal>
            <c:numRef>
              <c:f>AgriPV!$X$102:$X$103</c:f>
              <c:numCache>
                <c:formatCode>General</c:formatCode>
                <c:ptCount val="2"/>
                <c:pt idx="0">
                  <c:v>5</c:v>
                </c:pt>
                <c:pt idx="1">
                  <c:v>0</c:v>
                </c:pt>
              </c:numCache>
            </c:numRef>
          </c:yVal>
          <c:smooth val="0"/>
        </c:ser>
        <c:ser>
          <c:idx val="3"/>
          <c:order val="3"/>
          <c:tx>
            <c:strRef>
              <c:f>AgriPV!$W$105:$W$106</c:f>
              <c:strCache>
                <c:ptCount val="1"/>
                <c:pt idx="0">
                  <c:v>21 21</c:v>
                </c:pt>
              </c:strCache>
            </c:strRef>
          </c:tx>
          <c:spPr>
            <a:solidFill>
              <a:srgbClr val="9bbb59"/>
            </a:solidFill>
            <a:ln w="19080">
              <a:solidFill>
                <a:srgbClr val="9bbb59"/>
              </a:solidFill>
              <a:round/>
            </a:ln>
          </c:spPr>
          <c:marker>
            <c:symbol val="circle"/>
            <c:size val="5"/>
            <c:spPr>
              <a:solidFill>
                <a:srgbClr val="9bbb59"/>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AgriPV!$W$105:$W$106</c:f>
              <c:numCache>
                <c:formatCode>General</c:formatCode>
                <c:ptCount val="2"/>
                <c:pt idx="0">
                  <c:v>21</c:v>
                </c:pt>
                <c:pt idx="1">
                  <c:v>21</c:v>
                </c:pt>
              </c:numCache>
            </c:numRef>
          </c:xVal>
          <c:yVal>
            <c:numRef>
              <c:f>AgriPV!$X$105:$X$106</c:f>
              <c:numCache>
                <c:formatCode>General</c:formatCode>
                <c:ptCount val="2"/>
                <c:pt idx="0">
                  <c:v>5</c:v>
                </c:pt>
                <c:pt idx="1">
                  <c:v>0</c:v>
                </c:pt>
              </c:numCache>
            </c:numRef>
          </c:yVal>
          <c:smooth val="0"/>
        </c:ser>
        <c:ser>
          <c:idx val="4"/>
          <c:order val="4"/>
          <c:spPr>
            <a:solidFill>
              <a:srgbClr val="4bacc6"/>
            </a:solidFill>
            <a:ln w="19080">
              <a:solidFill>
                <a:srgbClr val="4bacc6"/>
              </a:solidFill>
              <a:round/>
            </a:ln>
          </c:spPr>
          <c:marker>
            <c:symbol val="circle"/>
            <c:size val="5"/>
            <c:spPr>
              <a:solidFill>
                <a:srgbClr val="4bacc6"/>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AgriPV!$N$148:$N$149</c:f>
              <c:numCache>
                <c:formatCode>General</c:formatCode>
                <c:ptCount val="2"/>
                <c:pt idx="0">
                  <c:v>8.90350386315946</c:v>
                </c:pt>
                <c:pt idx="1">
                  <c:v>8.44511187985261</c:v>
                </c:pt>
              </c:numCache>
            </c:numRef>
          </c:xVal>
          <c:yVal>
            <c:numRef>
              <c:f>AgriPV!$O$148:$O$149</c:f>
              <c:numCache>
                <c:formatCode>General</c:formatCode>
                <c:ptCount val="2"/>
                <c:pt idx="0">
                  <c:v>5.61373694930078</c:v>
                </c:pt>
                <c:pt idx="1">
                  <c:v>5.6689380305662</c:v>
                </c:pt>
              </c:numCache>
            </c:numRef>
          </c:yVal>
          <c:smooth val="0"/>
        </c:ser>
        <c:ser>
          <c:idx val="5"/>
          <c:order val="5"/>
          <c:spPr>
            <a:solidFill>
              <a:srgbClr val="f79646"/>
            </a:solidFill>
            <a:ln w="19080">
              <a:solidFill>
                <a:srgbClr val="f79646"/>
              </a:solidFill>
              <a:round/>
            </a:ln>
          </c:spPr>
          <c:marker>
            <c:symbol val="circle"/>
            <c:size val="5"/>
            <c:spPr>
              <a:solidFill>
                <a:srgbClr val="f79646"/>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AgriPV!$N$151:$N$152</c:f>
              <c:numCache>
                <c:formatCode>General</c:formatCode>
                <c:ptCount val="2"/>
                <c:pt idx="0">
                  <c:v>22.9035038631595</c:v>
                </c:pt>
                <c:pt idx="1">
                  <c:v>22.4451118798526</c:v>
                </c:pt>
              </c:numCache>
            </c:numRef>
          </c:xVal>
          <c:yVal>
            <c:numRef>
              <c:f>AgriPV!$O$151:$O$152</c:f>
              <c:numCache>
                <c:formatCode>General</c:formatCode>
                <c:ptCount val="2"/>
                <c:pt idx="0">
                  <c:v>5.61373694930078</c:v>
                </c:pt>
                <c:pt idx="1">
                  <c:v>5.6689380305662</c:v>
                </c:pt>
              </c:numCache>
            </c:numRef>
          </c:yVal>
          <c:smooth val="0"/>
        </c:ser>
        <c:ser>
          <c:idx val="6"/>
          <c:order val="6"/>
          <c:spPr>
            <a:solidFill>
              <a:srgbClr val="2c4d75"/>
            </a:solidFill>
            <a:ln w="19080">
              <a:solidFill>
                <a:srgbClr val="2c4d75"/>
              </a:solidFill>
              <a:round/>
            </a:ln>
          </c:spPr>
          <c:marker>
            <c:symbol val="circle"/>
            <c:size val="5"/>
            <c:spPr>
              <a:solidFill>
                <a:srgbClr val="2c4d75"/>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AgriPV!$Q$148:$Q$149</c:f>
              <c:numCache>
                <c:formatCode>General</c:formatCode>
                <c:ptCount val="2"/>
                <c:pt idx="0">
                  <c:v>8.90350386315946</c:v>
                </c:pt>
                <c:pt idx="1">
                  <c:v>8.44511187985261</c:v>
                </c:pt>
              </c:numCache>
            </c:numRef>
          </c:xVal>
          <c:yVal>
            <c:numRef>
              <c:f>AgriPV!$R$148:$R$149</c:f>
              <c:numCache>
                <c:formatCode>General</c:formatCode>
                <c:ptCount val="2"/>
                <c:pt idx="0">
                  <c:v>5.61373694930078</c:v>
                </c:pt>
                <c:pt idx="1">
                  <c:v>5.6689380305662</c:v>
                </c:pt>
              </c:numCache>
            </c:numRef>
          </c:yVal>
          <c:smooth val="0"/>
        </c:ser>
        <c:ser>
          <c:idx val="7"/>
          <c:order val="7"/>
          <c:spPr>
            <a:solidFill>
              <a:srgbClr val="772c2a"/>
            </a:solidFill>
            <a:ln w="19080">
              <a:solidFill>
                <a:srgbClr val="772c2a"/>
              </a:solidFill>
              <a:round/>
            </a:ln>
          </c:spPr>
          <c:marker>
            <c:symbol val="circle"/>
            <c:size val="5"/>
            <c:spPr>
              <a:solidFill>
                <a:srgbClr val="772c2a"/>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AgriPV!$Q$151:$Q$152</c:f>
              <c:numCache>
                <c:formatCode>General</c:formatCode>
                <c:ptCount val="2"/>
                <c:pt idx="0">
                  <c:v>22.9035038631595</c:v>
                </c:pt>
                <c:pt idx="1">
                  <c:v>22.4451118798526</c:v>
                </c:pt>
              </c:numCache>
            </c:numRef>
          </c:xVal>
          <c:yVal>
            <c:numRef>
              <c:f>AgriPV!$R$151:$R$152</c:f>
              <c:numCache>
                <c:formatCode>General</c:formatCode>
                <c:ptCount val="2"/>
                <c:pt idx="0">
                  <c:v>5.61373694930078</c:v>
                </c:pt>
                <c:pt idx="1">
                  <c:v>5.6689380305662</c:v>
                </c:pt>
              </c:numCache>
            </c:numRef>
          </c:yVal>
          <c:smooth val="0"/>
        </c:ser>
        <c:ser>
          <c:idx val="8"/>
          <c:order val="8"/>
          <c:spPr>
            <a:solidFill>
              <a:srgbClr val="5f7530"/>
            </a:solidFill>
            <a:ln w="19080">
              <a:solidFill>
                <a:srgbClr val="5f7530"/>
              </a:solidFill>
              <a:round/>
            </a:ln>
          </c:spPr>
          <c:marker>
            <c:symbol val="circle"/>
            <c:size val="5"/>
            <c:spPr>
              <a:solidFill>
                <a:srgbClr val="5f7530"/>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AgriPV!$T$148:$T$149</c:f>
              <c:numCache>
                <c:formatCode>General</c:formatCode>
                <c:ptCount val="2"/>
                <c:pt idx="0">
                  <c:v>5.09649613684054</c:v>
                </c:pt>
                <c:pt idx="1">
                  <c:v>4.6381041535337</c:v>
                </c:pt>
              </c:numCache>
            </c:numRef>
          </c:xVal>
          <c:yVal>
            <c:numRef>
              <c:f>AgriPV!$U$148:$U$149</c:f>
              <c:numCache>
                <c:formatCode>General</c:formatCode>
                <c:ptCount val="2"/>
                <c:pt idx="0">
                  <c:v>4.38626305069922</c:v>
                </c:pt>
                <c:pt idx="1">
                  <c:v>4.44146413196465</c:v>
                </c:pt>
              </c:numCache>
            </c:numRef>
          </c:yVal>
          <c:smooth val="0"/>
        </c:ser>
        <c:ser>
          <c:idx val="9"/>
          <c:order val="9"/>
          <c:spPr>
            <a:solidFill>
              <a:srgbClr val="4d3b62"/>
            </a:solidFill>
            <a:ln w="19080">
              <a:solidFill>
                <a:srgbClr val="4d3b62"/>
              </a:solidFill>
              <a:round/>
            </a:ln>
          </c:spPr>
          <c:marker>
            <c:symbol val="circle"/>
            <c:size val="5"/>
            <c:spPr>
              <a:solidFill>
                <a:srgbClr val="4d3b62"/>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AgriPV!$T$151:$T$152</c:f>
              <c:numCache>
                <c:formatCode>General</c:formatCode>
                <c:ptCount val="2"/>
                <c:pt idx="0">
                  <c:v>19.0964961368405</c:v>
                </c:pt>
                <c:pt idx="1">
                  <c:v>18.6381041535337</c:v>
                </c:pt>
              </c:numCache>
            </c:numRef>
          </c:xVal>
          <c:yVal>
            <c:numRef>
              <c:f>AgriPV!$U$151:$U$152</c:f>
              <c:numCache>
                <c:formatCode>General</c:formatCode>
                <c:ptCount val="2"/>
                <c:pt idx="0">
                  <c:v>4.38626305069922</c:v>
                </c:pt>
                <c:pt idx="1">
                  <c:v>4.44146413196465</c:v>
                </c:pt>
              </c:numCache>
            </c:numRef>
          </c:yVal>
          <c:smooth val="0"/>
        </c:ser>
        <c:axId val="4841024"/>
        <c:axId val="27749299"/>
      </c:scatterChart>
      <c:valAx>
        <c:axId val="4841024"/>
        <c:scaling>
          <c:orientation val="minMax"/>
        </c:scaling>
        <c:delete val="0"/>
        <c:axPos val="b"/>
        <c:majorGridlines>
          <c:spPr>
            <a:ln w="9360">
              <a:solidFill>
                <a:srgbClr val="d9d9d9"/>
              </a:solidFill>
              <a:round/>
            </a:ln>
          </c:spPr>
        </c:majorGridlines>
        <c:numFmt formatCode="General" sourceLinked="0"/>
        <c:majorTickMark val="none"/>
        <c:minorTickMark val="none"/>
        <c:tickLblPos val="nextTo"/>
        <c:spPr>
          <a:ln w="9360">
            <a:solidFill>
              <a:srgbClr val="bfbfbf"/>
            </a:solidFill>
            <a:round/>
          </a:ln>
        </c:spPr>
        <c:txPr>
          <a:bodyPr/>
          <a:lstStyle/>
          <a:p>
            <a:pPr>
              <a:defRPr b="0" sz="900" spc="-1" strike="noStrike">
                <a:solidFill>
                  <a:srgbClr val="595959"/>
                </a:solidFill>
                <a:latin typeface="Calibri"/>
              </a:defRPr>
            </a:pPr>
          </a:p>
        </c:txPr>
        <c:crossAx val="27749299"/>
        <c:crosses val="autoZero"/>
        <c:crossBetween val="midCat"/>
      </c:valAx>
      <c:valAx>
        <c:axId val="27749299"/>
        <c:scaling>
          <c:orientation val="minMax"/>
        </c:scaling>
        <c:delete val="0"/>
        <c:axPos val="l"/>
        <c:majorGridlines>
          <c:spPr>
            <a:ln w="9360">
              <a:solidFill>
                <a:srgbClr val="d9d9d9"/>
              </a:solidFill>
              <a:round/>
            </a:ln>
          </c:spPr>
        </c:majorGridlines>
        <c:numFmt formatCode="General" sourceLinked="0"/>
        <c:majorTickMark val="none"/>
        <c:minorTickMark val="none"/>
        <c:tickLblPos val="nextTo"/>
        <c:spPr>
          <a:ln w="9360">
            <a:solidFill>
              <a:srgbClr val="bfbfbf"/>
            </a:solidFill>
            <a:round/>
          </a:ln>
        </c:spPr>
        <c:txPr>
          <a:bodyPr/>
          <a:lstStyle/>
          <a:p>
            <a:pPr>
              <a:defRPr b="0" sz="900" spc="-1" strike="noStrike">
                <a:solidFill>
                  <a:srgbClr val="595959"/>
                </a:solidFill>
                <a:latin typeface="Calibri"/>
              </a:defRPr>
            </a:pPr>
          </a:p>
        </c:txPr>
        <c:crossAx val="4841024"/>
        <c:crosses val="autoZero"/>
        <c:crossBetween val="midCat"/>
      </c:valAx>
      <c:spPr>
        <a:noFill/>
        <a:ln w="25560">
          <a:noFill/>
        </a:ln>
      </c:spPr>
    </c:plotArea>
    <c:plotVisOnly val="1"/>
    <c:dispBlanksAs val="gap"/>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_rels/drawing2.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chart" Target="../charts/chart2.xml"/><Relationship Id="rId3" Type="http://schemas.openxmlformats.org/officeDocument/2006/relationships/chart" Target="../charts/chart3.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114480</xdr:colOff>
      <xdr:row>164</xdr:row>
      <xdr:rowOff>171360</xdr:rowOff>
    </xdr:from>
    <xdr:to>
      <xdr:col>10</xdr:col>
      <xdr:colOff>294840</xdr:colOff>
      <xdr:row>181</xdr:row>
      <xdr:rowOff>123120</xdr:rowOff>
    </xdr:to>
    <xdr:graphicFrame>
      <xdr:nvGraphicFramePr>
        <xdr:cNvPr id="0" name="1 Gráfico"/>
        <xdr:cNvGraphicFramePr/>
      </xdr:nvGraphicFramePr>
      <xdr:xfrm>
        <a:off x="3945960" y="28511280"/>
        <a:ext cx="4824000" cy="27424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14</xdr:col>
      <xdr:colOff>716400</xdr:colOff>
      <xdr:row>46</xdr:row>
      <xdr:rowOff>38160</xdr:rowOff>
    </xdr:from>
    <xdr:to>
      <xdr:col>18</xdr:col>
      <xdr:colOff>721440</xdr:colOff>
      <xdr:row>50</xdr:row>
      <xdr:rowOff>83160</xdr:rowOff>
    </xdr:to>
    <xdr:pic>
      <xdr:nvPicPr>
        <xdr:cNvPr id="1" name="Imagen 1" descr=""/>
        <xdr:cNvPicPr/>
      </xdr:nvPicPr>
      <xdr:blipFill>
        <a:blip r:embed="rId1"/>
        <a:stretch/>
      </xdr:blipFill>
      <xdr:spPr>
        <a:xfrm>
          <a:off x="11534760" y="7734240"/>
          <a:ext cx="3248640" cy="692640"/>
        </a:xfrm>
        <a:prstGeom prst="rect">
          <a:avLst/>
        </a:prstGeom>
        <a:ln>
          <a:noFill/>
        </a:ln>
      </xdr:spPr>
    </xdr:pic>
    <xdr:clientData/>
  </xdr:twoCellAnchor>
  <xdr:twoCellAnchor editAs="oneCell">
    <xdr:from>
      <xdr:col>13</xdr:col>
      <xdr:colOff>177480</xdr:colOff>
      <xdr:row>98</xdr:row>
      <xdr:rowOff>137160</xdr:rowOff>
    </xdr:from>
    <xdr:to>
      <xdr:col>20</xdr:col>
      <xdr:colOff>729720</xdr:colOff>
      <xdr:row>109</xdr:row>
      <xdr:rowOff>115560</xdr:rowOff>
    </xdr:to>
    <xdr:graphicFrame>
      <xdr:nvGraphicFramePr>
        <xdr:cNvPr id="2" name="Gráfico 2"/>
        <xdr:cNvGraphicFramePr/>
      </xdr:nvGraphicFramePr>
      <xdr:xfrm>
        <a:off x="10241280" y="16253280"/>
        <a:ext cx="6059160" cy="175968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360</xdr:colOff>
      <xdr:row>153</xdr:row>
      <xdr:rowOff>0</xdr:rowOff>
    </xdr:from>
    <xdr:to>
      <xdr:col>20</xdr:col>
      <xdr:colOff>552600</xdr:colOff>
      <xdr:row>163</xdr:row>
      <xdr:rowOff>145800</xdr:rowOff>
    </xdr:to>
    <xdr:graphicFrame>
      <xdr:nvGraphicFramePr>
        <xdr:cNvPr id="3" name="Gráfico 5"/>
        <xdr:cNvGraphicFramePr/>
      </xdr:nvGraphicFramePr>
      <xdr:xfrm>
        <a:off x="10064160" y="25063920"/>
        <a:ext cx="6059160" cy="176508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475"/>
  <sheetViews>
    <sheetView showFormulas="false" showGridLines="true" showRowColHeaders="true" showZeros="true" rightToLeft="false" tabSelected="false" showOutlineSymbols="true" defaultGridColor="true" view="normal" topLeftCell="B22" colorId="64" zoomScale="120" zoomScaleNormal="120" zoomScalePageLayoutView="100" workbookViewId="0">
      <selection pane="topLeft" activeCell="B21" activeCellId="0" sqref="B21"/>
    </sheetView>
  </sheetViews>
  <sheetFormatPr defaultColWidth="11.43359375" defaultRowHeight="12.75" zeroHeight="false" outlineLevelRow="0" outlineLevelCol="0"/>
  <cols>
    <col collapsed="false" customWidth="true" hidden="true" outlineLevel="0" max="1" min="1" style="1" width="15.87"/>
    <col collapsed="false" customWidth="true" hidden="false" outlineLevel="0" max="2" min="2" style="1" width="15.87"/>
    <col collapsed="false" customWidth="true" hidden="false" outlineLevel="0" max="3" min="3" style="1" width="13.57"/>
    <col collapsed="false" customWidth="true" hidden="false" outlineLevel="0" max="4" min="4" style="1" width="12.57"/>
    <col collapsed="false" customWidth="true" hidden="false" outlineLevel="0" max="5" min="5" style="1" width="12.29"/>
    <col collapsed="false" customWidth="true" hidden="false" outlineLevel="0" max="9" min="6" style="1" width="12.42"/>
    <col collapsed="false" customWidth="true" hidden="false" outlineLevel="0" max="10" min="10" style="1" width="16.14"/>
    <col collapsed="false" customWidth="true" hidden="false" outlineLevel="0" max="11" min="11" style="1" width="12.57"/>
    <col collapsed="false" customWidth="false" hidden="false" outlineLevel="0" max="12" min="12" style="1" width="11.42"/>
    <col collapsed="false" customWidth="true" hidden="false" outlineLevel="0" max="13" min="13" style="1" width="12.14"/>
    <col collapsed="false" customWidth="false" hidden="false" outlineLevel="0" max="16" min="14" style="1" width="11.42"/>
    <col collapsed="false" customWidth="true" hidden="false" outlineLevel="0" max="17" min="17" style="1" width="16"/>
    <col collapsed="false" customWidth="false" hidden="false" outlineLevel="0" max="256" min="18" style="1" width="11.42"/>
    <col collapsed="false" customWidth="true" hidden="true" outlineLevel="0" max="257" min="257" style="1" width="11.52"/>
    <col collapsed="false" customWidth="true" hidden="false" outlineLevel="0" max="258" min="258" style="1" width="15.87"/>
    <col collapsed="false" customWidth="true" hidden="false" outlineLevel="0" max="259" min="259" style="1" width="13.57"/>
    <col collapsed="false" customWidth="true" hidden="false" outlineLevel="0" max="260" min="260" style="1" width="12.57"/>
    <col collapsed="false" customWidth="true" hidden="false" outlineLevel="0" max="261" min="261" style="1" width="12.29"/>
    <col collapsed="false" customWidth="true" hidden="false" outlineLevel="0" max="265" min="262" style="1" width="12.42"/>
    <col collapsed="false" customWidth="true" hidden="false" outlineLevel="0" max="266" min="266" style="1" width="16.14"/>
    <col collapsed="false" customWidth="true" hidden="false" outlineLevel="0" max="267" min="267" style="1" width="12.57"/>
    <col collapsed="false" customWidth="false" hidden="false" outlineLevel="0" max="268" min="268" style="1" width="11.42"/>
    <col collapsed="false" customWidth="true" hidden="false" outlineLevel="0" max="269" min="269" style="1" width="12.14"/>
    <col collapsed="false" customWidth="false" hidden="false" outlineLevel="0" max="272" min="270" style="1" width="11.42"/>
    <col collapsed="false" customWidth="true" hidden="false" outlineLevel="0" max="273" min="273" style="1" width="16"/>
    <col collapsed="false" customWidth="false" hidden="false" outlineLevel="0" max="512" min="274" style="1" width="11.42"/>
    <col collapsed="false" customWidth="true" hidden="true" outlineLevel="0" max="513" min="513" style="1" width="11.52"/>
    <col collapsed="false" customWidth="true" hidden="false" outlineLevel="0" max="514" min="514" style="1" width="15.87"/>
    <col collapsed="false" customWidth="true" hidden="false" outlineLevel="0" max="515" min="515" style="1" width="13.57"/>
    <col collapsed="false" customWidth="true" hidden="false" outlineLevel="0" max="516" min="516" style="1" width="12.57"/>
    <col collapsed="false" customWidth="true" hidden="false" outlineLevel="0" max="517" min="517" style="1" width="12.29"/>
    <col collapsed="false" customWidth="true" hidden="false" outlineLevel="0" max="521" min="518" style="1" width="12.42"/>
    <col collapsed="false" customWidth="true" hidden="false" outlineLevel="0" max="522" min="522" style="1" width="16.14"/>
    <col collapsed="false" customWidth="true" hidden="false" outlineLevel="0" max="523" min="523" style="1" width="12.57"/>
    <col collapsed="false" customWidth="false" hidden="false" outlineLevel="0" max="524" min="524" style="1" width="11.42"/>
    <col collapsed="false" customWidth="true" hidden="false" outlineLevel="0" max="525" min="525" style="1" width="12.14"/>
    <col collapsed="false" customWidth="false" hidden="false" outlineLevel="0" max="528" min="526" style="1" width="11.42"/>
    <col collapsed="false" customWidth="true" hidden="false" outlineLevel="0" max="529" min="529" style="1" width="16"/>
    <col collapsed="false" customWidth="false" hidden="false" outlineLevel="0" max="768" min="530" style="1" width="11.42"/>
    <col collapsed="false" customWidth="true" hidden="true" outlineLevel="0" max="769" min="769" style="1" width="11.52"/>
    <col collapsed="false" customWidth="true" hidden="false" outlineLevel="0" max="770" min="770" style="1" width="15.87"/>
    <col collapsed="false" customWidth="true" hidden="false" outlineLevel="0" max="771" min="771" style="1" width="13.57"/>
    <col collapsed="false" customWidth="true" hidden="false" outlineLevel="0" max="772" min="772" style="1" width="12.57"/>
    <col collapsed="false" customWidth="true" hidden="false" outlineLevel="0" max="773" min="773" style="1" width="12.29"/>
    <col collapsed="false" customWidth="true" hidden="false" outlineLevel="0" max="777" min="774" style="1" width="12.42"/>
    <col collapsed="false" customWidth="true" hidden="false" outlineLevel="0" max="778" min="778" style="1" width="16.14"/>
    <col collapsed="false" customWidth="true" hidden="false" outlineLevel="0" max="779" min="779" style="1" width="12.57"/>
    <col collapsed="false" customWidth="false" hidden="false" outlineLevel="0" max="780" min="780" style="1" width="11.42"/>
    <col collapsed="false" customWidth="true" hidden="false" outlineLevel="0" max="781" min="781" style="1" width="12.14"/>
    <col collapsed="false" customWidth="false" hidden="false" outlineLevel="0" max="784" min="782" style="1" width="11.42"/>
    <col collapsed="false" customWidth="true" hidden="false" outlineLevel="0" max="785" min="785" style="1" width="16"/>
    <col collapsed="false" customWidth="false" hidden="false" outlineLevel="0" max="1024" min="786" style="1" width="11.42"/>
  </cols>
  <sheetData>
    <row r="1" customFormat="false" ht="12.75" hidden="false" customHeight="false" outlineLevel="0" collapsed="false">
      <c r="C1" s="2"/>
      <c r="D1" s="2"/>
      <c r="E1" s="2"/>
      <c r="F1" s="2"/>
      <c r="G1" s="2"/>
      <c r="H1" s="2"/>
      <c r="I1" s="2"/>
      <c r="K1" s="2"/>
      <c r="L1" s="2"/>
      <c r="M1" s="2"/>
      <c r="N1" s="2"/>
      <c r="O1" s="2"/>
    </row>
    <row r="2" customFormat="false" ht="16.5" hidden="false" customHeight="false" outlineLevel="0" collapsed="false">
      <c r="B2" s="3"/>
      <c r="C2" s="2"/>
      <c r="D2" s="2"/>
      <c r="E2" s="2"/>
      <c r="F2" s="2"/>
      <c r="G2" s="2"/>
      <c r="H2" s="2"/>
      <c r="I2" s="2"/>
      <c r="J2" s="2"/>
      <c r="K2" s="2"/>
      <c r="L2" s="2"/>
      <c r="M2" s="2"/>
      <c r="N2" s="2"/>
      <c r="O2" s="2"/>
    </row>
    <row r="3" customFormat="false" ht="17.25" hidden="false" customHeight="false" outlineLevel="0" collapsed="false">
      <c r="B3" s="3" t="s">
        <v>0</v>
      </c>
    </row>
    <row r="4" customFormat="false" ht="12.75" hidden="false" customHeight="false" outlineLevel="0" collapsed="false">
      <c r="B4" s="4" t="s">
        <v>1</v>
      </c>
      <c r="C4" s="5" t="n">
        <f aca="false">AgriPV!B1</f>
        <v>37.85</v>
      </c>
      <c r="D4" s="6"/>
      <c r="E4" s="7" t="s">
        <v>2</v>
      </c>
      <c r="F4" s="8"/>
      <c r="G4" s="5" t="n">
        <f aca="false">AgriPV!I1*AgriPV!K5/AgriPV!I2</f>
        <v>49500</v>
      </c>
      <c r="H4" s="6"/>
      <c r="I4" s="6"/>
      <c r="J4" s="9"/>
    </row>
    <row r="5" customFormat="false" ht="12.75" hidden="false" customHeight="false" outlineLevel="0" collapsed="false">
      <c r="B5" s="10" t="s">
        <v>3</v>
      </c>
      <c r="C5" s="11" t="n">
        <f aca="false">AgriPV!E1</f>
        <v>4.81</v>
      </c>
      <c r="D5" s="12"/>
      <c r="E5" s="13" t="s">
        <v>4</v>
      </c>
      <c r="F5" s="14"/>
      <c r="G5" s="14" t="n">
        <f aca="false">G4/1.2</f>
        <v>41250</v>
      </c>
      <c r="H5" s="12"/>
      <c r="I5" s="12"/>
      <c r="J5" s="15"/>
    </row>
    <row r="6" customFormat="false" ht="25.5" hidden="false" customHeight="false" outlineLevel="0" collapsed="false">
      <c r="B6" s="16"/>
      <c r="C6" s="12"/>
      <c r="D6" s="12"/>
      <c r="E6" s="12"/>
      <c r="F6" s="12"/>
      <c r="G6" s="12"/>
      <c r="H6" s="12"/>
      <c r="I6" s="17" t="s">
        <v>5</v>
      </c>
      <c r="J6" s="18" t="n">
        <v>0.2</v>
      </c>
    </row>
    <row r="7" customFormat="false" ht="12.75" hidden="false" customHeight="false" outlineLevel="0" collapsed="false">
      <c r="B7" s="16"/>
      <c r="C7" s="12"/>
      <c r="D7" s="12"/>
      <c r="E7" s="13" t="s">
        <v>6</v>
      </c>
      <c r="F7" s="14" t="n">
        <v>0.004</v>
      </c>
      <c r="G7" s="12"/>
      <c r="H7" s="12"/>
      <c r="I7" s="12"/>
      <c r="J7" s="15"/>
    </row>
    <row r="8" customFormat="false" ht="12.75" hidden="false" customHeight="false" outlineLevel="0" collapsed="false">
      <c r="B8" s="16"/>
      <c r="C8" s="12"/>
      <c r="D8" s="12"/>
      <c r="E8" s="13" t="s">
        <v>7</v>
      </c>
      <c r="F8" s="11" t="n">
        <v>45</v>
      </c>
      <c r="G8" s="12"/>
      <c r="H8" s="12"/>
      <c r="I8" s="12"/>
      <c r="J8" s="15"/>
    </row>
    <row r="9" customFormat="false" ht="12.75" hidden="false" customHeight="false" outlineLevel="0" collapsed="false">
      <c r="B9" s="16"/>
      <c r="C9" s="12"/>
      <c r="D9" s="12"/>
      <c r="E9" s="12"/>
      <c r="F9" s="12"/>
      <c r="G9" s="12"/>
      <c r="H9" s="12"/>
      <c r="I9" s="12"/>
      <c r="J9" s="15"/>
    </row>
    <row r="10" customFormat="false" ht="12.75" hidden="false" customHeight="false" outlineLevel="0" collapsed="false">
      <c r="B10" s="19" t="s">
        <v>8</v>
      </c>
      <c r="C10" s="20"/>
      <c r="E10" s="19" t="s">
        <v>9</v>
      </c>
      <c r="F10" s="20"/>
      <c r="G10" s="21" t="s">
        <v>10</v>
      </c>
      <c r="H10" s="22"/>
      <c r="I10" s="19" t="s">
        <v>11</v>
      </c>
      <c r="J10" s="20"/>
    </row>
    <row r="11" customFormat="false" ht="12.75" hidden="false" customHeight="false" outlineLevel="0" collapsed="false">
      <c r="B11" s="23" t="s">
        <v>12</v>
      </c>
      <c r="C11" s="24" t="n">
        <v>0</v>
      </c>
      <c r="E11" s="25" t="s">
        <v>12</v>
      </c>
      <c r="F11" s="24" t="n">
        <v>1</v>
      </c>
      <c r="G11" s="26" t="s">
        <v>12</v>
      </c>
      <c r="H11" s="27" t="n">
        <v>0</v>
      </c>
      <c r="I11" s="25" t="s">
        <v>12</v>
      </c>
      <c r="J11" s="24" t="n">
        <v>0</v>
      </c>
    </row>
    <row r="12" customFormat="false" ht="12.75" hidden="false" customHeight="false" outlineLevel="0" collapsed="false">
      <c r="B12" s="23" t="s">
        <v>13</v>
      </c>
      <c r="C12" s="28" t="n">
        <f aca="false">AgriPV!K6</f>
        <v>89.9999812760317</v>
      </c>
      <c r="E12" s="25" t="s">
        <v>14</v>
      </c>
      <c r="F12" s="24" t="n">
        <v>0</v>
      </c>
      <c r="G12" s="12"/>
      <c r="H12" s="12"/>
      <c r="I12" s="29" t="s">
        <v>15</v>
      </c>
      <c r="J12" s="30" t="n">
        <v>3</v>
      </c>
    </row>
    <row r="13" customFormat="false" ht="12.75" hidden="false" customHeight="false" outlineLevel="0" collapsed="false">
      <c r="B13" s="23" t="s">
        <v>16</v>
      </c>
      <c r="C13" s="28" t="n">
        <f aca="false">AgriPV!K7</f>
        <v>0</v>
      </c>
      <c r="E13" s="25" t="s">
        <v>17</v>
      </c>
      <c r="F13" s="24" t="n">
        <v>0</v>
      </c>
      <c r="G13" s="12"/>
      <c r="H13" s="12"/>
      <c r="I13" s="12"/>
      <c r="J13" s="15"/>
      <c r="P13" s="31"/>
      <c r="Q13" s="31"/>
      <c r="R13" s="31"/>
    </row>
    <row r="14" customFormat="false" ht="12.75" hidden="false" customHeight="false" outlineLevel="0" collapsed="false">
      <c r="B14" s="29" t="s">
        <v>18</v>
      </c>
      <c r="C14" s="32" t="n">
        <f aca="false">AgriPV!K7</f>
        <v>0</v>
      </c>
      <c r="E14" s="25" t="s">
        <v>19</v>
      </c>
      <c r="F14" s="24" t="n">
        <v>1</v>
      </c>
      <c r="G14" s="12"/>
      <c r="H14" s="12"/>
      <c r="I14" s="12"/>
      <c r="J14" s="15"/>
    </row>
    <row r="15" customFormat="false" ht="13.5" hidden="false" customHeight="false" outlineLevel="0" collapsed="false">
      <c r="B15" s="33"/>
      <c r="C15" s="34"/>
      <c r="D15" s="34"/>
      <c r="E15" s="35" t="s">
        <v>20</v>
      </c>
      <c r="F15" s="30" t="n">
        <v>90</v>
      </c>
      <c r="G15" s="36"/>
      <c r="H15" s="36"/>
      <c r="I15" s="36"/>
      <c r="J15" s="37"/>
      <c r="L15" s="38"/>
      <c r="O15" s="39"/>
      <c r="P15" s="12"/>
    </row>
    <row r="16" customFormat="false" ht="12.75" hidden="false" customHeight="false" outlineLevel="0" collapsed="false">
      <c r="B16" s="12"/>
      <c r="C16" s="12"/>
      <c r="D16" s="12"/>
      <c r="E16" s="40"/>
      <c r="F16" s="41"/>
      <c r="G16" s="39"/>
      <c r="H16" s="39"/>
      <c r="I16" s="39"/>
      <c r="J16" s="12"/>
      <c r="L16" s="38"/>
      <c r="O16" s="39"/>
      <c r="P16" s="12"/>
    </row>
    <row r="17" customFormat="false" ht="20.25" hidden="false" customHeight="false" outlineLevel="0" collapsed="false">
      <c r="B17" s="12"/>
      <c r="C17" s="12"/>
      <c r="D17" s="42" t="str">
        <f aca="false">IF(C11+F11+H11+J11&lt;&gt;1,"  ¡ ERROR, NO PUEDE SELECCIONAR DOS TIPOS DIFERENTES ! ","SELECCIÓN CORRECTA")</f>
        <v>SELECCIÓN CORRECTA</v>
      </c>
      <c r="E17" s="43"/>
      <c r="F17" s="43"/>
      <c r="G17" s="42"/>
      <c r="H17" s="42"/>
      <c r="I17" s="39"/>
      <c r="J17" s="12"/>
      <c r="L17" s="38"/>
      <c r="O17" s="39"/>
      <c r="P17" s="12"/>
    </row>
    <row r="18" customFormat="false" ht="12.75" hidden="false" customHeight="false" outlineLevel="0" collapsed="false">
      <c r="D18" s="38"/>
      <c r="G18" s="39"/>
      <c r="H18" s="39"/>
      <c r="I18" s="39"/>
      <c r="L18" s="39"/>
      <c r="O18" s="39"/>
      <c r="P18" s="12"/>
      <c r="Q18" s="12"/>
      <c r="R18" s="12"/>
    </row>
    <row r="19" customFormat="false" ht="16.5" hidden="false" customHeight="false" outlineLevel="0" collapsed="false">
      <c r="A19" s="38"/>
      <c r="B19" s="3" t="s">
        <v>21</v>
      </c>
      <c r="C19" s="38"/>
      <c r="D19" s="38"/>
      <c r="G19" s="39"/>
      <c r="H19" s="39"/>
      <c r="I19" s="39"/>
      <c r="J19" s="39"/>
      <c r="K19" s="39"/>
      <c r="L19" s="39"/>
      <c r="M19" s="39"/>
      <c r="N19" s="39"/>
      <c r="O19" s="39"/>
      <c r="P19" s="12"/>
      <c r="Q19" s="12"/>
      <c r="R19" s="12"/>
    </row>
    <row r="20" customFormat="false" ht="12.75" hidden="false" customHeight="false" outlineLevel="0" collapsed="false">
      <c r="A20" s="38"/>
      <c r="B20" s="44" t="s">
        <v>22</v>
      </c>
      <c r="C20" s="44"/>
      <c r="D20" s="44"/>
      <c r="E20" s="44"/>
      <c r="F20" s="44"/>
      <c r="G20" s="44"/>
      <c r="H20" s="44" t="s">
        <v>23</v>
      </c>
      <c r="I20" s="44"/>
      <c r="J20" s="44" t="s">
        <v>24</v>
      </c>
      <c r="K20" s="44" t="s">
        <v>25</v>
      </c>
      <c r="L20" s="44" t="s">
        <v>26</v>
      </c>
      <c r="M20" s="44"/>
      <c r="N20" s="44"/>
      <c r="O20" s="44"/>
      <c r="P20" s="12"/>
      <c r="Q20" s="12"/>
      <c r="R20" s="12"/>
    </row>
    <row r="21" customFormat="false" ht="15" hidden="false" customHeight="true" outlineLevel="0" collapsed="false">
      <c r="A21" s="38"/>
      <c r="B21" s="45" t="s">
        <v>27</v>
      </c>
      <c r="C21" s="45"/>
      <c r="D21" s="45"/>
      <c r="E21" s="45"/>
      <c r="F21" s="45"/>
      <c r="G21" s="45"/>
      <c r="H21" s="46" t="s">
        <v>28</v>
      </c>
      <c r="I21" s="46"/>
      <c r="J21" s="47" t="s">
        <v>29</v>
      </c>
      <c r="K21" s="48" t="n">
        <v>5</v>
      </c>
      <c r="L21" s="49" t="s">
        <v>30</v>
      </c>
      <c r="M21" s="49"/>
      <c r="N21" s="49"/>
      <c r="O21" s="49"/>
      <c r="P21" s="12"/>
      <c r="Q21" s="12"/>
      <c r="R21" s="12"/>
    </row>
    <row r="22" customFormat="false" ht="15" hidden="false" customHeight="true" outlineLevel="0" collapsed="false">
      <c r="A22" s="38"/>
      <c r="B22" s="50" t="s">
        <v>31</v>
      </c>
      <c r="C22" s="50"/>
      <c r="D22" s="50"/>
      <c r="E22" s="50"/>
      <c r="F22" s="50"/>
      <c r="G22" s="50"/>
      <c r="H22" s="51" t="s">
        <v>32</v>
      </c>
      <c r="I22" s="51"/>
      <c r="J22" s="52" t="s">
        <v>29</v>
      </c>
      <c r="K22" s="48" t="n">
        <v>4</v>
      </c>
      <c r="L22" s="49" t="s">
        <v>33</v>
      </c>
      <c r="M22" s="49"/>
      <c r="N22" s="49"/>
      <c r="O22" s="49"/>
      <c r="P22" s="12"/>
      <c r="Q22" s="12"/>
      <c r="R22" s="12"/>
    </row>
    <row r="23" customFormat="false" ht="15" hidden="false" customHeight="true" outlineLevel="0" collapsed="false">
      <c r="A23" s="38"/>
      <c r="B23" s="45" t="s">
        <v>34</v>
      </c>
      <c r="C23" s="45"/>
      <c r="D23" s="45"/>
      <c r="E23" s="45"/>
      <c r="F23" s="45"/>
      <c r="G23" s="45"/>
      <c r="H23" s="46" t="s">
        <v>35</v>
      </c>
      <c r="I23" s="46"/>
      <c r="J23" s="47" t="s">
        <v>29</v>
      </c>
      <c r="K23" s="53" t="n">
        <v>1</v>
      </c>
      <c r="L23" s="49" t="s">
        <v>36</v>
      </c>
      <c r="M23" s="49"/>
      <c r="N23" s="49"/>
      <c r="O23" s="49"/>
      <c r="P23" s="12"/>
      <c r="Q23" s="12"/>
      <c r="R23" s="12"/>
    </row>
    <row r="24" customFormat="false" ht="15" hidden="false" customHeight="false" outlineLevel="0" collapsed="false">
      <c r="A24" s="38"/>
      <c r="B24" s="45" t="s">
        <v>37</v>
      </c>
      <c r="C24" s="45"/>
      <c r="D24" s="45"/>
      <c r="E24" s="45"/>
      <c r="F24" s="45"/>
      <c r="G24" s="45"/>
      <c r="H24" s="46" t="s">
        <v>38</v>
      </c>
      <c r="I24" s="46"/>
      <c r="J24" s="47" t="s">
        <v>29</v>
      </c>
      <c r="K24" s="54" t="n">
        <f aca="false">SUM(K21:K23)</f>
        <v>10</v>
      </c>
      <c r="L24" s="55"/>
      <c r="M24" s="55"/>
      <c r="N24" s="55"/>
      <c r="O24" s="55"/>
      <c r="P24" s="12"/>
      <c r="Q24" s="12"/>
      <c r="R24" s="12"/>
    </row>
    <row r="25" customFormat="false" ht="12.75" hidden="false" customHeight="false" outlineLevel="0" collapsed="false">
      <c r="A25" s="38"/>
      <c r="B25" s="2"/>
      <c r="C25" s="2"/>
      <c r="D25" s="2"/>
      <c r="E25" s="2"/>
      <c r="F25" s="2"/>
      <c r="G25" s="2"/>
      <c r="H25" s="2"/>
      <c r="I25" s="2"/>
      <c r="J25" s="2"/>
      <c r="K25" s="2"/>
      <c r="L25" s="55"/>
      <c r="M25" s="55"/>
      <c r="N25" s="55"/>
      <c r="O25" s="55"/>
      <c r="P25" s="12"/>
      <c r="Q25" s="12"/>
      <c r="R25" s="12"/>
    </row>
    <row r="26" customFormat="false" ht="15" hidden="false" customHeight="false" outlineLevel="0" collapsed="false">
      <c r="A26" s="38"/>
      <c r="B26" s="50" t="s">
        <v>39</v>
      </c>
      <c r="C26" s="50"/>
      <c r="D26" s="50"/>
      <c r="E26" s="50"/>
      <c r="F26" s="50"/>
      <c r="G26" s="50"/>
      <c r="H26" s="51" t="s">
        <v>40</v>
      </c>
      <c r="I26" s="51"/>
      <c r="J26" s="52" t="n">
        <v>1.5</v>
      </c>
      <c r="K26" s="48" t="n">
        <f aca="false">(100-J26)/100</f>
        <v>0.985</v>
      </c>
      <c r="L26" s="56" t="s">
        <v>41</v>
      </c>
      <c r="M26" s="56"/>
      <c r="N26" s="56"/>
      <c r="O26" s="56"/>
      <c r="P26" s="12"/>
      <c r="Q26" s="12"/>
      <c r="R26" s="12"/>
    </row>
    <row r="27" customFormat="false" ht="15" hidden="false" customHeight="false" outlineLevel="0" collapsed="false">
      <c r="B27" s="50" t="s">
        <v>42</v>
      </c>
      <c r="C27" s="50"/>
      <c r="D27" s="50"/>
      <c r="E27" s="50"/>
      <c r="F27" s="50"/>
      <c r="G27" s="50"/>
      <c r="H27" s="51" t="s">
        <v>43</v>
      </c>
      <c r="I27" s="51"/>
      <c r="J27" s="52" t="n">
        <v>1.5</v>
      </c>
      <c r="K27" s="48" t="n">
        <f aca="false">(100-J27)/100</f>
        <v>0.985</v>
      </c>
      <c r="L27" s="56" t="s">
        <v>44</v>
      </c>
      <c r="M27" s="56"/>
      <c r="N27" s="56"/>
      <c r="O27" s="56"/>
      <c r="P27" s="12"/>
    </row>
    <row r="28" customFormat="false" ht="15" hidden="false" customHeight="true" outlineLevel="0" collapsed="false">
      <c r="B28" s="50" t="s">
        <v>45</v>
      </c>
      <c r="C28" s="50"/>
      <c r="D28" s="50"/>
      <c r="E28" s="50"/>
      <c r="F28" s="50"/>
      <c r="G28" s="50"/>
      <c r="H28" s="51" t="s">
        <v>46</v>
      </c>
      <c r="I28" s="51"/>
      <c r="J28" s="52" t="n">
        <v>5</v>
      </c>
      <c r="K28" s="57" t="n">
        <f aca="false">(100-J28)/100</f>
        <v>0.95</v>
      </c>
      <c r="L28" s="49" t="s">
        <v>47</v>
      </c>
      <c r="M28" s="49"/>
      <c r="N28" s="49"/>
      <c r="O28" s="49"/>
      <c r="P28" s="12"/>
    </row>
    <row r="29" customFormat="false" ht="15" hidden="false" customHeight="false" outlineLevel="0" collapsed="false">
      <c r="B29" s="45" t="s">
        <v>48</v>
      </c>
      <c r="C29" s="45"/>
      <c r="D29" s="45"/>
      <c r="E29" s="45"/>
      <c r="F29" s="45"/>
      <c r="G29" s="45"/>
      <c r="H29" s="46" t="s">
        <v>49</v>
      </c>
      <c r="I29" s="46"/>
      <c r="J29" s="47" t="s">
        <v>50</v>
      </c>
      <c r="K29" s="58" t="n">
        <v>0.97</v>
      </c>
      <c r="L29" s="56" t="s">
        <v>51</v>
      </c>
      <c r="M29" s="56"/>
      <c r="N29" s="56"/>
      <c r="O29" s="56"/>
      <c r="P29" s="12"/>
    </row>
    <row r="30" customFormat="false" ht="15" hidden="false" customHeight="true" outlineLevel="0" collapsed="false">
      <c r="B30" s="50" t="s">
        <v>52</v>
      </c>
      <c r="C30" s="50"/>
      <c r="D30" s="50"/>
      <c r="E30" s="50"/>
      <c r="F30" s="50"/>
      <c r="G30" s="50"/>
      <c r="H30" s="51" t="s">
        <v>53</v>
      </c>
      <c r="I30" s="51"/>
      <c r="J30" s="52" t="n">
        <v>5</v>
      </c>
      <c r="K30" s="58" t="n">
        <f aca="false">(100-J30)/100</f>
        <v>0.95</v>
      </c>
      <c r="L30" s="49" t="s">
        <v>47</v>
      </c>
      <c r="M30" s="49"/>
      <c r="N30" s="49"/>
      <c r="O30" s="49"/>
      <c r="P30" s="12"/>
    </row>
    <row r="31" customFormat="false" ht="12.75" hidden="false" customHeight="false" outlineLevel="0" collapsed="false">
      <c r="F31" s="12"/>
      <c r="G31" s="12"/>
      <c r="H31" s="12"/>
      <c r="I31" s="12"/>
      <c r="J31" s="12"/>
      <c r="K31" s="12"/>
      <c r="L31" s="12"/>
      <c r="M31" s="12"/>
      <c r="N31" s="12"/>
      <c r="O31" s="12"/>
      <c r="P31" s="12"/>
    </row>
    <row r="32" customFormat="false" ht="17.25" hidden="false" customHeight="false" outlineLevel="0" collapsed="false">
      <c r="B32" s="3" t="s">
        <v>54</v>
      </c>
      <c r="F32" s="12"/>
      <c r="G32" s="12"/>
      <c r="H32" s="12"/>
      <c r="I32" s="12"/>
      <c r="J32" s="12"/>
      <c r="K32" s="12"/>
      <c r="M32" s="12"/>
      <c r="N32" s="12"/>
      <c r="O32" s="12"/>
      <c r="P32" s="12"/>
    </row>
    <row r="33" customFormat="false" ht="12.75" hidden="false" customHeight="false" outlineLevel="0" collapsed="false">
      <c r="C33" s="59"/>
      <c r="D33" s="60" t="s">
        <v>55</v>
      </c>
      <c r="E33" s="60" t="s">
        <v>13</v>
      </c>
      <c r="F33" s="60" t="s">
        <v>56</v>
      </c>
      <c r="G33" s="60" t="s">
        <v>57</v>
      </c>
      <c r="H33" s="61" t="s">
        <v>58</v>
      </c>
      <c r="I33" s="60" t="s">
        <v>59</v>
      </c>
      <c r="J33" s="60" t="s">
        <v>60</v>
      </c>
      <c r="K33" s="60" t="s">
        <v>61</v>
      </c>
      <c r="L33" s="62" t="s">
        <v>62</v>
      </c>
      <c r="P33" s="12"/>
      <c r="Q33" s="63"/>
    </row>
    <row r="34" customFormat="false" ht="12.75" hidden="false" customHeight="false" outlineLevel="0" collapsed="false">
      <c r="A34" s="1" t="n">
        <v>1</v>
      </c>
      <c r="C34" s="64" t="s">
        <v>63</v>
      </c>
      <c r="D34" s="65" t="e">
        <f aca="false">valorclimatico("RAD",$C$4,$C$5,A34)</f>
        <v>#NAME?</v>
      </c>
      <c r="E34" s="65" t="str">
        <f aca="false">IF(C11=1,C12,"-")</f>
        <v>-</v>
      </c>
      <c r="F34" s="65" t="n">
        <f aca="false">C13</f>
        <v>0</v>
      </c>
      <c r="G34" s="66" t="n">
        <f aca="false">SUM(F65:F87)*3600</f>
        <v>8407413.95645642</v>
      </c>
      <c r="H34" s="67" t="n">
        <v>31</v>
      </c>
      <c r="I34" s="68" t="n">
        <f aca="false">M89</f>
        <v>0.776333888362847</v>
      </c>
      <c r="J34" s="68" t="n">
        <f aca="false">G34*I34/3600000*$G$4/1000</f>
        <v>89.7457050585134</v>
      </c>
      <c r="K34" s="69" t="n">
        <f aca="false">H34*J34</f>
        <v>2782.11685681392</v>
      </c>
      <c r="L34" s="70" t="n">
        <f aca="false">K34*$J$6</f>
        <v>556.423371362783</v>
      </c>
      <c r="P34" s="39"/>
      <c r="Q34" s="39"/>
    </row>
    <row r="35" customFormat="false" ht="12.75" hidden="false" customHeight="false" outlineLevel="0" collapsed="false">
      <c r="A35" s="1" t="n">
        <v>2</v>
      </c>
      <c r="C35" s="64" t="s">
        <v>64</v>
      </c>
      <c r="D35" s="65" t="e">
        <f aca="false">valorclimatico("RAD",$C$4,$C$5,A35)</f>
        <v>#NAME?</v>
      </c>
      <c r="E35" s="65" t="str">
        <f aca="false">E34</f>
        <v>-</v>
      </c>
      <c r="F35" s="65" t="n">
        <f aca="false">F34</f>
        <v>0</v>
      </c>
      <c r="G35" s="66" t="n">
        <f aca="false">SUM(F100:F123)*3600</f>
        <v>12292167.5456122</v>
      </c>
      <c r="H35" s="65" t="n">
        <v>28</v>
      </c>
      <c r="I35" s="68" t="n">
        <f aca="false">M124</f>
        <v>0.760585598654589</v>
      </c>
      <c r="J35" s="68" t="n">
        <f aca="false">G35*I35/3600000*$G$4/1000</f>
        <v>128.552127157327</v>
      </c>
      <c r="K35" s="69" t="n">
        <f aca="false">H35*J35</f>
        <v>3599.45956040517</v>
      </c>
      <c r="L35" s="70" t="n">
        <f aca="false">K35*$J$6</f>
        <v>719.891912081034</v>
      </c>
      <c r="P35" s="12"/>
      <c r="Q35" s="39"/>
    </row>
    <row r="36" customFormat="false" ht="12.75" hidden="false" customHeight="false" outlineLevel="0" collapsed="false">
      <c r="A36" s="1" t="n">
        <v>3</v>
      </c>
      <c r="C36" s="64" t="s">
        <v>65</v>
      </c>
      <c r="D36" s="65" t="e">
        <f aca="false">valorclimatico("RAD",$C$4,$C$5,A36)</f>
        <v>#NAME?</v>
      </c>
      <c r="E36" s="65" t="str">
        <f aca="false">E35</f>
        <v>-</v>
      </c>
      <c r="F36" s="65" t="n">
        <f aca="false">F35</f>
        <v>0</v>
      </c>
      <c r="G36" s="66" t="n">
        <f aca="false">SUM(F135:F157)*3600</f>
        <v>13101846.599907</v>
      </c>
      <c r="H36" s="65" t="n">
        <v>31</v>
      </c>
      <c r="I36" s="68" t="n">
        <f aca="false">M159</f>
        <v>0.754065666914671</v>
      </c>
      <c r="J36" s="68" t="n">
        <f aca="false">G36*I36/3600000*$G$4/1000</f>
        <v>135.845224544873</v>
      </c>
      <c r="K36" s="69" t="n">
        <f aca="false">H36*J36</f>
        <v>4211.20196089106</v>
      </c>
      <c r="L36" s="70" t="n">
        <f aca="false">K36*$J$6</f>
        <v>842.240392178213</v>
      </c>
      <c r="P36" s="12"/>
      <c r="Q36" s="39"/>
    </row>
    <row r="37" customFormat="false" ht="12.75" hidden="false" customHeight="false" outlineLevel="0" collapsed="false">
      <c r="A37" s="1" t="n">
        <v>4</v>
      </c>
      <c r="C37" s="64" t="s">
        <v>66</v>
      </c>
      <c r="D37" s="65" t="e">
        <f aca="false">valorclimatico("RAD",$C$4,$C$5,A37)</f>
        <v>#NAME?</v>
      </c>
      <c r="E37" s="65" t="str">
        <f aca="false">E36</f>
        <v>-</v>
      </c>
      <c r="F37" s="65" t="n">
        <f aca="false">C14</f>
        <v>0</v>
      </c>
      <c r="G37" s="66" t="n">
        <f aca="false">SUM(F170:F192)*3600</f>
        <v>13865446.95467</v>
      </c>
      <c r="H37" s="65" t="n">
        <v>30</v>
      </c>
      <c r="I37" s="68" t="n">
        <f aca="false">M194</f>
        <v>0.745179909597269</v>
      </c>
      <c r="J37" s="68" t="n">
        <f aca="false">G37*I37/3600000*$G$4/1000</f>
        <v>142.068471987842</v>
      </c>
      <c r="K37" s="69" t="n">
        <f aca="false">H37*J37</f>
        <v>4262.05415963527</v>
      </c>
      <c r="L37" s="70" t="n">
        <f aca="false">K37*$J$6</f>
        <v>852.410831927054</v>
      </c>
      <c r="P37" s="12"/>
      <c r="Q37" s="12"/>
    </row>
    <row r="38" customFormat="false" ht="12.75" hidden="false" customHeight="false" outlineLevel="0" collapsed="false">
      <c r="A38" s="1" t="n">
        <v>5</v>
      </c>
      <c r="C38" s="64" t="s">
        <v>67</v>
      </c>
      <c r="D38" s="65" t="e">
        <f aca="false">valorclimatico("RAD",$C$4,$C$5,A38)</f>
        <v>#NAME?</v>
      </c>
      <c r="E38" s="65" t="str">
        <f aca="false">E37</f>
        <v>-</v>
      </c>
      <c r="F38" s="65" t="n">
        <f aca="false">F37</f>
        <v>0</v>
      </c>
      <c r="G38" s="66" t="n">
        <f aca="false">SUM(F205:F227)*3600</f>
        <v>13927956.284201</v>
      </c>
      <c r="H38" s="65" t="n">
        <v>31</v>
      </c>
      <c r="I38" s="68" t="n">
        <f aca="false">M229</f>
        <v>0.737293939846467</v>
      </c>
      <c r="J38" s="68" t="n">
        <f aca="false">G38*I38/3600000*$G$4/1000</f>
        <v>141.198719238334</v>
      </c>
      <c r="K38" s="69" t="n">
        <f aca="false">H38*J38</f>
        <v>4377.16029638834</v>
      </c>
      <c r="L38" s="70" t="n">
        <f aca="false">K38*$J$6</f>
        <v>875.432059277669</v>
      </c>
      <c r="P38" s="12"/>
      <c r="Q38" s="12"/>
    </row>
    <row r="39" customFormat="false" ht="12.75" hidden="false" customHeight="false" outlineLevel="0" collapsed="false">
      <c r="A39" s="1" t="n">
        <v>6</v>
      </c>
      <c r="C39" s="64" t="s">
        <v>68</v>
      </c>
      <c r="D39" s="65" t="e">
        <f aca="false">valorclimatico("RAD",$C$4,$C$5,A39)</f>
        <v>#NAME?</v>
      </c>
      <c r="E39" s="65" t="str">
        <f aca="false">E38</f>
        <v>-</v>
      </c>
      <c r="F39" s="65" t="n">
        <f aca="false">F38</f>
        <v>0</v>
      </c>
      <c r="G39" s="66" t="n">
        <f aca="false">SUM(F240:F262)*3600</f>
        <v>20147631.8464135</v>
      </c>
      <c r="H39" s="65" t="n">
        <v>30</v>
      </c>
      <c r="I39" s="68" t="n">
        <f aca="false">M264</f>
        <v>0.710289781485878</v>
      </c>
      <c r="J39" s="68" t="n">
        <f aca="false">G39*I39/3600000*$G$4/1000</f>
        <v>196.771534047646</v>
      </c>
      <c r="K39" s="69" t="n">
        <f aca="false">H39*J39</f>
        <v>5903.14602142938</v>
      </c>
      <c r="L39" s="70" t="n">
        <f aca="false">K39*$J$6</f>
        <v>1180.62920428588</v>
      </c>
      <c r="P39" s="12"/>
      <c r="Q39" s="12"/>
    </row>
    <row r="40" customFormat="false" ht="12.75" hidden="false" customHeight="false" outlineLevel="0" collapsed="false">
      <c r="A40" s="1" t="n">
        <v>7</v>
      </c>
      <c r="C40" s="64" t="s">
        <v>69</v>
      </c>
      <c r="D40" s="65" t="e">
        <f aca="false">valorclimatico("RAD",$C$4,$C$5,A40)</f>
        <v>#NAME?</v>
      </c>
      <c r="E40" s="65" t="str">
        <f aca="false">E39</f>
        <v>-</v>
      </c>
      <c r="F40" s="65" t="n">
        <f aca="false">F39</f>
        <v>0</v>
      </c>
      <c r="G40" s="66" t="n">
        <f aca="false">SUM(F275:F297)*3600</f>
        <v>23224696.0691949</v>
      </c>
      <c r="H40" s="65" t="n">
        <v>31</v>
      </c>
      <c r="I40" s="68" t="n">
        <f aca="false">M299</f>
        <v>0.691417412830615</v>
      </c>
      <c r="J40" s="68" t="n">
        <f aca="false">G40*I40/3600000*$G$4/1000</f>
        <v>220.796939961676</v>
      </c>
      <c r="K40" s="69" t="n">
        <f aca="false">H40*J40</f>
        <v>6844.70513881196</v>
      </c>
      <c r="L40" s="70" t="n">
        <f aca="false">K40*$J$6</f>
        <v>1368.94102776239</v>
      </c>
      <c r="P40" s="12"/>
      <c r="Q40" s="12"/>
    </row>
    <row r="41" customFormat="false" ht="12.75" hidden="false" customHeight="false" outlineLevel="0" collapsed="false">
      <c r="A41" s="1" t="n">
        <v>8</v>
      </c>
      <c r="C41" s="64" t="s">
        <v>70</v>
      </c>
      <c r="D41" s="65" t="e">
        <f aca="false">valorclimatico("RAD",$C$4,$C$5,A41)</f>
        <v>#NAME?</v>
      </c>
      <c r="E41" s="65" t="str">
        <f aca="false">E40</f>
        <v>-</v>
      </c>
      <c r="F41" s="65" t="n">
        <f aca="false">F40</f>
        <v>0</v>
      </c>
      <c r="G41" s="66" t="n">
        <f aca="false">SUM(F310:F332)*3600</f>
        <v>23438106.2486997</v>
      </c>
      <c r="H41" s="65" t="n">
        <v>31</v>
      </c>
      <c r="I41" s="68" t="n">
        <f aca="false">M334</f>
        <v>0.691300713677036</v>
      </c>
      <c r="J41" s="68" t="n">
        <f aca="false">G41*I41/3600000*$G$4/1000</f>
        <v>222.78821918326</v>
      </c>
      <c r="K41" s="69" t="n">
        <f aca="false">H41*J41</f>
        <v>6906.43479468105</v>
      </c>
      <c r="L41" s="70" t="n">
        <f aca="false">K41*$J$6</f>
        <v>1381.28695893621</v>
      </c>
      <c r="P41" s="12"/>
      <c r="Q41" s="12"/>
    </row>
    <row r="42" customFormat="false" ht="12.75" hidden="false" customHeight="false" outlineLevel="0" collapsed="false">
      <c r="A42" s="1" t="n">
        <v>9</v>
      </c>
      <c r="C42" s="64" t="s">
        <v>71</v>
      </c>
      <c r="D42" s="65" t="e">
        <f aca="false">valorclimatico("RAD",$C$4,$C$5,A42)</f>
        <v>#NAME?</v>
      </c>
      <c r="E42" s="65" t="str">
        <f aca="false">E41</f>
        <v>-</v>
      </c>
      <c r="F42" s="65" t="n">
        <f aca="false">F41</f>
        <v>0</v>
      </c>
      <c r="G42" s="66" t="n">
        <f aca="false">SUM(F345:F367)*3600</f>
        <v>18284302.637059</v>
      </c>
      <c r="H42" s="65" t="n">
        <v>30</v>
      </c>
      <c r="I42" s="68" t="n">
        <f aca="false">M369</f>
        <v>0.705572931801805</v>
      </c>
      <c r="J42" s="68" t="n">
        <f aca="false">G42*I42/3600000*$G$4/1000</f>
        <v>177.387498991742</v>
      </c>
      <c r="K42" s="69" t="n">
        <f aca="false">H42*J42</f>
        <v>5321.62496975225</v>
      </c>
      <c r="L42" s="70" t="n">
        <f aca="false">K42*$J$6</f>
        <v>1064.32499395045</v>
      </c>
      <c r="P42" s="12"/>
      <c r="Q42" s="12"/>
    </row>
    <row r="43" customFormat="false" ht="12.75" hidden="false" customHeight="false" outlineLevel="0" collapsed="false">
      <c r="A43" s="1" t="n">
        <v>10</v>
      </c>
      <c r="C43" s="64" t="s">
        <v>72</v>
      </c>
      <c r="D43" s="65" t="e">
        <f aca="false">valorclimatico("RAD",$C$4,$C$5,A43)</f>
        <v>#NAME?</v>
      </c>
      <c r="E43" s="65" t="str">
        <f aca="false">E42</f>
        <v>-</v>
      </c>
      <c r="F43" s="65" t="n">
        <f aca="false">C13</f>
        <v>0</v>
      </c>
      <c r="G43" s="66" t="n">
        <f aca="false">SUM(F380:F402)*3600</f>
        <v>11872619.8557905</v>
      </c>
      <c r="H43" s="65" t="n">
        <v>31</v>
      </c>
      <c r="I43" s="68" t="n">
        <f aca="false">M404</f>
        <v>0.736481719386678</v>
      </c>
      <c r="J43" s="68" t="n">
        <f aca="false">G43*I43/3600000*$G$4/1000</f>
        <v>120.229552918984</v>
      </c>
      <c r="K43" s="69" t="n">
        <f aca="false">H43*J43</f>
        <v>3727.11614048849</v>
      </c>
      <c r="L43" s="70" t="n">
        <f aca="false">K43*$J$6</f>
        <v>745.423228097699</v>
      </c>
      <c r="P43" s="12"/>
      <c r="Q43" s="12"/>
    </row>
    <row r="44" customFormat="false" ht="12.75" hidden="false" customHeight="false" outlineLevel="0" collapsed="false">
      <c r="A44" s="1" t="n">
        <v>11</v>
      </c>
      <c r="C44" s="64" t="s">
        <v>73</v>
      </c>
      <c r="D44" s="65" t="e">
        <f aca="false">valorclimatico("RAD",$C$4,$C$5,A44)</f>
        <v>#NAME?</v>
      </c>
      <c r="E44" s="65" t="str">
        <f aca="false">E43</f>
        <v>-</v>
      </c>
      <c r="F44" s="65" t="n">
        <f aca="false">F43</f>
        <v>0</v>
      </c>
      <c r="G44" s="66" t="n">
        <f aca="false">SUM(F415:F437)*3600</f>
        <v>8989096.7174984</v>
      </c>
      <c r="H44" s="65" t="n">
        <v>30</v>
      </c>
      <c r="I44" s="68" t="n">
        <f aca="false">M439</f>
        <v>0.759321655448497</v>
      </c>
      <c r="J44" s="68" t="n">
        <f aca="false">G44*I44/3600000*$G$4/1000</f>
        <v>93.8522172571162</v>
      </c>
      <c r="K44" s="69" t="n">
        <f aca="false">H44*J44</f>
        <v>2815.56651771348</v>
      </c>
      <c r="L44" s="70" t="n">
        <f aca="false">K44*$J$6</f>
        <v>563.113303542697</v>
      </c>
      <c r="P44" s="12"/>
      <c r="Q44" s="12"/>
    </row>
    <row r="45" customFormat="false" ht="13.5" hidden="false" customHeight="false" outlineLevel="0" collapsed="false">
      <c r="A45" s="1" t="n">
        <v>12</v>
      </c>
      <c r="C45" s="71" t="s">
        <v>74</v>
      </c>
      <c r="D45" s="72" t="e">
        <f aca="false">valorclimatico("RAD",$C$4,$C$5,A45)</f>
        <v>#NAME?</v>
      </c>
      <c r="E45" s="72" t="str">
        <f aca="false">E44</f>
        <v>-</v>
      </c>
      <c r="F45" s="72" t="n">
        <f aca="false">F44</f>
        <v>0</v>
      </c>
      <c r="G45" s="73" t="n">
        <f aca="false">SUM(F450:F472)*3600</f>
        <v>6599249.6200166</v>
      </c>
      <c r="H45" s="72" t="n">
        <v>31</v>
      </c>
      <c r="I45" s="74" t="n">
        <f aca="false">M474</f>
        <v>0.778980541810575</v>
      </c>
      <c r="J45" s="68" t="n">
        <f aca="false">G45*I45/3600000*$G$4/1000</f>
        <v>70.6844468624768</v>
      </c>
      <c r="K45" s="69" t="n">
        <f aca="false">H45*J45</f>
        <v>2191.21785273678</v>
      </c>
      <c r="L45" s="75" t="n">
        <f aca="false">K45*$J$6</f>
        <v>438.243570547356</v>
      </c>
      <c r="P45" s="12"/>
      <c r="Q45" s="12"/>
    </row>
    <row r="46" customFormat="false" ht="13.5" hidden="false" customHeight="false" outlineLevel="0" collapsed="false">
      <c r="F46" s="12"/>
      <c r="G46" s="12"/>
      <c r="H46" s="12"/>
      <c r="I46" s="12"/>
      <c r="J46" s="12"/>
      <c r="K46" s="12"/>
      <c r="P46" s="12"/>
      <c r="Q46" s="12"/>
      <c r="R46" s="12"/>
    </row>
    <row r="47" customFormat="false" ht="39" hidden="false" customHeight="false" outlineLevel="0" collapsed="false">
      <c r="H47" s="76" t="s">
        <v>75</v>
      </c>
      <c r="I47" s="77" t="n">
        <f aca="false">SUM(K34:K45)</f>
        <v>52941.8042697472</v>
      </c>
      <c r="K47" s="78" t="s">
        <v>76</v>
      </c>
      <c r="L47" s="79" t="n">
        <f aca="false">SUM(L34:L45)</f>
        <v>10588.3608539494</v>
      </c>
      <c r="P47" s="12"/>
      <c r="Q47" s="12"/>
      <c r="R47" s="12"/>
    </row>
    <row r="48" customFormat="false" ht="12.75" hidden="false" customHeight="false" outlineLevel="0" collapsed="false">
      <c r="M48" s="12"/>
      <c r="N48" s="12"/>
      <c r="O48" s="39"/>
      <c r="P48" s="12"/>
      <c r="Q48" s="12"/>
      <c r="R48" s="12"/>
    </row>
    <row r="49" customFormat="false" ht="16.5" hidden="false" customHeight="false" outlineLevel="0" collapsed="false">
      <c r="B49" s="3" t="s">
        <v>77</v>
      </c>
      <c r="F49" s="12"/>
      <c r="G49" s="12"/>
      <c r="H49" s="12"/>
      <c r="I49" s="12"/>
      <c r="J49" s="12"/>
      <c r="K49" s="12"/>
      <c r="L49" s="12"/>
      <c r="M49" s="12"/>
      <c r="N49" s="12"/>
      <c r="O49" s="39"/>
      <c r="P49" s="12"/>
      <c r="Q49" s="12"/>
      <c r="R49" s="12"/>
    </row>
    <row r="50" customFormat="false" ht="16.5" hidden="false" customHeight="false" outlineLevel="0" collapsed="false">
      <c r="B50" s="3"/>
      <c r="F50" s="12"/>
      <c r="G50" s="12"/>
      <c r="H50" s="12"/>
      <c r="I50" s="12"/>
      <c r="J50" s="12"/>
      <c r="K50" s="12"/>
      <c r="L50" s="12"/>
      <c r="M50" s="12"/>
      <c r="N50" s="12"/>
      <c r="O50" s="39"/>
      <c r="P50" s="12"/>
      <c r="Q50" s="12"/>
      <c r="R50" s="12"/>
    </row>
    <row r="51" customFormat="false" ht="16.5" hidden="false" customHeight="false" outlineLevel="0" collapsed="false">
      <c r="B51" s="3"/>
      <c r="F51" s="12"/>
      <c r="G51" s="12"/>
      <c r="H51" s="12"/>
      <c r="I51" s="12"/>
      <c r="J51" s="12"/>
      <c r="K51" s="12"/>
      <c r="L51" s="12"/>
      <c r="M51" s="12"/>
      <c r="N51" s="12"/>
      <c r="O51" s="39"/>
      <c r="P51" s="12"/>
      <c r="Q51" s="12"/>
      <c r="R51" s="12"/>
    </row>
    <row r="52" customFormat="false" ht="16.5" hidden="false" customHeight="false" outlineLevel="0" collapsed="false">
      <c r="B52" s="3"/>
      <c r="F52" s="12"/>
      <c r="G52" s="12"/>
      <c r="H52" s="12"/>
      <c r="I52" s="12"/>
      <c r="J52" s="12"/>
      <c r="K52" s="12"/>
      <c r="L52" s="12"/>
      <c r="M52" s="12"/>
      <c r="N52" s="12"/>
      <c r="O52" s="39"/>
      <c r="P52" s="12"/>
      <c r="Q52" s="12"/>
      <c r="R52" s="12"/>
    </row>
    <row r="53" customFormat="false" ht="16.5" hidden="false" customHeight="false" outlineLevel="0" collapsed="false">
      <c r="B53" s="3"/>
      <c r="F53" s="12"/>
      <c r="G53" s="12"/>
      <c r="H53" s="12"/>
      <c r="I53" s="12"/>
      <c r="J53" s="12"/>
      <c r="K53" s="12"/>
      <c r="L53" s="12"/>
      <c r="M53" s="12"/>
      <c r="N53" s="12"/>
      <c r="O53" s="39"/>
      <c r="P53" s="12"/>
      <c r="Q53" s="12"/>
      <c r="R53" s="12"/>
    </row>
    <row r="54" customFormat="false" ht="16.5" hidden="false" customHeight="false" outlineLevel="0" collapsed="false">
      <c r="B54" s="3"/>
      <c r="F54" s="12"/>
      <c r="G54" s="12"/>
      <c r="H54" s="12"/>
      <c r="I54" s="12"/>
      <c r="J54" s="12"/>
      <c r="K54" s="12"/>
      <c r="L54" s="12"/>
      <c r="M54" s="12"/>
      <c r="N54" s="12"/>
      <c r="O54" s="39"/>
      <c r="P54" s="12"/>
      <c r="Q54" s="12"/>
      <c r="R54" s="12"/>
    </row>
    <row r="55" customFormat="false" ht="16.5" hidden="false" customHeight="false" outlineLevel="0" collapsed="false">
      <c r="B55" s="3"/>
      <c r="F55" s="12"/>
      <c r="G55" s="12"/>
      <c r="H55" s="12"/>
      <c r="I55" s="12"/>
      <c r="J55" s="12"/>
      <c r="K55" s="12"/>
      <c r="L55" s="12"/>
      <c r="M55" s="12"/>
      <c r="N55" s="12"/>
      <c r="O55" s="39"/>
      <c r="P55" s="12"/>
      <c r="Q55" s="12"/>
      <c r="R55" s="12"/>
    </row>
    <row r="56" customFormat="false" ht="16.5" hidden="false" customHeight="false" outlineLevel="0" collapsed="false">
      <c r="B56" s="3"/>
      <c r="F56" s="12"/>
      <c r="G56" s="12"/>
      <c r="H56" s="12"/>
      <c r="I56" s="12"/>
      <c r="J56" s="12"/>
      <c r="K56" s="12"/>
      <c r="L56" s="12"/>
      <c r="M56" s="12"/>
      <c r="N56" s="12"/>
      <c r="O56" s="39"/>
      <c r="P56" s="12"/>
      <c r="Q56" s="12"/>
      <c r="R56" s="12"/>
    </row>
    <row r="57" customFormat="false" ht="16.5" hidden="false" customHeight="false" outlineLevel="0" collapsed="false">
      <c r="B57" s="3"/>
      <c r="F57" s="12"/>
      <c r="G57" s="12"/>
      <c r="H57" s="12"/>
      <c r="I57" s="12"/>
      <c r="J57" s="12"/>
      <c r="K57" s="12"/>
      <c r="L57" s="12"/>
      <c r="M57" s="12"/>
      <c r="N57" s="12"/>
      <c r="O57" s="39"/>
      <c r="P57" s="12"/>
      <c r="Q57" s="12"/>
      <c r="R57" s="12"/>
    </row>
    <row r="58" customFormat="false" ht="16.5" hidden="false" customHeight="false" outlineLevel="0" collapsed="false">
      <c r="B58" s="3" t="s">
        <v>78</v>
      </c>
      <c r="F58" s="12"/>
      <c r="G58" s="12"/>
      <c r="H58" s="12"/>
      <c r="I58" s="12"/>
      <c r="J58" s="12"/>
      <c r="K58" s="12"/>
      <c r="L58" s="12"/>
      <c r="M58" s="12"/>
      <c r="N58" s="12"/>
      <c r="O58" s="39"/>
      <c r="P58" s="12"/>
      <c r="Q58" s="12"/>
      <c r="R58" s="12"/>
    </row>
    <row r="59" customFormat="false" ht="13.5" hidden="false" customHeight="false" outlineLevel="0" collapsed="false">
      <c r="F59" s="12"/>
      <c r="G59" s="12"/>
      <c r="H59" s="12"/>
      <c r="I59" s="12"/>
      <c r="J59" s="12"/>
      <c r="K59" s="12"/>
      <c r="L59" s="12"/>
      <c r="M59" s="12"/>
      <c r="N59" s="12"/>
      <c r="O59" s="39"/>
      <c r="P59" s="12"/>
      <c r="Q59" s="12"/>
      <c r="R59" s="12"/>
    </row>
    <row r="60" customFormat="false" ht="15.75" hidden="false" customHeight="false" outlineLevel="0" collapsed="false">
      <c r="C60" s="80"/>
      <c r="D60" s="81"/>
      <c r="E60" s="82" t="s">
        <v>79</v>
      </c>
      <c r="F60" s="81"/>
      <c r="G60" s="81"/>
      <c r="H60" s="81"/>
      <c r="I60" s="81"/>
      <c r="J60" s="81"/>
      <c r="K60" s="81"/>
      <c r="L60" s="81"/>
      <c r="M60" s="81"/>
      <c r="N60" s="83"/>
      <c r="O60" s="12"/>
      <c r="P60" s="12"/>
      <c r="Q60" s="12"/>
      <c r="R60" s="12"/>
    </row>
    <row r="61" customFormat="false" ht="12.75" hidden="false" customHeight="false" outlineLevel="0" collapsed="false">
      <c r="C61" s="84" t="s">
        <v>80</v>
      </c>
      <c r="D61" s="6" t="n">
        <v>1</v>
      </c>
      <c r="E61" s="6"/>
      <c r="F61" s="85" t="s">
        <v>81</v>
      </c>
      <c r="G61" s="6"/>
      <c r="H61" s="6"/>
      <c r="I61" s="6"/>
      <c r="J61" s="6" t="n">
        <f aca="false">F34</f>
        <v>0</v>
      </c>
      <c r="K61" s="6"/>
      <c r="L61" s="6"/>
      <c r="M61" s="6"/>
      <c r="N61" s="9"/>
      <c r="O61" s="12"/>
      <c r="P61" s="12"/>
      <c r="Q61" s="12"/>
      <c r="R61" s="12"/>
    </row>
    <row r="62" customFormat="false" ht="12.75" hidden="false" customHeight="false" outlineLevel="0" collapsed="false">
      <c r="C62" s="86" t="s">
        <v>82</v>
      </c>
      <c r="D62" s="12" t="n">
        <f aca="false">diajuliano(15,D61,99)</f>
        <v>15</v>
      </c>
      <c r="E62" s="12"/>
      <c r="F62" s="87" t="s">
        <v>83</v>
      </c>
      <c r="G62" s="12"/>
      <c r="H62" s="12"/>
      <c r="I62" s="12"/>
      <c r="J62" s="12" t="n">
        <f aca="false">valorclimatico("TMAX",$C$4,$C$5,D61)</f>
        <v>13.7</v>
      </c>
      <c r="K62" s="12"/>
      <c r="L62" s="12"/>
      <c r="M62" s="87" t="s">
        <v>84</v>
      </c>
      <c r="N62" s="88" t="n">
        <f aca="false">valorclimatico("TMIN",$C$4,$C$5,D61)</f>
        <v>4.5</v>
      </c>
      <c r="O62" s="12"/>
      <c r="P62" s="12"/>
      <c r="R62" s="12"/>
    </row>
    <row r="63" customFormat="false" ht="12.75" hidden="false" customHeight="false" outlineLevel="0" collapsed="false">
      <c r="C63" s="86" t="s">
        <v>85</v>
      </c>
      <c r="D63" s="12" t="n">
        <f aca="false">valorclimatico("RAD",$C$4,$C$5,D61)</f>
        <v>7401000</v>
      </c>
      <c r="E63" s="12"/>
      <c r="F63" s="87"/>
      <c r="G63" s="12"/>
      <c r="H63" s="12"/>
      <c r="I63" s="12"/>
      <c r="J63" s="12"/>
      <c r="K63" s="12"/>
      <c r="L63" s="12"/>
      <c r="M63" s="12"/>
      <c r="N63" s="88"/>
      <c r="O63" s="12"/>
      <c r="P63" s="12"/>
      <c r="Q63" s="12"/>
      <c r="R63" s="12"/>
    </row>
    <row r="64" customFormat="false" ht="12.75" hidden="false" customHeight="false" outlineLevel="0" collapsed="false">
      <c r="A64" s="12"/>
      <c r="B64" s="12"/>
      <c r="C64" s="86" t="s">
        <v>86</v>
      </c>
      <c r="D64" s="87" t="s">
        <v>87</v>
      </c>
      <c r="E64" s="87" t="s">
        <v>88</v>
      </c>
      <c r="F64" s="87" t="s">
        <v>89</v>
      </c>
      <c r="G64" s="87"/>
      <c r="H64" s="12"/>
      <c r="I64" s="12"/>
      <c r="J64" s="87" t="s">
        <v>90</v>
      </c>
      <c r="K64" s="12"/>
      <c r="L64" s="12"/>
      <c r="M64" s="12" t="s">
        <v>91</v>
      </c>
      <c r="N64" s="88" t="s">
        <v>92</v>
      </c>
      <c r="O64" s="12"/>
      <c r="P64" s="39" t="s">
        <v>93</v>
      </c>
      <c r="Q64" s="12"/>
      <c r="R64" s="12"/>
    </row>
    <row r="65" customFormat="false" ht="12.75" hidden="false" customHeight="false" outlineLevel="0" collapsed="false">
      <c r="A65" s="12"/>
      <c r="B65" s="12"/>
      <c r="C65" s="16" t="n">
        <v>0</v>
      </c>
      <c r="D65" s="12" t="n">
        <v>1</v>
      </c>
      <c r="E65" s="89" t="n">
        <f aca="false">globalinstantanea($D$62, C65-12+0.5, $C$4, $D$63)*esdedia($D$62, C65-12+0.5,$C$4)</f>
        <v>0</v>
      </c>
      <c r="F65" s="90" t="n">
        <f aca="false">IF((P65*$C$11+Q65*$F$11+R65*$H$11+S65*$J$11)&lt;$G$5/$G$4*1000,(P65*$C$11+Q65*$F$11+R65*$H$11+S65*$J$11),$G$5/$G$4*1000)</f>
        <v>0</v>
      </c>
      <c r="G65" s="89"/>
      <c r="H65" s="12"/>
      <c r="I65" s="12"/>
      <c r="J65" s="89" t="n">
        <f aca="false">($J$62+$N$62)/2+0.5*($J$62-$N$62)*COS(2*3.141592*(C65+0.5-14)/24)</f>
        <v>4.85015285608866</v>
      </c>
      <c r="K65" s="12"/>
      <c r="L65" s="12"/>
      <c r="M65" s="89" t="n">
        <f aca="false">J65+($F$8-20)*F65/800</f>
        <v>4.85015285608866</v>
      </c>
      <c r="N65" s="91" t="n">
        <f aca="false">(1-$F$7*(M65-25)-$K$24/100)*F65*$K$26*$K$27*$K$28*$K$29*$K$30</f>
        <v>0</v>
      </c>
      <c r="O65" s="12"/>
      <c r="P65" s="89" t="n">
        <f aca="false">instantaneainclinada($D$62, C65-12+0.5,$C$4,$D$63,0.2,$J$61,$C$12)</f>
        <v>0</v>
      </c>
      <c r="Q65" s="12" t="n">
        <f aca="false">rinstan_segui_un_eje_azimutal($C$4, $D$62,C65-11.5,$F$12,$F$13,$F$14,$D$63, 0.2,$F$15)</f>
        <v>0</v>
      </c>
      <c r="R65" s="12" t="n">
        <f aca="false">rinstan_segui_dos_ejes_optimo($C$4, $D$62, C65-11.5,$D$63,0.2)</f>
        <v>0</v>
      </c>
      <c r="S65" s="1" t="n">
        <f aca="false">rinstan_segui_dos_ejes_concentracion($C$4, $D$62, C65-11.5,$D$63, 0.2,$J$12)</f>
        <v>0</v>
      </c>
    </row>
    <row r="66" customFormat="false" ht="12.75" hidden="false" customHeight="false" outlineLevel="0" collapsed="false">
      <c r="A66" s="12"/>
      <c r="B66" s="12"/>
      <c r="C66" s="16" t="n">
        <v>1</v>
      </c>
      <c r="D66" s="12" t="n">
        <v>2</v>
      </c>
      <c r="E66" s="89" t="n">
        <f aca="false">globalinstantanea($D$62, C66-12+0.5, $C$4, $D$63)*esdedia($D$62, C66-12+0.5,$C$4)</f>
        <v>0</v>
      </c>
      <c r="F66" s="90" t="e">
        <f aca="false">IF((P66*$C$11+Q66*$F$11+R66*$H$11+S66*$J$11)&lt;$G$5/$G$4*1000,(P66*$C$11+Q66*$F$11+R66*$H$11+S66*$J$11),$G$5/$G$4*1000)</f>
        <v>#NAME?</v>
      </c>
      <c r="G66" s="12"/>
      <c r="H66" s="12"/>
      <c r="I66" s="12"/>
      <c r="J66" s="89" t="n">
        <f aca="false">($J$62+$N$62)/2+0.5*($J$62-$N$62)*COS(2*3.141592*(C66+0.5-14)/24)</f>
        <v>4.53935322890163</v>
      </c>
      <c r="K66" s="12"/>
      <c r="L66" s="12"/>
      <c r="M66" s="89" t="e">
        <f aca="false">J66+($F$8-20)*F66/800</f>
        <v>#NAME?</v>
      </c>
      <c r="N66" s="91" t="e">
        <f aca="false">(1-$F$7*(M66-25)-$K$24/100)*F66*$K$26*$K$27*$K$28*$K$29*$K$30</f>
        <v>#NAME?</v>
      </c>
      <c r="O66" s="12"/>
      <c r="P66" s="89" t="e">
        <f aca="false">instantaneainclinada($D$62, C66-12+0.5,$C$4,$D$63,0.2,$J$61,$C$12)</f>
        <v>#NAME?</v>
      </c>
      <c r="Q66" s="12" t="e">
        <f aca="false">rinstan_segui_un_eje_azimutal($C$4, $D$62,C66-11.5,$F$12,$F$13,$F$14,$D$63, 0.2,$F$15)</f>
        <v>#NAME?</v>
      </c>
      <c r="R66" s="12" t="e">
        <f aca="false">rinstan_segui_dos_ejes_optimo($C$4, $D$62, C66-11.5,$D$63,0.2)</f>
        <v>#NAME?</v>
      </c>
      <c r="S66" s="1" t="e">
        <f aca="false">rinstan_segui_dos_ejes_concentracion($C$4, $D$62, C66-11.5,$D$63, 0.2,$J$12)</f>
        <v>#NAME?</v>
      </c>
    </row>
    <row r="67" customFormat="false" ht="14.45" hidden="false" customHeight="true" outlineLevel="0" collapsed="false">
      <c r="A67" s="12"/>
      <c r="B67" s="12"/>
      <c r="C67" s="16" t="n">
        <v>2</v>
      </c>
      <c r="D67" s="12" t="n">
        <v>3</v>
      </c>
      <c r="E67" s="89" t="n">
        <f aca="false">globalinstantanea($D$62, C67-12+0.5, $C$4, $D$63)*esdedia($D$62, C67-12+0.5,$C$4)</f>
        <v>0</v>
      </c>
      <c r="F67" s="90" t="e">
        <f aca="false">IF((P67*$C$11+Q67*$F$11+R67*$H$11+S67*$J$11)&lt;$G$5/$G$4*1000,(P67*$C$11+Q67*$F$11+R67*$H$11+S67*$J$11),$G$5/$G$4*1000)</f>
        <v>#NAME?</v>
      </c>
      <c r="G67" s="12"/>
      <c r="H67" s="12"/>
      <c r="I67" s="12"/>
      <c r="J67" s="89" t="n">
        <f aca="false">($J$62+$N$62)/2+0.5*($J$62-$N$62)*COS(2*3.141592*(C67+0.5-14)/24)</f>
        <v>4.53935401375887</v>
      </c>
      <c r="K67" s="12"/>
      <c r="L67" s="12"/>
      <c r="M67" s="89" t="e">
        <f aca="false">J67+($F$8-20)*F67/800</f>
        <v>#NAME?</v>
      </c>
      <c r="N67" s="91" t="e">
        <f aca="false">(1-$F$7*(M67-25)-$K$24/100)*F67*$K$26*$K$27*$K$28*$K$29*$K$30</f>
        <v>#NAME?</v>
      </c>
      <c r="O67" s="12"/>
      <c r="P67" s="89" t="e">
        <f aca="false">instantaneainclinada($D$62, C67-12+0.5,$C$4,$D$63,0.2,$J$61,$C$12)</f>
        <v>#NAME?</v>
      </c>
      <c r="Q67" s="12" t="e">
        <f aca="false">rinstan_segui_un_eje_azimutal($C$4, $D$62,C67-11.5,$F$12,$F$13,$F$14,$D$63, 0.2,$F$15)</f>
        <v>#NAME?</v>
      </c>
      <c r="R67" s="12" t="e">
        <f aca="false">rinstan_segui_dos_ejes_optimo($C$4, $D$62, C67-11.5,$D$63,0.2)</f>
        <v>#NAME?</v>
      </c>
      <c r="S67" s="1" t="e">
        <f aca="false">rinstan_segui_dos_ejes_concentracion($C$4, $D$62, C67-11.5,$D$63, 0.2,$J$12)</f>
        <v>#NAME?</v>
      </c>
    </row>
    <row r="68" customFormat="false" ht="12.75" hidden="false" customHeight="false" outlineLevel="0" collapsed="false">
      <c r="A68" s="12"/>
      <c r="B68" s="12"/>
      <c r="C68" s="16" t="n">
        <v>3</v>
      </c>
      <c r="D68" s="12" t="n">
        <v>4</v>
      </c>
      <c r="E68" s="89" t="n">
        <f aca="false">globalinstantanea($D$62, C68-12+0.5, $C$4, $D$63)*esdedia($D$62, C68-12+0.5,$C$4)</f>
        <v>0</v>
      </c>
      <c r="F68" s="90" t="e">
        <f aca="false">IF((P68*$C$11+Q68*$F$11+R68*$H$11+S68*$J$11)&lt;$G$5/$G$4*1000,(P68*$C$11+Q68*$F$11+R68*$H$11+S68*$J$11),$G$5/$G$4*1000)</f>
        <v>#NAME?</v>
      </c>
      <c r="G68" s="12"/>
      <c r="H68" s="12"/>
      <c r="I68" s="12"/>
      <c r="J68" s="89" t="n">
        <f aca="false">($J$62+$N$62)/2+0.5*($J$62-$N$62)*COS(2*3.141592*(C68+0.5-14)/24)</f>
        <v>4.85015515717367</v>
      </c>
      <c r="K68" s="12"/>
      <c r="L68" s="12"/>
      <c r="M68" s="89" t="e">
        <f aca="false">J68+($F$8-20)*F68/800</f>
        <v>#NAME?</v>
      </c>
      <c r="N68" s="91" t="e">
        <f aca="false">(1-$F$7*(M68-25)-$K$24/100)*F68*$K$26*$K$27*$K$28*$K$29*$K$30</f>
        <v>#NAME?</v>
      </c>
      <c r="O68" s="12"/>
      <c r="P68" s="89" t="e">
        <f aca="false">instantaneainclinada($D$62, C68-12+0.5,$C$4,$D$63,0.2,$J$61,$C$12)</f>
        <v>#NAME?</v>
      </c>
      <c r="Q68" s="12" t="e">
        <f aca="false">rinstan_segui_un_eje_azimutal($C$4, $D$62,C68-11.5,$F$12,$F$13,$F$14,$D$63, 0.2,$F$15)</f>
        <v>#NAME?</v>
      </c>
      <c r="R68" s="12" t="e">
        <f aca="false">rinstan_segui_dos_ejes_optimo($C$4, $D$62, C68-11.5,$D$63,0.2)</f>
        <v>#NAME?</v>
      </c>
      <c r="S68" s="1" t="e">
        <f aca="false">rinstan_segui_dos_ejes_concentracion($C$4, $D$62, C68-11.5,$D$63, 0.2,$J$12)</f>
        <v>#NAME?</v>
      </c>
    </row>
    <row r="69" customFormat="false" ht="12.75" hidden="false" customHeight="false" outlineLevel="0" collapsed="false">
      <c r="A69" s="12"/>
      <c r="B69" s="12"/>
      <c r="C69" s="16" t="n">
        <v>4</v>
      </c>
      <c r="D69" s="12" t="n">
        <v>5</v>
      </c>
      <c r="E69" s="89" t="n">
        <f aca="false">globalinstantanea($D$62, C69-12+0.5, $C$4, $D$63)*esdedia($D$62, C69-12+0.5,$C$4)</f>
        <v>0</v>
      </c>
      <c r="F69" s="90" t="e">
        <f aca="false">IF((P69*$C$11+Q69*$F$11+R69*$H$11+S69*$J$11)&lt;$G$5/$G$4*1000,(P69*$C$11+Q69*$F$11+R69*$H$11+S69*$J$11),$G$5/$G$4*1000)</f>
        <v>#NAME?</v>
      </c>
      <c r="G69" s="12"/>
      <c r="H69" s="12"/>
      <c r="I69" s="12"/>
      <c r="J69" s="89" t="n">
        <f aca="false">($J$62+$N$62)/2+0.5*($J$62-$N$62)*COS(2*3.141592*(C69+0.5-14)/24)</f>
        <v>5.45057608360807</v>
      </c>
      <c r="K69" s="12"/>
      <c r="L69" s="12"/>
      <c r="M69" s="89" t="e">
        <f aca="false">J69+($F$8-20)*F69/800</f>
        <v>#NAME?</v>
      </c>
      <c r="N69" s="91" t="e">
        <f aca="false">(1-$F$7*(M69-25)-$K$24/100)*F69*$K$26*$K$27*$K$28*$K$29*$K$30</f>
        <v>#NAME?</v>
      </c>
      <c r="O69" s="12"/>
      <c r="P69" s="89" t="e">
        <f aca="false">instantaneainclinada($D$62, C69-12+0.5,$C$4,$D$63,0.2,$J$61,$C$12)</f>
        <v>#NAME?</v>
      </c>
      <c r="Q69" s="12" t="e">
        <f aca="false">rinstan_segui_un_eje_azimutal($C$4, $D$62,C69-11.5,$F$12,$F$13,$F$14,$D$63, 0.2,$F$15)</f>
        <v>#NAME?</v>
      </c>
      <c r="R69" s="12" t="e">
        <f aca="false">rinstan_segui_dos_ejes_optimo($C$4, $D$62, C69-11.5,$D$63,0.2)</f>
        <v>#NAME?</v>
      </c>
      <c r="S69" s="1" t="e">
        <f aca="false">rinstan_segui_dos_ejes_concentracion($C$4, $D$62, C69-11.5,$D$63, 0.2,$J$12)</f>
        <v>#NAME?</v>
      </c>
    </row>
    <row r="70" customFormat="false" ht="12.75" hidden="false" customHeight="false" outlineLevel="0" collapsed="false">
      <c r="A70" s="12"/>
      <c r="B70" s="12"/>
      <c r="C70" s="16" t="n">
        <v>5</v>
      </c>
      <c r="D70" s="12" t="n">
        <v>6</v>
      </c>
      <c r="E70" s="89" t="n">
        <f aca="false">globalinstantanea($D$62, C70-12+0.5, $C$4, $D$63)*esdedia($D$62, C70-12+0.5,$C$4)</f>
        <v>0</v>
      </c>
      <c r="F70" s="90" t="e">
        <f aca="false">IF((P70*$C$11+Q70*$F$11+R70*$H$11+S70*$J$11)&lt;$G$5/$G$4*1000,(P70*$C$11+Q70*$F$11+R70*$H$11+S70*$J$11),$G$5/$G$4*1000)</f>
        <v>#NAME?</v>
      </c>
      <c r="G70" s="12"/>
      <c r="H70" s="12"/>
      <c r="I70" s="12"/>
      <c r="J70" s="89" t="n">
        <f aca="false">($J$62+$N$62)/2+0.5*($J$62-$N$62)*COS(2*3.141592*(C70+0.5-14)/24)</f>
        <v>6.2996991160961</v>
      </c>
      <c r="K70" s="12"/>
      <c r="L70" s="12"/>
      <c r="M70" s="89" t="e">
        <f aca="false">J70+($F$8-20)*F70/800</f>
        <v>#NAME?</v>
      </c>
      <c r="N70" s="91" t="e">
        <f aca="false">(1-$F$7*(M70-25)-$K$24/100)*F70*$K$26*$K$27*$K$28*$K$29*$K$30</f>
        <v>#NAME?</v>
      </c>
      <c r="O70" s="12"/>
      <c r="P70" s="89" t="e">
        <f aca="false">instantaneainclinada($D$62, C70-12+0.5,$C$4,$D$63,0.2,$J$61,$C$12)</f>
        <v>#NAME?</v>
      </c>
      <c r="Q70" s="12" t="e">
        <f aca="false">rinstan_segui_un_eje_azimutal($C$4, $D$62,C70-11.5,$F$12,$F$13,$F$14,$D$63, 0.2,$F$15)</f>
        <v>#NAME?</v>
      </c>
      <c r="R70" s="12" t="e">
        <f aca="false">rinstan_segui_dos_ejes_optimo($C$4, $D$62, C70-11.5,$D$63,0.2)</f>
        <v>#NAME?</v>
      </c>
      <c r="S70" s="1" t="e">
        <f aca="false">rinstan_segui_dos_ejes_concentracion($C$4, $D$62, C70-11.5,$D$63, 0.2,$J$12)</f>
        <v>#NAME?</v>
      </c>
    </row>
    <row r="71" customFormat="false" ht="12.75" hidden="false" customHeight="false" outlineLevel="0" collapsed="false">
      <c r="A71" s="12"/>
      <c r="B71" s="12"/>
      <c r="C71" s="16" t="n">
        <v>6</v>
      </c>
      <c r="D71" s="12" t="n">
        <v>7</v>
      </c>
      <c r="E71" s="89" t="n">
        <f aca="false">globalinstantanea($D$62, C71-12+0.5, $C$4, $D$63)*esdedia($D$62, C71-12+0.5,$C$4)</f>
        <v>0</v>
      </c>
      <c r="F71" s="90" t="e">
        <f aca="false">IF((P71*$C$11+Q71*$F$11+R71*$H$11+S71*$J$11)&lt;$G$5/$G$4*1000,(P71*$C$11+Q71*$F$11+R71*$H$11+S71*$J$11),$G$5/$G$4*1000)</f>
        <v>#NAME?</v>
      </c>
      <c r="G71" s="12"/>
      <c r="H71" s="12"/>
      <c r="I71" s="12"/>
      <c r="J71" s="89" t="n">
        <f aca="false">($J$62+$N$62)/2+0.5*($J$62-$N$62)*COS(2*3.141592*(C71+0.5-14)/24)</f>
        <v>7.33965794715565</v>
      </c>
      <c r="K71" s="12"/>
      <c r="L71" s="12"/>
      <c r="M71" s="89" t="e">
        <f aca="false">J71+($F$8-20)*F71/800</f>
        <v>#NAME?</v>
      </c>
      <c r="N71" s="91" t="e">
        <f aca="false">(1-$F$7*(M71-25)-$K$24/100)*F71*$K$26*$K$27*$K$28*$K$29*$K$30</f>
        <v>#NAME?</v>
      </c>
      <c r="O71" s="12"/>
      <c r="P71" s="89" t="e">
        <f aca="false">instantaneainclinada($D$62, C71-12+0.5,$C$4,$D$63,0.2,$J$61,$C$12)</f>
        <v>#NAME?</v>
      </c>
      <c r="Q71" s="12" t="e">
        <f aca="false">rinstan_segui_un_eje_azimutal($C$4, $D$62,C71-11.5,$F$12,$F$13,$F$14,$D$63, 0.2,$F$15)</f>
        <v>#NAME?</v>
      </c>
      <c r="R71" s="12" t="e">
        <f aca="false">rinstan_segui_dos_ejes_optimo($C$4, $D$62, C71-11.5,$D$63,0.2)</f>
        <v>#NAME?</v>
      </c>
      <c r="S71" s="1" t="e">
        <f aca="false">rinstan_segui_dos_ejes_concentracion($C$4, $D$62, C71-11.5,$D$63, 0.2,$J$12)</f>
        <v>#NAME?</v>
      </c>
    </row>
    <row r="72" customFormat="false" ht="12.75" hidden="false" customHeight="false" outlineLevel="0" collapsed="false">
      <c r="A72" s="12"/>
      <c r="B72" s="12"/>
      <c r="C72" s="16" t="n">
        <v>7</v>
      </c>
      <c r="D72" s="12" t="n">
        <v>8</v>
      </c>
      <c r="E72" s="89" t="n">
        <f aca="false">globalinstantanea($D$62, C72-12+0.5, $C$4, $D$63)*esdedia($D$62, C72-12+0.5,$C$4)</f>
        <v>28.3195329988773</v>
      </c>
      <c r="F72" s="90" t="e">
        <f aca="false">IF((P72*$C$11+Q72*$F$11+R72*$H$11+S72*$J$11)&lt;$G$5/$G$4*1000,(P72*$C$11+Q72*$F$11+R72*$H$11+S72*$J$11),$G$5/$G$4*1000)</f>
        <v>#NAME?</v>
      </c>
      <c r="G72" s="12"/>
      <c r="H72" s="12"/>
      <c r="I72" s="12"/>
      <c r="J72" s="89" t="n">
        <f aca="false">($J$62+$N$62)/2+0.5*($J$62-$N$62)*COS(2*3.141592*(C72+0.5-14)/24)</f>
        <v>8.49958113038342</v>
      </c>
      <c r="K72" s="12"/>
      <c r="L72" s="12"/>
      <c r="M72" s="89" t="e">
        <f aca="false">J72+($F$8-20)*F72/800</f>
        <v>#NAME?</v>
      </c>
      <c r="N72" s="91" t="e">
        <f aca="false">(1-$F$7*(M72-25)-$K$24/100)*F72*$K$26*$K$27*$K$28*$K$29*$K$30</f>
        <v>#NAME?</v>
      </c>
      <c r="O72" s="12"/>
      <c r="P72" s="89" t="e">
        <f aca="false">instantaneainclinada($D$62, C72-12+0.5,$C$4,$D$63,0.2,$J$61,$C$12)</f>
        <v>#NAME?</v>
      </c>
      <c r="Q72" s="12" t="e">
        <f aca="false">rinstan_segui_un_eje_azimutal($C$4, $D$62,C72-11.5,$F$12,$F$13,$F$14,$D$63, 0.2,$F$15)</f>
        <v>#NAME?</v>
      </c>
      <c r="R72" s="12" t="e">
        <f aca="false">rinstan_segui_dos_ejes_optimo($C$4, $D$62, C72-11.5,$D$63,0.2)</f>
        <v>#NAME?</v>
      </c>
      <c r="S72" s="1" t="e">
        <f aca="false">rinstan_segui_dos_ejes_concentracion($C$4, $D$62, C72-11.5,$D$63, 0.2,$J$12)</f>
        <v>#NAME?</v>
      </c>
    </row>
    <row r="73" customFormat="false" ht="13.15" hidden="false" customHeight="true" outlineLevel="0" collapsed="false">
      <c r="A73" s="12"/>
      <c r="B73" s="12"/>
      <c r="C73" s="16" t="n">
        <v>8</v>
      </c>
      <c r="D73" s="12" t="n">
        <v>9</v>
      </c>
      <c r="E73" s="89" t="n">
        <f aca="false">globalinstantanea($D$62, C73-12+0.5, $C$4, $D$63)*esdedia($D$62, C73-12+0.5,$C$4)</f>
        <v>124.060775920533</v>
      </c>
      <c r="F73" s="90" t="n">
        <f aca="false">IF((P73*$C$11+Q73*$F$11+R73*$H$11+S73*$J$11)&lt;$G$5/$G$4*1000,(P73*$C$11+Q73*$F$11+R73*$H$11+S73*$J$11),$G$5/$G$4*1000)</f>
        <v>169.856012722955</v>
      </c>
      <c r="G73" s="12"/>
      <c r="H73" s="12"/>
      <c r="I73" s="12"/>
      <c r="J73" s="89" t="n">
        <f aca="false">($J$62+$N$62)/2+0.5*($J$62-$N$62)*COS(2*3.141592*(C73+0.5-14)/24)</f>
        <v>9.7004218504085</v>
      </c>
      <c r="K73" s="12"/>
      <c r="L73" s="12"/>
      <c r="M73" s="89" t="n">
        <f aca="false">J73+($F$8-20)*F73/800</f>
        <v>15.0084222480009</v>
      </c>
      <c r="N73" s="91" t="n">
        <f aca="false">(1-$F$7*(M73-25)-$K$24/100)*F73*$K$26*$K$27*$K$28*$K$29*$K$30</f>
        <v>135.60778408029</v>
      </c>
      <c r="O73" s="12"/>
      <c r="P73" s="89" t="e">
        <f aca="false">instantaneainclinada($D$62, C73-12+0.5,$C$4,$D$63,0.2,$J$61,$C$12)</f>
        <v>#NAME?</v>
      </c>
      <c r="Q73" s="12" t="e">
        <f aca="false">rinstan_segui_un_eje_azimutal($C$4, $D$62,C73-11.5,$F$12,$F$13,$F$14,$D$63, 0.2,$F$15)</f>
        <v>#NAME?</v>
      </c>
      <c r="R73" s="12" t="e">
        <f aca="false">rinstan_segui_dos_ejes_optimo($C$4, $D$62, C73-11.5,$D$63,0.2)</f>
        <v>#NAME?</v>
      </c>
      <c r="S73" s="1" t="e">
        <f aca="false">rinstan_segui_dos_ejes_concentracion($C$4, $D$62, C73-11.5,$D$63, 0.2,$J$12)</f>
        <v>#NAME?</v>
      </c>
    </row>
    <row r="74" customFormat="false" ht="13.9" hidden="false" customHeight="true" outlineLevel="0" collapsed="false">
      <c r="A74" s="12"/>
      <c r="B74" s="12"/>
      <c r="C74" s="16" t="n">
        <v>9</v>
      </c>
      <c r="D74" s="12" t="n">
        <v>10</v>
      </c>
      <c r="E74" s="89" t="n">
        <f aca="false">globalinstantanea($D$62, C74-12+0.5, $C$4, $D$63)*esdedia($D$62, C74-12+0.5,$C$4)</f>
        <v>222.040362163928</v>
      </c>
      <c r="F74" s="90" t="e">
        <f aca="false">IF((P74*$C$11+Q74*$F$11+R74*$H$11+S74*$J$11)&lt;$G$5/$G$4*1000,(P74*$C$11+Q74*$F$11+R74*$H$11+S74*$J$11),$G$5/$G$4*1000)</f>
        <v>#NAME?</v>
      </c>
      <c r="G74" s="12"/>
      <c r="H74" s="12"/>
      <c r="I74" s="12"/>
      <c r="J74" s="89" t="n">
        <f aca="false">($J$62+$N$62)/2+0.5*($J$62-$N$62)*COS(2*3.141592*(C74+0.5-14)/24)</f>
        <v>10.8603448305003</v>
      </c>
      <c r="K74" s="12"/>
      <c r="L74" s="12"/>
      <c r="M74" s="89" t="e">
        <f aca="false">J74+($F$8-20)*F74/800</f>
        <v>#NAME?</v>
      </c>
      <c r="N74" s="91" t="n">
        <f aca="false">(1-$F$7*(M74-25)-$K$24/100)*F74*$K$26*$K$27*$K$28*$K$29*$K$30</f>
        <v>208.249113257712</v>
      </c>
      <c r="O74" s="12"/>
      <c r="P74" s="89" t="e">
        <f aca="false">instantaneainclinada($D$62, C74-12+0.5,$C$4,$D$63,0.2,$J$61,$C$12)</f>
        <v>#NAME?</v>
      </c>
      <c r="Q74" s="12" t="e">
        <f aca="false">rinstan_segui_un_eje_azimutal($C$4, $D$62,C74-11.5,$F$12,$F$13,$F$14,$D$63, 0.2,$F$15)</f>
        <v>#NAME?</v>
      </c>
      <c r="R74" s="12" t="e">
        <f aca="false">rinstan_segui_dos_ejes_optimo($C$4, $D$62, C74-11.5,$D$63,0.2)</f>
        <v>#NAME?</v>
      </c>
      <c r="S74" s="1" t="e">
        <f aca="false">rinstan_segui_dos_ejes_concentracion($C$4, $D$62, C74-11.5,$D$63, 0.2,$J$12)</f>
        <v>#NAME?</v>
      </c>
    </row>
    <row r="75" customFormat="false" ht="12.75" hidden="false" customHeight="false" outlineLevel="0" collapsed="false">
      <c r="A75" s="12"/>
      <c r="B75" s="12"/>
      <c r="C75" s="16" t="n">
        <v>10</v>
      </c>
      <c r="D75" s="12" t="n">
        <v>11</v>
      </c>
      <c r="E75" s="89" t="n">
        <f aca="false">globalinstantanea($D$62, C75-12+0.5, $C$4, $D$63)*esdedia($D$62, C75-12+0.5,$C$4)</f>
        <v>302.069417644286</v>
      </c>
      <c r="F75" s="90" t="e">
        <f aca="false">IF((P75*$C$11+Q75*$F$11+R75*$H$11+S75*$J$11)&lt;$G$5/$G$4*1000,(P75*$C$11+Q75*$F$11+R75*$H$11+S75*$J$11),$G$5/$G$4*1000)</f>
        <v>#NAME?</v>
      </c>
      <c r="G75" s="87"/>
      <c r="H75" s="87"/>
      <c r="I75" s="12"/>
      <c r="J75" s="89" t="n">
        <f aca="false">($J$62+$N$62)/2+0.5*($J$62-$N$62)*COS(2*3.141592*(C75+0.5-14)/24)</f>
        <v>11.9003032691313</v>
      </c>
      <c r="K75" s="12"/>
      <c r="L75" s="12"/>
      <c r="M75" s="89" t="e">
        <f aca="false">J75+($F$8-20)*F75/800</f>
        <v>#NAME?</v>
      </c>
      <c r="N75" s="91" t="e">
        <f aca="false">(1-$F$7*(M75-25)-$K$24/100)*F75*$K$26*$K$27*$K$28*$K$29*$K$30</f>
        <v>#NAME?</v>
      </c>
      <c r="O75" s="12"/>
      <c r="P75" s="89" t="e">
        <f aca="false">instantaneainclinada($D$62, C75-12+0.5,$C$4,$D$63,0.2,$J$61,$C$12)</f>
        <v>#NAME?</v>
      </c>
      <c r="Q75" s="12" t="e">
        <f aca="false">rinstan_segui_un_eje_azimutal($C$4, $D$62,C75-11.5,$F$12,$F$13,$F$14,$D$63, 0.2,$F$15)</f>
        <v>#NAME?</v>
      </c>
      <c r="R75" s="12" t="e">
        <f aca="false">rinstan_segui_dos_ejes_optimo($C$4, $D$62, C75-11.5,$D$63,0.2)</f>
        <v>#NAME?</v>
      </c>
      <c r="S75" s="1" t="e">
        <f aca="false">rinstan_segui_dos_ejes_concentracion($C$4, $D$62, C75-11.5,$D$63, 0.2,$J$12)</f>
        <v>#NAME?</v>
      </c>
    </row>
    <row r="76" customFormat="false" ht="12.75" hidden="false" customHeight="false" outlineLevel="0" collapsed="false">
      <c r="A76" s="12"/>
      <c r="B76" s="12"/>
      <c r="C76" s="16" t="n">
        <v>11</v>
      </c>
      <c r="D76" s="12" t="n">
        <v>12</v>
      </c>
      <c r="E76" s="89" t="n">
        <f aca="false">globalinstantanea($D$62, C76-12+0.5, $C$4, $D$63)*esdedia($D$62, C76-12+0.5,$C$4)</f>
        <v>346.992596815489</v>
      </c>
      <c r="F76" s="90" t="e">
        <f aca="false">IF((P76*$C$11+Q76*$F$11+R76*$H$11+S76*$J$11)&lt;$G$5/$G$4*1000,(P76*$C$11+Q76*$F$11+R76*$H$11+S76*$J$11),$G$5/$G$4*1000)</f>
        <v>#NAME?</v>
      </c>
      <c r="G76" s="12"/>
      <c r="H76" s="12"/>
      <c r="I76" s="12"/>
      <c r="J76" s="89" t="n">
        <f aca="false">($J$62+$N$62)/2+0.5*($J$62-$N$62)*COS(2*3.141592*(C76+0.5-14)/24)</f>
        <v>12.7494257466416</v>
      </c>
      <c r="K76" s="12"/>
      <c r="L76" s="12"/>
      <c r="M76" s="89" t="e">
        <f aca="false">J76+($F$8-20)*F76/800</f>
        <v>#NAME?</v>
      </c>
      <c r="N76" s="91" t="e">
        <f aca="false">(1-$F$7*(M76-25)-$K$24/100)*F76*$K$26*$K$27*$K$28*$K$29*$K$30</f>
        <v>#NAME?</v>
      </c>
      <c r="O76" s="12"/>
      <c r="P76" s="89" t="e">
        <f aca="false">instantaneainclinada($D$62, C76-12+0.5,$C$4,$D$63,0.2,$J$61,$C$12)</f>
        <v>#NAME?</v>
      </c>
      <c r="Q76" s="12" t="n">
        <f aca="false">rinstan_segui_un_eje_azimutal($C$4, $D$62,C76-11.5,$F$12,$F$13,$F$14,$D$63, 0.2,$F$15)</f>
        <v>357.679751423374</v>
      </c>
      <c r="R76" s="12" t="e">
        <f aca="false">rinstan_segui_dos_ejes_optimo($C$4, $D$62, C76-11.5,$D$63,0.2)</f>
        <v>#NAME?</v>
      </c>
      <c r="S76" s="1" t="e">
        <f aca="false">rinstan_segui_dos_ejes_concentracion($C$4, $D$62, C76-11.5,$D$63, 0.2,$J$12)</f>
        <v>#NAME?</v>
      </c>
    </row>
    <row r="77" customFormat="false" ht="12.75" hidden="false" customHeight="false" outlineLevel="0" collapsed="false">
      <c r="A77" s="12"/>
      <c r="B77" s="12"/>
      <c r="C77" s="16" t="n">
        <v>12</v>
      </c>
      <c r="D77" s="12" t="n">
        <v>13</v>
      </c>
      <c r="E77" s="89" t="n">
        <f aca="false">globalinstantanea($D$62, C77-12+0.5, $C$4, $D$63)*esdedia($D$62, C77-12+0.5,$C$4)</f>
        <v>346.992596815489</v>
      </c>
      <c r="F77" s="90" t="e">
        <f aca="false">IF((P77*$C$11+Q77*$F$11+R77*$H$11+S77*$J$11)&lt;$G$5/$G$4*1000,(P77*$C$11+Q77*$F$11+R77*$H$11+S77*$J$11),$G$5/$G$4*1000)</f>
        <v>#NAME?</v>
      </c>
      <c r="G77" s="12"/>
      <c r="H77" s="12"/>
      <c r="I77" s="12"/>
      <c r="J77" s="89" t="n">
        <f aca="false">($J$62+$N$62)/2+0.5*($J$62-$N$62)*COS(2*3.141592*(C77+0.5-14)/24)</f>
        <v>13.3498459933697</v>
      </c>
      <c r="K77" s="12"/>
      <c r="L77" s="12"/>
      <c r="M77" s="89" t="e">
        <f aca="false">J77+($F$8-20)*F77/800</f>
        <v>#NAME?</v>
      </c>
      <c r="N77" s="91" t="e">
        <f aca="false">(1-$F$7*(M77-25)-$K$24/100)*F77*$K$26*$K$27*$K$28*$K$29*$K$30</f>
        <v>#NAME?</v>
      </c>
      <c r="O77" s="12"/>
      <c r="P77" s="89" t="e">
        <f aca="false">instantaneainclinada($D$62, C77-12+0.5,$C$4,$D$63,0.2,$J$61,$C$12)</f>
        <v>#NAME?</v>
      </c>
      <c r="Q77" s="12" t="e">
        <f aca="false">rinstan_segui_un_eje_azimutal($C$4, $D$62,C77-11.5,$F$12,$F$13,$F$14,$D$63, 0.2,$F$15)</f>
        <v>#NAME?</v>
      </c>
      <c r="R77" s="12" t="e">
        <f aca="false">rinstan_segui_dos_ejes_optimo($C$4, $D$62, C77-11.5,$D$63,0.2)</f>
        <v>#NAME?</v>
      </c>
      <c r="S77" s="1" t="e">
        <f aca="false">rinstan_segui_dos_ejes_concentracion($C$4, $D$62, C77-11.5,$D$63, 0.2,$J$12)</f>
        <v>#NAME?</v>
      </c>
    </row>
    <row r="78" customFormat="false" ht="12.75" hidden="false" customHeight="false" outlineLevel="0" collapsed="false">
      <c r="A78" s="12"/>
      <c r="B78" s="12"/>
      <c r="C78" s="16" t="n">
        <v>13</v>
      </c>
      <c r="D78" s="12" t="n">
        <v>14</v>
      </c>
      <c r="E78" s="89" t="n">
        <f aca="false">globalinstantanea($D$62, C78-12+0.5, $C$4, $D$63)*esdedia($D$62, C78-12+0.5,$C$4)</f>
        <v>302.069417644286</v>
      </c>
      <c r="F78" s="90" t="e">
        <f aca="false">IF((P78*$C$11+Q78*$F$11+R78*$H$11+S78*$J$11)&lt;$G$5/$G$4*1000,(P78*$C$11+Q78*$F$11+R78*$H$11+S78*$J$11),$G$5/$G$4*1000)</f>
        <v>#NAME?</v>
      </c>
      <c r="G78" s="12"/>
      <c r="H78" s="12"/>
      <c r="I78" s="12"/>
      <c r="J78" s="89" t="n">
        <f aca="false">($J$62+$N$62)/2+0.5*($J$62-$N$62)*COS(2*3.141592*(C78+0.5-14)/24)</f>
        <v>13.6606463786707</v>
      </c>
      <c r="K78" s="12"/>
      <c r="L78" s="12"/>
      <c r="M78" s="89" t="e">
        <f aca="false">J78+($F$8-20)*F78/800</f>
        <v>#NAME?</v>
      </c>
      <c r="N78" s="91" t="e">
        <f aca="false">(1-$F$7*(M78-25)-$K$24/100)*F78*$K$26*$K$27*$K$28*$K$29*$K$30</f>
        <v>#NAME?</v>
      </c>
      <c r="O78" s="12"/>
      <c r="P78" s="89" t="e">
        <f aca="false">instantaneainclinada($D$62, C78-12+0.5,$C$4,$D$63,0.2,$J$61,$C$12)</f>
        <v>#NAME?</v>
      </c>
      <c r="Q78" s="12" t="e">
        <f aca="false">rinstan_segui_un_eje_azimutal($C$4, $D$62,C78-11.5,$F$12,$F$13,$F$14,$D$63, 0.2,$F$15)</f>
        <v>#NAME?</v>
      </c>
      <c r="R78" s="12" t="e">
        <f aca="false">rinstan_segui_dos_ejes_optimo($C$4, $D$62, C78-11.5,$D$63,0.2)</f>
        <v>#NAME?</v>
      </c>
      <c r="S78" s="1" t="e">
        <f aca="false">rinstan_segui_dos_ejes_concentracion($C$4, $D$62, C78-11.5,$D$63, 0.2,$J$12)</f>
        <v>#NAME?</v>
      </c>
    </row>
    <row r="79" customFormat="false" ht="12.75" hidden="false" customHeight="false" outlineLevel="0" collapsed="false">
      <c r="A79" s="12"/>
      <c r="B79" s="12"/>
      <c r="C79" s="16" t="n">
        <v>14</v>
      </c>
      <c r="D79" s="12" t="n">
        <v>15</v>
      </c>
      <c r="E79" s="89" t="n">
        <f aca="false">globalinstantanea($D$62, C79-12+0.5, $C$4, $D$63)*esdedia($D$62, C79-12+0.5,$C$4)</f>
        <v>222.040362163928</v>
      </c>
      <c r="F79" s="90" t="e">
        <f aca="false">IF((P79*$C$11+Q79*$F$11+R79*$H$11+S79*$J$11)&lt;$G$5/$G$4*1000,(P79*$C$11+Q79*$F$11+R79*$H$11+S79*$J$11),$G$5/$G$4*1000)</f>
        <v>#NAME?</v>
      </c>
      <c r="G79" s="12"/>
      <c r="H79" s="12"/>
      <c r="I79" s="12"/>
      <c r="J79" s="89" t="n">
        <f aca="false">($J$62+$N$62)/2+0.5*($J$62-$N$62)*COS(2*3.141592*(C79+0.5-14)/24)</f>
        <v>13.6606463786707</v>
      </c>
      <c r="K79" s="12"/>
      <c r="L79" s="12"/>
      <c r="M79" s="89" t="e">
        <f aca="false">J79+($F$8-20)*F79/800</f>
        <v>#NAME?</v>
      </c>
      <c r="N79" s="91" t="e">
        <f aca="false">(1-$F$7*(M79-25)-$K$24/100)*F79*$K$26*$K$27*$K$28*$K$29*$K$30</f>
        <v>#NAME?</v>
      </c>
      <c r="O79" s="12"/>
      <c r="P79" s="89" t="e">
        <f aca="false">instantaneainclinada($D$62, C79-12+0.5,$C$4,$D$63,0.2,$J$61,$C$12)</f>
        <v>#NAME?</v>
      </c>
      <c r="Q79" s="12" t="e">
        <f aca="false">rinstan_segui_un_eje_azimutal($C$4, $D$62,C79-11.5,$F$12,$F$13,$F$14,$D$63, 0.2,$F$15)</f>
        <v>#NAME?</v>
      </c>
      <c r="R79" s="12" t="e">
        <f aca="false">rinstan_segui_dos_ejes_optimo($C$4, $D$62, C79-11.5,$D$63,0.2)</f>
        <v>#NAME?</v>
      </c>
      <c r="S79" s="1" t="e">
        <f aca="false">rinstan_segui_dos_ejes_concentracion($C$4, $D$62, C79-11.5,$D$63, 0.2,$J$12)</f>
        <v>#NAME?</v>
      </c>
    </row>
    <row r="80" customFormat="false" ht="12.75" hidden="false" customHeight="false" outlineLevel="0" collapsed="false">
      <c r="A80" s="12"/>
      <c r="B80" s="12"/>
      <c r="C80" s="16" t="n">
        <v>15</v>
      </c>
      <c r="D80" s="12" t="n">
        <v>16</v>
      </c>
      <c r="E80" s="89" t="n">
        <f aca="false">globalinstantanea($D$62, C80-12+0.5, $C$4, $D$63)*esdedia($D$62, C80-12+0.5,$C$4)</f>
        <v>124.060775920533</v>
      </c>
      <c r="F80" s="90" t="e">
        <f aca="false">IF((P80*$C$11+Q80*$F$11+R80*$H$11+S80*$J$11)&lt;$G$5/$G$4*1000,(P80*$C$11+Q80*$F$11+R80*$H$11+S80*$J$11),$G$5/$G$4*1000)</f>
        <v>#NAME?</v>
      </c>
      <c r="G80" s="12"/>
      <c r="H80" s="12"/>
      <c r="I80" s="12"/>
      <c r="J80" s="89" t="n">
        <f aca="false">($J$62+$N$62)/2+0.5*($J$62-$N$62)*COS(2*3.141592*(C80+0.5-14)/24)</f>
        <v>13.3498459933697</v>
      </c>
      <c r="K80" s="12"/>
      <c r="L80" s="12"/>
      <c r="M80" s="89" t="e">
        <f aca="false">J80+($F$8-20)*F80/800</f>
        <v>#NAME?</v>
      </c>
      <c r="N80" s="91" t="e">
        <f aca="false">(1-$F$7*(M80-25)-$K$24/100)*F80*$K$26*$K$27*$K$28*$K$29*$K$30</f>
        <v>#NAME?</v>
      </c>
      <c r="O80" s="12"/>
      <c r="P80" s="89" t="e">
        <f aca="false">instantaneainclinada($D$62, C80-12+0.5,$C$4,$D$63,0.2,$J$61,$C$12)</f>
        <v>#NAME?</v>
      </c>
      <c r="Q80" s="12" t="e">
        <f aca="false">rinstan_segui_un_eje_azimutal($C$4, $D$62,C80-11.5,$F$12,$F$13,$F$14,$D$63, 0.2,$F$15)</f>
        <v>#NAME?</v>
      </c>
      <c r="R80" s="12" t="e">
        <f aca="false">rinstan_segui_dos_ejes_optimo($C$4, $D$62, C80-11.5,$D$63,0.2)</f>
        <v>#NAME?</v>
      </c>
      <c r="S80" s="1" t="e">
        <f aca="false">rinstan_segui_dos_ejes_concentracion($C$4, $D$62, C80-11.5,$D$63, 0.2,$J$12)</f>
        <v>#NAME?</v>
      </c>
    </row>
    <row r="81" customFormat="false" ht="12.75" hidden="false" customHeight="false" outlineLevel="0" collapsed="false">
      <c r="A81" s="12"/>
      <c r="B81" s="12"/>
      <c r="C81" s="16" t="n">
        <v>16</v>
      </c>
      <c r="D81" s="12" t="n">
        <v>17</v>
      </c>
      <c r="E81" s="89" t="n">
        <f aca="false">globalinstantanea($D$62, C81-12+0.5, $C$4, $D$63)*esdedia($D$62, C81-12+0.5,$C$4)</f>
        <v>28.3195329988773</v>
      </c>
      <c r="F81" s="90" t="e">
        <f aca="false">IF((P81*$C$11+Q81*$F$11+R81*$H$11+S81*$J$11)&lt;$G$5/$G$4*1000,(P81*$C$11+Q81*$F$11+R81*$H$11+S81*$J$11),$G$5/$G$4*1000)</f>
        <v>#NAME?</v>
      </c>
      <c r="G81" s="12"/>
      <c r="H81" s="12"/>
      <c r="I81" s="12"/>
      <c r="J81" s="89" t="n">
        <f aca="false">($J$62+$N$62)/2+0.5*($J$62-$N$62)*COS(2*3.141592*(C81+0.5-14)/24)</f>
        <v>12.7494257466416</v>
      </c>
      <c r="K81" s="12"/>
      <c r="L81" s="12"/>
      <c r="M81" s="89" t="e">
        <f aca="false">J81+($F$8-20)*F81/800</f>
        <v>#NAME?</v>
      </c>
      <c r="N81" s="91" t="e">
        <f aca="false">(1-$F$7*(M81-25)-$K$24/100)*F81*$K$26*$K$27*$K$28*$K$29*$K$30</f>
        <v>#NAME?</v>
      </c>
      <c r="O81" s="12"/>
      <c r="P81" s="89" t="e">
        <f aca="false">instantaneainclinada($D$62, C81-12+0.5,$C$4,$D$63,0.2,$J$61,$C$12)</f>
        <v>#NAME?</v>
      </c>
      <c r="Q81" s="12" t="e">
        <f aca="false">rinstan_segui_un_eje_azimutal($C$4, $D$62,C81-11.5,$F$12,$F$13,$F$14,$D$63, 0.2,$F$15)</f>
        <v>#NAME?</v>
      </c>
      <c r="R81" s="12" t="e">
        <f aca="false">rinstan_segui_dos_ejes_optimo($C$4, $D$62, C81-11.5,$D$63,0.2)</f>
        <v>#NAME?</v>
      </c>
      <c r="S81" s="1" t="n">
        <f aca="false">rinstan_segui_dos_ejes_concentracion($C$4, $D$62, C81-11.5,$D$63, 0.2,$J$12)</f>
        <v>108.920365741271</v>
      </c>
    </row>
    <row r="82" customFormat="false" ht="12.75" hidden="false" customHeight="false" outlineLevel="0" collapsed="false">
      <c r="A82" s="12"/>
      <c r="B82" s="12"/>
      <c r="C82" s="16" t="n">
        <v>17</v>
      </c>
      <c r="D82" s="12" t="n">
        <v>18</v>
      </c>
      <c r="E82" s="89" t="n">
        <f aca="false">globalinstantanea($D$62, C82-12+0.5, $C$4, $D$63)*esdedia($D$62, C82-12+0.5,$C$4)</f>
        <v>0</v>
      </c>
      <c r="F82" s="90" t="e">
        <f aca="false">IF((P82*$C$11+Q82*$F$11+R82*$H$11+S82*$J$11)&lt;$G$5/$G$4*1000,(P82*$C$11+Q82*$F$11+R82*$H$11+S82*$J$11),$G$5/$G$4*1000)</f>
        <v>#NAME?</v>
      </c>
      <c r="G82" s="12"/>
      <c r="H82" s="12"/>
      <c r="I82" s="12"/>
      <c r="J82" s="89" t="n">
        <f aca="false">($J$62+$N$62)/2+0.5*($J$62-$N$62)*COS(2*3.141592*(C82+0.5-14)/24)</f>
        <v>11.9003032691313</v>
      </c>
      <c r="K82" s="12"/>
      <c r="L82" s="12"/>
      <c r="M82" s="89" t="e">
        <f aca="false">J82+($F$8-20)*F82/800</f>
        <v>#NAME?</v>
      </c>
      <c r="N82" s="91" t="e">
        <f aca="false">(1-$F$7*(M82-25)-$K$24/100)*F82*$K$26*$K$27*$K$28*$K$29*$K$30</f>
        <v>#NAME?</v>
      </c>
      <c r="O82" s="12"/>
      <c r="P82" s="89" t="e">
        <f aca="false">instantaneainclinada($D$62, C82-12+0.5,$C$4,$D$63,0.2,$J$61,$C$12)</f>
        <v>#NAME?</v>
      </c>
      <c r="Q82" s="12" t="e">
        <f aca="false">rinstan_segui_un_eje_azimutal($C$4, $D$62,C82-11.5,$F$12,$F$13,$F$14,$D$63, 0.2,$F$15)</f>
        <v>#NAME?</v>
      </c>
      <c r="R82" s="12" t="e">
        <f aca="false">rinstan_segui_dos_ejes_optimo($C$4, $D$62, C82-11.5,$D$63,0.2)</f>
        <v>#NAME?</v>
      </c>
      <c r="S82" s="1" t="e">
        <f aca="false">rinstan_segui_dos_ejes_concentracion($C$4, $D$62, C82-11.5,$D$63, 0.2,$J$12)</f>
        <v>#NAME?</v>
      </c>
    </row>
    <row r="83" customFormat="false" ht="12.75" hidden="false" customHeight="false" outlineLevel="0" collapsed="false">
      <c r="A83" s="12"/>
      <c r="B83" s="12"/>
      <c r="C83" s="16" t="n">
        <v>18</v>
      </c>
      <c r="D83" s="12" t="n">
        <v>19</v>
      </c>
      <c r="E83" s="89" t="n">
        <f aca="false">globalinstantanea($D$62, C83-12+0.5, $C$4, $D$63)*esdedia($D$62, C83-12+0.5,$C$4)</f>
        <v>0</v>
      </c>
      <c r="F83" s="90" t="e">
        <f aca="false">IF((P83*$C$11+Q83*$F$11+R83*$H$11+S83*$J$11)&lt;$G$5/$G$4*1000,(P83*$C$11+Q83*$F$11+R83*$H$11+S83*$J$11),$G$5/$G$4*1000)</f>
        <v>#NAME?</v>
      </c>
      <c r="G83" s="12"/>
      <c r="H83" s="12"/>
      <c r="I83" s="12"/>
      <c r="J83" s="89" t="n">
        <f aca="false">($J$62+$N$62)/2+0.5*($J$62-$N$62)*COS(2*3.141592*(C83+0.5-14)/24)</f>
        <v>10.8603448305003</v>
      </c>
      <c r="K83" s="12"/>
      <c r="L83" s="12"/>
      <c r="M83" s="89" t="e">
        <f aca="false">J83+($F$8-20)*F83/800</f>
        <v>#NAME?</v>
      </c>
      <c r="N83" s="91" t="e">
        <f aca="false">(1-$F$7*(M83-25)-$K$24/100)*F83*$K$26*$K$27*$K$28*$K$29*$K$30</f>
        <v>#NAME?</v>
      </c>
      <c r="O83" s="12"/>
      <c r="P83" s="89" t="e">
        <f aca="false">instantaneainclinada($D$62, C83-12+0.5,$C$4,$D$63,0.2,$J$61,$C$12)</f>
        <v>#NAME?</v>
      </c>
      <c r="Q83" s="12" t="e">
        <f aca="false">rinstan_segui_un_eje_azimutal($C$4, $D$62,C83-11.5,$F$12,$F$13,$F$14,$D$63, 0.2,$F$15)</f>
        <v>#NAME?</v>
      </c>
      <c r="R83" s="12" t="e">
        <f aca="false">rinstan_segui_dos_ejes_optimo($C$4, $D$62, C83-11.5,$D$63,0.2)</f>
        <v>#NAME?</v>
      </c>
      <c r="S83" s="1" t="e">
        <f aca="false">rinstan_segui_dos_ejes_concentracion($C$4, $D$62, C83-11.5,$D$63, 0.2,$J$12)</f>
        <v>#NAME?</v>
      </c>
    </row>
    <row r="84" customFormat="false" ht="12.75" hidden="false" customHeight="false" outlineLevel="0" collapsed="false">
      <c r="A84" s="12"/>
      <c r="B84" s="12"/>
      <c r="C84" s="16" t="n">
        <v>19</v>
      </c>
      <c r="D84" s="12" t="n">
        <v>20</v>
      </c>
      <c r="E84" s="89" t="n">
        <f aca="false">globalinstantanea($D$62, C84-12+0.5, $C$4, $D$63)*esdedia($D$62, C84-12+0.5,$C$4)</f>
        <v>0</v>
      </c>
      <c r="F84" s="90" t="e">
        <f aca="false">IF((P84*$C$11+Q84*$F$11+R84*$H$11+S84*$J$11)&lt;$G$5/$G$4*1000,(P84*$C$11+Q84*$F$11+R84*$H$11+S84*$J$11),$G$5/$G$4*1000)</f>
        <v>#NAME?</v>
      </c>
      <c r="G84" s="12"/>
      <c r="H84" s="12"/>
      <c r="I84" s="12"/>
      <c r="J84" s="89" t="n">
        <f aca="false">($J$62+$N$62)/2+0.5*($J$62-$N$62)*COS(2*3.141592*(C84+0.5-14)/24)</f>
        <v>9.7004218504085</v>
      </c>
      <c r="K84" s="12"/>
      <c r="L84" s="12"/>
      <c r="M84" s="89" t="e">
        <f aca="false">J84+($F$8-20)*F84/800</f>
        <v>#NAME?</v>
      </c>
      <c r="N84" s="91" t="e">
        <f aca="false">(1-$F$7*(M84-25)-$K$24/100)*F84*$K$26*$K$27*$K$28*$K$29*$K$30</f>
        <v>#NAME?</v>
      </c>
      <c r="O84" s="12"/>
      <c r="P84" s="89" t="e">
        <f aca="false">instantaneainclinada($D$62, C84-12+0.5,$C$4,$D$63,0.2,$J$61,$C$12)</f>
        <v>#NAME?</v>
      </c>
      <c r="Q84" s="12" t="e">
        <f aca="false">rinstan_segui_un_eje_azimutal($C$4, $D$62,C84-11.5,$F$12,$F$13,$F$14,$D$63, 0.2,$F$15)</f>
        <v>#NAME?</v>
      </c>
      <c r="R84" s="12" t="e">
        <f aca="false">rinstan_segui_dos_ejes_optimo($C$4, $D$62, C84-11.5,$D$63,0.2)</f>
        <v>#NAME?</v>
      </c>
      <c r="S84" s="1" t="e">
        <f aca="false">rinstan_segui_dos_ejes_concentracion($C$4, $D$62, C84-11.5,$D$63, 0.2,$J$12)</f>
        <v>#NAME?</v>
      </c>
    </row>
    <row r="85" customFormat="false" ht="12.75" hidden="false" customHeight="false" outlineLevel="0" collapsed="false">
      <c r="A85" s="12"/>
      <c r="B85" s="12"/>
      <c r="C85" s="16" t="n">
        <v>20</v>
      </c>
      <c r="D85" s="12" t="n">
        <v>21</v>
      </c>
      <c r="E85" s="89" t="n">
        <f aca="false">globalinstantanea($D$62, C85-12+0.5, $C$4, $D$63)*esdedia($D$62, C85-12+0.5,$C$4)</f>
        <v>0</v>
      </c>
      <c r="F85" s="90" t="e">
        <f aca="false">IF((P85*$C$11+Q85*$F$11+R85*$H$11+S85*$J$11)&lt;$G$5/$G$4*1000,(P85*$C$11+Q85*$F$11+R85*$H$11+S85*$J$11),$G$5/$G$4*1000)</f>
        <v>#NAME?</v>
      </c>
      <c r="G85" s="12"/>
      <c r="H85" s="12"/>
      <c r="I85" s="12"/>
      <c r="J85" s="89" t="n">
        <f aca="false">($J$62+$N$62)/2+0.5*($J$62-$N$62)*COS(2*3.141592*(C85+0.5-14)/24)</f>
        <v>8.49958113038342</v>
      </c>
      <c r="K85" s="12"/>
      <c r="L85" s="12"/>
      <c r="M85" s="89" t="e">
        <f aca="false">J85+($F$8-20)*F85/800</f>
        <v>#NAME?</v>
      </c>
      <c r="N85" s="91" t="e">
        <f aca="false">(1-$F$7*(M85-25)-$K$24/100)*F85*$K$26*$K$27*$K$28*$K$29*$K$30</f>
        <v>#NAME?</v>
      </c>
      <c r="O85" s="12"/>
      <c r="P85" s="89" t="e">
        <f aca="false">instantaneainclinada($D$62, C85-12+0.5,$C$4,$D$63,0.2,$J$61,$C$12)</f>
        <v>#NAME?</v>
      </c>
      <c r="Q85" s="12" t="e">
        <f aca="false">rinstan_segui_un_eje_azimutal($C$4, $D$62,C85-11.5,$F$12,$F$13,$F$14,$D$63, 0.2,$F$15)</f>
        <v>#NAME?</v>
      </c>
      <c r="R85" s="12" t="e">
        <f aca="false">rinstan_segui_dos_ejes_optimo($C$4, $D$62, C85-11.5,$D$63,0.2)</f>
        <v>#NAME?</v>
      </c>
      <c r="S85" s="1" t="e">
        <f aca="false">rinstan_segui_dos_ejes_concentracion($C$4, $D$62, C85-11.5,$D$63, 0.2,$J$12)</f>
        <v>#NAME?</v>
      </c>
    </row>
    <row r="86" customFormat="false" ht="12.75" hidden="false" customHeight="false" outlineLevel="0" collapsed="false">
      <c r="A86" s="12"/>
      <c r="B86" s="12"/>
      <c r="C86" s="16" t="n">
        <v>21</v>
      </c>
      <c r="D86" s="12" t="n">
        <v>22</v>
      </c>
      <c r="E86" s="89" t="n">
        <f aca="false">globalinstantanea($D$62, C86-12+0.5, $C$4, $D$63)*esdedia($D$62, C86-12+0.5,$C$4)</f>
        <v>0</v>
      </c>
      <c r="F86" s="90" t="e">
        <f aca="false">IF((P86*$C$11+Q86*$F$11+R86*$H$11+S86*$J$11)&lt;$G$5/$G$4*1000,(P86*$C$11+Q86*$F$11+R86*$H$11+S86*$J$11),$G$5/$G$4*1000)</f>
        <v>#NAME?</v>
      </c>
      <c r="G86" s="12"/>
      <c r="H86" s="12"/>
      <c r="I86" s="12"/>
      <c r="J86" s="89" t="n">
        <f aca="false">($J$62+$N$62)/2+0.5*($J$62-$N$62)*COS(2*3.141592*(C86+0.5-14)/24)</f>
        <v>7.33965794715565</v>
      </c>
      <c r="K86" s="12"/>
      <c r="L86" s="12"/>
      <c r="M86" s="89" t="e">
        <f aca="false">J86+($F$8-20)*F86/800</f>
        <v>#NAME?</v>
      </c>
      <c r="N86" s="91" t="e">
        <f aca="false">(1-$F$7*(M86-25)-$K$24/100)*F86*$K$26*$K$27*$K$28*$K$29*$K$30</f>
        <v>#NAME?</v>
      </c>
      <c r="O86" s="12"/>
      <c r="P86" s="89" t="e">
        <f aca="false">instantaneainclinada($D$62, C86-12+0.5,$C$4,$D$63,0.2,$J$61,$C$12)</f>
        <v>#NAME?</v>
      </c>
      <c r="Q86" s="12" t="e">
        <f aca="false">rinstan_segui_un_eje_azimutal($C$4, $D$62,C86-11.5,$F$12,$F$13,$F$14,$D$63, 0.2,$F$15)</f>
        <v>#NAME?</v>
      </c>
      <c r="R86" s="12" t="e">
        <f aca="false">rinstan_segui_dos_ejes_optimo($C$4, $D$62, C86-11.5,$D$63,0.2)</f>
        <v>#NAME?</v>
      </c>
      <c r="S86" s="1" t="e">
        <f aca="false">rinstan_segui_dos_ejes_concentracion($C$4, $D$62, C86-11.5,$D$63, 0.2,$J$12)</f>
        <v>#NAME?</v>
      </c>
    </row>
    <row r="87" customFormat="false" ht="12.75" hidden="false" customHeight="false" outlineLevel="0" collapsed="false">
      <c r="A87" s="12"/>
      <c r="B87" s="12"/>
      <c r="C87" s="16" t="n">
        <v>22</v>
      </c>
      <c r="D87" s="12" t="n">
        <v>23</v>
      </c>
      <c r="E87" s="89" t="n">
        <f aca="false">globalinstantanea($D$62, C87-12+0.5, $C$4, $D$63)*esdedia($D$62, C87-12+0.5,$C$4)</f>
        <v>0</v>
      </c>
      <c r="F87" s="90" t="e">
        <f aca="false">IF((P87*$C$11+Q87*$F$11+R87*$H$11+S87*$J$11)&lt;$G$5/$G$4*1000,(P87*$C$11+Q87*$F$11+R87*$H$11+S87*$J$11),$G$5/$G$4*1000)</f>
        <v>#NAME?</v>
      </c>
      <c r="G87" s="12"/>
      <c r="H87" s="12"/>
      <c r="I87" s="12"/>
      <c r="J87" s="89" t="n">
        <f aca="false">($J$62+$N$62)/2+0.5*($J$62-$N$62)*COS(2*3.141592*(C87+0.5-14)/24)</f>
        <v>6.2996991160961</v>
      </c>
      <c r="K87" s="12"/>
      <c r="L87" s="12"/>
      <c r="M87" s="89" t="e">
        <f aca="false">J87+($F$8-20)*F87/800</f>
        <v>#NAME?</v>
      </c>
      <c r="N87" s="91" t="e">
        <f aca="false">(1-$F$7*(M87-25)-$K$24/100)*F87*$K$26*$K$27*$K$28*$K$29*$K$30</f>
        <v>#NAME?</v>
      </c>
      <c r="O87" s="12"/>
      <c r="P87" s="89" t="e">
        <f aca="false">instantaneainclinada($D$62, C87-12+0.5,$C$4,$D$63,0.2,$J$61,$C$12)</f>
        <v>#NAME?</v>
      </c>
      <c r="Q87" s="12" t="e">
        <f aca="false">rinstan_segui_un_eje_azimutal($C$4, $D$62,C87-11.5,$F$12,$F$13,$F$14,$D$63, 0.2,$F$15)</f>
        <v>#NAME?</v>
      </c>
      <c r="R87" s="12" t="e">
        <f aca="false">rinstan_segui_dos_ejes_optimo($C$4, $D$62, C87-11.5,$D$63,0.2)</f>
        <v>#NAME?</v>
      </c>
      <c r="S87" s="1" t="e">
        <f aca="false">rinstan_segui_dos_ejes_concentracion($C$4, $D$62, C87-11.5,$D$63, 0.2,$J$12)</f>
        <v>#NAME?</v>
      </c>
    </row>
    <row r="88" customFormat="false" ht="12.75" hidden="false" customHeight="false" outlineLevel="0" collapsed="false">
      <c r="A88" s="12"/>
      <c r="B88" s="12"/>
      <c r="C88" s="16"/>
      <c r="D88" s="12"/>
      <c r="E88" s="12"/>
      <c r="F88" s="12"/>
      <c r="G88" s="12"/>
      <c r="H88" s="12"/>
      <c r="I88" s="12"/>
      <c r="J88" s="12"/>
      <c r="K88" s="12"/>
      <c r="L88" s="12"/>
      <c r="M88" s="12"/>
      <c r="N88" s="15"/>
      <c r="O88" s="12"/>
      <c r="P88" s="12"/>
      <c r="Q88" s="12"/>
      <c r="R88" s="12"/>
    </row>
    <row r="89" customFormat="false" ht="12.75" hidden="false" customHeight="false" outlineLevel="0" collapsed="false">
      <c r="A89" s="12"/>
      <c r="B89" s="12"/>
      <c r="C89" s="16"/>
      <c r="D89" s="12"/>
      <c r="E89" s="12"/>
      <c r="F89" s="12"/>
      <c r="G89" s="12"/>
      <c r="H89" s="12"/>
      <c r="I89" s="12"/>
      <c r="J89" s="12" t="s">
        <v>94</v>
      </c>
      <c r="K89" s="12"/>
      <c r="L89" s="12"/>
      <c r="M89" s="89" t="n">
        <f aca="false">SUM(N65:N87)/SUM(F65:F87)</f>
        <v>0.776333888362847</v>
      </c>
      <c r="N89" s="15"/>
    </row>
    <row r="90" customFormat="false" ht="13.5" hidden="false" customHeight="false" outlineLevel="0" collapsed="false">
      <c r="A90" s="12"/>
      <c r="B90" s="12"/>
      <c r="C90" s="33"/>
      <c r="D90" s="34"/>
      <c r="E90" s="34"/>
      <c r="F90" s="34"/>
      <c r="G90" s="34"/>
      <c r="H90" s="34"/>
      <c r="I90" s="34"/>
      <c r="J90" s="34"/>
      <c r="K90" s="34"/>
      <c r="L90" s="34"/>
      <c r="M90" s="34"/>
      <c r="N90" s="37"/>
    </row>
    <row r="91" customFormat="false" ht="12.75" hidden="false" customHeight="false" outlineLevel="0" collapsed="false">
      <c r="F91" s="12"/>
    </row>
    <row r="92" customFormat="false" ht="12.75" hidden="false" customHeight="false" outlineLevel="0" collapsed="false">
      <c r="F92" s="12"/>
    </row>
    <row r="93" customFormat="false" ht="12.75" hidden="false" customHeight="false" outlineLevel="0" collapsed="false">
      <c r="F93" s="12"/>
    </row>
    <row r="94" customFormat="false" ht="13.5" hidden="false" customHeight="false" outlineLevel="0" collapsed="false">
      <c r="F94" s="12"/>
    </row>
    <row r="95" customFormat="false" ht="15.75" hidden="false" customHeight="false" outlineLevel="0" collapsed="false">
      <c r="C95" s="80"/>
      <c r="D95" s="81"/>
      <c r="E95" s="82" t="s">
        <v>95</v>
      </c>
      <c r="F95" s="81"/>
      <c r="G95" s="81"/>
      <c r="H95" s="81"/>
      <c r="I95" s="81"/>
      <c r="J95" s="81"/>
      <c r="K95" s="81"/>
      <c r="L95" s="81"/>
      <c r="M95" s="81"/>
      <c r="N95" s="83"/>
    </row>
    <row r="96" customFormat="false" ht="12.75" hidden="false" customHeight="false" outlineLevel="0" collapsed="false">
      <c r="C96" s="84" t="s">
        <v>80</v>
      </c>
      <c r="D96" s="6" t="n">
        <v>2</v>
      </c>
      <c r="E96" s="6"/>
      <c r="F96" s="85" t="s">
        <v>81</v>
      </c>
      <c r="G96" s="6"/>
      <c r="H96" s="6"/>
      <c r="I96" s="6"/>
      <c r="J96" s="6" t="n">
        <f aca="false">F35</f>
        <v>0</v>
      </c>
      <c r="K96" s="6"/>
      <c r="L96" s="6"/>
      <c r="M96" s="6"/>
      <c r="N96" s="9"/>
    </row>
    <row r="97" customFormat="false" ht="12.75" hidden="false" customHeight="false" outlineLevel="0" collapsed="false">
      <c r="C97" s="86" t="s">
        <v>82</v>
      </c>
      <c r="D97" s="12" t="n">
        <f aca="false">diajuliano(15,D96,99)</f>
        <v>46</v>
      </c>
      <c r="E97" s="12"/>
      <c r="F97" s="87" t="s">
        <v>83</v>
      </c>
      <c r="G97" s="12"/>
      <c r="H97" s="12"/>
      <c r="I97" s="12"/>
      <c r="J97" s="12" t="n">
        <f aca="false">valorclimatico("TMAX",$C$4,$C$5,D96)</f>
        <v>16.2</v>
      </c>
      <c r="K97" s="12"/>
      <c r="L97" s="12"/>
      <c r="M97" s="87" t="s">
        <v>84</v>
      </c>
      <c r="N97" s="88" t="n">
        <f aca="false">valorclimatico("TMIN",$C$4,$C$5,D96)</f>
        <v>5.2</v>
      </c>
    </row>
    <row r="98" customFormat="false" ht="12.75" hidden="false" customHeight="false" outlineLevel="0" collapsed="false">
      <c r="C98" s="86" t="s">
        <v>85</v>
      </c>
      <c r="D98" s="12" t="n">
        <f aca="false">valorclimatico("RAD",$C$4,$C$5,D96)</f>
        <v>11097000</v>
      </c>
      <c r="E98" s="12"/>
      <c r="F98" s="87"/>
      <c r="G98" s="12"/>
      <c r="H98" s="12"/>
      <c r="I98" s="12"/>
      <c r="J98" s="12"/>
      <c r="K98" s="12"/>
      <c r="L98" s="12"/>
      <c r="M98" s="12"/>
      <c r="N98" s="88"/>
    </row>
    <row r="99" customFormat="false" ht="12.75" hidden="false" customHeight="false" outlineLevel="0" collapsed="false">
      <c r="C99" s="86" t="s">
        <v>86</v>
      </c>
      <c r="D99" s="87" t="s">
        <v>87</v>
      </c>
      <c r="E99" s="87" t="s">
        <v>88</v>
      </c>
      <c r="F99" s="87" t="s">
        <v>96</v>
      </c>
      <c r="G99" s="87"/>
      <c r="H99" s="12"/>
      <c r="I99" s="12"/>
      <c r="J99" s="87" t="s">
        <v>90</v>
      </c>
      <c r="K99" s="12"/>
      <c r="L99" s="12"/>
      <c r="M99" s="12" t="s">
        <v>91</v>
      </c>
      <c r="N99" s="88" t="s">
        <v>92</v>
      </c>
    </row>
    <row r="100" customFormat="false" ht="12.75" hidden="false" customHeight="false" outlineLevel="0" collapsed="false">
      <c r="C100" s="16" t="n">
        <v>0</v>
      </c>
      <c r="D100" s="12" t="n">
        <v>1</v>
      </c>
      <c r="E100" s="89" t="n">
        <f aca="false">globalinstantanea($D$97, C100-12+0.5, $C$4, $D$98)*esdedia($D$97, C100-12+0.5,$C$4)</f>
        <v>0</v>
      </c>
      <c r="F100" s="90" t="n">
        <f aca="false">IF((P100*$C$11+Q100*$F$11+R100*$H$11+S100*$J$11)&lt;$G$5/$G$4*1000,(P100*$C$11+Q100*$F$11+R100*$H$11+S100*$J$11),$G$5/$G$4*1000)</f>
        <v>0</v>
      </c>
      <c r="G100" s="89"/>
      <c r="H100" s="12"/>
      <c r="I100" s="12"/>
      <c r="J100" s="89" t="n">
        <f aca="false">($J$97+$N$97)/2+0.5*($J$97-$N$97)*COS(2*3.141592*(C100+0.5-14)/24)</f>
        <v>5.61866102358426</v>
      </c>
      <c r="K100" s="12"/>
      <c r="L100" s="12"/>
      <c r="M100" s="89" t="n">
        <f aca="false">J100+($F$8-20)*F100/800</f>
        <v>5.61866102358426</v>
      </c>
      <c r="N100" s="91" t="n">
        <f aca="false">(1-$F$7*(M100-25)-$K$24/100)*F100*$K$26*$K$27*$K$28*$K$29*$K$30</f>
        <v>0</v>
      </c>
      <c r="P100" s="89" t="n">
        <f aca="false">instantaneainclinada($D$97, C100-12+0.5,$C$4,$D$98,0.2,$J$96,$C$12)</f>
        <v>0</v>
      </c>
      <c r="Q100" s="12" t="n">
        <f aca="false">rinstan_segui_un_eje_azimutal($C$4, $D$97,C100-11.5,$F$12,$F$13,$F$14,$D$98, 0.2,$F$15)</f>
        <v>0</v>
      </c>
      <c r="R100" s="12" t="n">
        <f aca="false">rinstan_segui_dos_ejes_optimo($C$4, $D$97, C100-11.5,$D$98,0.2)</f>
        <v>0</v>
      </c>
      <c r="S100" s="1" t="n">
        <f aca="false">rinstan_segui_dos_ejes_concentracion($C$4, $D$97, C100-11.5,$D$98, 0.2,$J$12)</f>
        <v>0</v>
      </c>
    </row>
    <row r="101" customFormat="false" ht="12.75" hidden="false" customHeight="false" outlineLevel="0" collapsed="false">
      <c r="C101" s="16" t="n">
        <v>1</v>
      </c>
      <c r="D101" s="12" t="n">
        <v>2</v>
      </c>
      <c r="E101" s="89" t="n">
        <f aca="false">globalinstantanea($D$97, C101-12+0.5, $C$4, $D$98)*esdedia($D$97, C101-12+0.5,$C$4)</f>
        <v>0</v>
      </c>
      <c r="F101" s="90" t="e">
        <f aca="false">IF((P101*$C$11+Q101*$F$11+R101*$H$11+S101*$J$11)&lt;$G$5/$G$4*1000,(P101*$C$11+Q101*$F$11+R101*$H$11+S101*$J$11),$G$5/$G$4*1000)</f>
        <v>#NAME?</v>
      </c>
      <c r="G101" s="89"/>
      <c r="H101" s="12"/>
      <c r="I101" s="12"/>
      <c r="J101" s="89" t="n">
        <f aca="false">($J$97+$N$97)/2+0.5*($J$97-$N$97)*COS(2*3.141592*(C101+0.5-14)/24)</f>
        <v>5.24705277368673</v>
      </c>
      <c r="K101" s="12"/>
      <c r="L101" s="12"/>
      <c r="M101" s="89" t="e">
        <f aca="false">J101+($F$8-20)*F101/800</f>
        <v>#NAME?</v>
      </c>
      <c r="N101" s="91" t="e">
        <f aca="false">(1-$F$7*(M101-25)-$K$24/100)*F101*$K$26*$K$27*$K$28*$K$29*$K$30</f>
        <v>#NAME?</v>
      </c>
      <c r="P101" s="89" t="e">
        <f aca="false">instantaneainclinada($D$97, C101-12+0.5,$C$4,$D$98,0.2,$J$96,$C$12)</f>
        <v>#NAME?</v>
      </c>
      <c r="Q101" s="12" t="e">
        <f aca="false">rinstan_segui_un_eje_azimutal($C$4, $D$97,C101-11.5,$F$12,$F$13,$F$14,$D$98, 0.2,$F$15)</f>
        <v>#NAME?</v>
      </c>
      <c r="R101" s="12" t="e">
        <f aca="false">rinstan_segui_dos_ejes_optimo($C$4, $D$97, C101-11.5,$D$98,0.2)</f>
        <v>#NAME?</v>
      </c>
      <c r="S101" s="1" t="e">
        <f aca="false">rinstan_segui_dos_ejes_concentracion($C$4, $D$97, C101-11.5,$D$98, 0.2,$J$12)</f>
        <v>#NAME?</v>
      </c>
    </row>
    <row r="102" customFormat="false" ht="12.75" hidden="false" customHeight="false" outlineLevel="0" collapsed="false">
      <c r="C102" s="16" t="n">
        <v>2</v>
      </c>
      <c r="D102" s="12" t="n">
        <v>3</v>
      </c>
      <c r="E102" s="89" t="n">
        <f aca="false">globalinstantanea($D$97, C102-12+0.5, $C$4, $D$98)*esdedia($D$97, C102-12+0.5,$C$4)</f>
        <v>0</v>
      </c>
      <c r="F102" s="90" t="e">
        <f aca="false">IF((P102*$C$11+Q102*$F$11+R102*$H$11+S102*$J$11)&lt;$G$5/$G$4*1000,(P102*$C$11+Q102*$F$11+R102*$H$11+S102*$J$11),$G$5/$G$4*1000)</f>
        <v>#NAME?</v>
      </c>
      <c r="G102" s="89"/>
      <c r="H102" s="12"/>
      <c r="I102" s="12"/>
      <c r="J102" s="89" t="n">
        <f aca="false">($J$97+$N$97)/2+0.5*($J$97-$N$97)*COS(2*3.141592*(C102+0.5-14)/24)</f>
        <v>5.247053712103</v>
      </c>
      <c r="K102" s="12"/>
      <c r="L102" s="12"/>
      <c r="M102" s="89" t="e">
        <f aca="false">J102+($F$8-20)*F102/800</f>
        <v>#NAME?</v>
      </c>
      <c r="N102" s="91" t="e">
        <f aca="false">(1-$F$7*(M102-25)-$K$24/100)*F102*$K$26*$K$27*$K$28*$K$29*$K$30</f>
        <v>#NAME?</v>
      </c>
      <c r="P102" s="89" t="e">
        <f aca="false">instantaneainclinada($D$97, C102-12+0.5,$C$4,$D$98,0.2,$J$96,$C$12)</f>
        <v>#NAME?</v>
      </c>
      <c r="Q102" s="12" t="e">
        <f aca="false">rinstan_segui_un_eje_azimutal($C$4, $D$97,C102-11.5,$F$12,$F$13,$F$14,$D$98, 0.2,$F$15)</f>
        <v>#NAME?</v>
      </c>
      <c r="R102" s="12" t="e">
        <f aca="false">rinstan_segui_dos_ejes_optimo($C$4, $D$97, C102-11.5,$D$98,0.2)</f>
        <v>#NAME?</v>
      </c>
      <c r="S102" s="1" t="e">
        <f aca="false">rinstan_segui_dos_ejes_concentracion($C$4, $D$97, C102-11.5,$D$98, 0.2,$J$12)</f>
        <v>#NAME?</v>
      </c>
    </row>
    <row r="103" customFormat="false" ht="12.75" hidden="false" customHeight="false" outlineLevel="0" collapsed="false">
      <c r="C103" s="16" t="n">
        <v>3</v>
      </c>
      <c r="D103" s="12" t="n">
        <v>4</v>
      </c>
      <c r="E103" s="89" t="n">
        <f aca="false">globalinstantanea($D$97, C103-12+0.5, $C$4, $D$98)*esdedia($D$97, C103-12+0.5,$C$4)</f>
        <v>0</v>
      </c>
      <c r="F103" s="90" t="e">
        <f aca="false">IF((P103*$C$11+Q103*$F$11+R103*$H$11+S103*$J$11)&lt;$G$5/$G$4*1000,(P103*$C$11+Q103*$F$11+R103*$H$11+S103*$J$11),$G$5/$G$4*1000)</f>
        <v>#NAME?</v>
      </c>
      <c r="G103" s="89"/>
      <c r="H103" s="12"/>
      <c r="I103" s="12"/>
      <c r="J103" s="89" t="n">
        <f aca="false">($J$97+$N$97)/2+0.5*($J$97-$N$97)*COS(2*3.141592*(C103+0.5-14)/24)</f>
        <v>5.61866377488156</v>
      </c>
      <c r="K103" s="12"/>
      <c r="L103" s="12"/>
      <c r="M103" s="89" t="e">
        <f aca="false">J103+($F$8-20)*F103/800</f>
        <v>#NAME?</v>
      </c>
      <c r="N103" s="91" t="e">
        <f aca="false">(1-$F$7*(M103-25)-$K$24/100)*F103*$K$26*$K$27*$K$28*$K$29*$K$30</f>
        <v>#NAME?</v>
      </c>
      <c r="P103" s="89" t="e">
        <f aca="false">instantaneainclinada($D$97, C103-12+0.5,$C$4,$D$98,0.2,$J$96,$C$12)</f>
        <v>#NAME?</v>
      </c>
      <c r="Q103" s="12" t="e">
        <f aca="false">rinstan_segui_un_eje_azimutal($C$4, $D$97,C103-11.5,$F$12,$F$13,$F$14,$D$98, 0.2,$F$15)</f>
        <v>#NAME?</v>
      </c>
      <c r="R103" s="12" t="e">
        <f aca="false">rinstan_segui_dos_ejes_optimo($C$4, $D$97, C103-11.5,$D$98,0.2)</f>
        <v>#NAME?</v>
      </c>
      <c r="S103" s="1" t="e">
        <f aca="false">rinstan_segui_dos_ejes_concentracion($C$4, $D$97, C103-11.5,$D$98, 0.2,$J$12)</f>
        <v>#NAME?</v>
      </c>
    </row>
    <row r="104" customFormat="false" ht="12.75" hidden="false" customHeight="false" outlineLevel="0" collapsed="false">
      <c r="C104" s="16" t="n">
        <v>4</v>
      </c>
      <c r="D104" s="12" t="n">
        <v>5</v>
      </c>
      <c r="E104" s="89" t="n">
        <f aca="false">globalinstantanea($D$97, C104-12+0.5, $C$4, $D$98)*esdedia($D$97, C104-12+0.5,$C$4)</f>
        <v>0</v>
      </c>
      <c r="F104" s="90" t="e">
        <f aca="false">IF((P104*$C$11+Q104*$F$11+R104*$H$11+S104*$J$11)&lt;$G$5/$G$4*1000,(P104*$C$11+Q104*$F$11+R104*$H$11+S104*$J$11),$G$5/$G$4*1000)</f>
        <v>#NAME?</v>
      </c>
      <c r="G104" s="89"/>
      <c r="H104" s="12"/>
      <c r="I104" s="12"/>
      <c r="J104" s="89" t="n">
        <f aca="false">($J$97+$N$97)/2+0.5*($J$97-$N$97)*COS(2*3.141592*(C104+0.5-14)/24)</f>
        <v>6.33655836083574</v>
      </c>
      <c r="K104" s="12"/>
      <c r="L104" s="12"/>
      <c r="M104" s="89" t="e">
        <f aca="false">J104+($F$8-20)*F104/800</f>
        <v>#NAME?</v>
      </c>
      <c r="N104" s="91" t="e">
        <f aca="false">(1-$F$7*(M104-25)-$K$24/100)*F104*$K$26*$K$27*$K$28*$K$29*$K$30</f>
        <v>#NAME?</v>
      </c>
      <c r="P104" s="89" t="e">
        <f aca="false">instantaneainclinada($D$97, C104-12+0.5,$C$4,$D$98,0.2,$J$96,$C$12)</f>
        <v>#NAME?</v>
      </c>
      <c r="Q104" s="12" t="e">
        <f aca="false">rinstan_segui_un_eje_azimutal($C$4, $D$97,C104-11.5,$F$12,$F$13,$F$14,$D$98, 0.2,$F$15)</f>
        <v>#NAME?</v>
      </c>
      <c r="R104" s="12" t="e">
        <f aca="false">rinstan_segui_dos_ejes_optimo($C$4, $D$97, C104-11.5,$D$98,0.2)</f>
        <v>#NAME?</v>
      </c>
      <c r="S104" s="1" t="e">
        <f aca="false">rinstan_segui_dos_ejes_concentracion($C$4, $D$97, C104-11.5,$D$98, 0.2,$J$12)</f>
        <v>#NAME?</v>
      </c>
    </row>
    <row r="105" customFormat="false" ht="12.75" hidden="false" customHeight="false" outlineLevel="0" collapsed="false">
      <c r="C105" s="16" t="n">
        <v>5</v>
      </c>
      <c r="D105" s="12" t="n">
        <v>6</v>
      </c>
      <c r="E105" s="89" t="n">
        <f aca="false">globalinstantanea($D$97, C105-12+0.5, $C$4, $D$98)*esdedia($D$97, C105-12+0.5,$C$4)</f>
        <v>0</v>
      </c>
      <c r="F105" s="90" t="e">
        <f aca="false">IF((P105*$C$11+Q105*$F$11+R105*$H$11+S105*$J$11)&lt;$G$5/$G$4*1000,(P105*$C$11+Q105*$F$11+R105*$H$11+S105*$J$11),$G$5/$G$4*1000)</f>
        <v>#NAME?</v>
      </c>
      <c r="G105" s="89"/>
      <c r="H105" s="12"/>
      <c r="I105" s="12"/>
      <c r="J105" s="89" t="n">
        <f aca="false">($J$97+$N$97)/2+0.5*($J$97-$N$97)*COS(2*3.141592*(C105+0.5-14)/24)</f>
        <v>7.35181416054968</v>
      </c>
      <c r="K105" s="12"/>
      <c r="L105" s="12"/>
      <c r="M105" s="89" t="e">
        <f aca="false">J105+($F$8-20)*F105/800</f>
        <v>#NAME?</v>
      </c>
      <c r="N105" s="91" t="e">
        <f aca="false">(1-$F$7*(M105-25)-$K$24/100)*F105*$K$26*$K$27*$K$28*$K$29*$K$30</f>
        <v>#NAME?</v>
      </c>
      <c r="P105" s="89" t="e">
        <f aca="false">instantaneainclinada($D$97, C105-12+0.5,$C$4,$D$98,0.2,$J$96,$C$12)</f>
        <v>#NAME?</v>
      </c>
      <c r="Q105" s="12" t="e">
        <f aca="false">rinstan_segui_un_eje_azimutal($C$4, $D$97,C105-11.5,$F$12,$F$13,$F$14,$D$98, 0.2,$F$15)</f>
        <v>#NAME?</v>
      </c>
      <c r="R105" s="12" t="e">
        <f aca="false">rinstan_segui_dos_ejes_optimo($C$4, $D$97, C105-11.5,$D$98,0.2)</f>
        <v>#NAME?</v>
      </c>
      <c r="S105" s="1" t="e">
        <f aca="false">rinstan_segui_dos_ejes_concentracion($C$4, $D$97, C105-11.5,$D$98, 0.2,$J$12)</f>
        <v>#NAME?</v>
      </c>
    </row>
    <row r="106" customFormat="false" ht="12.75" hidden="false" customHeight="false" outlineLevel="0" collapsed="false">
      <c r="C106" s="16" t="n">
        <v>6</v>
      </c>
      <c r="D106" s="12" t="n">
        <v>7</v>
      </c>
      <c r="E106" s="89" t="n">
        <f aca="false">globalinstantanea($D$97, C106-12+0.5, $C$4, $D$98)*esdedia($D$97, C106-12+0.5,$C$4)</f>
        <v>0</v>
      </c>
      <c r="F106" s="90" t="e">
        <f aca="false">IF((P106*$C$11+Q106*$F$11+R106*$H$11+S106*$J$11)&lt;$G$5/$G$4*1000,(P106*$C$11+Q106*$F$11+R106*$H$11+S106*$J$11),$G$5/$G$4*1000)</f>
        <v>#NAME?</v>
      </c>
      <c r="G106" s="89"/>
      <c r="H106" s="12"/>
      <c r="I106" s="12"/>
      <c r="J106" s="89" t="n">
        <f aca="false">($J$97+$N$97)/2+0.5*($J$97-$N$97)*COS(2*3.141592*(C106+0.5-14)/24)</f>
        <v>8.59524319768611</v>
      </c>
      <c r="K106" s="12"/>
      <c r="L106" s="12"/>
      <c r="M106" s="89" t="e">
        <f aca="false">J106+($F$8-20)*F106/800</f>
        <v>#NAME?</v>
      </c>
      <c r="N106" s="91" t="e">
        <f aca="false">(1-$F$7*(M106-25)-$K$24/100)*F106*$K$26*$K$27*$K$28*$K$29*$K$30</f>
        <v>#NAME?</v>
      </c>
      <c r="P106" s="89" t="e">
        <f aca="false">instantaneainclinada($D$97, C106-12+0.5,$C$4,$D$98,0.2,$J$96,$C$12)</f>
        <v>#NAME?</v>
      </c>
      <c r="Q106" s="12" t="e">
        <f aca="false">rinstan_segui_un_eje_azimutal($C$4, $D$97,C106-11.5,$F$12,$F$13,$F$14,$D$98, 0.2,$F$15)</f>
        <v>#NAME?</v>
      </c>
      <c r="R106" s="12" t="e">
        <f aca="false">rinstan_segui_dos_ejes_optimo($C$4, $D$97, C106-11.5,$D$98,0.2)</f>
        <v>#NAME?</v>
      </c>
      <c r="S106" s="1" t="e">
        <f aca="false">rinstan_segui_dos_ejes_concentracion($C$4, $D$97, C106-11.5,$D$98, 0.2,$J$12)</f>
        <v>#NAME?</v>
      </c>
    </row>
    <row r="107" customFormat="false" ht="12.75" hidden="false" customHeight="false" outlineLevel="0" collapsed="false">
      <c r="C107" s="16" t="n">
        <v>7</v>
      </c>
      <c r="D107" s="12" t="n">
        <v>8</v>
      </c>
      <c r="E107" s="89" t="n">
        <f aca="false">globalinstantanea($D$97, C107-12+0.5, $C$4, $D$98)*esdedia($D$97, C107-12+0.5,$C$4)</f>
        <v>87.374102871363</v>
      </c>
      <c r="F107" s="90" t="e">
        <f aca="false">IF((P107*$C$11+Q107*$F$11+R107*$H$11+S107*$J$11)&lt;$G$5/$G$4*1000,(P107*$C$11+Q107*$F$11+R107*$H$11+S107*$J$11),$G$5/$G$4*1000)</f>
        <v>#NAME?</v>
      </c>
      <c r="G107" s="89"/>
      <c r="H107" s="12"/>
      <c r="I107" s="12"/>
      <c r="J107" s="89" t="n">
        <f aca="false">($J$97+$N$97)/2+0.5*($J$97-$N$97)*COS(2*3.141592*(C107+0.5-14)/24)</f>
        <v>9.98210787328452</v>
      </c>
      <c r="K107" s="12"/>
      <c r="L107" s="12"/>
      <c r="M107" s="89" t="e">
        <f aca="false">J107+($F$8-20)*F107/800</f>
        <v>#NAME?</v>
      </c>
      <c r="N107" s="91" t="e">
        <f aca="false">(1-$F$7*(M107-25)-$K$24/100)*F107*$K$26*$K$27*$K$28*$K$29*$K$30</f>
        <v>#NAME?</v>
      </c>
      <c r="P107" s="89" t="e">
        <f aca="false">instantaneainclinada($D$97, C107-12+0.5,$C$4,$D$98,0.2,$J$96,$C$12)</f>
        <v>#NAME?</v>
      </c>
      <c r="Q107" s="12" t="e">
        <f aca="false">rinstan_segui_un_eje_azimutal($C$4, $D$97,C107-11.5,$F$12,$F$13,$F$14,$D$98, 0.2,$F$15)</f>
        <v>#NAME?</v>
      </c>
      <c r="R107" s="12" t="e">
        <f aca="false">rinstan_segui_dos_ejes_optimo($C$4, $D$97, C107-11.5,$D$98,0.2)</f>
        <v>#NAME?</v>
      </c>
      <c r="S107" s="1" t="e">
        <f aca="false">rinstan_segui_dos_ejes_concentracion($C$4, $D$97, C107-11.5,$D$98, 0.2,$J$12)</f>
        <v>#NAME?</v>
      </c>
    </row>
    <row r="108" customFormat="false" ht="12.75" hidden="false" customHeight="false" outlineLevel="0" collapsed="false">
      <c r="C108" s="16" t="n">
        <v>8</v>
      </c>
      <c r="D108" s="12" t="n">
        <v>9</v>
      </c>
      <c r="E108" s="89" t="n">
        <f aca="false">globalinstantanea($D$97, C108-12+0.5, $C$4, $D$98)*esdedia($D$97, C108-12+0.5,$C$4)</f>
        <v>208.877890928524</v>
      </c>
      <c r="F108" s="90" t="e">
        <f aca="false">IF((P108*$C$11+Q108*$F$11+R108*$H$11+S108*$J$11)&lt;$G$5/$G$4*1000,(P108*$C$11+Q108*$F$11+R108*$H$11+S108*$J$11),$G$5/$G$4*1000)</f>
        <v>#NAME?</v>
      </c>
      <c r="G108" s="89"/>
      <c r="H108" s="12"/>
      <c r="I108" s="12"/>
      <c r="J108" s="89" t="n">
        <f aca="false">($J$97+$N$97)/2+0.5*($J$97-$N$97)*COS(2*3.141592*(C108+0.5-14)/24)</f>
        <v>11.4178956907058</v>
      </c>
      <c r="K108" s="12"/>
      <c r="L108" s="12"/>
      <c r="M108" s="89" t="e">
        <f aca="false">J108+($F$8-20)*F108/800</f>
        <v>#NAME?</v>
      </c>
      <c r="N108" s="91" t="e">
        <f aca="false">(1-$F$7*(M108-25)-$K$24/100)*F108*$K$26*$K$27*$K$28*$K$29*$K$30</f>
        <v>#NAME?</v>
      </c>
      <c r="P108" s="89" t="e">
        <f aca="false">instantaneainclinada($D$97, C108-12+0.5,$C$4,$D$98,0.2,$J$96,$C$12)</f>
        <v>#NAME?</v>
      </c>
      <c r="Q108" s="12" t="e">
        <f aca="false">rinstan_segui_un_eje_azimutal($C$4, $D$97,C108-11.5,$F$12,$F$13,$F$14,$D$98, 0.2,$F$15)</f>
        <v>#NAME?</v>
      </c>
      <c r="R108" s="12" t="e">
        <f aca="false">rinstan_segui_dos_ejes_optimo($C$4, $D$97, C108-11.5,$D$98,0.2)</f>
        <v>#NAME?</v>
      </c>
      <c r="S108" s="1" t="e">
        <f aca="false">rinstan_segui_dos_ejes_concentracion($C$4, $D$97, C108-11.5,$D$98, 0.2,$J$12)</f>
        <v>#NAME?</v>
      </c>
    </row>
    <row r="109" customFormat="false" ht="12.75" hidden="false" customHeight="false" outlineLevel="0" collapsed="false">
      <c r="C109" s="16" t="n">
        <v>9</v>
      </c>
      <c r="D109" s="12" t="n">
        <v>10</v>
      </c>
      <c r="E109" s="89" t="n">
        <f aca="false">globalinstantanea($D$97, C109-12+0.5, $C$4, $D$98)*esdedia($D$97, C109-12+0.5,$C$4)</f>
        <v>328.643514344664</v>
      </c>
      <c r="F109" s="90" t="e">
        <f aca="false">IF((P109*$C$11+Q109*$F$11+R109*$H$11+S109*$J$11)&lt;$G$5/$G$4*1000,(P109*$C$11+Q109*$F$11+R109*$H$11+S109*$J$11),$G$5/$G$4*1000)</f>
        <v>#NAME?</v>
      </c>
      <c r="G109" s="89"/>
      <c r="H109" s="12"/>
      <c r="I109" s="12"/>
      <c r="J109" s="89" t="n">
        <f aca="false">($J$97+$N$97)/2+0.5*($J$97-$N$97)*COS(2*3.141592*(C109+0.5-14)/24)</f>
        <v>12.8047601234243</v>
      </c>
      <c r="K109" s="12"/>
      <c r="L109" s="12"/>
      <c r="M109" s="89" t="e">
        <f aca="false">J109+($F$8-20)*F109/800</f>
        <v>#NAME?</v>
      </c>
      <c r="N109" s="91" t="e">
        <f aca="false">(1-$F$7*(M109-25)-$K$24/100)*F109*$K$26*$K$27*$K$28*$K$29*$K$30</f>
        <v>#NAME?</v>
      </c>
      <c r="P109" s="89" t="e">
        <f aca="false">instantaneainclinada($D$97, C109-12+0.5,$C$4,$D$98,0.2,$J$96,$C$12)</f>
        <v>#NAME?</v>
      </c>
      <c r="Q109" s="12" t="e">
        <f aca="false">rinstan_segui_un_eje_azimutal($C$4, $D$97,C109-11.5,$F$12,$F$13,$F$14,$D$98, 0.2,$F$15)</f>
        <v>#NAME?</v>
      </c>
      <c r="R109" s="12" t="e">
        <f aca="false">rinstan_segui_dos_ejes_optimo($C$4, $D$97, C109-11.5,$D$98,0.2)</f>
        <v>#NAME?</v>
      </c>
      <c r="S109" s="1" t="e">
        <f aca="false">rinstan_segui_dos_ejes_concentracion($C$4, $D$97, C109-11.5,$D$98, 0.2,$J$12)</f>
        <v>#NAME?</v>
      </c>
    </row>
    <row r="110" customFormat="false" ht="12.75" hidden="false" customHeight="false" outlineLevel="0" collapsed="false">
      <c r="C110" s="16" t="n">
        <v>10</v>
      </c>
      <c r="D110" s="12" t="n">
        <v>11</v>
      </c>
      <c r="E110" s="89" t="n">
        <f aca="false">globalinstantanea($D$97, C110-12+0.5, $C$4, $D$98)*esdedia($D$97, C110-12+0.5,$C$4)</f>
        <v>424.485107512918</v>
      </c>
      <c r="F110" s="90" t="e">
        <f aca="false">IF((P110*$C$11+Q110*$F$11+R110*$H$11+S110*$J$11)&lt;$G$5/$G$4*1000,(P110*$C$11+Q110*$F$11+R110*$H$11+S110*$J$11),$G$5/$G$4*1000)</f>
        <v>#NAME?</v>
      </c>
      <c r="G110" s="89"/>
      <c r="H110" s="12"/>
      <c r="I110" s="12"/>
      <c r="J110" s="89" t="n">
        <f aca="false">($J$97+$N$97)/2+0.5*($J$97-$N$97)*COS(2*3.141592*(C110+0.5-14)/24)</f>
        <v>14.0481886913527</v>
      </c>
      <c r="K110" s="12"/>
      <c r="L110" s="12"/>
      <c r="M110" s="89" t="e">
        <f aca="false">J110+($F$8-20)*F110/800</f>
        <v>#NAME?</v>
      </c>
      <c r="N110" s="91" t="e">
        <f aca="false">(1-$F$7*(M110-25)-$K$24/100)*F110*$K$26*$K$27*$K$28*$K$29*$K$30</f>
        <v>#NAME?</v>
      </c>
      <c r="P110" s="89" t="e">
        <f aca="false">instantaneainclinada($D$97, C110-12+0.5,$C$4,$D$98,0.2,$J$96,$C$12)</f>
        <v>#NAME?</v>
      </c>
      <c r="Q110" s="12" t="e">
        <f aca="false">rinstan_segui_un_eje_azimutal($C$4, $D$97,C110-11.5,$F$12,$F$13,$F$14,$D$98, 0.2,$F$15)</f>
        <v>#NAME?</v>
      </c>
      <c r="R110" s="12" t="e">
        <f aca="false">rinstan_segui_dos_ejes_optimo($C$4, $D$97, C110-11.5,$D$98,0.2)</f>
        <v>#NAME?</v>
      </c>
      <c r="S110" s="1" t="e">
        <f aca="false">rinstan_segui_dos_ejes_concentracion($C$4, $D$97, C110-11.5,$D$98, 0.2,$J$12)</f>
        <v>#NAME?</v>
      </c>
    </row>
    <row r="111" customFormat="false" ht="12.75" hidden="false" customHeight="false" outlineLevel="0" collapsed="false">
      <c r="C111" s="16" t="n">
        <v>11</v>
      </c>
      <c r="D111" s="12" t="n">
        <v>12</v>
      </c>
      <c r="E111" s="89" t="n">
        <f aca="false">globalinstantanea($D$97, C111-12+0.5, $C$4, $D$98)*esdedia($D$97, C111-12+0.5,$C$4)</f>
        <v>477.726053856707</v>
      </c>
      <c r="F111" s="90" t="e">
        <f aca="false">IF((P111*$C$11+Q111*$F$11+R111*$H$11+S111*$J$11)&lt;$G$5/$G$4*1000,(P111*$C$11+Q111*$F$11+R111*$H$11+S111*$J$11),$G$5/$G$4*1000)</f>
        <v>#NAME?</v>
      </c>
      <c r="G111" s="89"/>
      <c r="H111" s="12"/>
      <c r="I111" s="12"/>
      <c r="J111" s="89" t="n">
        <f aca="false">($J$97+$N$97)/2+0.5*($J$97-$N$97)*COS(2*3.141592*(C111+0.5-14)/24)</f>
        <v>15.0634438275062</v>
      </c>
      <c r="K111" s="12"/>
      <c r="L111" s="12"/>
      <c r="M111" s="89" t="e">
        <f aca="false">J111+($F$8-20)*F111/800</f>
        <v>#NAME?</v>
      </c>
      <c r="N111" s="91" t="e">
        <f aca="false">(1-$F$7*(M111-25)-$K$24/100)*F111*$K$26*$K$27*$K$28*$K$29*$K$30</f>
        <v>#NAME?</v>
      </c>
      <c r="P111" s="89" t="e">
        <f aca="false">instantaneainclinada($D$97, C111-12+0.5,$C$4,$D$98,0.2,$J$96,$C$12)</f>
        <v>#NAME?</v>
      </c>
      <c r="Q111" s="12" t="e">
        <f aca="false">rinstan_segui_un_eje_azimutal($C$4, $D$97,C111-11.5,$F$12,$F$13,$F$14,$D$98, 0.2,$F$15)</f>
        <v>#NAME?</v>
      </c>
      <c r="R111" s="12" t="e">
        <f aca="false">rinstan_segui_dos_ejes_optimo($C$4, $D$97, C111-11.5,$D$98,0.2)</f>
        <v>#NAME?</v>
      </c>
      <c r="S111" s="1" t="e">
        <f aca="false">rinstan_segui_dos_ejes_concentracion($C$4, $D$97, C111-11.5,$D$98, 0.2,$J$12)</f>
        <v>#NAME?</v>
      </c>
    </row>
    <row r="112" customFormat="false" ht="12.75" hidden="false" customHeight="false" outlineLevel="0" collapsed="false">
      <c r="C112" s="16" t="n">
        <v>12</v>
      </c>
      <c r="D112" s="12" t="n">
        <v>13</v>
      </c>
      <c r="E112" s="89" t="n">
        <f aca="false">globalinstantanea($D$97, C112-12+0.5, $C$4, $D$98)*esdedia($D$97, C112-12+0.5,$C$4)</f>
        <v>477.726053856707</v>
      </c>
      <c r="F112" s="90" t="e">
        <f aca="false">IF((P112*$C$11+Q112*$F$11+R112*$H$11+S112*$J$11)&lt;$G$5/$G$4*1000,(P112*$C$11+Q112*$F$11+R112*$H$11+S112*$J$11),$G$5/$G$4*1000)</f>
        <v>#NAME?</v>
      </c>
      <c r="G112" s="89"/>
      <c r="H112" s="12"/>
      <c r="I112" s="12"/>
      <c r="J112" s="89" t="n">
        <f aca="false">($J$97+$N$97)/2+0.5*($J$97-$N$97)*COS(2*3.141592*(C112+0.5-14)/24)</f>
        <v>15.7813376007682</v>
      </c>
      <c r="K112" s="12"/>
      <c r="L112" s="12"/>
      <c r="M112" s="89" t="e">
        <f aca="false">J112+($F$8-20)*F112/800</f>
        <v>#NAME?</v>
      </c>
      <c r="N112" s="91" t="e">
        <f aca="false">(1-$F$7*(M112-25)-$K$24/100)*F112*$K$26*$K$27*$K$28*$K$29*$K$30</f>
        <v>#NAME?</v>
      </c>
      <c r="P112" s="89" t="e">
        <f aca="false">instantaneainclinada($D$97, C112-12+0.5,$C$4,$D$98,0.2,$J$96,$C$12)</f>
        <v>#NAME?</v>
      </c>
      <c r="Q112" s="12" t="e">
        <f aca="false">rinstan_segui_un_eje_azimutal($C$4, $D$97,C112-11.5,$F$12,$F$13,$F$14,$D$98, 0.2,$F$15)</f>
        <v>#NAME?</v>
      </c>
      <c r="R112" s="12" t="e">
        <f aca="false">rinstan_segui_dos_ejes_optimo($C$4, $D$97, C112-11.5,$D$98,0.2)</f>
        <v>#NAME?</v>
      </c>
      <c r="S112" s="1" t="e">
        <f aca="false">rinstan_segui_dos_ejes_concentracion($C$4, $D$97, C112-11.5,$D$98, 0.2,$J$12)</f>
        <v>#NAME?</v>
      </c>
    </row>
    <row r="113" customFormat="false" ht="12.75" hidden="false" customHeight="false" outlineLevel="0" collapsed="false">
      <c r="C113" s="16" t="n">
        <v>13</v>
      </c>
      <c r="D113" s="12" t="n">
        <v>14</v>
      </c>
      <c r="E113" s="89" t="n">
        <f aca="false">globalinstantanea($D$97, C113-12+0.5, $C$4, $D$98)*esdedia($D$97, C113-12+0.5,$C$4)</f>
        <v>424.485107512918</v>
      </c>
      <c r="F113" s="90" t="e">
        <f aca="false">IF((P113*$C$11+Q113*$F$11+R113*$H$11+S113*$J$11)&lt;$G$5/$G$4*1000,(P113*$C$11+Q113*$F$11+R113*$H$11+S113*$J$11),$G$5/$G$4*1000)</f>
        <v>#NAME?</v>
      </c>
      <c r="G113" s="89"/>
      <c r="H113" s="12"/>
      <c r="I113" s="12"/>
      <c r="J113" s="89" t="n">
        <f aca="false">($J$97+$N$97)/2+0.5*($J$97-$N$97)*COS(2*3.141592*(C113+0.5-14)/24)</f>
        <v>16.1529467571063</v>
      </c>
      <c r="K113" s="12"/>
      <c r="L113" s="12"/>
      <c r="M113" s="89" t="e">
        <f aca="false">J113+($F$8-20)*F113/800</f>
        <v>#NAME?</v>
      </c>
      <c r="N113" s="91" t="e">
        <f aca="false">(1-$F$7*(M113-25)-$K$24/100)*F113*$K$26*$K$27*$K$28*$K$29*$K$30</f>
        <v>#NAME?</v>
      </c>
      <c r="P113" s="89" t="e">
        <f aca="false">instantaneainclinada($D$97, C113-12+0.5,$C$4,$D$98,0.2,$J$96,$C$12)</f>
        <v>#NAME?</v>
      </c>
      <c r="Q113" s="12" t="e">
        <f aca="false">rinstan_segui_un_eje_azimutal($C$4, $D$97,C113-11.5,$F$12,$F$13,$F$14,$D$98, 0.2,$F$15)</f>
        <v>#NAME?</v>
      </c>
      <c r="R113" s="12" t="e">
        <f aca="false">rinstan_segui_dos_ejes_optimo($C$4, $D$97, C113-11.5,$D$98,0.2)</f>
        <v>#NAME?</v>
      </c>
      <c r="S113" s="1" t="e">
        <f aca="false">rinstan_segui_dos_ejes_concentracion($C$4, $D$97, C113-11.5,$D$98, 0.2,$J$12)</f>
        <v>#NAME?</v>
      </c>
    </row>
    <row r="114" customFormat="false" ht="12.75" hidden="false" customHeight="false" outlineLevel="0" collapsed="false">
      <c r="C114" s="16" t="n">
        <v>14</v>
      </c>
      <c r="D114" s="12" t="n">
        <v>15</v>
      </c>
      <c r="E114" s="89" t="n">
        <f aca="false">globalinstantanea($D$97, C114-12+0.5, $C$4, $D$98)*esdedia($D$97, C114-12+0.5,$C$4)</f>
        <v>328.643514344664</v>
      </c>
      <c r="F114" s="90" t="e">
        <f aca="false">IF((P114*$C$11+Q114*$F$11+R114*$H$11+S114*$J$11)&lt;$G$5/$G$4*1000,(P114*$C$11+Q114*$F$11+R114*$H$11+S114*$J$11),$G$5/$G$4*1000)</f>
        <v>#NAME?</v>
      </c>
      <c r="G114" s="89"/>
      <c r="H114" s="12"/>
      <c r="I114" s="12"/>
      <c r="J114" s="89" t="n">
        <f aca="false">($J$97+$N$97)/2+0.5*($J$97-$N$97)*COS(2*3.141592*(C114+0.5-14)/24)</f>
        <v>16.1529467571063</v>
      </c>
      <c r="K114" s="12"/>
      <c r="L114" s="12"/>
      <c r="M114" s="89" t="e">
        <f aca="false">J114+($F$8-20)*F114/800</f>
        <v>#NAME?</v>
      </c>
      <c r="N114" s="91" t="e">
        <f aca="false">(1-$F$7*(M114-25)-$K$24/100)*F114*$K$26*$K$27*$K$28*$K$29*$K$30</f>
        <v>#NAME?</v>
      </c>
      <c r="P114" s="89" t="e">
        <f aca="false">instantaneainclinada($D$97, C114-12+0.5,$C$4,$D$98,0.2,$J$96,$C$12)</f>
        <v>#NAME?</v>
      </c>
      <c r="Q114" s="12" t="e">
        <f aca="false">rinstan_segui_un_eje_azimutal($C$4, $D$97,C114-11.5,$F$12,$F$13,$F$14,$D$98, 0.2,$F$15)</f>
        <v>#NAME?</v>
      </c>
      <c r="R114" s="12" t="e">
        <f aca="false">rinstan_segui_dos_ejes_optimo($C$4, $D$97, C114-11.5,$D$98,0.2)</f>
        <v>#NAME?</v>
      </c>
      <c r="S114" s="1" t="e">
        <f aca="false">rinstan_segui_dos_ejes_concentracion($C$4, $D$97, C114-11.5,$D$98, 0.2,$J$12)</f>
        <v>#NAME?</v>
      </c>
    </row>
    <row r="115" customFormat="false" ht="12.75" hidden="false" customHeight="false" outlineLevel="0" collapsed="false">
      <c r="C115" s="16" t="n">
        <v>15</v>
      </c>
      <c r="D115" s="12" t="n">
        <v>16</v>
      </c>
      <c r="E115" s="89" t="n">
        <f aca="false">globalinstantanea($D$97, C115-12+0.5, $C$4, $D$98)*esdedia($D$97, C115-12+0.5,$C$4)</f>
        <v>208.877890928524</v>
      </c>
      <c r="F115" s="90" t="e">
        <f aca="false">IF((P115*$C$11+Q115*$F$11+R115*$H$11+S115*$J$11)&lt;$G$5/$G$4*1000,(P115*$C$11+Q115*$F$11+R115*$H$11+S115*$J$11),$G$5/$G$4*1000)</f>
        <v>#NAME?</v>
      </c>
      <c r="G115" s="89"/>
      <c r="H115" s="12"/>
      <c r="I115" s="12"/>
      <c r="J115" s="89" t="n">
        <f aca="false">($J$97+$N$97)/2+0.5*($J$97-$N$97)*COS(2*3.141592*(C115+0.5-14)/24)</f>
        <v>15.7813376007682</v>
      </c>
      <c r="K115" s="12"/>
      <c r="L115" s="12"/>
      <c r="M115" s="89" t="e">
        <f aca="false">J115+($F$8-20)*F115/800</f>
        <v>#NAME?</v>
      </c>
      <c r="N115" s="91" t="e">
        <f aca="false">(1-$F$7*(M115-25)-$K$24/100)*F115*$K$26*$K$27*$K$28*$K$29*$K$30</f>
        <v>#NAME?</v>
      </c>
      <c r="P115" s="89" t="e">
        <f aca="false">instantaneainclinada($D$97, C115-12+0.5,$C$4,$D$98,0.2,$J$96,$C$12)</f>
        <v>#NAME?</v>
      </c>
      <c r="Q115" s="12" t="e">
        <f aca="false">rinstan_segui_un_eje_azimutal($C$4, $D$97,C115-11.5,$F$12,$F$13,$F$14,$D$98, 0.2,$F$15)</f>
        <v>#NAME?</v>
      </c>
      <c r="R115" s="12" t="e">
        <f aca="false">rinstan_segui_dos_ejes_optimo($C$4, $D$97, C115-11.5,$D$98,0.2)</f>
        <v>#NAME?</v>
      </c>
      <c r="S115" s="1" t="e">
        <f aca="false">rinstan_segui_dos_ejes_concentracion($C$4, $D$97, C115-11.5,$D$98, 0.2,$J$12)</f>
        <v>#NAME?</v>
      </c>
    </row>
    <row r="116" customFormat="false" ht="12.75" hidden="false" customHeight="false" outlineLevel="0" collapsed="false">
      <c r="C116" s="16" t="n">
        <v>16</v>
      </c>
      <c r="D116" s="12" t="n">
        <v>17</v>
      </c>
      <c r="E116" s="89" t="n">
        <f aca="false">globalinstantanea($D$97, C116-12+0.5, $C$4, $D$98)*esdedia($D$97, C116-12+0.5,$C$4)</f>
        <v>87.374102871363</v>
      </c>
      <c r="F116" s="90" t="e">
        <f aca="false">IF((P116*$C$11+Q116*$F$11+R116*$H$11+S116*$J$11)&lt;$G$5/$G$4*1000,(P116*$C$11+Q116*$F$11+R116*$H$11+S116*$J$11),$G$5/$G$4*1000)</f>
        <v>#NAME?</v>
      </c>
      <c r="G116" s="89"/>
      <c r="H116" s="12"/>
      <c r="I116" s="12"/>
      <c r="J116" s="89" t="n">
        <f aca="false">($J$97+$N$97)/2+0.5*($J$97-$N$97)*COS(2*3.141592*(C116+0.5-14)/24)</f>
        <v>15.0634438275062</v>
      </c>
      <c r="K116" s="12"/>
      <c r="L116" s="12"/>
      <c r="M116" s="89" t="e">
        <f aca="false">J116+($F$8-20)*F116/800</f>
        <v>#NAME?</v>
      </c>
      <c r="N116" s="91" t="e">
        <f aca="false">(1-$F$7*(M116-25)-$K$24/100)*F116*$K$26*$K$27*$K$28*$K$29*$K$30</f>
        <v>#NAME?</v>
      </c>
      <c r="P116" s="89" t="e">
        <f aca="false">instantaneainclinada($D$97, C116-12+0.5,$C$4,$D$98,0.2,$J$96,$C$12)</f>
        <v>#NAME?</v>
      </c>
      <c r="Q116" s="12" t="e">
        <f aca="false">rinstan_segui_un_eje_azimutal($C$4, $D$97,C116-11.5,$F$12,$F$13,$F$14,$D$98, 0.2,$F$15)</f>
        <v>#NAME?</v>
      </c>
      <c r="R116" s="12" t="e">
        <f aca="false">rinstan_segui_dos_ejes_optimo($C$4, $D$97, C116-11.5,$D$98,0.2)</f>
        <v>#NAME?</v>
      </c>
      <c r="S116" s="1" t="e">
        <f aca="false">rinstan_segui_dos_ejes_concentracion($C$4, $D$97, C116-11.5,$D$98, 0.2,$J$12)</f>
        <v>#NAME?</v>
      </c>
    </row>
    <row r="117" customFormat="false" ht="12.75" hidden="false" customHeight="false" outlineLevel="0" collapsed="false">
      <c r="C117" s="16" t="n">
        <v>17</v>
      </c>
      <c r="D117" s="12" t="n">
        <v>18</v>
      </c>
      <c r="E117" s="89" t="n">
        <f aca="false">globalinstantanea($D$97, C117-12+0.5, $C$4, $D$98)*esdedia($D$97, C117-12+0.5,$C$4)</f>
        <v>0</v>
      </c>
      <c r="F117" s="90" t="e">
        <f aca="false">IF((P117*$C$11+Q117*$F$11+R117*$H$11+S117*$J$11)&lt;$G$5/$G$4*1000,(P117*$C$11+Q117*$F$11+R117*$H$11+S117*$J$11),$G$5/$G$4*1000)</f>
        <v>#NAME?</v>
      </c>
      <c r="G117" s="89"/>
      <c r="H117" s="12"/>
      <c r="I117" s="12"/>
      <c r="J117" s="89" t="n">
        <f aca="false">($J$97+$N$97)/2+0.5*($J$97-$N$97)*COS(2*3.141592*(C117+0.5-14)/24)</f>
        <v>14.0481886913527</v>
      </c>
      <c r="K117" s="12"/>
      <c r="L117" s="12"/>
      <c r="M117" s="89" t="e">
        <f aca="false">J117+($F$8-20)*F117/800</f>
        <v>#NAME?</v>
      </c>
      <c r="N117" s="91" t="e">
        <f aca="false">(1-$F$7*(M117-25)-$K$24/100)*F117*$K$26*$K$27*$K$28*$K$29*$K$30</f>
        <v>#NAME?</v>
      </c>
      <c r="P117" s="89" t="e">
        <f aca="false">instantaneainclinada($D$97, C117-12+0.5,$C$4,$D$98,0.2,$J$96,$C$12)</f>
        <v>#NAME?</v>
      </c>
      <c r="Q117" s="12" t="e">
        <f aca="false">rinstan_segui_un_eje_azimutal($C$4, $D$97,C117-11.5,$F$12,$F$13,$F$14,$D$98, 0.2,$F$15)</f>
        <v>#NAME?</v>
      </c>
      <c r="R117" s="12" t="e">
        <f aca="false">rinstan_segui_dos_ejes_optimo($C$4, $D$97, C117-11.5,$D$98,0.2)</f>
        <v>#NAME?</v>
      </c>
      <c r="S117" s="1" t="e">
        <f aca="false">rinstan_segui_dos_ejes_concentracion($C$4, $D$97, C117-11.5,$D$98, 0.2,$J$12)</f>
        <v>#NAME?</v>
      </c>
    </row>
    <row r="118" customFormat="false" ht="12.75" hidden="false" customHeight="false" outlineLevel="0" collapsed="false">
      <c r="C118" s="16" t="n">
        <v>18</v>
      </c>
      <c r="D118" s="12" t="n">
        <v>19</v>
      </c>
      <c r="E118" s="89" t="n">
        <f aca="false">globalinstantanea($D$97, C118-12+0.5, $C$4, $D$98)*esdedia($D$97, C118-12+0.5,$C$4)</f>
        <v>0</v>
      </c>
      <c r="F118" s="90" t="e">
        <f aca="false">IF((P118*$C$11+Q118*$F$11+R118*$H$11+S118*$J$11)&lt;$G$5/$G$4*1000,(P118*$C$11+Q118*$F$11+R118*$H$11+S118*$J$11),$G$5/$G$4*1000)</f>
        <v>#NAME?</v>
      </c>
      <c r="G118" s="89"/>
      <c r="H118" s="12"/>
      <c r="I118" s="12"/>
      <c r="J118" s="89" t="n">
        <f aca="false">($J$97+$N$97)/2+0.5*($J$97-$N$97)*COS(2*3.141592*(C118+0.5-14)/24)</f>
        <v>12.8047601234243</v>
      </c>
      <c r="K118" s="12"/>
      <c r="L118" s="12"/>
      <c r="M118" s="89" t="e">
        <f aca="false">J118+($F$8-20)*F118/800</f>
        <v>#NAME?</v>
      </c>
      <c r="N118" s="91" t="e">
        <f aca="false">(1-$F$7*(M118-25)-$K$24/100)*F118*$K$26*$K$27*$K$28*$K$29*$K$30</f>
        <v>#NAME?</v>
      </c>
      <c r="P118" s="89" t="e">
        <f aca="false">instantaneainclinada($D$97, C118-12+0.5,$C$4,$D$98,0.2,$J$96,$C$12)</f>
        <v>#NAME?</v>
      </c>
      <c r="Q118" s="12" t="e">
        <f aca="false">rinstan_segui_un_eje_azimutal($C$4, $D$97,C118-11.5,$F$12,$F$13,$F$14,$D$98, 0.2,$F$15)</f>
        <v>#NAME?</v>
      </c>
      <c r="R118" s="12" t="e">
        <f aca="false">rinstan_segui_dos_ejes_optimo($C$4, $D$97, C118-11.5,$D$98,0.2)</f>
        <v>#NAME?</v>
      </c>
      <c r="S118" s="1" t="e">
        <f aca="false">rinstan_segui_dos_ejes_concentracion($C$4, $D$97, C118-11.5,$D$98, 0.2,$J$12)</f>
        <v>#NAME?</v>
      </c>
    </row>
    <row r="119" customFormat="false" ht="12.75" hidden="false" customHeight="false" outlineLevel="0" collapsed="false">
      <c r="C119" s="16" t="n">
        <v>19</v>
      </c>
      <c r="D119" s="12" t="n">
        <v>20</v>
      </c>
      <c r="E119" s="89" t="n">
        <f aca="false">globalinstantanea($D$97, C119-12+0.5, $C$4, $D$98)*esdedia($D$97, C119-12+0.5,$C$4)</f>
        <v>0</v>
      </c>
      <c r="F119" s="90" t="e">
        <f aca="false">IF((P119*$C$11+Q119*$F$11+R119*$H$11+S119*$J$11)&lt;$G$5/$G$4*1000,(P119*$C$11+Q119*$F$11+R119*$H$11+S119*$J$11),$G$5/$G$4*1000)</f>
        <v>#NAME?</v>
      </c>
      <c r="G119" s="89"/>
      <c r="H119" s="12"/>
      <c r="I119" s="12"/>
      <c r="J119" s="89" t="n">
        <f aca="false">($J$97+$N$97)/2+0.5*($J$97-$N$97)*COS(2*3.141592*(C119+0.5-14)/24)</f>
        <v>11.4178956907058</v>
      </c>
      <c r="K119" s="12"/>
      <c r="L119" s="12"/>
      <c r="M119" s="89" t="e">
        <f aca="false">J119+($F$8-20)*F119/800</f>
        <v>#NAME?</v>
      </c>
      <c r="N119" s="91" t="e">
        <f aca="false">(1-$F$7*(M119-25)-$K$24/100)*F119*$K$26*$K$27*$K$28*$K$29*$K$30</f>
        <v>#NAME?</v>
      </c>
      <c r="P119" s="89" t="e">
        <f aca="false">instantaneainclinada($D$97, C119-12+0.5,$C$4,$D$98,0.2,$J$96,$C$12)</f>
        <v>#NAME?</v>
      </c>
      <c r="Q119" s="12" t="e">
        <f aca="false">rinstan_segui_un_eje_azimutal($C$4, $D$97,C119-11.5,$F$12,$F$13,$F$14,$D$98, 0.2,$F$15)</f>
        <v>#NAME?</v>
      </c>
      <c r="R119" s="12" t="e">
        <f aca="false">rinstan_segui_dos_ejes_optimo($C$4, $D$97, C119-11.5,$D$98,0.2)</f>
        <v>#NAME?</v>
      </c>
      <c r="S119" s="1" t="e">
        <f aca="false">rinstan_segui_dos_ejes_concentracion($C$4, $D$97, C119-11.5,$D$98, 0.2,$J$12)</f>
        <v>#NAME?</v>
      </c>
    </row>
    <row r="120" customFormat="false" ht="12.75" hidden="false" customHeight="false" outlineLevel="0" collapsed="false">
      <c r="C120" s="16" t="n">
        <v>20</v>
      </c>
      <c r="D120" s="12" t="n">
        <v>21</v>
      </c>
      <c r="E120" s="89" t="n">
        <f aca="false">globalinstantanea($D$97, C120-12+0.5, $C$4, $D$98)*esdedia($D$97, C120-12+0.5,$C$4)</f>
        <v>0</v>
      </c>
      <c r="F120" s="90" t="e">
        <f aca="false">IF((P120*$C$11+Q120*$F$11+R120*$H$11+S120*$J$11)&lt;$G$5/$G$4*1000,(P120*$C$11+Q120*$F$11+R120*$H$11+S120*$J$11),$G$5/$G$4*1000)</f>
        <v>#NAME?</v>
      </c>
      <c r="G120" s="89"/>
      <c r="H120" s="12"/>
      <c r="I120" s="12"/>
      <c r="J120" s="89" t="n">
        <f aca="false">($J$97+$N$97)/2+0.5*($J$97-$N$97)*COS(2*3.141592*(C120+0.5-14)/24)</f>
        <v>9.98210787328452</v>
      </c>
      <c r="K120" s="12"/>
      <c r="L120" s="12"/>
      <c r="M120" s="89" t="e">
        <f aca="false">J120+($F$8-20)*F120/800</f>
        <v>#NAME?</v>
      </c>
      <c r="N120" s="91" t="e">
        <f aca="false">(1-$F$7*(M120-25)-$K$24/100)*F120*$K$26*$K$27*$K$28*$K$29*$K$30</f>
        <v>#NAME?</v>
      </c>
      <c r="P120" s="89" t="e">
        <f aca="false">instantaneainclinada($D$97, C120-12+0.5,$C$4,$D$98,0.2,$J$96,$C$12)</f>
        <v>#NAME?</v>
      </c>
      <c r="Q120" s="12" t="e">
        <f aca="false">rinstan_segui_un_eje_azimutal($C$4, $D$97,C120-11.5,$F$12,$F$13,$F$14,$D$98, 0.2,$F$15)</f>
        <v>#NAME?</v>
      </c>
      <c r="R120" s="12" t="e">
        <f aca="false">rinstan_segui_dos_ejes_optimo($C$4, $D$97, C120-11.5,$D$98,0.2)</f>
        <v>#NAME?</v>
      </c>
      <c r="S120" s="1" t="e">
        <f aca="false">rinstan_segui_dos_ejes_concentracion($C$4, $D$97, C120-11.5,$D$98, 0.2,$J$12)</f>
        <v>#NAME?</v>
      </c>
    </row>
    <row r="121" customFormat="false" ht="12.75" hidden="false" customHeight="false" outlineLevel="0" collapsed="false">
      <c r="C121" s="16" t="n">
        <v>21</v>
      </c>
      <c r="D121" s="12" t="n">
        <v>22</v>
      </c>
      <c r="E121" s="89" t="n">
        <f aca="false">globalinstantanea($D$97, C121-12+0.5, $C$4, $D$98)*esdedia($D$97, C121-12+0.5,$C$4)</f>
        <v>0</v>
      </c>
      <c r="F121" s="90" t="e">
        <f aca="false">IF((P121*$C$11+Q121*$F$11+R121*$H$11+S121*$J$11)&lt;$G$5/$G$4*1000,(P121*$C$11+Q121*$F$11+R121*$H$11+S121*$J$11),$G$5/$G$4*1000)</f>
        <v>#NAME?</v>
      </c>
      <c r="G121" s="89"/>
      <c r="H121" s="12"/>
      <c r="I121" s="12"/>
      <c r="J121" s="89" t="n">
        <f aca="false">($J$97+$N$97)/2+0.5*($J$97-$N$97)*COS(2*3.141592*(C121+0.5-14)/24)</f>
        <v>8.59524319768611</v>
      </c>
      <c r="K121" s="12"/>
      <c r="L121" s="12"/>
      <c r="M121" s="89" t="e">
        <f aca="false">J121+($F$8-20)*F121/800</f>
        <v>#NAME?</v>
      </c>
      <c r="N121" s="91" t="e">
        <f aca="false">(1-$F$7*(M121-25)-$K$24/100)*F121*$K$26*$K$27*$K$28*$K$29*$K$30</f>
        <v>#NAME?</v>
      </c>
      <c r="P121" s="89" t="e">
        <f aca="false">instantaneainclinada($D$97, C121-12+0.5,$C$4,$D$98,0.2,$J$96,$C$12)</f>
        <v>#NAME?</v>
      </c>
      <c r="Q121" s="12" t="e">
        <f aca="false">rinstan_segui_un_eje_azimutal($C$4, $D$97,C121-11.5,$F$12,$F$13,$F$14,$D$98, 0.2,$F$15)</f>
        <v>#NAME?</v>
      </c>
      <c r="R121" s="12" t="e">
        <f aca="false">rinstan_segui_dos_ejes_optimo($C$4, $D$97, C121-11.5,$D$98,0.2)</f>
        <v>#NAME?</v>
      </c>
      <c r="S121" s="1" t="e">
        <f aca="false">rinstan_segui_dos_ejes_concentracion($C$4, $D$97, C121-11.5,$D$98, 0.2,$J$12)</f>
        <v>#NAME?</v>
      </c>
    </row>
    <row r="122" customFormat="false" ht="12.75" hidden="false" customHeight="false" outlineLevel="0" collapsed="false">
      <c r="C122" s="16" t="n">
        <v>22</v>
      </c>
      <c r="D122" s="12" t="n">
        <v>23</v>
      </c>
      <c r="E122" s="89" t="n">
        <f aca="false">globalinstantanea($D$97, C122-12+0.5, $C$4, $D$98)*esdedia($D$97, C122-12+0.5,$C$4)</f>
        <v>0</v>
      </c>
      <c r="F122" s="90" t="e">
        <f aca="false">IF((P122*$C$11+Q122*$F$11+R122*$H$11+S122*$J$11)&lt;$G$5/$G$4*1000,(P122*$C$11+Q122*$F$11+R122*$H$11+S122*$J$11),$G$5/$G$4*1000)</f>
        <v>#NAME?</v>
      </c>
      <c r="G122" s="89"/>
      <c r="H122" s="12"/>
      <c r="I122" s="12"/>
      <c r="J122" s="89" t="n">
        <f aca="false">($J$97+$N$97)/2+0.5*($J$97-$N$97)*COS(2*3.141592*(C122+0.5-14)/24)</f>
        <v>7.35181416054968</v>
      </c>
      <c r="K122" s="12"/>
      <c r="L122" s="12"/>
      <c r="M122" s="89" t="e">
        <f aca="false">J122+($F$8-20)*F122/800</f>
        <v>#NAME?</v>
      </c>
      <c r="N122" s="91" t="e">
        <f aca="false">(1-$F$7*(M122-25)-$K$24/100)*F122*$K$26*$K$27*$K$28*$K$29*$K$30</f>
        <v>#NAME?</v>
      </c>
      <c r="P122" s="89" t="e">
        <f aca="false">instantaneainclinada($D$97, C122-12+0.5,$C$4,$D$98,0.2,$J$96,$C$12)</f>
        <v>#NAME?</v>
      </c>
      <c r="Q122" s="12" t="e">
        <f aca="false">rinstan_segui_un_eje_azimutal($C$4, $D$97,C122-11.5,$F$12,$F$13,$F$14,$D$98, 0.2,$F$15)</f>
        <v>#NAME?</v>
      </c>
      <c r="R122" s="12" t="e">
        <f aca="false">rinstan_segui_dos_ejes_optimo($C$4, $D$97, C122-11.5,$D$98,0.2)</f>
        <v>#NAME?</v>
      </c>
      <c r="S122" s="1" t="e">
        <f aca="false">rinstan_segui_dos_ejes_concentracion($C$4, $D$97, C122-11.5,$D$98, 0.2,$J$12)</f>
        <v>#NAME?</v>
      </c>
    </row>
    <row r="123" customFormat="false" ht="12.75" hidden="false" customHeight="false" outlineLevel="0" collapsed="false">
      <c r="C123" s="16"/>
      <c r="D123" s="12"/>
      <c r="E123" s="12"/>
      <c r="F123" s="12"/>
      <c r="G123" s="12"/>
      <c r="H123" s="12"/>
      <c r="I123" s="12"/>
      <c r="J123" s="12"/>
      <c r="K123" s="12"/>
      <c r="L123" s="12"/>
      <c r="M123" s="12"/>
      <c r="N123" s="15"/>
    </row>
    <row r="124" customFormat="false" ht="12.75" hidden="false" customHeight="false" outlineLevel="0" collapsed="false">
      <c r="C124" s="16"/>
      <c r="D124" s="12"/>
      <c r="E124" s="12"/>
      <c r="F124" s="12"/>
      <c r="G124" s="12"/>
      <c r="H124" s="12"/>
      <c r="I124" s="12"/>
      <c r="J124" s="12" t="s">
        <v>94</v>
      </c>
      <c r="K124" s="12"/>
      <c r="L124" s="12"/>
      <c r="M124" s="89" t="n">
        <f aca="false">SUM(N100:N122)/SUM(F100:F122)</f>
        <v>0.760585598654589</v>
      </c>
      <c r="N124" s="15"/>
    </row>
    <row r="125" customFormat="false" ht="13.5" hidden="false" customHeight="false" outlineLevel="0" collapsed="false">
      <c r="C125" s="33"/>
      <c r="D125" s="34"/>
      <c r="E125" s="34"/>
      <c r="F125" s="34"/>
      <c r="G125" s="34"/>
      <c r="H125" s="34"/>
      <c r="I125" s="34"/>
      <c r="J125" s="34"/>
      <c r="K125" s="34"/>
      <c r="L125" s="34"/>
      <c r="M125" s="34"/>
      <c r="N125" s="37"/>
    </row>
    <row r="126" customFormat="false" ht="12.75" hidden="false" customHeight="false" outlineLevel="0" collapsed="false">
      <c r="F126" s="12"/>
    </row>
    <row r="127" customFormat="false" ht="12.75" hidden="false" customHeight="false" outlineLevel="0" collapsed="false">
      <c r="F127" s="12"/>
    </row>
    <row r="128" customFormat="false" ht="12.75" hidden="false" customHeight="false" outlineLevel="0" collapsed="false">
      <c r="F128" s="12"/>
    </row>
    <row r="129" customFormat="false" ht="13.5" hidden="false" customHeight="false" outlineLevel="0" collapsed="false">
      <c r="F129" s="12"/>
    </row>
    <row r="130" customFormat="false" ht="15.75" hidden="false" customHeight="false" outlineLevel="0" collapsed="false">
      <c r="C130" s="80"/>
      <c r="D130" s="81"/>
      <c r="E130" s="82" t="s">
        <v>97</v>
      </c>
      <c r="F130" s="81"/>
      <c r="G130" s="81"/>
      <c r="H130" s="81"/>
      <c r="I130" s="81"/>
      <c r="J130" s="81"/>
      <c r="K130" s="81"/>
      <c r="L130" s="81"/>
      <c r="M130" s="81"/>
      <c r="N130" s="83"/>
    </row>
    <row r="131" customFormat="false" ht="12.75" hidden="false" customHeight="false" outlineLevel="0" collapsed="false">
      <c r="C131" s="84" t="s">
        <v>80</v>
      </c>
      <c r="D131" s="6" t="n">
        <v>3</v>
      </c>
      <c r="E131" s="6"/>
      <c r="F131" s="85" t="s">
        <v>81</v>
      </c>
      <c r="G131" s="6"/>
      <c r="H131" s="6"/>
      <c r="I131" s="6"/>
      <c r="J131" s="6" t="n">
        <f aca="false">F36</f>
        <v>0</v>
      </c>
      <c r="K131" s="6"/>
      <c r="L131" s="6"/>
      <c r="M131" s="6"/>
      <c r="N131" s="9"/>
    </row>
    <row r="132" customFormat="false" ht="12.75" hidden="false" customHeight="false" outlineLevel="0" collapsed="false">
      <c r="C132" s="86" t="s">
        <v>82</v>
      </c>
      <c r="D132" s="12" t="n">
        <f aca="false">diajuliano(15,D131,99)</f>
        <v>74</v>
      </c>
      <c r="E132" s="12"/>
      <c r="F132" s="87" t="s">
        <v>83</v>
      </c>
      <c r="G132" s="12"/>
      <c r="H132" s="12"/>
      <c r="I132" s="12"/>
      <c r="J132" s="12" t="n">
        <f aca="false">valorclimatico("TMAX",$C$4,$C$5,D131)</f>
        <v>19</v>
      </c>
      <c r="K132" s="12"/>
      <c r="L132" s="12"/>
      <c r="M132" s="87" t="s">
        <v>84</v>
      </c>
      <c r="N132" s="88" t="n">
        <f aca="false">valorclimatico("TMIN",$C$4,$C$5,D131)</f>
        <v>7.9</v>
      </c>
    </row>
    <row r="133" customFormat="false" ht="12.75" hidden="false" customHeight="false" outlineLevel="0" collapsed="false">
      <c r="C133" s="86" t="s">
        <v>85</v>
      </c>
      <c r="D133" s="12" t="n">
        <f aca="false">valorclimatico("RAD",$C$4,$C$5,D131)</f>
        <v>14158000</v>
      </c>
      <c r="E133" s="12"/>
      <c r="F133" s="87"/>
      <c r="G133" s="12"/>
      <c r="H133" s="12"/>
      <c r="I133" s="12"/>
      <c r="J133" s="12"/>
      <c r="K133" s="12"/>
      <c r="L133" s="12"/>
      <c r="M133" s="12"/>
      <c r="N133" s="88"/>
    </row>
    <row r="134" customFormat="false" ht="12.75" hidden="false" customHeight="false" outlineLevel="0" collapsed="false">
      <c r="C134" s="86" t="s">
        <v>86</v>
      </c>
      <c r="D134" s="87" t="s">
        <v>87</v>
      </c>
      <c r="E134" s="87" t="s">
        <v>88</v>
      </c>
      <c r="F134" s="87" t="s">
        <v>96</v>
      </c>
      <c r="G134" s="87"/>
      <c r="H134" s="12"/>
      <c r="I134" s="12"/>
      <c r="J134" s="87" t="s">
        <v>90</v>
      </c>
      <c r="K134" s="12"/>
      <c r="L134" s="12"/>
      <c r="M134" s="12" t="s">
        <v>91</v>
      </c>
      <c r="N134" s="88" t="s">
        <v>92</v>
      </c>
    </row>
    <row r="135" customFormat="false" ht="12.75" hidden="false" customHeight="false" outlineLevel="0" collapsed="false">
      <c r="C135" s="16" t="n">
        <v>0</v>
      </c>
      <c r="D135" s="12" t="n">
        <v>1</v>
      </c>
      <c r="E135" s="89" t="n">
        <f aca="false">globalinstantanea($D$132, C135-12+0.5, $C$4, $D$133)*esdedia($D$132, C135-12+0.5,$C$4)</f>
        <v>0</v>
      </c>
      <c r="F135" s="90" t="n">
        <f aca="false">IF((P135*$C$11+Q135*$F$11+R135*$H$11+S135*$J$11)&lt;$G$5/$G$4*1000,(P135*$C$11+Q135*$F$11+R135*$H$11+S135*$J$11),$G$5/$G$4*1000)</f>
        <v>0</v>
      </c>
      <c r="G135" s="89"/>
      <c r="H135" s="12"/>
      <c r="I135" s="12"/>
      <c r="J135" s="89" t="n">
        <f aca="false">($J$132+$N$132)/2+0.5*($J$132-$N$132)*COS(2*3.141592*(C135+0.5-14)/24)</f>
        <v>8.32246703288957</v>
      </c>
      <c r="K135" s="12"/>
      <c r="L135" s="12"/>
      <c r="M135" s="89" t="n">
        <f aca="false">J135+($F$8-20)*F135/800</f>
        <v>8.32246703288957</v>
      </c>
      <c r="N135" s="91" t="n">
        <f aca="false">(1-$F$7*(M135-25)-$K$24/100)*F135*$K$26*$K$27*$K$28*$K$29*$K$30</f>
        <v>0</v>
      </c>
      <c r="P135" s="89" t="n">
        <f aca="false">instantaneainclinada($D$132, C135-12+0.5,$C$4,$D$133,0.2,$J$131,$C$12)</f>
        <v>0</v>
      </c>
      <c r="Q135" s="12" t="n">
        <f aca="false">rinstan_segui_un_eje_azimutal($C$4, $D$132,C135-11.5,$F$12,$F$13,$F$14,$D$133, 0.2,$F$15)</f>
        <v>0</v>
      </c>
      <c r="R135" s="12" t="n">
        <f aca="false">rinstan_segui_dos_ejes_optimo($C$4, $D$132, C135-11.5,$D$133,0.2)</f>
        <v>0</v>
      </c>
      <c r="S135" s="1" t="n">
        <f aca="false">rinstan_segui_dos_ejes_concentracion($C$4, $D$132, C135-11.5,$D$133, 0.2,$J$12)</f>
        <v>0</v>
      </c>
    </row>
    <row r="136" customFormat="false" ht="12.75" hidden="false" customHeight="false" outlineLevel="0" collapsed="false">
      <c r="C136" s="16" t="n">
        <v>1</v>
      </c>
      <c r="D136" s="12" t="n">
        <v>2</v>
      </c>
      <c r="E136" s="89" t="n">
        <f aca="false">globalinstantanea($D$132, C136-12+0.5, $C$4, $D$133)*esdedia($D$132, C136-12+0.5,$C$4)</f>
        <v>0</v>
      </c>
      <c r="F136" s="90" t="e">
        <f aca="false">IF((P136*$C$11+Q136*$F$11+R136*$H$11+S136*$J$11)&lt;$G$5/$G$4*1000,(P136*$C$11+Q136*$F$11+R136*$H$11+S136*$J$11),$G$5/$G$4*1000)</f>
        <v>#NAME?</v>
      </c>
      <c r="G136" s="89"/>
      <c r="H136" s="12"/>
      <c r="I136" s="12"/>
      <c r="J136" s="89" t="n">
        <f aca="false">($J$132+$N$132)/2+0.5*($J$132-$N$132)*COS(2*3.141592*(C136+0.5-14)/24)</f>
        <v>7.9474805261748</v>
      </c>
      <c r="K136" s="12"/>
      <c r="L136" s="12"/>
      <c r="M136" s="89" t="e">
        <f aca="false">J136+($F$8-20)*F136/800</f>
        <v>#NAME?</v>
      </c>
      <c r="N136" s="91" t="e">
        <f aca="false">(1-$F$7*(M136-25)-$K$24/100)*F136*$K$26*$K$27*$K$28*$K$29*$K$30</f>
        <v>#NAME?</v>
      </c>
      <c r="P136" s="89" t="e">
        <f aca="false">instantaneainclinada($D$132, C136-12+0.5,$C$4,$D$133,0.2,$J$131,$C$12)</f>
        <v>#NAME?</v>
      </c>
      <c r="Q136" s="12" t="e">
        <f aca="false">rinstan_segui_un_eje_azimutal($C$4, $D$132,C136-11.5,$F$12,$F$13,$F$14,$D$133, 0.2,$F$15)</f>
        <v>#NAME?</v>
      </c>
      <c r="R136" s="12" t="e">
        <f aca="false">rinstan_segui_dos_ejes_optimo($C$4, $D$132, C136-11.5,$D$133,0.2)</f>
        <v>#NAME?</v>
      </c>
      <c r="S136" s="1" t="e">
        <f aca="false">rinstan_segui_dos_ejes_concentracion($C$4, $D$132, C136-11.5,$D$133, 0.2,$J$12)</f>
        <v>#NAME?</v>
      </c>
    </row>
    <row r="137" customFormat="false" ht="12.75" hidden="false" customHeight="false" outlineLevel="0" collapsed="false">
      <c r="C137" s="16" t="n">
        <v>2</v>
      </c>
      <c r="D137" s="12" t="n">
        <v>3</v>
      </c>
      <c r="E137" s="89" t="n">
        <f aca="false">globalinstantanea($D$132, C137-12+0.5, $C$4, $D$133)*esdedia($D$132, C137-12+0.5,$C$4)</f>
        <v>0</v>
      </c>
      <c r="F137" s="90" t="e">
        <f aca="false">IF((P137*$C$11+Q137*$F$11+R137*$H$11+S137*$J$11)&lt;$G$5/$G$4*1000,(P137*$C$11+Q137*$F$11+R137*$H$11+S137*$J$11),$G$5/$G$4*1000)</f>
        <v>#NAME?</v>
      </c>
      <c r="G137" s="89"/>
      <c r="H137" s="12"/>
      <c r="I137" s="12"/>
      <c r="J137" s="89" t="n">
        <f aca="false">($J$132+$N$132)/2+0.5*($J$132-$N$132)*COS(2*3.141592*(C137+0.5-14)/24)</f>
        <v>7.94748147312212</v>
      </c>
      <c r="K137" s="12"/>
      <c r="L137" s="12"/>
      <c r="M137" s="89" t="e">
        <f aca="false">J137+($F$8-20)*F137/800</f>
        <v>#NAME?</v>
      </c>
      <c r="N137" s="91" t="e">
        <f aca="false">(1-$F$7*(M137-25)-$K$24/100)*F137*$K$26*$K$27*$K$28*$K$29*$K$30</f>
        <v>#NAME?</v>
      </c>
      <c r="P137" s="89" t="e">
        <f aca="false">instantaneainclinada($D$132, C137-12+0.5,$C$4,$D$133,0.2,$J$131,$C$12)</f>
        <v>#NAME?</v>
      </c>
      <c r="Q137" s="12" t="e">
        <f aca="false">rinstan_segui_un_eje_azimutal($C$4, $D$132,C137-11.5,$F$12,$F$13,$F$14,$D$133, 0.2,$F$15)</f>
        <v>#NAME?</v>
      </c>
      <c r="R137" s="12" t="e">
        <f aca="false">rinstan_segui_dos_ejes_optimo($C$4, $D$132, C137-11.5,$D$133,0.2)</f>
        <v>#NAME?</v>
      </c>
      <c r="S137" s="1" t="e">
        <f aca="false">rinstan_segui_dos_ejes_concentracion($C$4, $D$132, C137-11.5,$D$133, 0.2,$J$12)</f>
        <v>#NAME?</v>
      </c>
    </row>
    <row r="138" customFormat="false" ht="12.75" hidden="false" customHeight="false" outlineLevel="0" collapsed="false">
      <c r="C138" s="16" t="n">
        <v>3</v>
      </c>
      <c r="D138" s="12" t="n">
        <v>4</v>
      </c>
      <c r="E138" s="89" t="n">
        <f aca="false">globalinstantanea($D$132, C138-12+0.5, $C$4, $D$133)*esdedia($D$132, C138-12+0.5,$C$4)</f>
        <v>0</v>
      </c>
      <c r="F138" s="90" t="e">
        <f aca="false">IF((P138*$C$11+Q138*$F$11+R138*$H$11+S138*$J$11)&lt;$G$5/$G$4*1000,(P138*$C$11+Q138*$F$11+R138*$H$11+S138*$J$11),$G$5/$G$4*1000)</f>
        <v>#NAME?</v>
      </c>
      <c r="G138" s="89"/>
      <c r="H138" s="12"/>
      <c r="I138" s="12"/>
      <c r="J138" s="89" t="n">
        <f aca="false">($J$132+$N$132)/2+0.5*($J$132-$N$132)*COS(2*3.141592*(C138+0.5-14)/24)</f>
        <v>8.32246980919866</v>
      </c>
      <c r="K138" s="12"/>
      <c r="L138" s="12"/>
      <c r="M138" s="89" t="e">
        <f aca="false">J138+($F$8-20)*F138/800</f>
        <v>#NAME?</v>
      </c>
      <c r="N138" s="91" t="e">
        <f aca="false">(1-$F$7*(M138-25)-$K$24/100)*F138*$K$26*$K$27*$K$28*$K$29*$K$30</f>
        <v>#NAME?</v>
      </c>
      <c r="P138" s="89" t="e">
        <f aca="false">instantaneainclinada($D$132, C138-12+0.5,$C$4,$D$133,0.2,$J$131,$C$12)</f>
        <v>#NAME?</v>
      </c>
      <c r="Q138" s="12" t="e">
        <f aca="false">rinstan_segui_un_eje_azimutal($C$4, $D$132,C138-11.5,$F$12,$F$13,$F$14,$D$133, 0.2,$F$15)</f>
        <v>#NAME?</v>
      </c>
      <c r="R138" s="12" t="e">
        <f aca="false">rinstan_segui_dos_ejes_optimo($C$4, $D$132, C138-11.5,$D$133,0.2)</f>
        <v>#NAME?</v>
      </c>
      <c r="S138" s="1" t="e">
        <f aca="false">rinstan_segui_dos_ejes_concentracion($C$4, $D$132, C138-11.5,$D$133, 0.2,$J$12)</f>
        <v>#NAME?</v>
      </c>
    </row>
    <row r="139" customFormat="false" ht="12.75" hidden="false" customHeight="false" outlineLevel="0" collapsed="false">
      <c r="C139" s="16" t="n">
        <v>4</v>
      </c>
      <c r="D139" s="12" t="n">
        <v>5</v>
      </c>
      <c r="E139" s="89" t="n">
        <f aca="false">globalinstantanea($D$132, C139-12+0.5, $C$4, $D$133)*esdedia($D$132, C139-12+0.5,$C$4)</f>
        <v>0</v>
      </c>
      <c r="F139" s="90" t="e">
        <f aca="false">IF((P139*$C$11+Q139*$F$11+R139*$H$11+S139*$J$11)&lt;$G$5/$G$4*1000,(P139*$C$11+Q139*$F$11+R139*$H$11+S139*$J$11),$G$5/$G$4*1000)</f>
        <v>#NAME?</v>
      </c>
      <c r="G139" s="89"/>
      <c r="H139" s="12"/>
      <c r="I139" s="12"/>
      <c r="J139" s="89" t="n">
        <f aca="false">($J$132+$N$132)/2+0.5*($J$132-$N$132)*COS(2*3.141592*(C139+0.5-14)/24)</f>
        <v>9.04689070957061</v>
      </c>
      <c r="K139" s="12"/>
      <c r="L139" s="12"/>
      <c r="M139" s="89" t="e">
        <f aca="false">J139+($F$8-20)*F139/800</f>
        <v>#NAME?</v>
      </c>
      <c r="N139" s="91" t="e">
        <f aca="false">(1-$F$7*(M139-25)-$K$24/100)*F139*$K$26*$K$27*$K$28*$K$29*$K$30</f>
        <v>#NAME?</v>
      </c>
      <c r="P139" s="89" t="e">
        <f aca="false">instantaneainclinada($D$132, C139-12+0.5,$C$4,$D$133,0.2,$J$131,$C$12)</f>
        <v>#NAME?</v>
      </c>
      <c r="Q139" s="12" t="e">
        <f aca="false">rinstan_segui_un_eje_azimutal($C$4, $D$132,C139-11.5,$F$12,$F$13,$F$14,$D$133, 0.2,$F$15)</f>
        <v>#NAME?</v>
      </c>
      <c r="R139" s="12" t="e">
        <f aca="false">rinstan_segui_dos_ejes_optimo($C$4, $D$132, C139-11.5,$D$133,0.2)</f>
        <v>#NAME?</v>
      </c>
      <c r="S139" s="1" t="e">
        <f aca="false">rinstan_segui_dos_ejes_concentracion($C$4, $D$132, C139-11.5,$D$133, 0.2,$J$12)</f>
        <v>#NAME?</v>
      </c>
    </row>
    <row r="140" customFormat="false" ht="12.75" hidden="false" customHeight="false" outlineLevel="0" collapsed="false">
      <c r="C140" s="16" t="n">
        <v>5</v>
      </c>
      <c r="D140" s="12" t="n">
        <v>6</v>
      </c>
      <c r="E140" s="89" t="n">
        <f aca="false">globalinstantanea($D$132, C140-12+0.5, $C$4, $D$133)*esdedia($D$132, C140-12+0.5,$C$4)</f>
        <v>0</v>
      </c>
      <c r="F140" s="90" t="e">
        <f aca="false">IF((P140*$C$11+Q140*$F$11+R140*$H$11+S140*$J$11)&lt;$G$5/$G$4*1000,(P140*$C$11+Q140*$F$11+R140*$H$11+S140*$J$11),$G$5/$G$4*1000)</f>
        <v>#NAME?</v>
      </c>
      <c r="G140" s="89"/>
      <c r="H140" s="12"/>
      <c r="I140" s="12"/>
      <c r="J140" s="89" t="n">
        <f aca="false">($J$132+$N$132)/2+0.5*($J$132-$N$132)*COS(2*3.141592*(C140+0.5-14)/24)</f>
        <v>10.0713761074638</v>
      </c>
      <c r="K140" s="12"/>
      <c r="L140" s="12"/>
      <c r="M140" s="89" t="e">
        <f aca="false">J140+($F$8-20)*F140/800</f>
        <v>#NAME?</v>
      </c>
      <c r="N140" s="91" t="e">
        <f aca="false">(1-$F$7*(M140-25)-$K$24/100)*F140*$K$26*$K$27*$K$28*$K$29*$K$30</f>
        <v>#NAME?</v>
      </c>
      <c r="P140" s="89" t="e">
        <f aca="false">instantaneainclinada($D$132, C140-12+0.5,$C$4,$D$133,0.2,$J$131,$C$12)</f>
        <v>#NAME?</v>
      </c>
      <c r="Q140" s="12" t="e">
        <f aca="false">rinstan_segui_un_eje_azimutal($C$4, $D$132,C140-11.5,$F$12,$F$13,$F$14,$D$133, 0.2,$F$15)</f>
        <v>#NAME?</v>
      </c>
      <c r="R140" s="12" t="e">
        <f aca="false">rinstan_segui_dos_ejes_optimo($C$4, $D$132, C140-11.5,$D$133,0.2)</f>
        <v>#NAME?</v>
      </c>
      <c r="S140" s="1" t="e">
        <f aca="false">rinstan_segui_dos_ejes_concentracion($C$4, $D$132, C140-11.5,$D$133, 0.2,$J$12)</f>
        <v>#NAME?</v>
      </c>
    </row>
    <row r="141" customFormat="false" ht="12.75" hidden="false" customHeight="false" outlineLevel="0" collapsed="false">
      <c r="C141" s="16" t="n">
        <v>6</v>
      </c>
      <c r="D141" s="12" t="n">
        <v>7</v>
      </c>
      <c r="E141" s="89" t="n">
        <f aca="false">globalinstantanea($D$132, C141-12+0.5, $C$4, $D$133)*esdedia($D$132, C141-12+0.5,$C$4)</f>
        <v>38.6408923527412</v>
      </c>
      <c r="F141" s="90" t="e">
        <f aca="false">IF((P141*$C$11+Q141*$F$11+R141*$H$11+S141*$J$11)&lt;$G$5/$G$4*1000,(P141*$C$11+Q141*$F$11+R141*$H$11+S141*$J$11),$G$5/$G$4*1000)</f>
        <v>#NAME?</v>
      </c>
      <c r="G141" s="89"/>
      <c r="H141" s="12"/>
      <c r="I141" s="12"/>
      <c r="J141" s="89" t="n">
        <f aca="false">($J$132+$N$132)/2+0.5*($J$132-$N$132)*COS(2*3.141592*(C141+0.5-14)/24)</f>
        <v>11.3261090449378</v>
      </c>
      <c r="K141" s="12"/>
      <c r="L141" s="12"/>
      <c r="M141" s="89" t="e">
        <f aca="false">J141+($F$8-20)*F141/800</f>
        <v>#NAME?</v>
      </c>
      <c r="N141" s="91" t="e">
        <f aca="false">(1-$F$7*(M141-25)-$K$24/100)*F141*$K$26*$K$27*$K$28*$K$29*$K$30</f>
        <v>#NAME?</v>
      </c>
      <c r="P141" s="89" t="e">
        <f aca="false">instantaneainclinada($D$132, C141-12+0.5,$C$4,$D$133,0.2,$J$131,$C$12)</f>
        <v>#NAME?</v>
      </c>
      <c r="Q141" s="12" t="e">
        <f aca="false">rinstan_segui_un_eje_azimutal($C$4, $D$132,C141-11.5,$F$12,$F$13,$F$14,$D$133, 0.2,$F$15)</f>
        <v>#NAME?</v>
      </c>
      <c r="R141" s="12" t="e">
        <f aca="false">rinstan_segui_dos_ejes_optimo($C$4, $D$132, C141-11.5,$D$133,0.2)</f>
        <v>#NAME?</v>
      </c>
      <c r="S141" s="1" t="e">
        <f aca="false">rinstan_segui_dos_ejes_concentracion($C$4, $D$132, C141-11.5,$D$133, 0.2,$J$12)</f>
        <v>#NAME?</v>
      </c>
    </row>
    <row r="142" customFormat="false" ht="12.75" hidden="false" customHeight="false" outlineLevel="0" collapsed="false">
      <c r="C142" s="16" t="n">
        <v>7</v>
      </c>
      <c r="D142" s="12" t="n">
        <v>8</v>
      </c>
      <c r="E142" s="89" t="n">
        <f aca="false">globalinstantanea($D$132, C142-12+0.5, $C$4, $D$133)*esdedia($D$132, C142-12+0.5,$C$4)</f>
        <v>155.195101381538</v>
      </c>
      <c r="F142" s="90" t="e">
        <f aca="false">IF((P142*$C$11+Q142*$F$11+R142*$H$11+S142*$J$11)&lt;$G$5/$G$4*1000,(P142*$C$11+Q142*$F$11+R142*$H$11+S142*$J$11),$G$5/$G$4*1000)</f>
        <v>#NAME?</v>
      </c>
      <c r="G142" s="89"/>
      <c r="H142" s="12"/>
      <c r="I142" s="12"/>
      <c r="J142" s="89" t="n">
        <f aca="false">($J$132+$N$132)/2+0.5*($J$132-$N$132)*COS(2*3.141592*(C142+0.5-14)/24)</f>
        <v>12.7255815812235</v>
      </c>
      <c r="K142" s="12"/>
      <c r="L142" s="12"/>
      <c r="M142" s="89" t="e">
        <f aca="false">J142+($F$8-20)*F142/800</f>
        <v>#NAME?</v>
      </c>
      <c r="N142" s="91" t="e">
        <f aca="false">(1-$F$7*(M142-25)-$K$24/100)*F142*$K$26*$K$27*$K$28*$K$29*$K$30</f>
        <v>#NAME?</v>
      </c>
      <c r="P142" s="89" t="e">
        <f aca="false">instantaneainclinada($D$132, C142-12+0.5,$C$4,$D$133,0.2,$J$131,$C$12)</f>
        <v>#NAME?</v>
      </c>
      <c r="Q142" s="12" t="e">
        <f aca="false">rinstan_segui_un_eje_azimutal($C$4, $D$132,C142-11.5,$F$12,$F$13,$F$14,$D$133, 0.2,$F$15)</f>
        <v>#NAME?</v>
      </c>
      <c r="R142" s="12" t="e">
        <f aca="false">rinstan_segui_dos_ejes_optimo($C$4, $D$132, C142-11.5,$D$133,0.2)</f>
        <v>#NAME?</v>
      </c>
      <c r="S142" s="1" t="e">
        <f aca="false">rinstan_segui_dos_ejes_concentracion($C$4, $D$132, C142-11.5,$D$133, 0.2,$J$12)</f>
        <v>#NAME?</v>
      </c>
    </row>
    <row r="143" customFormat="false" ht="12.75" hidden="false" customHeight="false" outlineLevel="0" collapsed="false">
      <c r="C143" s="16" t="n">
        <v>8</v>
      </c>
      <c r="D143" s="12" t="n">
        <v>9</v>
      </c>
      <c r="E143" s="89" t="n">
        <f aca="false">globalinstantanea($D$132, C143-12+0.5, $C$4, $D$133)*esdedia($D$132, C143-12+0.5,$C$4)</f>
        <v>285.002459053313</v>
      </c>
      <c r="F143" s="90" t="e">
        <f aca="false">IF((P143*$C$11+Q143*$F$11+R143*$H$11+S143*$J$11)&lt;$G$5/$G$4*1000,(P143*$C$11+Q143*$F$11+R143*$H$11+S143*$J$11),$G$5/$G$4*1000)</f>
        <v>#NAME?</v>
      </c>
      <c r="G143" s="89"/>
      <c r="H143" s="12"/>
      <c r="I143" s="12"/>
      <c r="J143" s="89" t="n">
        <f aca="false">($J$132+$N$132)/2+0.5*($J$132-$N$132)*COS(2*3.141592*(C143+0.5-14)/24)</f>
        <v>14.1744220151668</v>
      </c>
      <c r="K143" s="12"/>
      <c r="L143" s="12"/>
      <c r="M143" s="89" t="e">
        <f aca="false">J143+($F$8-20)*F143/800</f>
        <v>#NAME?</v>
      </c>
      <c r="N143" s="91" t="e">
        <f aca="false">(1-$F$7*(M143-25)-$K$24/100)*F143*$K$26*$K$27*$K$28*$K$29*$K$30</f>
        <v>#NAME?</v>
      </c>
      <c r="P143" s="89" t="e">
        <f aca="false">instantaneainclinada($D$132, C143-12+0.5,$C$4,$D$133,0.2,$J$131,$C$12)</f>
        <v>#NAME?</v>
      </c>
      <c r="Q143" s="12" t="e">
        <f aca="false">rinstan_segui_un_eje_azimutal($C$4, $D$132,C143-11.5,$F$12,$F$13,$F$14,$D$133, 0.2,$F$15)</f>
        <v>#NAME?</v>
      </c>
      <c r="R143" s="12" t="e">
        <f aca="false">rinstan_segui_dos_ejes_optimo($C$4, $D$132, C143-11.5,$D$133,0.2)</f>
        <v>#NAME?</v>
      </c>
      <c r="S143" s="1" t="e">
        <f aca="false">rinstan_segui_dos_ejes_concentracion($C$4, $D$132, C143-11.5,$D$133, 0.2,$J$12)</f>
        <v>#NAME?</v>
      </c>
    </row>
    <row r="144" customFormat="false" ht="12.75" hidden="false" customHeight="false" outlineLevel="0" collapsed="false">
      <c r="C144" s="16" t="n">
        <v>9</v>
      </c>
      <c r="D144" s="12" t="n">
        <v>10</v>
      </c>
      <c r="E144" s="89" t="n">
        <f aca="false">globalinstantanea($D$132, C144-12+0.5, $C$4, $D$133)*esdedia($D$132, C144-12+0.5,$C$4)</f>
        <v>408.734009056815</v>
      </c>
      <c r="F144" s="90" t="e">
        <f aca="false">IF((P144*$C$11+Q144*$F$11+R144*$H$11+S144*$J$11)&lt;$G$5/$G$4*1000,(P144*$C$11+Q144*$F$11+R144*$H$11+S144*$J$11),$G$5/$G$4*1000)</f>
        <v>#NAME?</v>
      </c>
      <c r="G144" s="89"/>
      <c r="H144" s="12"/>
      <c r="I144" s="12"/>
      <c r="J144" s="89" t="n">
        <f aca="false">($J$132+$N$132)/2+0.5*($J$132-$N$132)*COS(2*3.141592*(C144+0.5-14)/24)</f>
        <v>15.5738943063645</v>
      </c>
      <c r="K144" s="12"/>
      <c r="L144" s="12"/>
      <c r="M144" s="89" t="e">
        <f aca="false">J144+($F$8-20)*F144/800</f>
        <v>#NAME?</v>
      </c>
      <c r="N144" s="91" t="n">
        <f aca="false">(1-$F$7*(M144-25)-$K$24/100)*F144*$K$26*$K$27*$K$28*$K$29*$K$30</f>
        <v>284.869829927388</v>
      </c>
      <c r="P144" s="89" t="e">
        <f aca="false">instantaneainclinada($D$132, C144-12+0.5,$C$4,$D$133,0.2,$J$131,$C$12)</f>
        <v>#NAME?</v>
      </c>
      <c r="Q144" s="12" t="e">
        <f aca="false">rinstan_segui_un_eje_azimutal($C$4, $D$132,C144-11.5,$F$12,$F$13,$F$14,$D$133, 0.2,$F$15)</f>
        <v>#NAME?</v>
      </c>
      <c r="R144" s="12" t="e">
        <f aca="false">rinstan_segui_dos_ejes_optimo($C$4, $D$132, C144-11.5,$D$133,0.2)</f>
        <v>#NAME?</v>
      </c>
      <c r="S144" s="1" t="e">
        <f aca="false">rinstan_segui_dos_ejes_concentracion($C$4, $D$132, C144-11.5,$D$133, 0.2,$J$12)</f>
        <v>#NAME?</v>
      </c>
    </row>
    <row r="145" customFormat="false" ht="12.75" hidden="false" customHeight="false" outlineLevel="0" collapsed="false">
      <c r="C145" s="16" t="n">
        <v>10</v>
      </c>
      <c r="D145" s="12" t="n">
        <v>11</v>
      </c>
      <c r="E145" s="89" t="n">
        <f aca="false">globalinstantanea($D$132, C145-12+0.5, $C$4, $D$133)*esdedia($D$132, C145-12+0.5,$C$4)</f>
        <v>505.853158928937</v>
      </c>
      <c r="F145" s="90" t="e">
        <f aca="false">IF((P145*$C$11+Q145*$F$11+R145*$H$11+S145*$J$11)&lt;$G$5/$G$4*1000,(P145*$C$11+Q145*$F$11+R145*$H$11+S145*$J$11),$G$5/$G$4*1000)</f>
        <v>#NAME?</v>
      </c>
      <c r="G145" s="89"/>
      <c r="H145" s="12"/>
      <c r="I145" s="12"/>
      <c r="J145" s="89" t="n">
        <f aca="false">($J$132+$N$132)/2+0.5*($J$132-$N$132)*COS(2*3.141592*(C145+0.5-14)/24)</f>
        <v>16.828626770365</v>
      </c>
      <c r="K145" s="12"/>
      <c r="L145" s="12"/>
      <c r="M145" s="89" t="e">
        <f aca="false">J145+($F$8-20)*F145/800</f>
        <v>#NAME?</v>
      </c>
      <c r="N145" s="91" t="e">
        <f aca="false">(1-$F$7*(M145-25)-$K$24/100)*F145*$K$26*$K$27*$K$28*$K$29*$K$30</f>
        <v>#NAME?</v>
      </c>
      <c r="P145" s="89" t="e">
        <f aca="false">instantaneainclinada($D$132, C145-12+0.5,$C$4,$D$133,0.2,$J$131,$C$12)</f>
        <v>#NAME?</v>
      </c>
      <c r="Q145" s="12" t="e">
        <f aca="false">rinstan_segui_un_eje_azimutal($C$4, $D$132,C145-11.5,$F$12,$F$13,$F$14,$D$133, 0.2,$F$15)</f>
        <v>#NAME?</v>
      </c>
      <c r="R145" s="12" t="e">
        <f aca="false">rinstan_segui_dos_ejes_optimo($C$4, $D$132, C145-11.5,$D$133,0.2)</f>
        <v>#NAME?</v>
      </c>
      <c r="S145" s="1" t="e">
        <f aca="false">rinstan_segui_dos_ejes_concentracion($C$4, $D$132, C145-11.5,$D$133, 0.2,$J$12)</f>
        <v>#NAME?</v>
      </c>
    </row>
    <row r="146" customFormat="false" ht="12.75" hidden="false" customHeight="false" outlineLevel="0" collapsed="false">
      <c r="C146" s="16" t="n">
        <v>11</v>
      </c>
      <c r="D146" s="12" t="n">
        <v>12</v>
      </c>
      <c r="E146" s="89" t="n">
        <f aca="false">globalinstantanea($D$132, C146-12+0.5, $C$4, $D$133)*esdedia($D$132, C146-12+0.5,$C$4)</f>
        <v>559.258602734244</v>
      </c>
      <c r="F146" s="90" t="e">
        <f aca="false">IF((P146*$C$11+Q146*$F$11+R146*$H$11+S146*$J$11)&lt;$G$5/$G$4*1000,(P146*$C$11+Q146*$F$11+R146*$H$11+S146*$J$11),$G$5/$G$4*1000)</f>
        <v>#NAME?</v>
      </c>
      <c r="G146" s="89"/>
      <c r="H146" s="12"/>
      <c r="I146" s="12"/>
      <c r="J146" s="89" t="n">
        <f aca="false">($J$132+$N$132)/2+0.5*($J$132-$N$132)*COS(2*3.141592*(C146+0.5-14)/24)</f>
        <v>17.8531114986654</v>
      </c>
      <c r="K146" s="12"/>
      <c r="L146" s="12"/>
      <c r="M146" s="89" t="e">
        <f aca="false">J146+($F$8-20)*F146/800</f>
        <v>#NAME?</v>
      </c>
      <c r="N146" s="91" t="e">
        <f aca="false">(1-$F$7*(M146-25)-$K$24/100)*F146*$K$26*$K$27*$K$28*$K$29*$K$30</f>
        <v>#NAME?</v>
      </c>
      <c r="P146" s="89" t="e">
        <f aca="false">instantaneainclinada($D$132, C146-12+0.5,$C$4,$D$133,0.2,$J$131,$C$12)</f>
        <v>#NAME?</v>
      </c>
      <c r="Q146" s="12" t="e">
        <f aca="false">rinstan_segui_un_eje_azimutal($C$4, $D$132,C146-11.5,$F$12,$F$13,$F$14,$D$133, 0.2,$F$15)</f>
        <v>#NAME?</v>
      </c>
      <c r="R146" s="12" t="e">
        <f aca="false">rinstan_segui_dos_ejes_optimo($C$4, $D$132, C146-11.5,$D$133,0.2)</f>
        <v>#NAME?</v>
      </c>
      <c r="S146" s="1" t="e">
        <f aca="false">rinstan_segui_dos_ejes_concentracion($C$4, $D$132, C146-11.5,$D$133, 0.2,$J$12)</f>
        <v>#NAME?</v>
      </c>
    </row>
    <row r="147" customFormat="false" ht="12.75" hidden="false" customHeight="false" outlineLevel="0" collapsed="false">
      <c r="C147" s="16" t="n">
        <v>12</v>
      </c>
      <c r="D147" s="12" t="n">
        <v>13</v>
      </c>
      <c r="E147" s="89" t="n">
        <f aca="false">globalinstantanea($D$132, C147-12+0.5, $C$4, $D$133)*esdedia($D$132, C147-12+0.5,$C$4)</f>
        <v>559.258602734244</v>
      </c>
      <c r="F147" s="90" t="e">
        <f aca="false">IF((P147*$C$11+Q147*$F$11+R147*$H$11+S147*$J$11)&lt;$G$5/$G$4*1000,(P147*$C$11+Q147*$F$11+R147*$H$11+S147*$J$11),$G$5/$G$4*1000)</f>
        <v>#NAME?</v>
      </c>
      <c r="G147" s="89"/>
      <c r="H147" s="12"/>
      <c r="I147" s="12"/>
      <c r="J147" s="89" t="n">
        <f aca="false">($J$132+$N$132)/2+0.5*($J$132-$N$132)*COS(2*3.141592*(C147+0.5-14)/24)</f>
        <v>18.577531578957</v>
      </c>
      <c r="K147" s="12"/>
      <c r="L147" s="12"/>
      <c r="M147" s="89" t="e">
        <f aca="false">J147+($F$8-20)*F147/800</f>
        <v>#NAME?</v>
      </c>
      <c r="N147" s="91" t="e">
        <f aca="false">(1-$F$7*(M147-25)-$K$24/100)*F147*$K$26*$K$27*$K$28*$K$29*$K$30</f>
        <v>#NAME?</v>
      </c>
      <c r="P147" s="89" t="e">
        <f aca="false">instantaneainclinada($D$132, C147-12+0.5,$C$4,$D$133,0.2,$J$131,$C$12)</f>
        <v>#NAME?</v>
      </c>
      <c r="Q147" s="12" t="e">
        <f aca="false">rinstan_segui_un_eje_azimutal($C$4, $D$132,C147-11.5,$F$12,$F$13,$F$14,$D$133, 0.2,$F$15)</f>
        <v>#NAME?</v>
      </c>
      <c r="R147" s="12" t="e">
        <f aca="false">rinstan_segui_dos_ejes_optimo($C$4, $D$132, C147-11.5,$D$133,0.2)</f>
        <v>#NAME?</v>
      </c>
      <c r="S147" s="1" t="e">
        <f aca="false">rinstan_segui_dos_ejes_concentracion($C$4, $D$132, C147-11.5,$D$133, 0.2,$J$12)</f>
        <v>#NAME?</v>
      </c>
    </row>
    <row r="148" customFormat="false" ht="12.75" hidden="false" customHeight="false" outlineLevel="0" collapsed="false">
      <c r="C148" s="16" t="n">
        <v>13</v>
      </c>
      <c r="D148" s="12" t="n">
        <v>14</v>
      </c>
      <c r="E148" s="89" t="n">
        <f aca="false">globalinstantanea($D$132, C148-12+0.5, $C$4, $D$133)*esdedia($D$132, C148-12+0.5,$C$4)</f>
        <v>505.853158928937</v>
      </c>
      <c r="F148" s="90" t="e">
        <f aca="false">IF((P148*$C$11+Q148*$F$11+R148*$H$11+S148*$J$11)&lt;$G$5/$G$4*1000,(P148*$C$11+Q148*$F$11+R148*$H$11+S148*$J$11),$G$5/$G$4*1000)</f>
        <v>#NAME?</v>
      </c>
      <c r="G148" s="89"/>
      <c r="H148" s="12"/>
      <c r="I148" s="12"/>
      <c r="J148" s="89" t="n">
        <f aca="false">($J$132+$N$132)/2+0.5*($J$132-$N$132)*COS(2*3.141592*(C148+0.5-14)/24)</f>
        <v>18.9525190003527</v>
      </c>
      <c r="K148" s="12"/>
      <c r="L148" s="12"/>
      <c r="M148" s="89" t="e">
        <f aca="false">J148+($F$8-20)*F148/800</f>
        <v>#NAME?</v>
      </c>
      <c r="N148" s="91" t="e">
        <f aca="false">(1-$F$7*(M148-25)-$K$24/100)*F148*$K$26*$K$27*$K$28*$K$29*$K$30</f>
        <v>#NAME?</v>
      </c>
      <c r="P148" s="89" t="e">
        <f aca="false">instantaneainclinada($D$132, C148-12+0.5,$C$4,$D$133,0.2,$J$131,$C$12)</f>
        <v>#NAME?</v>
      </c>
      <c r="Q148" s="12" t="e">
        <f aca="false">rinstan_segui_un_eje_azimutal($C$4, $D$132,C148-11.5,$F$12,$F$13,$F$14,$D$133, 0.2,$F$15)</f>
        <v>#NAME?</v>
      </c>
      <c r="R148" s="12" t="e">
        <f aca="false">rinstan_segui_dos_ejes_optimo($C$4, $D$132, C148-11.5,$D$133,0.2)</f>
        <v>#NAME?</v>
      </c>
      <c r="S148" s="1" t="e">
        <f aca="false">rinstan_segui_dos_ejes_concentracion($C$4, $D$132, C148-11.5,$D$133, 0.2,$J$12)</f>
        <v>#NAME?</v>
      </c>
    </row>
    <row r="149" customFormat="false" ht="12.75" hidden="false" customHeight="false" outlineLevel="0" collapsed="false">
      <c r="C149" s="16" t="n">
        <v>14</v>
      </c>
      <c r="D149" s="12" t="n">
        <v>15</v>
      </c>
      <c r="E149" s="89" t="n">
        <f aca="false">globalinstantanea($D$132, C149-12+0.5, $C$4, $D$133)*esdedia($D$132, C149-12+0.5,$C$4)</f>
        <v>408.734009056815</v>
      </c>
      <c r="F149" s="90" t="e">
        <f aca="false">IF((P149*$C$11+Q149*$F$11+R149*$H$11+S149*$J$11)&lt;$G$5/$G$4*1000,(P149*$C$11+Q149*$F$11+R149*$H$11+S149*$J$11),$G$5/$G$4*1000)</f>
        <v>#NAME?</v>
      </c>
      <c r="G149" s="89"/>
      <c r="H149" s="12"/>
      <c r="I149" s="12"/>
      <c r="J149" s="89" t="n">
        <f aca="false">($J$132+$N$132)/2+0.5*($J$132-$N$132)*COS(2*3.141592*(C149+0.5-14)/24)</f>
        <v>18.9525190003527</v>
      </c>
      <c r="K149" s="12"/>
      <c r="L149" s="12"/>
      <c r="M149" s="89" t="e">
        <f aca="false">J149+($F$8-20)*F149/800</f>
        <v>#NAME?</v>
      </c>
      <c r="N149" s="91" t="e">
        <f aca="false">(1-$F$7*(M149-25)-$K$24/100)*F149*$K$26*$K$27*$K$28*$K$29*$K$30</f>
        <v>#NAME?</v>
      </c>
      <c r="P149" s="89" t="e">
        <f aca="false">instantaneainclinada($D$132, C149-12+0.5,$C$4,$D$133,0.2,$J$131,$C$12)</f>
        <v>#NAME?</v>
      </c>
      <c r="Q149" s="12" t="e">
        <f aca="false">rinstan_segui_un_eje_azimutal($C$4, $D$132,C149-11.5,$F$12,$F$13,$F$14,$D$133, 0.2,$F$15)</f>
        <v>#NAME?</v>
      </c>
      <c r="R149" s="12" t="e">
        <f aca="false">rinstan_segui_dos_ejes_optimo($C$4, $D$132, C149-11.5,$D$133,0.2)</f>
        <v>#NAME?</v>
      </c>
      <c r="S149" s="1" t="e">
        <f aca="false">rinstan_segui_dos_ejes_concentracion($C$4, $D$132, C149-11.5,$D$133, 0.2,$J$12)</f>
        <v>#NAME?</v>
      </c>
    </row>
    <row r="150" customFormat="false" ht="12.75" hidden="false" customHeight="false" outlineLevel="0" collapsed="false">
      <c r="C150" s="16" t="n">
        <v>15</v>
      </c>
      <c r="D150" s="12" t="n">
        <v>16</v>
      </c>
      <c r="E150" s="89" t="n">
        <f aca="false">globalinstantanea($D$132, C150-12+0.5, $C$4, $D$133)*esdedia($D$132, C150-12+0.5,$C$4)</f>
        <v>285.002459053313</v>
      </c>
      <c r="F150" s="90" t="e">
        <f aca="false">IF((P150*$C$11+Q150*$F$11+R150*$H$11+S150*$J$11)&lt;$G$5/$G$4*1000,(P150*$C$11+Q150*$F$11+R150*$H$11+S150*$J$11),$G$5/$G$4*1000)</f>
        <v>#NAME?</v>
      </c>
      <c r="G150" s="89"/>
      <c r="H150" s="12"/>
      <c r="I150" s="12"/>
      <c r="J150" s="89" t="n">
        <f aca="false">($J$132+$N$132)/2+0.5*($J$132-$N$132)*COS(2*3.141592*(C150+0.5-14)/24)</f>
        <v>18.577531578957</v>
      </c>
      <c r="K150" s="12"/>
      <c r="L150" s="12"/>
      <c r="M150" s="89" t="e">
        <f aca="false">J150+($F$8-20)*F150/800</f>
        <v>#NAME?</v>
      </c>
      <c r="N150" s="91" t="e">
        <f aca="false">(1-$F$7*(M150-25)-$K$24/100)*F150*$K$26*$K$27*$K$28*$K$29*$K$30</f>
        <v>#NAME?</v>
      </c>
      <c r="P150" s="89" t="e">
        <f aca="false">instantaneainclinada($D$132, C150-12+0.5,$C$4,$D$133,0.2,$J$131,$C$12)</f>
        <v>#NAME?</v>
      </c>
      <c r="Q150" s="12" t="e">
        <f aca="false">rinstan_segui_un_eje_azimutal($C$4, $D$132,C150-11.5,$F$12,$F$13,$F$14,$D$133, 0.2,$F$15)</f>
        <v>#NAME?</v>
      </c>
      <c r="R150" s="12" t="e">
        <f aca="false">rinstan_segui_dos_ejes_optimo($C$4, $D$132, C150-11.5,$D$133,0.2)</f>
        <v>#NAME?</v>
      </c>
      <c r="S150" s="1" t="e">
        <f aca="false">rinstan_segui_dos_ejes_concentracion($C$4, $D$132, C150-11.5,$D$133, 0.2,$J$12)</f>
        <v>#NAME?</v>
      </c>
    </row>
    <row r="151" customFormat="false" ht="12.75" hidden="false" customHeight="false" outlineLevel="0" collapsed="false">
      <c r="C151" s="16" t="n">
        <v>16</v>
      </c>
      <c r="D151" s="12" t="n">
        <v>17</v>
      </c>
      <c r="E151" s="89" t="n">
        <f aca="false">globalinstantanea($D$132, C151-12+0.5, $C$4, $D$133)*esdedia($D$132, C151-12+0.5,$C$4)</f>
        <v>155.195101381538</v>
      </c>
      <c r="F151" s="90" t="e">
        <f aca="false">IF((P151*$C$11+Q151*$F$11+R151*$H$11+S151*$J$11)&lt;$G$5/$G$4*1000,(P151*$C$11+Q151*$F$11+R151*$H$11+S151*$J$11),$G$5/$G$4*1000)</f>
        <v>#NAME?</v>
      </c>
      <c r="G151" s="89"/>
      <c r="H151" s="12"/>
      <c r="I151" s="12"/>
      <c r="J151" s="89" t="n">
        <f aca="false">($J$132+$N$132)/2+0.5*($J$132-$N$132)*COS(2*3.141592*(C151+0.5-14)/24)</f>
        <v>17.8531114986654</v>
      </c>
      <c r="K151" s="12"/>
      <c r="L151" s="12"/>
      <c r="M151" s="89" t="e">
        <f aca="false">J151+($F$8-20)*F151/800</f>
        <v>#NAME?</v>
      </c>
      <c r="N151" s="91" t="n">
        <f aca="false">(1-$F$7*(M151-25)-$K$24/100)*F151*$K$26*$K$27*$K$28*$K$29*$K$30</f>
        <v>161.351258716368</v>
      </c>
      <c r="P151" s="89" t="e">
        <f aca="false">instantaneainclinada($D$132, C151-12+0.5,$C$4,$D$133,0.2,$J$131,$C$12)</f>
        <v>#NAME?</v>
      </c>
      <c r="Q151" s="12" t="e">
        <f aca="false">rinstan_segui_un_eje_azimutal($C$4, $D$132,C151-11.5,$F$12,$F$13,$F$14,$D$133, 0.2,$F$15)</f>
        <v>#NAME?</v>
      </c>
      <c r="R151" s="12" t="e">
        <f aca="false">rinstan_segui_dos_ejes_optimo($C$4, $D$132, C151-11.5,$D$133,0.2)</f>
        <v>#NAME?</v>
      </c>
      <c r="S151" s="1" t="e">
        <f aca="false">rinstan_segui_dos_ejes_concentracion($C$4, $D$132, C151-11.5,$D$133, 0.2,$J$12)</f>
        <v>#NAME?</v>
      </c>
    </row>
    <row r="152" customFormat="false" ht="12.75" hidden="false" customHeight="false" outlineLevel="0" collapsed="false">
      <c r="C152" s="16" t="n">
        <v>17</v>
      </c>
      <c r="D152" s="12" t="n">
        <v>18</v>
      </c>
      <c r="E152" s="89" t="n">
        <f aca="false">globalinstantanea($D$132, C152-12+0.5, $C$4, $D$133)*esdedia($D$132, C152-12+0.5,$C$4)</f>
        <v>38.6408923527412</v>
      </c>
      <c r="F152" s="90" t="e">
        <f aca="false">IF((P152*$C$11+Q152*$F$11+R152*$H$11+S152*$J$11)&lt;$G$5/$G$4*1000,(P152*$C$11+Q152*$F$11+R152*$H$11+S152*$J$11),$G$5/$G$4*1000)</f>
        <v>#NAME?</v>
      </c>
      <c r="G152" s="89"/>
      <c r="H152" s="12"/>
      <c r="I152" s="12"/>
      <c r="J152" s="89" t="n">
        <f aca="false">($J$132+$N$132)/2+0.5*($J$132-$N$132)*COS(2*3.141592*(C152+0.5-14)/24)</f>
        <v>16.828626770365</v>
      </c>
      <c r="K152" s="12"/>
      <c r="L152" s="12"/>
      <c r="M152" s="89" t="e">
        <f aca="false">J152+($F$8-20)*F152/800</f>
        <v>#NAME?</v>
      </c>
      <c r="N152" s="91" t="e">
        <f aca="false">(1-$F$7*(M152-25)-$K$24/100)*F152*$K$26*$K$27*$K$28*$K$29*$K$30</f>
        <v>#NAME?</v>
      </c>
      <c r="P152" s="89" t="e">
        <f aca="false">instantaneainclinada($D$132, C152-12+0.5,$C$4,$D$133,0.2,$J$131,$C$12)</f>
        <v>#NAME?</v>
      </c>
      <c r="Q152" s="12" t="e">
        <f aca="false">rinstan_segui_un_eje_azimutal($C$4, $D$132,C152-11.5,$F$12,$F$13,$F$14,$D$133, 0.2,$F$15)</f>
        <v>#NAME?</v>
      </c>
      <c r="R152" s="12" t="e">
        <f aca="false">rinstan_segui_dos_ejes_optimo($C$4, $D$132, C152-11.5,$D$133,0.2)</f>
        <v>#NAME?</v>
      </c>
      <c r="S152" s="1" t="e">
        <f aca="false">rinstan_segui_dos_ejes_concentracion($C$4, $D$132, C152-11.5,$D$133, 0.2,$J$12)</f>
        <v>#NAME?</v>
      </c>
    </row>
    <row r="153" customFormat="false" ht="12.75" hidden="false" customHeight="false" outlineLevel="0" collapsed="false">
      <c r="C153" s="16" t="n">
        <v>18</v>
      </c>
      <c r="D153" s="12" t="n">
        <v>19</v>
      </c>
      <c r="E153" s="89" t="n">
        <f aca="false">globalinstantanea($D$132, C153-12+0.5, $C$4, $D$133)*esdedia($D$132, C153-12+0.5,$C$4)</f>
        <v>0</v>
      </c>
      <c r="F153" s="90" t="e">
        <f aca="false">IF((P153*$C$11+Q153*$F$11+R153*$H$11+S153*$J$11)&lt;$G$5/$G$4*1000,(P153*$C$11+Q153*$F$11+R153*$H$11+S153*$J$11),$G$5/$G$4*1000)</f>
        <v>#NAME?</v>
      </c>
      <c r="G153" s="89"/>
      <c r="H153" s="12"/>
      <c r="I153" s="12"/>
      <c r="J153" s="89" t="n">
        <f aca="false">($J$132+$N$132)/2+0.5*($J$132-$N$132)*COS(2*3.141592*(C153+0.5-14)/24)</f>
        <v>15.5738943063645</v>
      </c>
      <c r="K153" s="12"/>
      <c r="L153" s="12"/>
      <c r="M153" s="89" t="e">
        <f aca="false">J153+($F$8-20)*F153/800</f>
        <v>#NAME?</v>
      </c>
      <c r="N153" s="91" t="e">
        <f aca="false">(1-$F$7*(M153-25)-$K$24/100)*F153*$K$26*$K$27*$K$28*$K$29*$K$30</f>
        <v>#NAME?</v>
      </c>
      <c r="P153" s="89" t="e">
        <f aca="false">instantaneainclinada($D$132, C153-12+0.5,$C$4,$D$133,0.2,$J$131,$C$12)</f>
        <v>#NAME?</v>
      </c>
      <c r="Q153" s="12" t="e">
        <f aca="false">rinstan_segui_un_eje_azimutal($C$4, $D$132,C153-11.5,$F$12,$F$13,$F$14,$D$133, 0.2,$F$15)</f>
        <v>#NAME?</v>
      </c>
      <c r="R153" s="12" t="e">
        <f aca="false">rinstan_segui_dos_ejes_optimo($C$4, $D$132, C153-11.5,$D$133,0.2)</f>
        <v>#NAME?</v>
      </c>
      <c r="S153" s="1" t="e">
        <f aca="false">rinstan_segui_dos_ejes_concentracion($C$4, $D$132, C153-11.5,$D$133, 0.2,$J$12)</f>
        <v>#NAME?</v>
      </c>
    </row>
    <row r="154" customFormat="false" ht="12.75" hidden="false" customHeight="false" outlineLevel="0" collapsed="false">
      <c r="C154" s="16" t="n">
        <v>19</v>
      </c>
      <c r="D154" s="12" t="n">
        <v>20</v>
      </c>
      <c r="E154" s="89" t="n">
        <f aca="false">globalinstantanea($D$132, C154-12+0.5, $C$4, $D$133)*esdedia($D$132, C154-12+0.5,$C$4)</f>
        <v>0</v>
      </c>
      <c r="F154" s="90" t="e">
        <f aca="false">IF((P154*$C$11+Q154*$F$11+R154*$H$11+S154*$J$11)&lt;$G$5/$G$4*1000,(P154*$C$11+Q154*$F$11+R154*$H$11+S154*$J$11),$G$5/$G$4*1000)</f>
        <v>#NAME?</v>
      </c>
      <c r="G154" s="89"/>
      <c r="H154" s="12"/>
      <c r="I154" s="12"/>
      <c r="J154" s="89" t="n">
        <f aca="false">($J$132+$N$132)/2+0.5*($J$132-$N$132)*COS(2*3.141592*(C154+0.5-14)/24)</f>
        <v>14.1744220151668</v>
      </c>
      <c r="K154" s="12"/>
      <c r="L154" s="12"/>
      <c r="M154" s="89" t="e">
        <f aca="false">J154+($F$8-20)*F154/800</f>
        <v>#NAME?</v>
      </c>
      <c r="N154" s="91" t="e">
        <f aca="false">(1-$F$7*(M154-25)-$K$24/100)*F154*$K$26*$K$27*$K$28*$K$29*$K$30</f>
        <v>#NAME?</v>
      </c>
      <c r="P154" s="89" t="e">
        <f aca="false">instantaneainclinada($D$132, C154-12+0.5,$C$4,$D$133,0.2,$J$131,$C$12)</f>
        <v>#NAME?</v>
      </c>
      <c r="Q154" s="12" t="e">
        <f aca="false">rinstan_segui_un_eje_azimutal($C$4, $D$132,C154-11.5,$F$12,$F$13,$F$14,$D$133, 0.2,$F$15)</f>
        <v>#NAME?</v>
      </c>
      <c r="R154" s="12" t="e">
        <f aca="false">rinstan_segui_dos_ejes_optimo($C$4, $D$132, C154-11.5,$D$133,0.2)</f>
        <v>#NAME?</v>
      </c>
      <c r="S154" s="1" t="e">
        <f aca="false">rinstan_segui_dos_ejes_concentracion($C$4, $D$132, C154-11.5,$D$133, 0.2,$J$12)</f>
        <v>#NAME?</v>
      </c>
    </row>
    <row r="155" customFormat="false" ht="12.75" hidden="false" customHeight="false" outlineLevel="0" collapsed="false">
      <c r="C155" s="16" t="n">
        <v>20</v>
      </c>
      <c r="D155" s="12" t="n">
        <v>21</v>
      </c>
      <c r="E155" s="89" t="n">
        <f aca="false">globalinstantanea($D$132, C155-12+0.5, $C$4, $D$133)*esdedia($D$132, C155-12+0.5,$C$4)</f>
        <v>0</v>
      </c>
      <c r="F155" s="90" t="e">
        <f aca="false">IF((P155*$C$11+Q155*$F$11+R155*$H$11+S155*$J$11)&lt;$G$5/$G$4*1000,(P155*$C$11+Q155*$F$11+R155*$H$11+S155*$J$11),$G$5/$G$4*1000)</f>
        <v>#NAME?</v>
      </c>
      <c r="G155" s="89"/>
      <c r="H155" s="12"/>
      <c r="I155" s="12"/>
      <c r="J155" s="89" t="n">
        <f aca="false">($J$132+$N$132)/2+0.5*($J$132-$N$132)*COS(2*3.141592*(C155+0.5-14)/24)</f>
        <v>12.7255815812235</v>
      </c>
      <c r="K155" s="12"/>
      <c r="L155" s="12"/>
      <c r="M155" s="89" t="e">
        <f aca="false">J155+($F$8-20)*F155/800</f>
        <v>#NAME?</v>
      </c>
      <c r="N155" s="91" t="e">
        <f aca="false">(1-$F$7*(M155-25)-$K$24/100)*F155*$K$26*$K$27*$K$28*$K$29*$K$30</f>
        <v>#NAME?</v>
      </c>
      <c r="P155" s="89" t="e">
        <f aca="false">instantaneainclinada($D$132, C155-12+0.5,$C$4,$D$133,0.2,$J$131,$C$12)</f>
        <v>#NAME?</v>
      </c>
      <c r="Q155" s="12" t="e">
        <f aca="false">rinstan_segui_un_eje_azimutal($C$4, $D$132,C155-11.5,$F$12,$F$13,$F$14,$D$133, 0.2,$F$15)</f>
        <v>#NAME?</v>
      </c>
      <c r="R155" s="12" t="e">
        <f aca="false">rinstan_segui_dos_ejes_optimo($C$4, $D$132, C155-11.5,$D$133,0.2)</f>
        <v>#NAME?</v>
      </c>
      <c r="S155" s="1" t="e">
        <f aca="false">rinstan_segui_dos_ejes_concentracion($C$4, $D$132, C155-11.5,$D$133, 0.2,$J$12)</f>
        <v>#NAME?</v>
      </c>
    </row>
    <row r="156" customFormat="false" ht="12.75" hidden="false" customHeight="false" outlineLevel="0" collapsed="false">
      <c r="C156" s="16" t="n">
        <v>21</v>
      </c>
      <c r="D156" s="12" t="n">
        <v>22</v>
      </c>
      <c r="E156" s="89" t="n">
        <f aca="false">globalinstantanea($D$132, C156-12+0.5, $C$4, $D$133)*esdedia($D$132, C156-12+0.5,$C$4)</f>
        <v>0</v>
      </c>
      <c r="F156" s="90" t="e">
        <f aca="false">IF((P156*$C$11+Q156*$F$11+R156*$H$11+S156*$J$11)&lt;$G$5/$G$4*1000,(P156*$C$11+Q156*$F$11+R156*$H$11+S156*$J$11),$G$5/$G$4*1000)</f>
        <v>#NAME?</v>
      </c>
      <c r="G156" s="89"/>
      <c r="H156" s="12"/>
      <c r="I156" s="12"/>
      <c r="J156" s="89" t="n">
        <f aca="false">($J$132+$N$132)/2+0.5*($J$132-$N$132)*COS(2*3.141592*(C156+0.5-14)/24)</f>
        <v>11.3261090449378</v>
      </c>
      <c r="K156" s="12"/>
      <c r="L156" s="12"/>
      <c r="M156" s="89" t="e">
        <f aca="false">J156+($F$8-20)*F156/800</f>
        <v>#NAME?</v>
      </c>
      <c r="N156" s="91" t="e">
        <f aca="false">(1-$F$7*(M156-25)-$K$24/100)*F156*$K$26*$K$27*$K$28*$K$29*$K$30</f>
        <v>#NAME?</v>
      </c>
      <c r="P156" s="89" t="e">
        <f aca="false">instantaneainclinada($D$132, C156-12+0.5,$C$4,$D$133,0.2,$J$131,$C$12)</f>
        <v>#NAME?</v>
      </c>
      <c r="Q156" s="12" t="e">
        <f aca="false">rinstan_segui_un_eje_azimutal($C$4, $D$132,C156-11.5,$F$12,$F$13,$F$14,$D$133, 0.2,$F$15)</f>
        <v>#NAME?</v>
      </c>
      <c r="R156" s="12" t="e">
        <f aca="false">rinstan_segui_dos_ejes_optimo($C$4, $D$132, C156-11.5,$D$133,0.2)</f>
        <v>#NAME?</v>
      </c>
      <c r="S156" s="1" t="e">
        <f aca="false">rinstan_segui_dos_ejes_concentracion($C$4, $D$132, C156-11.5,$D$133, 0.2,$J$12)</f>
        <v>#NAME?</v>
      </c>
    </row>
    <row r="157" customFormat="false" ht="12.75" hidden="false" customHeight="false" outlineLevel="0" collapsed="false">
      <c r="C157" s="16" t="n">
        <v>22</v>
      </c>
      <c r="D157" s="12" t="n">
        <v>23</v>
      </c>
      <c r="E157" s="89" t="n">
        <f aca="false">globalinstantanea($D$132, C157-12+0.5, $C$4, $D$133)*esdedia($D$132, C157-12+0.5,$C$4)</f>
        <v>0</v>
      </c>
      <c r="F157" s="90" t="e">
        <f aca="false">IF((P157*$C$11+Q157*$F$11+R157*$H$11+S157*$J$11)&lt;$G$5/$G$4*1000,(P157*$C$11+Q157*$F$11+R157*$H$11+S157*$J$11),$G$5/$G$4*1000)</f>
        <v>#NAME?</v>
      </c>
      <c r="G157" s="89"/>
      <c r="H157" s="12"/>
      <c r="I157" s="12"/>
      <c r="J157" s="89" t="n">
        <f aca="false">($J$132+$N$132)/2+0.5*($J$132-$N$132)*COS(2*3.141592*(C157+0.5-14)/24)</f>
        <v>10.0713761074638</v>
      </c>
      <c r="K157" s="12"/>
      <c r="L157" s="12"/>
      <c r="M157" s="89" t="e">
        <f aca="false">J157+($F$8-20)*F157/800</f>
        <v>#NAME?</v>
      </c>
      <c r="N157" s="91" t="e">
        <f aca="false">(1-$F$7*(M157-25)-$K$24/100)*F157*$K$26*$K$27*$K$28*$K$29*$K$30</f>
        <v>#NAME?</v>
      </c>
      <c r="P157" s="89" t="e">
        <f aca="false">instantaneainclinada($D$132, C157-12+0.5,$C$4,$D$133,0.2,$J$131,$C$12)</f>
        <v>#NAME?</v>
      </c>
      <c r="Q157" s="12" t="e">
        <f aca="false">rinstan_segui_un_eje_azimutal($C$4, $D$132,C157-11.5,$F$12,$F$13,$F$14,$D$133, 0.2,$F$15)</f>
        <v>#NAME?</v>
      </c>
      <c r="R157" s="12" t="e">
        <f aca="false">rinstan_segui_dos_ejes_optimo($C$4, $D$132, C157-11.5,$D$133,0.2)</f>
        <v>#NAME?</v>
      </c>
      <c r="S157" s="1" t="e">
        <f aca="false">rinstan_segui_dos_ejes_concentracion($C$4, $D$132, C157-11.5,$D$133, 0.2,$J$12)</f>
        <v>#NAME?</v>
      </c>
    </row>
    <row r="158" customFormat="false" ht="12.75" hidden="false" customHeight="false" outlineLevel="0" collapsed="false">
      <c r="C158" s="16"/>
      <c r="D158" s="12"/>
      <c r="E158" s="12"/>
      <c r="F158" s="12"/>
      <c r="G158" s="12"/>
      <c r="H158" s="12"/>
      <c r="I158" s="12"/>
      <c r="J158" s="12"/>
      <c r="K158" s="12"/>
      <c r="L158" s="12"/>
      <c r="M158" s="12"/>
      <c r="N158" s="15"/>
    </row>
    <row r="159" customFormat="false" ht="12.75" hidden="false" customHeight="false" outlineLevel="0" collapsed="false">
      <c r="C159" s="16"/>
      <c r="D159" s="12"/>
      <c r="E159" s="12"/>
      <c r="F159" s="12"/>
      <c r="G159" s="12"/>
      <c r="H159" s="12"/>
      <c r="I159" s="12"/>
      <c r="J159" s="12" t="s">
        <v>94</v>
      </c>
      <c r="K159" s="12"/>
      <c r="L159" s="12"/>
      <c r="M159" s="89" t="n">
        <f aca="false">SUM(N135:N157)/SUM(F135:F157)</f>
        <v>0.754065666914671</v>
      </c>
      <c r="N159" s="15"/>
    </row>
    <row r="160" customFormat="false" ht="13.5" hidden="false" customHeight="false" outlineLevel="0" collapsed="false">
      <c r="C160" s="33"/>
      <c r="D160" s="34"/>
      <c r="E160" s="34"/>
      <c r="F160" s="34"/>
      <c r="G160" s="34"/>
      <c r="H160" s="34"/>
      <c r="I160" s="34"/>
      <c r="J160" s="34"/>
      <c r="K160" s="34"/>
      <c r="L160" s="34"/>
      <c r="M160" s="34"/>
      <c r="N160" s="37"/>
    </row>
    <row r="161" customFormat="false" ht="12.75" hidden="false" customHeight="false" outlineLevel="0" collapsed="false">
      <c r="F161" s="12"/>
    </row>
    <row r="162" customFormat="false" ht="12.75" hidden="false" customHeight="false" outlineLevel="0" collapsed="false">
      <c r="F162" s="12"/>
    </row>
    <row r="163" customFormat="false" ht="12.75" hidden="false" customHeight="false" outlineLevel="0" collapsed="false">
      <c r="F163" s="12"/>
    </row>
    <row r="164" customFormat="false" ht="13.5" hidden="false" customHeight="false" outlineLevel="0" collapsed="false">
      <c r="F164" s="12"/>
    </row>
    <row r="165" customFormat="false" ht="15.75" hidden="false" customHeight="false" outlineLevel="0" collapsed="false">
      <c r="C165" s="80"/>
      <c r="D165" s="81"/>
      <c r="E165" s="82" t="s">
        <v>98</v>
      </c>
      <c r="F165" s="81"/>
      <c r="G165" s="81"/>
      <c r="H165" s="81"/>
      <c r="I165" s="81"/>
      <c r="J165" s="81"/>
      <c r="K165" s="81"/>
      <c r="L165" s="81"/>
      <c r="M165" s="81"/>
      <c r="N165" s="83"/>
    </row>
    <row r="166" customFormat="false" ht="12.75" hidden="false" customHeight="false" outlineLevel="0" collapsed="false">
      <c r="C166" s="84" t="s">
        <v>80</v>
      </c>
      <c r="D166" s="6" t="n">
        <v>4</v>
      </c>
      <c r="E166" s="6"/>
      <c r="F166" s="85" t="s">
        <v>81</v>
      </c>
      <c r="G166" s="6"/>
      <c r="H166" s="6"/>
      <c r="I166" s="6"/>
      <c r="J166" s="6" t="n">
        <f aca="false">F37</f>
        <v>0</v>
      </c>
      <c r="K166" s="6"/>
      <c r="L166" s="6"/>
      <c r="M166" s="6"/>
      <c r="N166" s="9"/>
    </row>
    <row r="167" customFormat="false" ht="12.75" hidden="false" customHeight="false" outlineLevel="0" collapsed="false">
      <c r="C167" s="86" t="s">
        <v>82</v>
      </c>
      <c r="D167" s="12" t="n">
        <f aca="false">diajuliano(15,D166,99)</f>
        <v>105</v>
      </c>
      <c r="E167" s="12"/>
      <c r="F167" s="87" t="s">
        <v>83</v>
      </c>
      <c r="G167" s="12"/>
      <c r="H167" s="12"/>
      <c r="I167" s="12"/>
      <c r="J167" s="12" t="n">
        <f aca="false">valorclimatico("TMAX",$C$4,$C$5,D166)</f>
        <v>22.7</v>
      </c>
      <c r="K167" s="12"/>
      <c r="L167" s="12"/>
      <c r="M167" s="87" t="s">
        <v>84</v>
      </c>
      <c r="N167" s="88" t="n">
        <f aca="false">valorclimatico("TMIN",$C$4,$C$5,D166)</f>
        <v>9.9</v>
      </c>
    </row>
    <row r="168" customFormat="false" ht="12.75" hidden="false" customHeight="false" outlineLevel="0" collapsed="false">
      <c r="C168" s="86" t="s">
        <v>85</v>
      </c>
      <c r="D168" s="12" t="n">
        <f aca="false">valorclimatico("RAD",$C$4,$C$5,D166)</f>
        <v>17307000</v>
      </c>
      <c r="E168" s="12"/>
      <c r="F168" s="87"/>
      <c r="G168" s="12"/>
      <c r="H168" s="12"/>
      <c r="I168" s="12"/>
      <c r="J168" s="12"/>
      <c r="K168" s="12"/>
      <c r="L168" s="12"/>
      <c r="M168" s="12"/>
      <c r="N168" s="88"/>
    </row>
    <row r="169" customFormat="false" ht="12.75" hidden="false" customHeight="false" outlineLevel="0" collapsed="false">
      <c r="C169" s="86" t="s">
        <v>86</v>
      </c>
      <c r="D169" s="87" t="s">
        <v>87</v>
      </c>
      <c r="E169" s="87" t="s">
        <v>88</v>
      </c>
      <c r="F169" s="87" t="s">
        <v>96</v>
      </c>
      <c r="G169" s="87"/>
      <c r="H169" s="12"/>
      <c r="I169" s="12"/>
      <c r="J169" s="87" t="s">
        <v>90</v>
      </c>
      <c r="K169" s="12"/>
      <c r="L169" s="12"/>
      <c r="M169" s="12" t="s">
        <v>91</v>
      </c>
      <c r="N169" s="88" t="s">
        <v>92</v>
      </c>
    </row>
    <row r="170" customFormat="false" ht="12.75" hidden="false" customHeight="false" outlineLevel="0" collapsed="false">
      <c r="C170" s="16" t="n">
        <v>0</v>
      </c>
      <c r="D170" s="12" t="n">
        <v>1</v>
      </c>
      <c r="E170" s="89" t="n">
        <f aca="false">globalinstantanea($D$167, C170-12+0.5, $C$4, $D$168)*esdedia($D$167, C170-12+0.5,$C$4)</f>
        <v>0</v>
      </c>
      <c r="F170" s="90" t="n">
        <f aca="false">IF((P170*$C$11+Q170*$F$11+R170*$H$11+S170*$J$11)&lt;$G$5/$G$4*1000,(P170*$C$11+Q170*$F$11+R170*$H$11+S170*$J$11),$G$5/$G$4*1000)</f>
        <v>0</v>
      </c>
      <c r="G170" s="89"/>
      <c r="H170" s="12"/>
      <c r="I170" s="12"/>
      <c r="J170" s="89" t="n">
        <f aca="false">($J$167+$N$167)/2+0.5*($J$167-$N$167)*COS(2*3.141592*(C170+0.5-14)/24)</f>
        <v>10.3871691910799</v>
      </c>
      <c r="K170" s="12"/>
      <c r="L170" s="12"/>
      <c r="M170" s="89" t="n">
        <f aca="false">J170+($F$8-20)*F170/800</f>
        <v>10.3871691910799</v>
      </c>
      <c r="N170" s="91" t="n">
        <f aca="false">(1-$F$7*(M170-25)-$K$24/100)*F170*$K$26*$K$27*$K$28*$K$29*$K$30</f>
        <v>0</v>
      </c>
      <c r="P170" s="89" t="n">
        <f aca="false">instantaneainclinada($D$167, C170-12+0.5,$C$4,$D$168,0.2,$J$166,$C$12)</f>
        <v>0</v>
      </c>
      <c r="Q170" s="12" t="n">
        <f aca="false">rinstan_segui_un_eje_azimutal($C$4, $D$167,C170-11.5,$F$12,$F$13,$F$14,$D$168, 0.2,$F$15)</f>
        <v>0</v>
      </c>
      <c r="R170" s="12" t="n">
        <f aca="false">rinstan_segui_dos_ejes_optimo($C$4, $D$167, C170-11.5,$D$168,0.2)</f>
        <v>0</v>
      </c>
      <c r="S170" s="1" t="n">
        <f aca="false">rinstan_segui_dos_ejes_concentracion($C$4, $D$167, C170-11.5,$D$168, 0.2,$J$12)</f>
        <v>0</v>
      </c>
    </row>
    <row r="171" customFormat="false" ht="12.75" hidden="false" customHeight="false" outlineLevel="0" collapsed="false">
      <c r="C171" s="16" t="n">
        <v>1</v>
      </c>
      <c r="D171" s="12" t="n">
        <v>2</v>
      </c>
      <c r="E171" s="89" t="n">
        <f aca="false">globalinstantanea($D$167, C171-12+0.5, $C$4, $D$168)*esdedia($D$167, C171-12+0.5,$C$4)</f>
        <v>0</v>
      </c>
      <c r="F171" s="90" t="e">
        <f aca="false">IF((P171*$C$11+Q171*$F$11+R171*$H$11+S171*$J$11)&lt;$G$5/$G$4*1000,(P171*$C$11+Q171*$F$11+R171*$H$11+S171*$J$11),$G$5/$G$4*1000)</f>
        <v>#NAME?</v>
      </c>
      <c r="G171" s="89"/>
      <c r="H171" s="12"/>
      <c r="I171" s="12"/>
      <c r="J171" s="89" t="n">
        <f aca="false">($J$167+$N$167)/2+0.5*($J$167-$N$167)*COS(2*3.141592*(C171+0.5-14)/24)</f>
        <v>9.95475231847184</v>
      </c>
      <c r="K171" s="12"/>
      <c r="L171" s="12"/>
      <c r="M171" s="89" t="e">
        <f aca="false">J171+($F$8-20)*F171/800</f>
        <v>#NAME?</v>
      </c>
      <c r="N171" s="91" t="e">
        <f aca="false">(1-$F$7*(M171-25)-$K$24/100)*F171*$K$26*$K$27*$K$28*$K$29*$K$30</f>
        <v>#NAME?</v>
      </c>
      <c r="P171" s="89" t="e">
        <f aca="false">instantaneainclinada($D$167, C171-12+0.5,$C$4,$D$168,0.2,$J$166,$C$12)</f>
        <v>#NAME?</v>
      </c>
      <c r="Q171" s="12" t="e">
        <f aca="false">rinstan_segui_un_eje_azimutal($C$4, $D$167,C171-11.5,$F$12,$F$13,$F$14,$D$168, 0.2,$F$15)</f>
        <v>#NAME?</v>
      </c>
      <c r="R171" s="12" t="e">
        <f aca="false">rinstan_segui_dos_ejes_optimo($C$4, $D$167, C171-11.5,$D$168,0.2)</f>
        <v>#NAME?</v>
      </c>
      <c r="S171" s="1" t="e">
        <f aca="false">rinstan_segui_dos_ejes_concentracion($C$4, $D$167, C171-11.5,$D$168, 0.2,$J$12)</f>
        <v>#NAME?</v>
      </c>
    </row>
    <row r="172" customFormat="false" ht="12.75" hidden="false" customHeight="false" outlineLevel="0" collapsed="false">
      <c r="C172" s="16" t="n">
        <v>2</v>
      </c>
      <c r="D172" s="12" t="n">
        <v>3</v>
      </c>
      <c r="E172" s="89" t="n">
        <f aca="false">globalinstantanea($D$167, C172-12+0.5, $C$4, $D$168)*esdedia($D$167, C172-12+0.5,$C$4)</f>
        <v>0</v>
      </c>
      <c r="F172" s="90" t="e">
        <f aca="false">IF((P172*$C$11+Q172*$F$11+R172*$H$11+S172*$J$11)&lt;$G$5/$G$4*1000,(P172*$C$11+Q172*$F$11+R172*$H$11+S172*$J$11),$G$5/$G$4*1000)</f>
        <v>#NAME?</v>
      </c>
      <c r="G172" s="89"/>
      <c r="H172" s="12"/>
      <c r="I172" s="12"/>
      <c r="J172" s="89" t="n">
        <f aca="false">($J$167+$N$167)/2+0.5*($J$167-$N$167)*COS(2*3.141592*(C172+0.5-14)/24)</f>
        <v>9.95475341044713</v>
      </c>
      <c r="K172" s="12"/>
      <c r="L172" s="12"/>
      <c r="M172" s="89" t="e">
        <f aca="false">J172+($F$8-20)*F172/800</f>
        <v>#NAME?</v>
      </c>
      <c r="N172" s="91" t="e">
        <f aca="false">(1-$F$7*(M172-25)-$K$24/100)*F172*$K$26*$K$27*$K$28*$K$29*$K$30</f>
        <v>#NAME?</v>
      </c>
      <c r="P172" s="89" t="e">
        <f aca="false">instantaneainclinada($D$167, C172-12+0.5,$C$4,$D$168,0.2,$J$166,$C$12)</f>
        <v>#NAME?</v>
      </c>
      <c r="Q172" s="12" t="e">
        <f aca="false">rinstan_segui_un_eje_azimutal($C$4, $D$167,C172-11.5,$F$12,$F$13,$F$14,$D$168, 0.2,$F$15)</f>
        <v>#NAME?</v>
      </c>
      <c r="R172" s="12" t="e">
        <f aca="false">rinstan_segui_dos_ejes_optimo($C$4, $D$167, C172-11.5,$D$168,0.2)</f>
        <v>#NAME?</v>
      </c>
      <c r="S172" s="1" t="e">
        <f aca="false">rinstan_segui_dos_ejes_concentracion($C$4, $D$167, C172-11.5,$D$168, 0.2,$J$12)</f>
        <v>#NAME?</v>
      </c>
    </row>
    <row r="173" customFormat="false" ht="12.75" hidden="false" customHeight="false" outlineLevel="0" collapsed="false">
      <c r="C173" s="16" t="n">
        <v>3</v>
      </c>
      <c r="D173" s="12" t="n">
        <v>4</v>
      </c>
      <c r="E173" s="89" t="n">
        <f aca="false">globalinstantanea($D$167, C173-12+0.5, $C$4, $D$168)*esdedia($D$167, C173-12+0.5,$C$4)</f>
        <v>0</v>
      </c>
      <c r="F173" s="90" t="e">
        <f aca="false">IF((P173*$C$11+Q173*$F$11+R173*$H$11+S173*$J$11)&lt;$G$5/$G$4*1000,(P173*$C$11+Q173*$F$11+R173*$H$11+S173*$J$11),$G$5/$G$4*1000)</f>
        <v>#NAME?</v>
      </c>
      <c r="G173" s="89"/>
      <c r="H173" s="12"/>
      <c r="I173" s="12"/>
      <c r="J173" s="89" t="n">
        <f aca="false">($J$167+$N$167)/2+0.5*($J$167-$N$167)*COS(2*3.141592*(C173+0.5-14)/24)</f>
        <v>10.3871723925895</v>
      </c>
      <c r="K173" s="12"/>
      <c r="L173" s="12"/>
      <c r="M173" s="89" t="e">
        <f aca="false">J173+($F$8-20)*F173/800</f>
        <v>#NAME?</v>
      </c>
      <c r="N173" s="91" t="e">
        <f aca="false">(1-$F$7*(M173-25)-$K$24/100)*F173*$K$26*$K$27*$K$28*$K$29*$K$30</f>
        <v>#NAME?</v>
      </c>
      <c r="P173" s="89" t="e">
        <f aca="false">instantaneainclinada($D$167, C173-12+0.5,$C$4,$D$168,0.2,$J$166,$C$12)</f>
        <v>#NAME?</v>
      </c>
      <c r="Q173" s="12" t="e">
        <f aca="false">rinstan_segui_un_eje_azimutal($C$4, $D$167,C173-11.5,$F$12,$F$13,$F$14,$D$168, 0.2,$F$15)</f>
        <v>#NAME?</v>
      </c>
      <c r="R173" s="12" t="e">
        <f aca="false">rinstan_segui_dos_ejes_optimo($C$4, $D$167, C173-11.5,$D$168,0.2)</f>
        <v>#NAME?</v>
      </c>
      <c r="S173" s="1" t="e">
        <f aca="false">rinstan_segui_dos_ejes_concentracion($C$4, $D$167, C173-11.5,$D$168, 0.2,$J$12)</f>
        <v>#NAME?</v>
      </c>
    </row>
    <row r="174" customFormat="false" ht="12.75" hidden="false" customHeight="false" outlineLevel="0" collapsed="false">
      <c r="C174" s="16" t="n">
        <v>4</v>
      </c>
      <c r="D174" s="12" t="n">
        <v>5</v>
      </c>
      <c r="E174" s="89" t="n">
        <f aca="false">globalinstantanea($D$167, C174-12+0.5, $C$4, $D$168)*esdedia($D$167, C174-12+0.5,$C$4)</f>
        <v>0</v>
      </c>
      <c r="F174" s="90" t="e">
        <f aca="false">IF((P174*$C$11+Q174*$F$11+R174*$H$11+S174*$J$11)&lt;$G$5/$G$4*1000,(P174*$C$11+Q174*$F$11+R174*$H$11+S174*$J$11),$G$5/$G$4*1000)</f>
        <v>#NAME?</v>
      </c>
      <c r="G174" s="89"/>
      <c r="H174" s="12"/>
      <c r="I174" s="12"/>
      <c r="J174" s="89" t="n">
        <f aca="false">($J$167+$N$167)/2+0.5*($J$167-$N$167)*COS(2*3.141592*(C174+0.5-14)/24)</f>
        <v>11.2225406380634</v>
      </c>
      <c r="K174" s="12"/>
      <c r="L174" s="12"/>
      <c r="M174" s="89" t="e">
        <f aca="false">J174+($F$8-20)*F174/800</f>
        <v>#NAME?</v>
      </c>
      <c r="N174" s="91" t="e">
        <f aca="false">(1-$F$7*(M174-25)-$K$24/100)*F174*$K$26*$K$27*$K$28*$K$29*$K$30</f>
        <v>#NAME?</v>
      </c>
      <c r="P174" s="89" t="e">
        <f aca="false">instantaneainclinada($D$167, C174-12+0.5,$C$4,$D$168,0.2,$J$166,$C$12)</f>
        <v>#NAME?</v>
      </c>
      <c r="Q174" s="12" t="e">
        <f aca="false">rinstan_segui_un_eje_azimutal($C$4, $D$167,C174-11.5,$F$12,$F$13,$F$14,$D$168, 0.2,$F$15)</f>
        <v>#NAME?</v>
      </c>
      <c r="R174" s="12" t="e">
        <f aca="false">rinstan_segui_dos_ejes_optimo($C$4, $D$167, C174-11.5,$D$168,0.2)</f>
        <v>#NAME?</v>
      </c>
      <c r="S174" s="1" t="e">
        <f aca="false">rinstan_segui_dos_ejes_concentracion($C$4, $D$167, C174-11.5,$D$168, 0.2,$J$12)</f>
        <v>#NAME?</v>
      </c>
    </row>
    <row r="175" customFormat="false" ht="12.75" hidden="false" customHeight="false" outlineLevel="0" collapsed="false">
      <c r="C175" s="16" t="n">
        <v>5</v>
      </c>
      <c r="D175" s="12" t="n">
        <v>6</v>
      </c>
      <c r="E175" s="89" t="n">
        <f aca="false">globalinstantanea($D$167, C175-12+0.5, $C$4, $D$168)*esdedia($D$167, C175-12+0.5,$C$4)</f>
        <v>1.21448360684091</v>
      </c>
      <c r="F175" s="90" t="e">
        <f aca="false">IF((P175*$C$11+Q175*$F$11+R175*$H$11+S175*$J$11)&lt;$G$5/$G$4*1000,(P175*$C$11+Q175*$F$11+R175*$H$11+S175*$J$11),$G$5/$G$4*1000)</f>
        <v>#NAME?</v>
      </c>
      <c r="G175" s="89"/>
      <c r="H175" s="12"/>
      <c r="I175" s="12"/>
      <c r="J175" s="89" t="n">
        <f aca="false">($J$167+$N$167)/2+0.5*($J$167-$N$167)*COS(2*3.141592*(C175+0.5-14)/24)</f>
        <v>12.4039292050033</v>
      </c>
      <c r="K175" s="12"/>
      <c r="L175" s="12"/>
      <c r="M175" s="89" t="e">
        <f aca="false">J175+($F$8-20)*F175/800</f>
        <v>#NAME?</v>
      </c>
      <c r="N175" s="91" t="e">
        <f aca="false">(1-$F$7*(M175-25)-$K$24/100)*F175*$K$26*$K$27*$K$28*$K$29*$K$30</f>
        <v>#NAME?</v>
      </c>
      <c r="P175" s="89" t="e">
        <f aca="false">instantaneainclinada($D$167, C175-12+0.5,$C$4,$D$168,0.2,$J$166,$C$12)</f>
        <v>#NAME?</v>
      </c>
      <c r="Q175" s="12" t="e">
        <f aca="false">rinstan_segui_un_eje_azimutal($C$4, $D$167,C175-11.5,$F$12,$F$13,$F$14,$D$168, 0.2,$F$15)</f>
        <v>#NAME?</v>
      </c>
      <c r="R175" s="12" t="e">
        <f aca="false">rinstan_segui_dos_ejes_optimo($C$4, $D$167, C175-11.5,$D$168,0.2)</f>
        <v>#NAME?</v>
      </c>
      <c r="S175" s="1" t="e">
        <f aca="false">rinstan_segui_dos_ejes_concentracion($C$4, $D$167, C175-11.5,$D$168, 0.2,$J$12)</f>
        <v>#NAME?</v>
      </c>
    </row>
    <row r="176" customFormat="false" ht="12.75" hidden="false" customHeight="false" outlineLevel="0" collapsed="false">
      <c r="C176" s="16" t="n">
        <v>6</v>
      </c>
      <c r="D176" s="12" t="n">
        <v>7</v>
      </c>
      <c r="E176" s="89" t="n">
        <f aca="false">globalinstantanea($D$167, C176-12+0.5, $C$4, $D$168)*esdedia($D$167, C176-12+0.5,$C$4)</f>
        <v>104.310119517967</v>
      </c>
      <c r="F176" s="90" t="e">
        <f aca="false">IF((P176*$C$11+Q176*$F$11+R176*$H$11+S176*$J$11)&lt;$G$5/$G$4*1000,(P176*$C$11+Q176*$F$11+R176*$H$11+S176*$J$11),$G$5/$G$4*1000)</f>
        <v>#NAME?</v>
      </c>
      <c r="G176" s="89"/>
      <c r="H176" s="12"/>
      <c r="I176" s="12"/>
      <c r="J176" s="89" t="n">
        <f aca="false">($J$167+$N$167)/2+0.5*($J$167-$N$167)*COS(2*3.141592*(C176+0.5-14)/24)</f>
        <v>13.8508284482166</v>
      </c>
      <c r="K176" s="12"/>
      <c r="L176" s="12"/>
      <c r="M176" s="89" t="e">
        <f aca="false">J176+($F$8-20)*F176/800</f>
        <v>#NAME?</v>
      </c>
      <c r="N176" s="91" t="e">
        <f aca="false">(1-$F$7*(M176-25)-$K$24/100)*F176*$K$26*$K$27*$K$28*$K$29*$K$30</f>
        <v>#NAME?</v>
      </c>
      <c r="P176" s="89" t="e">
        <f aca="false">instantaneainclinada($D$167, C176-12+0.5,$C$4,$D$168,0.2,$J$166,$C$12)</f>
        <v>#NAME?</v>
      </c>
      <c r="Q176" s="12" t="e">
        <f aca="false">rinstan_segui_un_eje_azimutal($C$4, $D$167,C176-11.5,$F$12,$F$13,$F$14,$D$168, 0.2,$F$15)</f>
        <v>#NAME?</v>
      </c>
      <c r="R176" s="12" t="e">
        <f aca="false">rinstan_segui_dos_ejes_optimo($C$4, $D$167, C176-11.5,$D$168,0.2)</f>
        <v>#NAME?</v>
      </c>
      <c r="S176" s="1" t="e">
        <f aca="false">rinstan_segui_dos_ejes_concentracion($C$4, $D$167, C176-11.5,$D$168, 0.2,$J$12)</f>
        <v>#NAME?</v>
      </c>
    </row>
    <row r="177" customFormat="false" ht="12.75" hidden="false" customHeight="false" outlineLevel="0" collapsed="false">
      <c r="C177" s="16" t="n">
        <v>7</v>
      </c>
      <c r="D177" s="12" t="n">
        <v>8</v>
      </c>
      <c r="E177" s="89" t="n">
        <f aca="false">globalinstantanea($D$167, C177-12+0.5, $C$4, $D$168)*esdedia($D$167, C177-12+0.5,$C$4)</f>
        <v>228.552187525425</v>
      </c>
      <c r="F177" s="90" t="e">
        <f aca="false">IF((P177*$C$11+Q177*$F$11+R177*$H$11+S177*$J$11)&lt;$G$5/$G$4*1000,(P177*$C$11+Q177*$F$11+R177*$H$11+S177*$J$11),$G$5/$G$4*1000)</f>
        <v>#NAME?</v>
      </c>
      <c r="G177" s="89"/>
      <c r="H177" s="12"/>
      <c r="I177" s="12"/>
      <c r="J177" s="89" t="n">
        <f aca="false">($J$167+$N$167)/2+0.5*($J$167-$N$167)*COS(2*3.141592*(C177+0.5-14)/24)</f>
        <v>15.4646346161856</v>
      </c>
      <c r="K177" s="12"/>
      <c r="L177" s="12"/>
      <c r="M177" s="89" t="e">
        <f aca="false">J177+($F$8-20)*F177/800</f>
        <v>#NAME?</v>
      </c>
      <c r="N177" s="91" t="e">
        <f aca="false">(1-$F$7*(M177-25)-$K$24/100)*F177*$K$26*$K$27*$K$28*$K$29*$K$30</f>
        <v>#NAME?</v>
      </c>
      <c r="P177" s="89" t="e">
        <f aca="false">instantaneainclinada($D$167, C177-12+0.5,$C$4,$D$168,0.2,$J$166,$C$12)</f>
        <v>#NAME?</v>
      </c>
      <c r="Q177" s="12" t="e">
        <f aca="false">rinstan_segui_un_eje_azimutal($C$4, $D$167,C177-11.5,$F$12,$F$13,$F$14,$D$168, 0.2,$F$15)</f>
        <v>#NAME?</v>
      </c>
      <c r="R177" s="12" t="e">
        <f aca="false">rinstan_segui_dos_ejes_optimo($C$4, $D$167, C177-11.5,$D$168,0.2)</f>
        <v>#NAME?</v>
      </c>
      <c r="S177" s="1" t="e">
        <f aca="false">rinstan_segui_dos_ejes_concentracion($C$4, $D$167, C177-11.5,$D$168, 0.2,$J$12)</f>
        <v>#NAME?</v>
      </c>
    </row>
    <row r="178" customFormat="false" ht="12.75" hidden="false" customHeight="false" outlineLevel="0" collapsed="false">
      <c r="C178" s="16" t="n">
        <v>8</v>
      </c>
      <c r="D178" s="12" t="n">
        <v>9</v>
      </c>
      <c r="E178" s="89" t="n">
        <f aca="false">globalinstantanea($D$167, C178-12+0.5, $C$4, $D$168)*esdedia($D$167, C178-12+0.5,$C$4)</f>
        <v>360.54683872331</v>
      </c>
      <c r="F178" s="90" t="e">
        <f aca="false">IF((P178*$C$11+Q178*$F$11+R178*$H$11+S178*$J$11)&lt;$G$5/$G$4*1000,(P178*$C$11+Q178*$F$11+R178*$H$11+S178*$J$11),$G$5/$G$4*1000)</f>
        <v>#NAME?</v>
      </c>
      <c r="G178" s="89"/>
      <c r="H178" s="12"/>
      <c r="I178" s="12"/>
      <c r="J178" s="89" t="n">
        <f aca="false">($J$167+$N$167)/2+0.5*($J$167-$N$167)*COS(2*3.141592*(C178+0.5-14)/24)</f>
        <v>17.1353695310031</v>
      </c>
      <c r="K178" s="12"/>
      <c r="L178" s="12"/>
      <c r="M178" s="89" t="e">
        <f aca="false">J178+($F$8-20)*F178/800</f>
        <v>#NAME?</v>
      </c>
      <c r="N178" s="91" t="e">
        <f aca="false">(1-$F$7*(M178-25)-$K$24/100)*F178*$K$26*$K$27*$K$28*$K$29*$K$30</f>
        <v>#NAME?</v>
      </c>
      <c r="P178" s="89" t="e">
        <f aca="false">instantaneainclinada($D$167, C178-12+0.5,$C$4,$D$168,0.2,$J$166,$C$12)</f>
        <v>#NAME?</v>
      </c>
      <c r="Q178" s="12" t="e">
        <f aca="false">rinstan_segui_un_eje_azimutal($C$4, $D$167,C178-11.5,$F$12,$F$13,$F$14,$D$168, 0.2,$F$15)</f>
        <v>#NAME?</v>
      </c>
      <c r="R178" s="12" t="e">
        <f aca="false">rinstan_segui_dos_ejes_optimo($C$4, $D$167, C178-11.5,$D$168,0.2)</f>
        <v>#NAME?</v>
      </c>
      <c r="S178" s="1" t="e">
        <f aca="false">rinstan_segui_dos_ejes_concentracion($C$4, $D$167, C178-11.5,$D$168, 0.2,$J$12)</f>
        <v>#NAME?</v>
      </c>
    </row>
    <row r="179" customFormat="false" ht="12.75" hidden="false" customHeight="false" outlineLevel="0" collapsed="false">
      <c r="C179" s="16" t="n">
        <v>9</v>
      </c>
      <c r="D179" s="12" t="n">
        <v>10</v>
      </c>
      <c r="E179" s="89" t="n">
        <f aca="false">globalinstantanea($D$167, C179-12+0.5, $C$4, $D$168)*esdedia($D$167, C179-12+0.5,$C$4)</f>
        <v>482.765118967399</v>
      </c>
      <c r="F179" s="90" t="e">
        <f aca="false">IF((P179*$C$11+Q179*$F$11+R179*$H$11+S179*$J$11)&lt;$G$5/$G$4*1000,(P179*$C$11+Q179*$F$11+R179*$H$11+S179*$J$11),$G$5/$G$4*1000)</f>
        <v>#NAME?</v>
      </c>
      <c r="G179" s="89"/>
      <c r="H179" s="12"/>
      <c r="I179" s="12"/>
      <c r="J179" s="89" t="n">
        <f aca="false">($J$167+$N$167)/2+0.5*($J$167-$N$167)*COS(2*3.141592*(C179+0.5-14)/24)</f>
        <v>18.7491754163483</v>
      </c>
      <c r="K179" s="12"/>
      <c r="L179" s="12"/>
      <c r="M179" s="89" t="e">
        <f aca="false">J179+($F$8-20)*F179/800</f>
        <v>#NAME?</v>
      </c>
      <c r="N179" s="91" t="e">
        <f aca="false">(1-$F$7*(M179-25)-$K$24/100)*F179*$K$26*$K$27*$K$28*$K$29*$K$30</f>
        <v>#NAME?</v>
      </c>
      <c r="P179" s="89" t="e">
        <f aca="false">instantaneainclinada($D$167, C179-12+0.5,$C$4,$D$168,0.2,$J$166,$C$12)</f>
        <v>#NAME?</v>
      </c>
      <c r="Q179" s="12" t="e">
        <f aca="false">rinstan_segui_un_eje_azimutal($C$4, $D$167,C179-11.5,$F$12,$F$13,$F$14,$D$168, 0.2,$F$15)</f>
        <v>#NAME?</v>
      </c>
      <c r="R179" s="12" t="e">
        <f aca="false">rinstan_segui_dos_ejes_optimo($C$4, $D$167, C179-11.5,$D$168,0.2)</f>
        <v>#NAME?</v>
      </c>
      <c r="S179" s="1" t="e">
        <f aca="false">rinstan_segui_dos_ejes_concentracion($C$4, $D$167, C179-11.5,$D$168, 0.2,$J$12)</f>
        <v>#NAME?</v>
      </c>
    </row>
    <row r="180" customFormat="false" ht="12.75" hidden="false" customHeight="false" outlineLevel="0" collapsed="false">
      <c r="C180" s="16" t="n">
        <v>10</v>
      </c>
      <c r="D180" s="12" t="n">
        <v>11</v>
      </c>
      <c r="E180" s="89" t="n">
        <f aca="false">globalinstantanea($D$167, C180-12+0.5, $C$4, $D$168)*esdedia($D$167, C180-12+0.5,$C$4)</f>
        <v>577.024145588524</v>
      </c>
      <c r="F180" s="90" t="e">
        <f aca="false">IF((P180*$C$11+Q180*$F$11+R180*$H$11+S180*$J$11)&lt;$G$5/$G$4*1000,(P180*$C$11+Q180*$F$11+R180*$H$11+S180*$J$11),$G$5/$G$4*1000)</f>
        <v>#NAME?</v>
      </c>
      <c r="G180" s="89"/>
      <c r="H180" s="12"/>
      <c r="I180" s="12"/>
      <c r="J180" s="89" t="n">
        <f aca="false">($J$167+$N$167)/2+0.5*($J$167-$N$167)*COS(2*3.141592*(C180+0.5-14)/24)</f>
        <v>20.196074113574</v>
      </c>
      <c r="K180" s="12"/>
      <c r="L180" s="12"/>
      <c r="M180" s="89" t="e">
        <f aca="false">J180+($F$8-20)*F180/800</f>
        <v>#NAME?</v>
      </c>
      <c r="N180" s="91" t="e">
        <f aca="false">(1-$F$7*(M180-25)-$K$24/100)*F180*$K$26*$K$27*$K$28*$K$29*$K$30</f>
        <v>#NAME?</v>
      </c>
      <c r="P180" s="89" t="e">
        <f aca="false">instantaneainclinada($D$167, C180-12+0.5,$C$4,$D$168,0.2,$J$166,$C$12)</f>
        <v>#NAME?</v>
      </c>
      <c r="Q180" s="12" t="e">
        <f aca="false">rinstan_segui_un_eje_azimutal($C$4, $D$167,C180-11.5,$F$12,$F$13,$F$14,$D$168, 0.2,$F$15)</f>
        <v>#NAME?</v>
      </c>
      <c r="R180" s="12" t="e">
        <f aca="false">rinstan_segui_dos_ejes_optimo($C$4, $D$167, C180-11.5,$D$168,0.2)</f>
        <v>#NAME?</v>
      </c>
      <c r="S180" s="1" t="e">
        <f aca="false">rinstan_segui_dos_ejes_concentracion($C$4, $D$167, C180-11.5,$D$168, 0.2,$J$12)</f>
        <v>#NAME?</v>
      </c>
    </row>
    <row r="181" customFormat="false" ht="12.75" hidden="false" customHeight="false" outlineLevel="0" collapsed="false">
      <c r="C181" s="16" t="n">
        <v>11</v>
      </c>
      <c r="D181" s="12" t="n">
        <v>12</v>
      </c>
      <c r="E181" s="89" t="n">
        <f aca="false">globalinstantanea($D$167, C181-12+0.5, $C$4, $D$168)*esdedia($D$167, C181-12+0.5,$C$4)</f>
        <v>628.366587052607</v>
      </c>
      <c r="F181" s="90" t="e">
        <f aca="false">IF((P181*$C$11+Q181*$F$11+R181*$H$11+S181*$J$11)&lt;$G$5/$G$4*1000,(P181*$C$11+Q181*$F$11+R181*$H$11+S181*$J$11),$G$5/$G$4*1000)</f>
        <v>#NAME?</v>
      </c>
      <c r="G181" s="89"/>
      <c r="H181" s="12"/>
      <c r="I181" s="12"/>
      <c r="J181" s="89" t="n">
        <f aca="false">($J$167+$N$167)/2+0.5*($J$167-$N$167)*COS(2*3.141592*(C181+0.5-14)/24)</f>
        <v>21.3774619083709</v>
      </c>
      <c r="K181" s="12"/>
      <c r="L181" s="12"/>
      <c r="M181" s="89" t="e">
        <f aca="false">J181+($F$8-20)*F181/800</f>
        <v>#NAME?</v>
      </c>
      <c r="N181" s="91" t="e">
        <f aca="false">(1-$F$7*(M181-25)-$K$24/100)*F181*$K$26*$K$27*$K$28*$K$29*$K$30</f>
        <v>#NAME?</v>
      </c>
      <c r="P181" s="89" t="e">
        <f aca="false">instantaneainclinada($D$167, C181-12+0.5,$C$4,$D$168,0.2,$J$166,$C$12)</f>
        <v>#NAME?</v>
      </c>
      <c r="Q181" s="12" t="e">
        <f aca="false">rinstan_segui_un_eje_azimutal($C$4, $D$167,C181-11.5,$F$12,$F$13,$F$14,$D$168, 0.2,$F$15)</f>
        <v>#NAME?</v>
      </c>
      <c r="R181" s="12" t="e">
        <f aca="false">rinstan_segui_dos_ejes_optimo($C$4, $D$167, C181-11.5,$D$168,0.2)</f>
        <v>#NAME?</v>
      </c>
      <c r="S181" s="1" t="e">
        <f aca="false">rinstan_segui_dos_ejes_concentracion($C$4, $D$167, C181-11.5,$D$168, 0.2,$J$12)</f>
        <v>#NAME?</v>
      </c>
    </row>
    <row r="182" customFormat="false" ht="12.75" hidden="false" customHeight="false" outlineLevel="0" collapsed="false">
      <c r="C182" s="16" t="n">
        <v>12</v>
      </c>
      <c r="D182" s="12" t="n">
        <v>13</v>
      </c>
      <c r="E182" s="89" t="n">
        <f aca="false">globalinstantanea($D$167, C182-12+0.5, $C$4, $D$168)*esdedia($D$167, C182-12+0.5,$C$4)</f>
        <v>628.366587052607</v>
      </c>
      <c r="F182" s="90" t="e">
        <f aca="false">IF((P182*$C$11+Q182*$F$11+R182*$H$11+S182*$J$11)&lt;$G$5/$G$4*1000,(P182*$C$11+Q182*$F$11+R182*$H$11+S182*$J$11),$G$5/$G$4*1000)</f>
        <v>#NAME?</v>
      </c>
      <c r="G182" s="89"/>
      <c r="H182" s="12"/>
      <c r="I182" s="12"/>
      <c r="J182" s="89" t="n">
        <f aca="false">($J$167+$N$167)/2+0.5*($J$167-$N$167)*COS(2*3.141592*(C182+0.5-14)/24)</f>
        <v>22.2128292081666</v>
      </c>
      <c r="K182" s="12"/>
      <c r="L182" s="12"/>
      <c r="M182" s="89" t="e">
        <f aca="false">J182+($F$8-20)*F182/800</f>
        <v>#NAME?</v>
      </c>
      <c r="N182" s="91" t="e">
        <f aca="false">(1-$F$7*(M182-25)-$K$24/100)*F182*$K$26*$K$27*$K$28*$K$29*$K$30</f>
        <v>#NAME?</v>
      </c>
      <c r="P182" s="89" t="e">
        <f aca="false">instantaneainclinada($D$167, C182-12+0.5,$C$4,$D$168,0.2,$J$166,$C$12)</f>
        <v>#NAME?</v>
      </c>
      <c r="Q182" s="12" t="e">
        <f aca="false">rinstan_segui_un_eje_azimutal($C$4, $D$167,C182-11.5,$F$12,$F$13,$F$14,$D$168, 0.2,$F$15)</f>
        <v>#NAME?</v>
      </c>
      <c r="R182" s="12" t="e">
        <f aca="false">rinstan_segui_dos_ejes_optimo($C$4, $D$167, C182-11.5,$D$168,0.2)</f>
        <v>#NAME?</v>
      </c>
      <c r="S182" s="1" t="e">
        <f aca="false">rinstan_segui_dos_ejes_concentracion($C$4, $D$167, C182-11.5,$D$168, 0.2,$J$12)</f>
        <v>#NAME?</v>
      </c>
    </row>
    <row r="183" customFormat="false" ht="12.75" hidden="false" customHeight="false" outlineLevel="0" collapsed="false">
      <c r="C183" s="16" t="n">
        <v>13</v>
      </c>
      <c r="D183" s="12" t="n">
        <v>14</v>
      </c>
      <c r="E183" s="89" t="n">
        <f aca="false">globalinstantanea($D$167, C183-12+0.5, $C$4, $D$168)*esdedia($D$167, C183-12+0.5,$C$4)</f>
        <v>577.024145588524</v>
      </c>
      <c r="F183" s="90" t="e">
        <f aca="false">IF((P183*$C$11+Q183*$F$11+R183*$H$11+S183*$J$11)&lt;$G$5/$G$4*1000,(P183*$C$11+Q183*$F$11+R183*$H$11+S183*$J$11),$G$5/$G$4*1000)</f>
        <v>#NAME?</v>
      </c>
      <c r="G183" s="89"/>
      <c r="H183" s="12"/>
      <c r="I183" s="12"/>
      <c r="J183" s="89" t="n">
        <f aca="false">($J$167+$N$167)/2+0.5*($J$167-$N$167)*COS(2*3.141592*(C183+0.5-14)/24)</f>
        <v>22.6452471355419</v>
      </c>
      <c r="K183" s="12"/>
      <c r="L183" s="12"/>
      <c r="M183" s="89" t="e">
        <f aca="false">J183+($F$8-20)*F183/800</f>
        <v>#NAME?</v>
      </c>
      <c r="N183" s="91" t="e">
        <f aca="false">(1-$F$7*(M183-25)-$K$24/100)*F183*$K$26*$K$27*$K$28*$K$29*$K$30</f>
        <v>#NAME?</v>
      </c>
      <c r="P183" s="89" t="e">
        <f aca="false">instantaneainclinada($D$167, C183-12+0.5,$C$4,$D$168,0.2,$J$166,$C$12)</f>
        <v>#NAME?</v>
      </c>
      <c r="Q183" s="12" t="e">
        <f aca="false">rinstan_segui_un_eje_azimutal($C$4, $D$167,C183-11.5,$F$12,$F$13,$F$14,$D$168, 0.2,$F$15)</f>
        <v>#NAME?</v>
      </c>
      <c r="R183" s="12" t="e">
        <f aca="false">rinstan_segui_dos_ejes_optimo($C$4, $D$167, C183-11.5,$D$168,0.2)</f>
        <v>#NAME?</v>
      </c>
      <c r="S183" s="1" t="e">
        <f aca="false">rinstan_segui_dos_ejes_concentracion($C$4, $D$167, C183-11.5,$D$168, 0.2,$J$12)</f>
        <v>#NAME?</v>
      </c>
    </row>
    <row r="184" customFormat="false" ht="12.75" hidden="false" customHeight="false" outlineLevel="0" collapsed="false">
      <c r="C184" s="16" t="n">
        <v>14</v>
      </c>
      <c r="D184" s="12" t="n">
        <v>15</v>
      </c>
      <c r="E184" s="89" t="n">
        <f aca="false">globalinstantanea($D$167, C184-12+0.5, $C$4, $D$168)*esdedia($D$167, C184-12+0.5,$C$4)</f>
        <v>482.765118967399</v>
      </c>
      <c r="F184" s="90" t="e">
        <f aca="false">IF((P184*$C$11+Q184*$F$11+R184*$H$11+S184*$J$11)&lt;$G$5/$G$4*1000,(P184*$C$11+Q184*$F$11+R184*$H$11+S184*$J$11),$G$5/$G$4*1000)</f>
        <v>#NAME?</v>
      </c>
      <c r="G184" s="89"/>
      <c r="H184" s="12"/>
      <c r="I184" s="12"/>
      <c r="J184" s="89" t="n">
        <f aca="false">($J$167+$N$167)/2+0.5*($J$167-$N$167)*COS(2*3.141592*(C184+0.5-14)/24)</f>
        <v>22.6452471355419</v>
      </c>
      <c r="K184" s="12"/>
      <c r="L184" s="12"/>
      <c r="M184" s="89" t="e">
        <f aca="false">J184+($F$8-20)*F184/800</f>
        <v>#NAME?</v>
      </c>
      <c r="N184" s="91" t="e">
        <f aca="false">(1-$F$7*(M184-25)-$K$24/100)*F184*$K$26*$K$27*$K$28*$K$29*$K$30</f>
        <v>#NAME?</v>
      </c>
      <c r="P184" s="89" t="e">
        <f aca="false">instantaneainclinada($D$167, C184-12+0.5,$C$4,$D$168,0.2,$J$166,$C$12)</f>
        <v>#NAME?</v>
      </c>
      <c r="Q184" s="12" t="e">
        <f aca="false">rinstan_segui_un_eje_azimutal($C$4, $D$167,C184-11.5,$F$12,$F$13,$F$14,$D$168, 0.2,$F$15)</f>
        <v>#NAME?</v>
      </c>
      <c r="R184" s="12" t="e">
        <f aca="false">rinstan_segui_dos_ejes_optimo($C$4, $D$167, C184-11.5,$D$168,0.2)</f>
        <v>#NAME?</v>
      </c>
      <c r="S184" s="1" t="e">
        <f aca="false">rinstan_segui_dos_ejes_concentracion($C$4, $D$167, C184-11.5,$D$168, 0.2,$J$12)</f>
        <v>#NAME?</v>
      </c>
    </row>
    <row r="185" customFormat="false" ht="12.75" hidden="false" customHeight="false" outlineLevel="0" collapsed="false">
      <c r="C185" s="16" t="n">
        <v>15</v>
      </c>
      <c r="D185" s="12" t="n">
        <v>16</v>
      </c>
      <c r="E185" s="89" t="n">
        <f aca="false">globalinstantanea($D$167, C185-12+0.5, $C$4, $D$168)*esdedia($D$167, C185-12+0.5,$C$4)</f>
        <v>360.54683872331</v>
      </c>
      <c r="F185" s="90" t="e">
        <f aca="false">IF((P185*$C$11+Q185*$F$11+R185*$H$11+S185*$J$11)&lt;$G$5/$G$4*1000,(P185*$C$11+Q185*$F$11+R185*$H$11+S185*$J$11),$G$5/$G$4*1000)</f>
        <v>#NAME?</v>
      </c>
      <c r="G185" s="89"/>
      <c r="H185" s="12"/>
      <c r="I185" s="12"/>
      <c r="J185" s="89" t="n">
        <f aca="false">($J$167+$N$167)/2+0.5*($J$167-$N$167)*COS(2*3.141592*(C185+0.5-14)/24)</f>
        <v>22.2128292081666</v>
      </c>
      <c r="K185" s="12"/>
      <c r="L185" s="12"/>
      <c r="M185" s="89" t="e">
        <f aca="false">J185+($F$8-20)*F185/800</f>
        <v>#NAME?</v>
      </c>
      <c r="N185" s="91" t="e">
        <f aca="false">(1-$F$7*(M185-25)-$K$24/100)*F185*$K$26*$K$27*$K$28*$K$29*$K$30</f>
        <v>#NAME?</v>
      </c>
      <c r="P185" s="89" t="e">
        <f aca="false">instantaneainclinada($D$167, C185-12+0.5,$C$4,$D$168,0.2,$J$166,$C$12)</f>
        <v>#NAME?</v>
      </c>
      <c r="Q185" s="12" t="e">
        <f aca="false">rinstan_segui_un_eje_azimutal($C$4, $D$167,C185-11.5,$F$12,$F$13,$F$14,$D$168, 0.2,$F$15)</f>
        <v>#NAME?</v>
      </c>
      <c r="R185" s="12" t="e">
        <f aca="false">rinstan_segui_dos_ejes_optimo($C$4, $D$167, C185-11.5,$D$168,0.2)</f>
        <v>#NAME?</v>
      </c>
      <c r="S185" s="1" t="e">
        <f aca="false">rinstan_segui_dos_ejes_concentracion($C$4, $D$167, C185-11.5,$D$168, 0.2,$J$12)</f>
        <v>#NAME?</v>
      </c>
    </row>
    <row r="186" customFormat="false" ht="12.75" hidden="false" customHeight="false" outlineLevel="0" collapsed="false">
      <c r="C186" s="16" t="n">
        <v>16</v>
      </c>
      <c r="D186" s="12" t="n">
        <v>17</v>
      </c>
      <c r="E186" s="89" t="n">
        <f aca="false">globalinstantanea($D$167, C186-12+0.5, $C$4, $D$168)*esdedia($D$167, C186-12+0.5,$C$4)</f>
        <v>228.552187525425</v>
      </c>
      <c r="F186" s="90" t="e">
        <f aca="false">IF((P186*$C$11+Q186*$F$11+R186*$H$11+S186*$J$11)&lt;$G$5/$G$4*1000,(P186*$C$11+Q186*$F$11+R186*$H$11+S186*$J$11),$G$5/$G$4*1000)</f>
        <v>#NAME?</v>
      </c>
      <c r="G186" s="89"/>
      <c r="H186" s="12"/>
      <c r="I186" s="12"/>
      <c r="J186" s="89" t="n">
        <f aca="false">($J$167+$N$167)/2+0.5*($J$167-$N$167)*COS(2*3.141592*(C186+0.5-14)/24)</f>
        <v>21.3774619083709</v>
      </c>
      <c r="K186" s="12"/>
      <c r="L186" s="12"/>
      <c r="M186" s="89" t="e">
        <f aca="false">J186+($F$8-20)*F186/800</f>
        <v>#NAME?</v>
      </c>
      <c r="N186" s="91" t="e">
        <f aca="false">(1-$F$7*(M186-25)-$K$24/100)*F186*$K$26*$K$27*$K$28*$K$29*$K$30</f>
        <v>#NAME?</v>
      </c>
      <c r="P186" s="89" t="e">
        <f aca="false">instantaneainclinada($D$167, C186-12+0.5,$C$4,$D$168,0.2,$J$166,$C$12)</f>
        <v>#NAME?</v>
      </c>
      <c r="Q186" s="12" t="e">
        <f aca="false">rinstan_segui_un_eje_azimutal($C$4, $D$167,C186-11.5,$F$12,$F$13,$F$14,$D$168, 0.2,$F$15)</f>
        <v>#NAME?</v>
      </c>
      <c r="R186" s="12" t="e">
        <f aca="false">rinstan_segui_dos_ejes_optimo($C$4, $D$167, C186-11.5,$D$168,0.2)</f>
        <v>#NAME?</v>
      </c>
      <c r="S186" s="1" t="e">
        <f aca="false">rinstan_segui_dos_ejes_concentracion($C$4, $D$167, C186-11.5,$D$168, 0.2,$J$12)</f>
        <v>#NAME?</v>
      </c>
    </row>
    <row r="187" customFormat="false" ht="12.75" hidden="false" customHeight="false" outlineLevel="0" collapsed="false">
      <c r="C187" s="16" t="n">
        <v>17</v>
      </c>
      <c r="D187" s="12" t="n">
        <v>18</v>
      </c>
      <c r="E187" s="89" t="n">
        <f aca="false">globalinstantanea($D$167, C187-12+0.5, $C$4, $D$168)*esdedia($D$167, C187-12+0.5,$C$4)</f>
        <v>104.310119517967</v>
      </c>
      <c r="F187" s="90" t="e">
        <f aca="false">IF((P187*$C$11+Q187*$F$11+R187*$H$11+S187*$J$11)&lt;$G$5/$G$4*1000,(P187*$C$11+Q187*$F$11+R187*$H$11+S187*$J$11),$G$5/$G$4*1000)</f>
        <v>#NAME?</v>
      </c>
      <c r="G187" s="89"/>
      <c r="H187" s="12"/>
      <c r="I187" s="12"/>
      <c r="J187" s="89" t="n">
        <f aca="false">($J$167+$N$167)/2+0.5*($J$167-$N$167)*COS(2*3.141592*(C187+0.5-14)/24)</f>
        <v>20.196074113574</v>
      </c>
      <c r="K187" s="12"/>
      <c r="L187" s="12"/>
      <c r="M187" s="89" t="e">
        <f aca="false">J187+($F$8-20)*F187/800</f>
        <v>#NAME?</v>
      </c>
      <c r="N187" s="91" t="e">
        <f aca="false">(1-$F$7*(M187-25)-$K$24/100)*F187*$K$26*$K$27*$K$28*$K$29*$K$30</f>
        <v>#NAME?</v>
      </c>
      <c r="P187" s="89" t="e">
        <f aca="false">instantaneainclinada($D$167, C187-12+0.5,$C$4,$D$168,0.2,$J$166,$C$12)</f>
        <v>#NAME?</v>
      </c>
      <c r="Q187" s="12" t="e">
        <f aca="false">rinstan_segui_un_eje_azimutal($C$4, $D$167,C187-11.5,$F$12,$F$13,$F$14,$D$168, 0.2,$F$15)</f>
        <v>#NAME?</v>
      </c>
      <c r="R187" s="12" t="e">
        <f aca="false">rinstan_segui_dos_ejes_optimo($C$4, $D$167, C187-11.5,$D$168,0.2)</f>
        <v>#NAME?</v>
      </c>
      <c r="S187" s="1" t="e">
        <f aca="false">rinstan_segui_dos_ejes_concentracion($C$4, $D$167, C187-11.5,$D$168, 0.2,$J$12)</f>
        <v>#NAME?</v>
      </c>
    </row>
    <row r="188" customFormat="false" ht="12.75" hidden="false" customHeight="false" outlineLevel="0" collapsed="false">
      <c r="C188" s="16" t="n">
        <v>18</v>
      </c>
      <c r="D188" s="12" t="n">
        <v>19</v>
      </c>
      <c r="E188" s="89" t="n">
        <f aca="false">globalinstantanea($D$167, C188-12+0.5, $C$4, $D$168)*esdedia($D$167, C188-12+0.5,$C$4)</f>
        <v>1.21448360684091</v>
      </c>
      <c r="F188" s="90" t="e">
        <f aca="false">IF((P188*$C$11+Q188*$F$11+R188*$H$11+S188*$J$11)&lt;$G$5/$G$4*1000,(P188*$C$11+Q188*$F$11+R188*$H$11+S188*$J$11),$G$5/$G$4*1000)</f>
        <v>#NAME?</v>
      </c>
      <c r="G188" s="89"/>
      <c r="H188" s="12"/>
      <c r="I188" s="12"/>
      <c r="J188" s="89" t="n">
        <f aca="false">($J$167+$N$167)/2+0.5*($J$167-$N$167)*COS(2*3.141592*(C188+0.5-14)/24)</f>
        <v>18.7491754163483</v>
      </c>
      <c r="K188" s="12"/>
      <c r="L188" s="12"/>
      <c r="M188" s="89" t="e">
        <f aca="false">J188+($F$8-20)*F188/800</f>
        <v>#NAME?</v>
      </c>
      <c r="N188" s="91" t="e">
        <f aca="false">(1-$F$7*(M188-25)-$K$24/100)*F188*$K$26*$K$27*$K$28*$K$29*$K$30</f>
        <v>#NAME?</v>
      </c>
      <c r="P188" s="89" t="e">
        <f aca="false">instantaneainclinada($D$167, C188-12+0.5,$C$4,$D$168,0.2,$J$166,$C$12)</f>
        <v>#NAME?</v>
      </c>
      <c r="Q188" s="12" t="e">
        <f aca="false">rinstan_segui_un_eje_azimutal($C$4, $D$167,C188-11.5,$F$12,$F$13,$F$14,$D$168, 0.2,$F$15)</f>
        <v>#NAME?</v>
      </c>
      <c r="R188" s="12" t="e">
        <f aca="false">rinstan_segui_dos_ejes_optimo($C$4, $D$167, C188-11.5,$D$168,0.2)</f>
        <v>#NAME?</v>
      </c>
      <c r="S188" s="1" t="e">
        <f aca="false">rinstan_segui_dos_ejes_concentracion($C$4, $D$167, C188-11.5,$D$168, 0.2,$J$12)</f>
        <v>#NAME?</v>
      </c>
    </row>
    <row r="189" customFormat="false" ht="12.75" hidden="false" customHeight="false" outlineLevel="0" collapsed="false">
      <c r="C189" s="16" t="n">
        <v>19</v>
      </c>
      <c r="D189" s="12" t="n">
        <v>20</v>
      </c>
      <c r="E189" s="89" t="n">
        <f aca="false">globalinstantanea($D$167, C189-12+0.5, $C$4, $D$168)*esdedia($D$167, C189-12+0.5,$C$4)</f>
        <v>0</v>
      </c>
      <c r="F189" s="90" t="e">
        <f aca="false">IF((P189*$C$11+Q189*$F$11+R189*$H$11+S189*$J$11)&lt;$G$5/$G$4*1000,(P189*$C$11+Q189*$F$11+R189*$H$11+S189*$J$11),$G$5/$G$4*1000)</f>
        <v>#NAME?</v>
      </c>
      <c r="G189" s="89"/>
      <c r="H189" s="12"/>
      <c r="I189" s="12"/>
      <c r="J189" s="89" t="n">
        <f aca="false">($J$167+$N$167)/2+0.5*($J$167-$N$167)*COS(2*3.141592*(C189+0.5-14)/24)</f>
        <v>17.1353695310031</v>
      </c>
      <c r="K189" s="12"/>
      <c r="L189" s="12"/>
      <c r="M189" s="89" t="e">
        <f aca="false">J189+($F$8-20)*F189/800</f>
        <v>#NAME?</v>
      </c>
      <c r="N189" s="91" t="e">
        <f aca="false">(1-$F$7*(M189-25)-$K$24/100)*F189*$K$26*$K$27*$K$28*$K$29*$K$30</f>
        <v>#NAME?</v>
      </c>
      <c r="P189" s="89" t="e">
        <f aca="false">instantaneainclinada($D$167, C189-12+0.5,$C$4,$D$168,0.2,$J$166,$C$12)</f>
        <v>#NAME?</v>
      </c>
      <c r="Q189" s="12" t="e">
        <f aca="false">rinstan_segui_un_eje_azimutal($C$4, $D$167,C189-11.5,$F$12,$F$13,$F$14,$D$168, 0.2,$F$15)</f>
        <v>#NAME?</v>
      </c>
      <c r="R189" s="12" t="e">
        <f aca="false">rinstan_segui_dos_ejes_optimo($C$4, $D$167, C189-11.5,$D$168,0.2)</f>
        <v>#NAME?</v>
      </c>
      <c r="S189" s="1" t="e">
        <f aca="false">rinstan_segui_dos_ejes_concentracion($C$4, $D$167, C189-11.5,$D$168, 0.2,$J$12)</f>
        <v>#NAME?</v>
      </c>
    </row>
    <row r="190" customFormat="false" ht="12.75" hidden="false" customHeight="false" outlineLevel="0" collapsed="false">
      <c r="C190" s="16" t="n">
        <v>20</v>
      </c>
      <c r="D190" s="12" t="n">
        <v>21</v>
      </c>
      <c r="E190" s="89" t="n">
        <f aca="false">globalinstantanea($D$167, C190-12+0.5, $C$4, $D$168)*esdedia($D$167, C190-12+0.5,$C$4)</f>
        <v>0</v>
      </c>
      <c r="F190" s="90" t="e">
        <f aca="false">IF((P190*$C$11+Q190*$F$11+R190*$H$11+S190*$J$11)&lt;$G$5/$G$4*1000,(P190*$C$11+Q190*$F$11+R190*$H$11+S190*$J$11),$G$5/$G$4*1000)</f>
        <v>#NAME?</v>
      </c>
      <c r="G190" s="89"/>
      <c r="H190" s="12"/>
      <c r="I190" s="12"/>
      <c r="J190" s="89" t="n">
        <f aca="false">($J$167+$N$167)/2+0.5*($J$167-$N$167)*COS(2*3.141592*(C190+0.5-14)/24)</f>
        <v>15.4646346161856</v>
      </c>
      <c r="K190" s="12"/>
      <c r="L190" s="12"/>
      <c r="M190" s="89" t="e">
        <f aca="false">J190+($F$8-20)*F190/800</f>
        <v>#NAME?</v>
      </c>
      <c r="N190" s="91" t="e">
        <f aca="false">(1-$F$7*(M190-25)-$K$24/100)*F190*$K$26*$K$27*$K$28*$K$29*$K$30</f>
        <v>#NAME?</v>
      </c>
      <c r="P190" s="89" t="n">
        <f aca="false">instantaneainclinada($D$167, C190-12+0.5,$C$4,$D$168,0.2,$J$166,$C$12)</f>
        <v>0</v>
      </c>
      <c r="Q190" s="12" t="e">
        <f aca="false">rinstan_segui_un_eje_azimutal($C$4, $D$167,C190-11.5,$F$12,$F$13,$F$14,$D$168, 0.2,$F$15)</f>
        <v>#NAME?</v>
      </c>
      <c r="R190" s="12" t="e">
        <f aca="false">rinstan_segui_dos_ejes_optimo($C$4, $D$167, C190-11.5,$D$168,0.2)</f>
        <v>#NAME?</v>
      </c>
      <c r="S190" s="1" t="e">
        <f aca="false">rinstan_segui_dos_ejes_concentracion($C$4, $D$167, C190-11.5,$D$168, 0.2,$J$12)</f>
        <v>#NAME?</v>
      </c>
    </row>
    <row r="191" customFormat="false" ht="12.75" hidden="false" customHeight="false" outlineLevel="0" collapsed="false">
      <c r="C191" s="16" t="n">
        <v>21</v>
      </c>
      <c r="D191" s="12" t="n">
        <v>22</v>
      </c>
      <c r="E191" s="89" t="n">
        <f aca="false">globalinstantanea($D$167, C191-12+0.5, $C$4, $D$168)*esdedia($D$167, C191-12+0.5,$C$4)</f>
        <v>0</v>
      </c>
      <c r="F191" s="90" t="e">
        <f aca="false">IF((P191*$C$11+Q191*$F$11+R191*$H$11+S191*$J$11)&lt;$G$5/$G$4*1000,(P191*$C$11+Q191*$F$11+R191*$H$11+S191*$J$11),$G$5/$G$4*1000)</f>
        <v>#NAME?</v>
      </c>
      <c r="G191" s="89"/>
      <c r="H191" s="12"/>
      <c r="I191" s="12"/>
      <c r="J191" s="89" t="n">
        <f aca="false">($J$167+$N$167)/2+0.5*($J$167-$N$167)*COS(2*3.141592*(C191+0.5-14)/24)</f>
        <v>13.8508284482166</v>
      </c>
      <c r="K191" s="12"/>
      <c r="L191" s="12"/>
      <c r="M191" s="89" t="e">
        <f aca="false">J191+($F$8-20)*F191/800</f>
        <v>#NAME?</v>
      </c>
      <c r="N191" s="91" t="e">
        <f aca="false">(1-$F$7*(M191-25)-$K$24/100)*F191*$K$26*$K$27*$K$28*$K$29*$K$30</f>
        <v>#NAME?</v>
      </c>
      <c r="P191" s="89" t="e">
        <f aca="false">instantaneainclinada($D$167, C191-12+0.5,$C$4,$D$168,0.2,$J$166,$C$12)</f>
        <v>#NAME?</v>
      </c>
      <c r="Q191" s="12" t="e">
        <f aca="false">rinstan_segui_un_eje_azimutal($C$4, $D$167,C191-11.5,$F$12,$F$13,$F$14,$D$168, 0.2,$F$15)</f>
        <v>#NAME?</v>
      </c>
      <c r="R191" s="12" t="e">
        <f aca="false">rinstan_segui_dos_ejes_optimo($C$4, $D$167, C191-11.5,$D$168,0.2)</f>
        <v>#NAME?</v>
      </c>
      <c r="S191" s="1" t="e">
        <f aca="false">rinstan_segui_dos_ejes_concentracion($C$4, $D$167, C191-11.5,$D$168, 0.2,$J$12)</f>
        <v>#NAME?</v>
      </c>
    </row>
    <row r="192" customFormat="false" ht="12.75" hidden="false" customHeight="false" outlineLevel="0" collapsed="false">
      <c r="C192" s="16" t="n">
        <v>22</v>
      </c>
      <c r="D192" s="12" t="n">
        <v>23</v>
      </c>
      <c r="E192" s="89" t="n">
        <f aca="false">globalinstantanea($D$167, C192-12+0.5, $C$4, $D$168)*esdedia($D$167, C192-12+0.5,$C$4)</f>
        <v>0</v>
      </c>
      <c r="F192" s="90" t="e">
        <f aca="false">IF((P192*$C$11+Q192*$F$11+R192*$H$11+S192*$J$11)&lt;$G$5/$G$4*1000,(P192*$C$11+Q192*$F$11+R192*$H$11+S192*$J$11),$G$5/$G$4*1000)</f>
        <v>#NAME?</v>
      </c>
      <c r="G192" s="89"/>
      <c r="H192" s="12"/>
      <c r="I192" s="12"/>
      <c r="J192" s="89" t="n">
        <f aca="false">($J$167+$N$167)/2+0.5*($J$167-$N$167)*COS(2*3.141592*(C192+0.5-14)/24)</f>
        <v>12.4039292050033</v>
      </c>
      <c r="K192" s="12"/>
      <c r="L192" s="12"/>
      <c r="M192" s="89" t="e">
        <f aca="false">J192+($F$8-20)*F192/800</f>
        <v>#NAME?</v>
      </c>
      <c r="N192" s="91" t="e">
        <f aca="false">(1-$F$7*(M192-25)-$K$24/100)*F192*$K$26*$K$27*$K$28*$K$29*$K$30</f>
        <v>#NAME?</v>
      </c>
      <c r="P192" s="89" t="e">
        <f aca="false">instantaneainclinada($D$167, C192-12+0.5,$C$4,$D$168,0.2,$J$166,$C$12)</f>
        <v>#NAME?</v>
      </c>
      <c r="Q192" s="12" t="e">
        <f aca="false">rinstan_segui_un_eje_azimutal($C$4, $D$167,C192-11.5,$F$12,$F$13,$F$14,$D$168, 0.2,$F$15)</f>
        <v>#NAME?</v>
      </c>
      <c r="R192" s="12" t="e">
        <f aca="false">rinstan_segui_dos_ejes_optimo($C$4, $D$167, C192-11.5,$D$168,0.2)</f>
        <v>#NAME?</v>
      </c>
      <c r="S192" s="1" t="e">
        <f aca="false">rinstan_segui_dos_ejes_concentracion($C$4, $D$167, C192-11.5,$D$168, 0.2,$J$12)</f>
        <v>#NAME?</v>
      </c>
    </row>
    <row r="193" customFormat="false" ht="12.75" hidden="false" customHeight="false" outlineLevel="0" collapsed="false">
      <c r="C193" s="16"/>
      <c r="D193" s="12"/>
      <c r="E193" s="12"/>
      <c r="F193" s="12"/>
      <c r="G193" s="12"/>
      <c r="H193" s="12"/>
      <c r="I193" s="12"/>
      <c r="J193" s="12"/>
      <c r="K193" s="12"/>
      <c r="L193" s="12"/>
      <c r="M193" s="12"/>
      <c r="N193" s="15"/>
    </row>
    <row r="194" customFormat="false" ht="12.75" hidden="false" customHeight="false" outlineLevel="0" collapsed="false">
      <c r="C194" s="16"/>
      <c r="D194" s="12"/>
      <c r="E194" s="12"/>
      <c r="F194" s="12"/>
      <c r="G194" s="12"/>
      <c r="H194" s="12"/>
      <c r="I194" s="12"/>
      <c r="J194" s="12" t="s">
        <v>94</v>
      </c>
      <c r="K194" s="12"/>
      <c r="L194" s="12"/>
      <c r="M194" s="89" t="n">
        <f aca="false">SUM(N170:N192)/SUM(F170:F192)</f>
        <v>0.745179909597269</v>
      </c>
      <c r="N194" s="15"/>
    </row>
    <row r="195" customFormat="false" ht="13.5" hidden="false" customHeight="false" outlineLevel="0" collapsed="false">
      <c r="C195" s="33"/>
      <c r="D195" s="34"/>
      <c r="E195" s="34"/>
      <c r="F195" s="34"/>
      <c r="G195" s="34"/>
      <c r="H195" s="34"/>
      <c r="I195" s="34"/>
      <c r="J195" s="34"/>
      <c r="K195" s="34"/>
      <c r="L195" s="34"/>
      <c r="M195" s="34"/>
      <c r="N195" s="37"/>
    </row>
    <row r="196" customFormat="false" ht="12.75" hidden="false" customHeight="false" outlineLevel="0" collapsed="false">
      <c r="F196" s="12"/>
    </row>
    <row r="197" customFormat="false" ht="12.75" hidden="false" customHeight="false" outlineLevel="0" collapsed="false">
      <c r="F197" s="12"/>
    </row>
    <row r="198" customFormat="false" ht="12.75" hidden="false" customHeight="false" outlineLevel="0" collapsed="false">
      <c r="F198" s="12"/>
    </row>
    <row r="199" customFormat="false" ht="13.5" hidden="false" customHeight="false" outlineLevel="0" collapsed="false">
      <c r="F199" s="12"/>
    </row>
    <row r="200" customFormat="false" ht="15.75" hidden="false" customHeight="false" outlineLevel="0" collapsed="false">
      <c r="C200" s="80"/>
      <c r="D200" s="81"/>
      <c r="E200" s="82" t="s">
        <v>99</v>
      </c>
      <c r="F200" s="81"/>
      <c r="G200" s="81"/>
      <c r="H200" s="81"/>
      <c r="I200" s="81"/>
      <c r="J200" s="81"/>
      <c r="K200" s="81"/>
      <c r="L200" s="81"/>
      <c r="M200" s="81"/>
      <c r="N200" s="83"/>
    </row>
    <row r="201" customFormat="false" ht="12.75" hidden="false" customHeight="false" outlineLevel="0" collapsed="false">
      <c r="C201" s="84" t="s">
        <v>80</v>
      </c>
      <c r="D201" s="6" t="n">
        <v>5</v>
      </c>
      <c r="E201" s="6"/>
      <c r="F201" s="85" t="s">
        <v>81</v>
      </c>
      <c r="G201" s="6"/>
      <c r="H201" s="6"/>
      <c r="I201" s="6"/>
      <c r="J201" s="6" t="n">
        <f aca="false">F38</f>
        <v>0</v>
      </c>
      <c r="K201" s="6"/>
      <c r="L201" s="6"/>
      <c r="M201" s="6"/>
      <c r="N201" s="9"/>
    </row>
    <row r="202" customFormat="false" ht="12.75" hidden="false" customHeight="false" outlineLevel="0" collapsed="false">
      <c r="C202" s="86" t="s">
        <v>82</v>
      </c>
      <c r="D202" s="12" t="n">
        <f aca="false">diajuliano(15,D201,99)</f>
        <v>135</v>
      </c>
      <c r="E202" s="12"/>
      <c r="F202" s="87" t="s">
        <v>83</v>
      </c>
      <c r="G202" s="12"/>
      <c r="H202" s="12"/>
      <c r="I202" s="12"/>
      <c r="J202" s="12" t="n">
        <f aca="false">valorclimatico("TMAX",$C$4,$C$5,D201)</f>
        <v>26</v>
      </c>
      <c r="K202" s="12"/>
      <c r="L202" s="12"/>
      <c r="M202" s="87" t="s">
        <v>84</v>
      </c>
      <c r="N202" s="88" t="n">
        <f aca="false">valorclimatico("TMIN",$C$4,$C$5,D201)</f>
        <v>12.7</v>
      </c>
    </row>
    <row r="203" customFormat="false" ht="12.75" hidden="false" customHeight="false" outlineLevel="0" collapsed="false">
      <c r="C203" s="86" t="s">
        <v>85</v>
      </c>
      <c r="D203" s="12" t="n">
        <f aca="false">valorclimatico("RAD",$C$4,$C$5,D201)</f>
        <v>19017000</v>
      </c>
      <c r="E203" s="12"/>
      <c r="F203" s="87"/>
      <c r="G203" s="12"/>
      <c r="H203" s="12"/>
      <c r="I203" s="12"/>
      <c r="J203" s="12"/>
      <c r="K203" s="12"/>
      <c r="L203" s="12"/>
      <c r="M203" s="12"/>
      <c r="N203" s="88"/>
    </row>
    <row r="204" customFormat="false" ht="12.75" hidden="false" customHeight="false" outlineLevel="0" collapsed="false">
      <c r="C204" s="86" t="s">
        <v>86</v>
      </c>
      <c r="D204" s="87" t="s">
        <v>87</v>
      </c>
      <c r="E204" s="87" t="s">
        <v>88</v>
      </c>
      <c r="F204" s="87" t="s">
        <v>96</v>
      </c>
      <c r="G204" s="87"/>
      <c r="H204" s="12"/>
      <c r="I204" s="12"/>
      <c r="J204" s="87" t="s">
        <v>90</v>
      </c>
      <c r="K204" s="12"/>
      <c r="L204" s="12"/>
      <c r="M204" s="12" t="s">
        <v>91</v>
      </c>
      <c r="N204" s="88" t="s">
        <v>92</v>
      </c>
    </row>
    <row r="205" customFormat="false" ht="12.75" hidden="false" customHeight="false" outlineLevel="0" collapsed="false">
      <c r="C205" s="16" t="n">
        <v>0</v>
      </c>
      <c r="D205" s="12" t="n">
        <v>1</v>
      </c>
      <c r="E205" s="89" t="n">
        <f aca="false">globalinstantanea($D$202, C205-12+0.5, $C$4, $D$203)*esdedia($D$202, C205-12+0.5,$C$4)</f>
        <v>0</v>
      </c>
      <c r="F205" s="90" t="n">
        <f aca="false">IF((P205*$C$11+Q205*$F$11+R205*$H$11+S205*$J$11)&lt;$G$5/$G$4*1000,(P205*$C$11+Q205*$F$11+R205*$H$11+S205*$J$11),$G$5/$G$4*1000)</f>
        <v>0</v>
      </c>
      <c r="G205" s="89"/>
      <c r="H205" s="12"/>
      <c r="I205" s="12"/>
      <c r="J205" s="89" t="n">
        <f aca="false">($J$202+$N$202)/2+0.5*($J$202-$N$202)*COS(2*3.141592*(C205+0.5-14)/24)</f>
        <v>13.2061992376064</v>
      </c>
      <c r="K205" s="12"/>
      <c r="L205" s="12"/>
      <c r="M205" s="89" t="n">
        <f aca="false">J205+($F$8-20)*F205/800</f>
        <v>13.2061992376064</v>
      </c>
      <c r="N205" s="91" t="n">
        <f aca="false">(1-$F$7*(M205-25)-$K$24/100)*F205*$K$26*$K$27*$K$28*$K$29*$K$30</f>
        <v>0</v>
      </c>
      <c r="P205" s="89" t="n">
        <f aca="false">instantaneainclinada($D$202, C205-12+0.5,$C$4,$D$203,0.2,$J$201,$C$12)</f>
        <v>0</v>
      </c>
      <c r="Q205" s="12" t="n">
        <f aca="false">rinstan_segui_un_eje_azimutal($C$4, $D$202,C205-11.5,$F$12,$F$13,$F$14,$D$203, 0.2,$F$15)</f>
        <v>0</v>
      </c>
      <c r="R205" s="12" t="n">
        <f aca="false">rinstan_segui_dos_ejes_optimo($C$4, $D$202, C205-11.5,$D$203,0.2)</f>
        <v>0</v>
      </c>
      <c r="S205" s="1" t="n">
        <f aca="false">rinstan_segui_dos_ejes_concentracion($C$4, $D$202, C205-11.5,$D$203, 0.2,$J$12)</f>
        <v>0</v>
      </c>
    </row>
    <row r="206" customFormat="false" ht="12.75" hidden="false" customHeight="false" outlineLevel="0" collapsed="false">
      <c r="C206" s="16" t="n">
        <v>1</v>
      </c>
      <c r="D206" s="12" t="n">
        <v>2</v>
      </c>
      <c r="E206" s="89" t="n">
        <f aca="false">globalinstantanea($D$202, C206-12+0.5, $C$4, $D$203)*esdedia($D$202, C206-12+0.5,$C$4)</f>
        <v>0</v>
      </c>
      <c r="F206" s="90" t="e">
        <f aca="false">IF((P206*$C$11+Q206*$F$11+R206*$H$11+S206*$J$11)&lt;$G$5/$G$4*1000,(P206*$C$11+Q206*$F$11+R206*$H$11+S206*$J$11),$G$5/$G$4*1000)</f>
        <v>#NAME?</v>
      </c>
      <c r="G206" s="89"/>
      <c r="H206" s="12"/>
      <c r="I206" s="12"/>
      <c r="J206" s="89" t="n">
        <f aca="false">($J$202+$N$202)/2+0.5*($J$202-$N$202)*COS(2*3.141592*(C206+0.5-14)/24)</f>
        <v>12.7568910809121</v>
      </c>
      <c r="K206" s="12"/>
      <c r="L206" s="12"/>
      <c r="M206" s="89" t="e">
        <f aca="false">J206+($F$8-20)*F206/800</f>
        <v>#NAME?</v>
      </c>
      <c r="N206" s="91" t="e">
        <f aca="false">(1-$F$7*(M206-25)-$K$24/100)*F206*$K$26*$K$27*$K$28*$K$29*$K$30</f>
        <v>#NAME?</v>
      </c>
      <c r="P206" s="89" t="e">
        <f aca="false">instantaneainclinada($D$202, C206-12+0.5,$C$4,$D$203,0.2,$J$201,$C$12)</f>
        <v>#NAME?</v>
      </c>
      <c r="Q206" s="12" t="e">
        <f aca="false">rinstan_segui_un_eje_azimutal($C$4, $D$202,C206-11.5,$F$12,$F$13,$F$14,$D$203, 0.2,$F$15)</f>
        <v>#NAME?</v>
      </c>
      <c r="R206" s="12" t="e">
        <f aca="false">rinstan_segui_dos_ejes_optimo($C$4, $D$202, C206-11.5,$D$203,0.2)</f>
        <v>#NAME?</v>
      </c>
      <c r="S206" s="1" t="e">
        <f aca="false">rinstan_segui_dos_ejes_concentracion($C$4, $D$202, C206-11.5,$D$203, 0.2,$J$12)</f>
        <v>#NAME?</v>
      </c>
    </row>
    <row r="207" customFormat="false" ht="12.75" hidden="false" customHeight="false" outlineLevel="0" collapsed="false">
      <c r="C207" s="16" t="n">
        <v>2</v>
      </c>
      <c r="D207" s="12" t="n">
        <v>3</v>
      </c>
      <c r="E207" s="89" t="n">
        <f aca="false">globalinstantanea($D$202, C207-12+0.5, $C$4, $D$203)*esdedia($D$202, C207-12+0.5,$C$4)</f>
        <v>0</v>
      </c>
      <c r="F207" s="90" t="e">
        <f aca="false">IF((P207*$C$11+Q207*$F$11+R207*$H$11+S207*$J$11)&lt;$G$5/$G$4*1000,(P207*$C$11+Q207*$F$11+R207*$H$11+S207*$J$11),$G$5/$G$4*1000)</f>
        <v>#NAME?</v>
      </c>
      <c r="G207" s="89"/>
      <c r="H207" s="12"/>
      <c r="I207" s="12"/>
      <c r="J207" s="89" t="n">
        <f aca="false">($J$202+$N$202)/2+0.5*($J$202-$N$202)*COS(2*3.141592*(C207+0.5-14)/24)</f>
        <v>12.7568922155427</v>
      </c>
      <c r="K207" s="12"/>
      <c r="L207" s="12"/>
      <c r="M207" s="89" t="e">
        <f aca="false">J207+($F$8-20)*F207/800</f>
        <v>#NAME?</v>
      </c>
      <c r="N207" s="91" t="e">
        <f aca="false">(1-$F$7*(M207-25)-$K$24/100)*F207*$K$26*$K$27*$K$28*$K$29*$K$30</f>
        <v>#NAME?</v>
      </c>
      <c r="P207" s="89" t="e">
        <f aca="false">instantaneainclinada($D$202, C207-12+0.5,$C$4,$D$203,0.2,$J$201,$C$12)</f>
        <v>#NAME?</v>
      </c>
      <c r="Q207" s="12" t="e">
        <f aca="false">rinstan_segui_un_eje_azimutal($C$4, $D$202,C207-11.5,$F$12,$F$13,$F$14,$D$203, 0.2,$F$15)</f>
        <v>#NAME?</v>
      </c>
      <c r="R207" s="12" t="e">
        <f aca="false">rinstan_segui_dos_ejes_optimo($C$4, $D$202, C207-11.5,$D$203,0.2)</f>
        <v>#NAME?</v>
      </c>
      <c r="S207" s="1" t="e">
        <f aca="false">rinstan_segui_dos_ejes_concentracion($C$4, $D$202, C207-11.5,$D$203, 0.2,$J$12)</f>
        <v>#NAME?</v>
      </c>
    </row>
    <row r="208" customFormat="false" ht="12.75" hidden="false" customHeight="false" outlineLevel="0" collapsed="false">
      <c r="C208" s="16" t="n">
        <v>3</v>
      </c>
      <c r="D208" s="12" t="n">
        <v>4</v>
      </c>
      <c r="E208" s="89" t="n">
        <f aca="false">globalinstantanea($D$202, C208-12+0.5, $C$4, $D$203)*esdedia($D$202, C208-12+0.5,$C$4)</f>
        <v>0</v>
      </c>
      <c r="F208" s="90" t="e">
        <f aca="false">IF((P208*$C$11+Q208*$F$11+R208*$H$11+S208*$J$11)&lt;$G$5/$G$4*1000,(P208*$C$11+Q208*$F$11+R208*$H$11+S208*$J$11),$G$5/$G$4*1000)</f>
        <v>#NAME?</v>
      </c>
      <c r="G208" s="89"/>
      <c r="H208" s="12"/>
      <c r="I208" s="12"/>
      <c r="J208" s="89" t="n">
        <f aca="false">($J$202+$N$202)/2+0.5*($J$202-$N$202)*COS(2*3.141592*(C208+0.5-14)/24)</f>
        <v>13.206202564175</v>
      </c>
      <c r="K208" s="12"/>
      <c r="L208" s="12"/>
      <c r="M208" s="89" t="e">
        <f aca="false">J208+($F$8-20)*F208/800</f>
        <v>#NAME?</v>
      </c>
      <c r="N208" s="91" t="e">
        <f aca="false">(1-$F$7*(M208-25)-$K$24/100)*F208*$K$26*$K$27*$K$28*$K$29*$K$30</f>
        <v>#NAME?</v>
      </c>
      <c r="P208" s="89" t="e">
        <f aca="false">instantaneainclinada($D$202, C208-12+0.5,$C$4,$D$203,0.2,$J$201,$C$12)</f>
        <v>#NAME?</v>
      </c>
      <c r="Q208" s="12" t="e">
        <f aca="false">rinstan_segui_un_eje_azimutal($C$4, $D$202,C208-11.5,$F$12,$F$13,$F$14,$D$203, 0.2,$F$15)</f>
        <v>#NAME?</v>
      </c>
      <c r="R208" s="12" t="e">
        <f aca="false">rinstan_segui_dos_ejes_optimo($C$4, $D$202, C208-11.5,$D$203,0.2)</f>
        <v>#NAME?</v>
      </c>
      <c r="S208" s="1" t="e">
        <f aca="false">rinstan_segui_dos_ejes_concentracion($C$4, $D$202, C208-11.5,$D$203, 0.2,$J$12)</f>
        <v>#NAME?</v>
      </c>
    </row>
    <row r="209" customFormat="false" ht="12.75" hidden="false" customHeight="false" outlineLevel="0" collapsed="false">
      <c r="C209" s="16" t="n">
        <v>4</v>
      </c>
      <c r="D209" s="12" t="n">
        <v>5</v>
      </c>
      <c r="E209" s="89" t="n">
        <f aca="false">globalinstantanea($D$202, C209-12+0.5, $C$4, $D$203)*esdedia($D$202, C209-12+0.5,$C$4)</f>
        <v>0</v>
      </c>
      <c r="F209" s="90" t="e">
        <f aca="false">IF((P209*$C$11+Q209*$F$11+R209*$H$11+S209*$J$11)&lt;$G$5/$G$4*1000,(P209*$C$11+Q209*$F$11+R209*$H$11+S209*$J$11),$G$5/$G$4*1000)</f>
        <v>#NAME?</v>
      </c>
      <c r="G209" s="89"/>
      <c r="H209" s="12"/>
      <c r="I209" s="12"/>
      <c r="J209" s="89" t="n">
        <f aca="false">($J$202+$N$202)/2+0.5*($J$202-$N$202)*COS(2*3.141592*(C209+0.5-14)/24)</f>
        <v>14.0742023817378</v>
      </c>
      <c r="K209" s="12"/>
      <c r="L209" s="12"/>
      <c r="M209" s="89" t="e">
        <f aca="false">J209+($F$8-20)*F209/800</f>
        <v>#NAME?</v>
      </c>
      <c r="N209" s="91" t="e">
        <f aca="false">(1-$F$7*(M209-25)-$K$24/100)*F209*$K$26*$K$27*$K$28*$K$29*$K$30</f>
        <v>#NAME?</v>
      </c>
      <c r="P209" s="89" t="e">
        <f aca="false">instantaneainclinada($D$202, C209-12+0.5,$C$4,$D$203,0.2,$J$201,$C$12)</f>
        <v>#NAME?</v>
      </c>
      <c r="Q209" s="12" t="e">
        <f aca="false">rinstan_segui_un_eje_azimutal($C$4, $D$202,C209-11.5,$F$12,$F$13,$F$14,$D$203, 0.2,$F$15)</f>
        <v>#NAME?</v>
      </c>
      <c r="R209" s="12" t="e">
        <f aca="false">rinstan_segui_dos_ejes_optimo($C$4, $D$202, C209-11.5,$D$203,0.2)</f>
        <v>#NAME?</v>
      </c>
      <c r="S209" s="1" t="e">
        <f aca="false">rinstan_segui_dos_ejes_concentracion($C$4, $D$202, C209-11.5,$D$203, 0.2,$J$12)</f>
        <v>#NAME?</v>
      </c>
    </row>
    <row r="210" customFormat="false" ht="12.75" hidden="false" customHeight="false" outlineLevel="0" collapsed="false">
      <c r="C210" s="16" t="n">
        <v>5</v>
      </c>
      <c r="D210" s="12" t="n">
        <v>6</v>
      </c>
      <c r="E210" s="89" t="n">
        <f aca="false">globalinstantanea($D$202, C210-12+0.5, $C$4, $D$203)*esdedia($D$202, C210-12+0.5,$C$4)</f>
        <v>46.6253413544785</v>
      </c>
      <c r="F210" s="90" t="e">
        <f aca="false">IF((P210*$C$11+Q210*$F$11+R210*$H$11+S210*$J$11)&lt;$G$5/$G$4*1000,(P210*$C$11+Q210*$F$11+R210*$H$11+S210*$J$11),$G$5/$G$4*1000)</f>
        <v>#NAME?</v>
      </c>
      <c r="G210" s="89"/>
      <c r="H210" s="12"/>
      <c r="I210" s="12"/>
      <c r="J210" s="89" t="n">
        <f aca="false">($J$202+$N$202)/2+0.5*($J$202-$N$202)*COS(2*3.141592*(C210+0.5-14)/24)</f>
        <v>15.3017389395737</v>
      </c>
      <c r="K210" s="12"/>
      <c r="L210" s="12"/>
      <c r="M210" s="89" t="e">
        <f aca="false">J210+($F$8-20)*F210/800</f>
        <v>#NAME?</v>
      </c>
      <c r="N210" s="91" t="e">
        <f aca="false">(1-$F$7*(M210-25)-$K$24/100)*F210*$K$26*$K$27*$K$28*$K$29*$K$30</f>
        <v>#NAME?</v>
      </c>
      <c r="P210" s="89" t="e">
        <f aca="false">instantaneainclinada($D$202, C210-12+0.5,$C$4,$D$203,0.2,$J$201,$C$12)</f>
        <v>#NAME?</v>
      </c>
      <c r="Q210" s="12" t="e">
        <f aca="false">rinstan_segui_un_eje_azimutal($C$4, $D$202,C210-11.5,$F$12,$F$13,$F$14,$D$203, 0.2,$F$15)</f>
        <v>#NAME?</v>
      </c>
      <c r="R210" s="12" t="e">
        <f aca="false">rinstan_segui_dos_ejes_optimo($C$4, $D$202, C210-11.5,$D$203,0.2)</f>
        <v>#NAME?</v>
      </c>
      <c r="S210" s="1" t="e">
        <f aca="false">rinstan_segui_dos_ejes_concentracion($C$4, $D$202, C210-11.5,$D$203, 0.2,$J$12)</f>
        <v>#NAME?</v>
      </c>
    </row>
    <row r="211" customFormat="false" ht="12.75" hidden="false" customHeight="false" outlineLevel="0" collapsed="false">
      <c r="C211" s="16" t="n">
        <v>6</v>
      </c>
      <c r="D211" s="12" t="n">
        <v>7</v>
      </c>
      <c r="E211" s="89" t="n">
        <f aca="false">globalinstantanea($D$202, C211-12+0.5, $C$4, $D$203)*esdedia($D$202, C211-12+0.5,$C$4)</f>
        <v>152.434778084622</v>
      </c>
      <c r="F211" s="90" t="e">
        <f aca="false">IF((P211*$C$11+Q211*$F$11+R211*$H$11+S211*$J$11)&lt;$G$5/$G$4*1000,(P211*$C$11+Q211*$F$11+R211*$H$11+S211*$J$11),$G$5/$G$4*1000)</f>
        <v>#NAME?</v>
      </c>
      <c r="G211" s="89"/>
      <c r="H211" s="12"/>
      <c r="I211" s="12"/>
      <c r="J211" s="89" t="n">
        <f aca="false">($J$202+$N$202)/2+0.5*($J$202-$N$202)*COS(2*3.141592*(C211+0.5-14)/24)</f>
        <v>16.805157684475</v>
      </c>
      <c r="K211" s="12"/>
      <c r="L211" s="12"/>
      <c r="M211" s="89" t="e">
        <f aca="false">J211+($F$8-20)*F211/800</f>
        <v>#NAME?</v>
      </c>
      <c r="N211" s="91" t="e">
        <f aca="false">(1-$F$7*(M211-25)-$K$24/100)*F211*$K$26*$K$27*$K$28*$K$29*$K$30</f>
        <v>#NAME?</v>
      </c>
      <c r="P211" s="89" t="e">
        <f aca="false">instantaneainclinada($D$202, C211-12+0.5,$C$4,$D$203,0.2,$J$201,$C$12)</f>
        <v>#NAME?</v>
      </c>
      <c r="Q211" s="12" t="e">
        <f aca="false">rinstan_segui_un_eje_azimutal($C$4, $D$202,C211-11.5,$F$12,$F$13,$F$14,$D$203, 0.2,$F$15)</f>
        <v>#NAME?</v>
      </c>
      <c r="R211" s="12" t="e">
        <f aca="false">rinstan_segui_dos_ejes_optimo($C$4, $D$202, C211-11.5,$D$203,0.2)</f>
        <v>#NAME?</v>
      </c>
      <c r="S211" s="1" t="e">
        <f aca="false">rinstan_segui_dos_ejes_concentracion($C$4, $D$202, C211-11.5,$D$203, 0.2,$J$12)</f>
        <v>#NAME?</v>
      </c>
    </row>
    <row r="212" customFormat="false" ht="12.75" hidden="false" customHeight="false" outlineLevel="0" collapsed="false">
      <c r="C212" s="16" t="n">
        <v>7</v>
      </c>
      <c r="D212" s="12" t="n">
        <v>8</v>
      </c>
      <c r="E212" s="89" t="n">
        <f aca="false">globalinstantanea($D$202, C212-12+0.5, $C$4, $D$203)*esdedia($D$202, C212-12+0.5,$C$4)</f>
        <v>274.427917924433</v>
      </c>
      <c r="F212" s="90" t="e">
        <f aca="false">IF((P212*$C$11+Q212*$F$11+R212*$H$11+S212*$J$11)&lt;$G$5/$G$4*1000,(P212*$C$11+Q212*$F$11+R212*$H$11+S212*$J$11),$G$5/$G$4*1000)</f>
        <v>#NAME?</v>
      </c>
      <c r="G212" s="89"/>
      <c r="H212" s="12"/>
      <c r="I212" s="12"/>
      <c r="J212" s="89" t="n">
        <f aca="false">($J$202+$N$202)/2+0.5*($J$202-$N$202)*COS(2*3.141592*(C212+0.5-14)/24)</f>
        <v>18.4820031558804</v>
      </c>
      <c r="K212" s="12"/>
      <c r="L212" s="12"/>
      <c r="M212" s="89" t="e">
        <f aca="false">J212+($F$8-20)*F212/800</f>
        <v>#NAME?</v>
      </c>
      <c r="N212" s="91" t="e">
        <f aca="false">(1-$F$7*(M212-25)-$K$24/100)*F212*$K$26*$K$27*$K$28*$K$29*$K$30</f>
        <v>#NAME?</v>
      </c>
      <c r="P212" s="89" t="e">
        <f aca="false">instantaneainclinada($D$202, C212-12+0.5,$C$4,$D$203,0.2,$J$201,$C$12)</f>
        <v>#NAME?</v>
      </c>
      <c r="Q212" s="12" t="e">
        <f aca="false">rinstan_segui_un_eje_azimutal($C$4, $D$202,C212-11.5,$F$12,$F$13,$F$14,$D$203, 0.2,$F$15)</f>
        <v>#NAME?</v>
      </c>
      <c r="R212" s="12" t="e">
        <f aca="false">rinstan_segui_dos_ejes_optimo($C$4, $D$202, C212-11.5,$D$203,0.2)</f>
        <v>#NAME?</v>
      </c>
      <c r="S212" s="1" t="e">
        <f aca="false">rinstan_segui_dos_ejes_concentracion($C$4, $D$202, C212-11.5,$D$203, 0.2,$J$12)</f>
        <v>#NAME?</v>
      </c>
    </row>
    <row r="213" customFormat="false" ht="12.75" hidden="false" customHeight="false" outlineLevel="0" collapsed="false">
      <c r="C213" s="16" t="n">
        <v>8</v>
      </c>
      <c r="D213" s="12" t="n">
        <v>9</v>
      </c>
      <c r="E213" s="89" t="n">
        <f aca="false">globalinstantanea($D$202, C213-12+0.5, $C$4, $D$203)*esdedia($D$202, C213-12+0.5,$C$4)</f>
        <v>400.33725519686</v>
      </c>
      <c r="F213" s="90" t="e">
        <f aca="false">IF((P213*$C$11+Q213*$F$11+R213*$H$11+S213*$J$11)&lt;$G$5/$G$4*1000,(P213*$C$11+Q213*$F$11+R213*$H$11+S213*$J$11),$G$5/$G$4*1000)</f>
        <v>#NAME?</v>
      </c>
      <c r="G213" s="89"/>
      <c r="H213" s="12"/>
      <c r="I213" s="12"/>
      <c r="J213" s="89" t="n">
        <f aca="false">($J$202+$N$202)/2+0.5*($J$202-$N$202)*COS(2*3.141592*(C213+0.5-14)/24)</f>
        <v>20.2180011533079</v>
      </c>
      <c r="K213" s="12"/>
      <c r="L213" s="12"/>
      <c r="M213" s="89" t="e">
        <f aca="false">J213+($F$8-20)*F213/800</f>
        <v>#NAME?</v>
      </c>
      <c r="N213" s="91" t="e">
        <f aca="false">(1-$F$7*(M213-25)-$K$24/100)*F213*$K$26*$K$27*$K$28*$K$29*$K$30</f>
        <v>#NAME?</v>
      </c>
      <c r="P213" s="89" t="e">
        <f aca="false">instantaneainclinada($D$202, C213-12+0.5,$C$4,$D$203,0.2,$J$201,$C$12)</f>
        <v>#NAME?</v>
      </c>
      <c r="Q213" s="12" t="e">
        <f aca="false">rinstan_segui_un_eje_azimutal($C$4, $D$202,C213-11.5,$F$12,$F$13,$F$14,$D$203, 0.2,$F$15)</f>
        <v>#NAME?</v>
      </c>
      <c r="R213" s="12" t="e">
        <f aca="false">rinstan_segui_dos_ejes_optimo($C$4, $D$202, C213-11.5,$D$203,0.2)</f>
        <v>#NAME?</v>
      </c>
      <c r="S213" s="1" t="e">
        <f aca="false">rinstan_segui_dos_ejes_concentracion($C$4, $D$202, C213-11.5,$D$203, 0.2,$J$12)</f>
        <v>#NAME?</v>
      </c>
    </row>
    <row r="214" customFormat="false" ht="12.75" hidden="false" customHeight="false" outlineLevel="0" collapsed="false">
      <c r="C214" s="16" t="n">
        <v>9</v>
      </c>
      <c r="D214" s="12" t="n">
        <v>10</v>
      </c>
      <c r="E214" s="89" t="n">
        <f aca="false">globalinstantanea($D$202, C214-12+0.5, $C$4, $D$203)*esdedia($D$202, C214-12+0.5,$C$4)</f>
        <v>514.733966931461</v>
      </c>
      <c r="F214" s="90" t="e">
        <f aca="false">IF((P214*$C$11+Q214*$F$11+R214*$H$11+S214*$J$11)&lt;$G$5/$G$4*1000,(P214*$C$11+Q214*$F$11+R214*$H$11+S214*$J$11),$G$5/$G$4*1000)</f>
        <v>#NAME?</v>
      </c>
      <c r="G214" s="89"/>
      <c r="H214" s="12"/>
      <c r="I214" s="12"/>
      <c r="J214" s="89" t="n">
        <f aca="false">($J$202+$N$202)/2+0.5*($J$202-$N$202)*COS(2*3.141592*(C214+0.5-14)/24)</f>
        <v>21.8948463310494</v>
      </c>
      <c r="K214" s="12"/>
      <c r="L214" s="12"/>
      <c r="M214" s="89" t="e">
        <f aca="false">J214+($F$8-20)*F214/800</f>
        <v>#NAME?</v>
      </c>
      <c r="N214" s="91" t="e">
        <f aca="false">(1-$F$7*(M214-25)-$K$24/100)*F214*$K$26*$K$27*$K$28*$K$29*$K$30</f>
        <v>#NAME?</v>
      </c>
      <c r="P214" s="89" t="e">
        <f aca="false">instantaneainclinada($D$202, C214-12+0.5,$C$4,$D$203,0.2,$J$201,$C$12)</f>
        <v>#NAME?</v>
      </c>
      <c r="Q214" s="12" t="e">
        <f aca="false">rinstan_segui_un_eje_azimutal($C$4, $D$202,C214-11.5,$F$12,$F$13,$F$14,$D$203, 0.2,$F$15)</f>
        <v>#NAME?</v>
      </c>
      <c r="R214" s="12" t="e">
        <f aca="false">rinstan_segui_dos_ejes_optimo($C$4, $D$202, C214-11.5,$D$203,0.2)</f>
        <v>#NAME?</v>
      </c>
      <c r="S214" s="1" t="e">
        <f aca="false">rinstan_segui_dos_ejes_concentracion($C$4, $D$202, C214-11.5,$D$203, 0.2,$J$12)</f>
        <v>#NAME?</v>
      </c>
    </row>
    <row r="215" customFormat="false" ht="12.75" hidden="false" customHeight="false" outlineLevel="0" collapsed="false">
      <c r="C215" s="16" t="n">
        <v>10</v>
      </c>
      <c r="D215" s="12" t="n">
        <v>11</v>
      </c>
      <c r="E215" s="89" t="n">
        <f aca="false">globalinstantanea($D$202, C215-12+0.5, $C$4, $D$203)*esdedia($D$202, C215-12+0.5,$C$4)</f>
        <v>601.914360479086</v>
      </c>
      <c r="F215" s="90" t="e">
        <f aca="false">IF((P215*$C$11+Q215*$F$11+R215*$H$11+S215*$J$11)&lt;$G$5/$G$4*1000,(P215*$C$11+Q215*$F$11+R215*$H$11+S215*$J$11),$G$5/$G$4*1000)</f>
        <v>#NAME?</v>
      </c>
      <c r="G215" s="89"/>
      <c r="H215" s="12"/>
      <c r="I215" s="12"/>
      <c r="J215" s="89" t="n">
        <f aca="false">($J$202+$N$202)/2+0.5*($J$202-$N$202)*COS(2*3.141592*(C215+0.5-14)/24)</f>
        <v>23.3982645086355</v>
      </c>
      <c r="K215" s="12"/>
      <c r="L215" s="12"/>
      <c r="M215" s="89" t="e">
        <f aca="false">J215+($F$8-20)*F215/800</f>
        <v>#NAME?</v>
      </c>
      <c r="N215" s="91" t="e">
        <f aca="false">(1-$F$7*(M215-25)-$K$24/100)*F215*$K$26*$K$27*$K$28*$K$29*$K$30</f>
        <v>#NAME?</v>
      </c>
      <c r="P215" s="89" t="e">
        <f aca="false">instantaneainclinada($D$202, C215-12+0.5,$C$4,$D$203,0.2,$J$201,$C$12)</f>
        <v>#NAME?</v>
      </c>
      <c r="Q215" s="12" t="e">
        <f aca="false">rinstan_segui_un_eje_azimutal($C$4, $D$202,C215-11.5,$F$12,$F$13,$F$14,$D$203, 0.2,$F$15)</f>
        <v>#NAME?</v>
      </c>
      <c r="R215" s="12" t="e">
        <f aca="false">rinstan_segui_dos_ejes_optimo($C$4, $D$202, C215-11.5,$D$203,0.2)</f>
        <v>#NAME?</v>
      </c>
      <c r="S215" s="1" t="e">
        <f aca="false">rinstan_segui_dos_ejes_concentracion($C$4, $D$202, C215-11.5,$D$203, 0.2,$J$12)</f>
        <v>#NAME?</v>
      </c>
    </row>
    <row r="216" customFormat="false" ht="12.75" hidden="false" customHeight="false" outlineLevel="0" collapsed="false">
      <c r="C216" s="16" t="n">
        <v>11</v>
      </c>
      <c r="D216" s="12" t="n">
        <v>12</v>
      </c>
      <c r="E216" s="89" t="n">
        <f aca="false">globalinstantanea($D$202, C216-12+0.5, $C$4, $D$203)*esdedia($D$202, C216-12+0.5,$C$4)</f>
        <v>649.088927873834</v>
      </c>
      <c r="F216" s="90" t="e">
        <f aca="false">IF((P216*$C$11+Q216*$F$11+R216*$H$11+S216*$J$11)&lt;$G$5/$G$4*1000,(P216*$C$11+Q216*$F$11+R216*$H$11+S216*$J$11),$G$5/$G$4*1000)</f>
        <v>#NAME?</v>
      </c>
      <c r="G216" s="89"/>
      <c r="H216" s="12"/>
      <c r="I216" s="12"/>
      <c r="J216" s="89" t="n">
        <f aca="false">($J$202+$N$202)/2+0.5*($J$202-$N$202)*COS(2*3.141592*(C216+0.5-14)/24)</f>
        <v>24.6258002641666</v>
      </c>
      <c r="K216" s="12"/>
      <c r="L216" s="12"/>
      <c r="M216" s="89" t="e">
        <f aca="false">J216+($F$8-20)*F216/800</f>
        <v>#NAME?</v>
      </c>
      <c r="N216" s="91" t="e">
        <f aca="false">(1-$F$7*(M216-25)-$K$24/100)*F216*$K$26*$K$27*$K$28*$K$29*$K$30</f>
        <v>#NAME?</v>
      </c>
      <c r="P216" s="89" t="e">
        <f aca="false">instantaneainclinada($D$202, C216-12+0.5,$C$4,$D$203,0.2,$J$201,$C$12)</f>
        <v>#NAME?</v>
      </c>
      <c r="Q216" s="12" t="e">
        <f aca="false">rinstan_segui_un_eje_azimutal($C$4, $D$202,C216-11.5,$F$12,$F$13,$F$14,$D$203, 0.2,$F$15)</f>
        <v>#NAME?</v>
      </c>
      <c r="R216" s="12" t="e">
        <f aca="false">rinstan_segui_dos_ejes_optimo($C$4, $D$202, C216-11.5,$D$203,0.2)</f>
        <v>#NAME?</v>
      </c>
      <c r="S216" s="1" t="e">
        <f aca="false">rinstan_segui_dos_ejes_concentracion($C$4, $D$202, C216-11.5,$D$203, 0.2,$J$12)</f>
        <v>#NAME?</v>
      </c>
    </row>
    <row r="217" customFormat="false" ht="12.75" hidden="false" customHeight="false" outlineLevel="0" collapsed="false">
      <c r="C217" s="16" t="n">
        <v>12</v>
      </c>
      <c r="D217" s="12" t="n">
        <v>13</v>
      </c>
      <c r="E217" s="89" t="n">
        <f aca="false">globalinstantanea($D$202, C217-12+0.5, $C$4, $D$203)*esdedia($D$202, C217-12+0.5,$C$4)</f>
        <v>649.088927873834</v>
      </c>
      <c r="F217" s="90" t="e">
        <f aca="false">IF((P217*$C$11+Q217*$F$11+R217*$H$11+S217*$J$11)&lt;$G$5/$G$4*1000,(P217*$C$11+Q217*$F$11+R217*$H$11+S217*$J$11),$G$5/$G$4*1000)</f>
        <v>#NAME?</v>
      </c>
      <c r="G217" s="89"/>
      <c r="H217" s="12"/>
      <c r="I217" s="12"/>
      <c r="J217" s="89" t="n">
        <f aca="false">($J$202+$N$202)/2+0.5*($J$202-$N$202)*COS(2*3.141592*(C217+0.5-14)/24)</f>
        <v>25.4937990991106</v>
      </c>
      <c r="K217" s="12"/>
      <c r="L217" s="12"/>
      <c r="M217" s="89" t="e">
        <f aca="false">J217+($F$8-20)*F217/800</f>
        <v>#NAME?</v>
      </c>
      <c r="N217" s="91" t="e">
        <f aca="false">(1-$F$7*(M217-25)-$K$24/100)*F217*$K$26*$K$27*$K$28*$K$29*$K$30</f>
        <v>#NAME?</v>
      </c>
      <c r="P217" s="89" t="e">
        <f aca="false">instantaneainclinada($D$202, C217-12+0.5,$C$4,$D$203,0.2,$J$201,$C$12)</f>
        <v>#NAME?</v>
      </c>
      <c r="Q217" s="12" t="e">
        <f aca="false">rinstan_segui_un_eje_azimutal($C$4, $D$202,C217-11.5,$F$12,$F$13,$F$14,$D$203, 0.2,$F$15)</f>
        <v>#NAME?</v>
      </c>
      <c r="R217" s="12" t="e">
        <f aca="false">rinstan_segui_dos_ejes_optimo($C$4, $D$202, C217-11.5,$D$203,0.2)</f>
        <v>#NAME?</v>
      </c>
      <c r="S217" s="1" t="e">
        <f aca="false">rinstan_segui_dos_ejes_concentracion($C$4, $D$202, C217-11.5,$D$203, 0.2,$J$12)</f>
        <v>#NAME?</v>
      </c>
    </row>
    <row r="218" customFormat="false" ht="12.75" hidden="false" customHeight="false" outlineLevel="0" collapsed="false">
      <c r="C218" s="16" t="n">
        <v>13</v>
      </c>
      <c r="D218" s="12" t="n">
        <v>14</v>
      </c>
      <c r="E218" s="89" t="n">
        <f aca="false">globalinstantanea($D$202, C218-12+0.5, $C$4, $D$203)*esdedia($D$202, C218-12+0.5,$C$4)</f>
        <v>601.914360479086</v>
      </c>
      <c r="F218" s="90" t="e">
        <f aca="false">IF((P218*$C$11+Q218*$F$11+R218*$H$11+S218*$J$11)&lt;$G$5/$G$4*1000,(P218*$C$11+Q218*$F$11+R218*$H$11+S218*$J$11),$G$5/$G$4*1000)</f>
        <v>#NAME?</v>
      </c>
      <c r="G218" s="89"/>
      <c r="H218" s="12"/>
      <c r="I218" s="12"/>
      <c r="J218" s="89" t="n">
        <f aca="false">($J$202+$N$202)/2+0.5*($J$202-$N$202)*COS(2*3.141592*(C218+0.5-14)/24)</f>
        <v>25.943108351774</v>
      </c>
      <c r="K218" s="12"/>
      <c r="L218" s="12"/>
      <c r="M218" s="89" t="e">
        <f aca="false">J218+($F$8-20)*F218/800</f>
        <v>#NAME?</v>
      </c>
      <c r="N218" s="91" t="e">
        <f aca="false">(1-$F$7*(M218-25)-$K$24/100)*F218*$K$26*$K$27*$K$28*$K$29*$K$30</f>
        <v>#NAME?</v>
      </c>
      <c r="P218" s="89" t="e">
        <f aca="false">instantaneainclinada($D$202, C218-12+0.5,$C$4,$D$203,0.2,$J$201,$C$12)</f>
        <v>#NAME?</v>
      </c>
      <c r="Q218" s="12" t="e">
        <f aca="false">rinstan_segui_un_eje_azimutal($C$4, $D$202,C218-11.5,$F$12,$F$13,$F$14,$D$203, 0.2,$F$15)</f>
        <v>#NAME?</v>
      </c>
      <c r="R218" s="12" t="e">
        <f aca="false">rinstan_segui_dos_ejes_optimo($C$4, $D$202, C218-11.5,$D$203,0.2)</f>
        <v>#NAME?</v>
      </c>
      <c r="S218" s="1" t="e">
        <f aca="false">rinstan_segui_dos_ejes_concentracion($C$4, $D$202, C218-11.5,$D$203, 0.2,$J$12)</f>
        <v>#NAME?</v>
      </c>
    </row>
    <row r="219" customFormat="false" ht="12.75" hidden="false" customHeight="false" outlineLevel="0" collapsed="false">
      <c r="C219" s="16" t="n">
        <v>14</v>
      </c>
      <c r="D219" s="12" t="n">
        <v>15</v>
      </c>
      <c r="E219" s="89" t="n">
        <f aca="false">globalinstantanea($D$202, C219-12+0.5, $C$4, $D$203)*esdedia($D$202, C219-12+0.5,$C$4)</f>
        <v>514.733966931461</v>
      </c>
      <c r="F219" s="90" t="e">
        <f aca="false">IF((P219*$C$11+Q219*$F$11+R219*$H$11+S219*$J$11)&lt;$G$5/$G$4*1000,(P219*$C$11+Q219*$F$11+R219*$H$11+S219*$J$11),$G$5/$G$4*1000)</f>
        <v>#NAME?</v>
      </c>
      <c r="G219" s="89"/>
      <c r="H219" s="12"/>
      <c r="I219" s="12"/>
      <c r="J219" s="89" t="n">
        <f aca="false">($J$202+$N$202)/2+0.5*($J$202-$N$202)*COS(2*3.141592*(C219+0.5-14)/24)</f>
        <v>25.943108351774</v>
      </c>
      <c r="K219" s="12"/>
      <c r="L219" s="12"/>
      <c r="M219" s="89" t="e">
        <f aca="false">J219+($F$8-20)*F219/800</f>
        <v>#NAME?</v>
      </c>
      <c r="N219" s="91" t="e">
        <f aca="false">(1-$F$7*(M219-25)-$K$24/100)*F219*$K$26*$K$27*$K$28*$K$29*$K$30</f>
        <v>#NAME?</v>
      </c>
      <c r="P219" s="89" t="e">
        <f aca="false">instantaneainclinada($D$202, C219-12+0.5,$C$4,$D$203,0.2,$J$201,$C$12)</f>
        <v>#NAME?</v>
      </c>
      <c r="Q219" s="12" t="e">
        <f aca="false">rinstan_segui_un_eje_azimutal($C$4, $D$202,C219-11.5,$F$12,$F$13,$F$14,$D$203, 0.2,$F$15)</f>
        <v>#NAME?</v>
      </c>
      <c r="R219" s="12" t="e">
        <f aca="false">rinstan_segui_dos_ejes_optimo($C$4, $D$202, C219-11.5,$D$203,0.2)</f>
        <v>#NAME?</v>
      </c>
      <c r="S219" s="1" t="e">
        <f aca="false">rinstan_segui_dos_ejes_concentracion($C$4, $D$202, C219-11.5,$D$203, 0.2,$J$12)</f>
        <v>#NAME?</v>
      </c>
    </row>
    <row r="220" customFormat="false" ht="12.75" hidden="false" customHeight="false" outlineLevel="0" collapsed="false">
      <c r="C220" s="16" t="n">
        <v>15</v>
      </c>
      <c r="D220" s="12" t="n">
        <v>16</v>
      </c>
      <c r="E220" s="89" t="n">
        <f aca="false">globalinstantanea($D$202, C220-12+0.5, $C$4, $D$203)*esdedia($D$202, C220-12+0.5,$C$4)</f>
        <v>400.33725519686</v>
      </c>
      <c r="F220" s="90" t="e">
        <f aca="false">IF((P220*$C$11+Q220*$F$11+R220*$H$11+S220*$J$11)&lt;$G$5/$G$4*1000,(P220*$C$11+Q220*$F$11+R220*$H$11+S220*$J$11),$G$5/$G$4*1000)</f>
        <v>#NAME?</v>
      </c>
      <c r="G220" s="89"/>
      <c r="H220" s="12"/>
      <c r="I220" s="12"/>
      <c r="J220" s="89" t="n">
        <f aca="false">($J$202+$N$202)/2+0.5*($J$202-$N$202)*COS(2*3.141592*(C220+0.5-14)/24)</f>
        <v>25.4937990991106</v>
      </c>
      <c r="K220" s="12"/>
      <c r="L220" s="12"/>
      <c r="M220" s="89" t="e">
        <f aca="false">J220+($F$8-20)*F220/800</f>
        <v>#NAME?</v>
      </c>
      <c r="N220" s="91" t="e">
        <f aca="false">(1-$F$7*(M220-25)-$K$24/100)*F220*$K$26*$K$27*$K$28*$K$29*$K$30</f>
        <v>#NAME?</v>
      </c>
      <c r="P220" s="89" t="e">
        <f aca="false">instantaneainclinada($D$202, C220-12+0.5,$C$4,$D$203,0.2,$J$201,$C$12)</f>
        <v>#NAME?</v>
      </c>
      <c r="Q220" s="12" t="e">
        <f aca="false">rinstan_segui_un_eje_azimutal($C$4, $D$202,C220-11.5,$F$12,$F$13,$F$14,$D$203, 0.2,$F$15)</f>
        <v>#NAME?</v>
      </c>
      <c r="R220" s="12" t="e">
        <f aca="false">rinstan_segui_dos_ejes_optimo($C$4, $D$202, C220-11.5,$D$203,0.2)</f>
        <v>#NAME?</v>
      </c>
      <c r="S220" s="1" t="e">
        <f aca="false">rinstan_segui_dos_ejes_concentracion($C$4, $D$202, C220-11.5,$D$203, 0.2,$J$12)</f>
        <v>#NAME?</v>
      </c>
    </row>
    <row r="221" customFormat="false" ht="12.75" hidden="false" customHeight="false" outlineLevel="0" collapsed="false">
      <c r="C221" s="16" t="n">
        <v>16</v>
      </c>
      <c r="D221" s="12" t="n">
        <v>17</v>
      </c>
      <c r="E221" s="89" t="n">
        <f aca="false">globalinstantanea($D$202, C221-12+0.5, $C$4, $D$203)*esdedia($D$202, C221-12+0.5,$C$4)</f>
        <v>274.427917924433</v>
      </c>
      <c r="F221" s="90" t="e">
        <f aca="false">IF((P221*$C$11+Q221*$F$11+R221*$H$11+S221*$J$11)&lt;$G$5/$G$4*1000,(P221*$C$11+Q221*$F$11+R221*$H$11+S221*$J$11),$G$5/$G$4*1000)</f>
        <v>#NAME?</v>
      </c>
      <c r="G221" s="89"/>
      <c r="H221" s="12"/>
      <c r="I221" s="12"/>
      <c r="J221" s="89" t="n">
        <f aca="false">($J$202+$N$202)/2+0.5*($J$202-$N$202)*COS(2*3.141592*(C221+0.5-14)/24)</f>
        <v>24.6258002641666</v>
      </c>
      <c r="K221" s="12"/>
      <c r="L221" s="12"/>
      <c r="M221" s="89" t="e">
        <f aca="false">J221+($F$8-20)*F221/800</f>
        <v>#NAME?</v>
      </c>
      <c r="N221" s="91" t="e">
        <f aca="false">(1-$F$7*(M221-25)-$K$24/100)*F221*$K$26*$K$27*$K$28*$K$29*$K$30</f>
        <v>#NAME?</v>
      </c>
      <c r="P221" s="89" t="e">
        <f aca="false">instantaneainclinada($D$202, C221-12+0.5,$C$4,$D$203,0.2,$J$201,$C$12)</f>
        <v>#NAME?</v>
      </c>
      <c r="Q221" s="12" t="e">
        <f aca="false">rinstan_segui_un_eje_azimutal($C$4, $D$202,C221-11.5,$F$12,$F$13,$F$14,$D$203, 0.2,$F$15)</f>
        <v>#NAME?</v>
      </c>
      <c r="R221" s="12" t="e">
        <f aca="false">rinstan_segui_dos_ejes_optimo($C$4, $D$202, C221-11.5,$D$203,0.2)</f>
        <v>#NAME?</v>
      </c>
      <c r="S221" s="1" t="e">
        <f aca="false">rinstan_segui_dos_ejes_concentracion($C$4, $D$202, C221-11.5,$D$203, 0.2,$J$12)</f>
        <v>#NAME?</v>
      </c>
    </row>
    <row r="222" customFormat="false" ht="12.75" hidden="false" customHeight="false" outlineLevel="0" collapsed="false">
      <c r="C222" s="16" t="n">
        <v>17</v>
      </c>
      <c r="D222" s="12" t="n">
        <v>18</v>
      </c>
      <c r="E222" s="89" t="n">
        <f aca="false">globalinstantanea($D$202, C222-12+0.5, $C$4, $D$203)*esdedia($D$202, C222-12+0.5,$C$4)</f>
        <v>152.434778084622</v>
      </c>
      <c r="F222" s="90" t="e">
        <f aca="false">IF((P222*$C$11+Q222*$F$11+R222*$H$11+S222*$J$11)&lt;$G$5/$G$4*1000,(P222*$C$11+Q222*$F$11+R222*$H$11+S222*$J$11),$G$5/$G$4*1000)</f>
        <v>#NAME?</v>
      </c>
      <c r="G222" s="89"/>
      <c r="H222" s="12"/>
      <c r="I222" s="12"/>
      <c r="J222" s="89" t="n">
        <f aca="false">($J$202+$N$202)/2+0.5*($J$202-$N$202)*COS(2*3.141592*(C222+0.5-14)/24)</f>
        <v>23.3982645086355</v>
      </c>
      <c r="K222" s="12"/>
      <c r="L222" s="12"/>
      <c r="M222" s="89" t="e">
        <f aca="false">J222+($F$8-20)*F222/800</f>
        <v>#NAME?</v>
      </c>
      <c r="N222" s="91" t="e">
        <f aca="false">(1-$F$7*(M222-25)-$K$24/100)*F222*$K$26*$K$27*$K$28*$K$29*$K$30</f>
        <v>#NAME?</v>
      </c>
      <c r="P222" s="89" t="e">
        <f aca="false">instantaneainclinada($D$202, C222-12+0.5,$C$4,$D$203,0.2,$J$201,$C$12)</f>
        <v>#NAME?</v>
      </c>
      <c r="Q222" s="12" t="e">
        <f aca="false">rinstan_segui_un_eje_azimutal($C$4, $D$202,C222-11.5,$F$12,$F$13,$F$14,$D$203, 0.2,$F$15)</f>
        <v>#NAME?</v>
      </c>
      <c r="R222" s="12" t="e">
        <f aca="false">rinstan_segui_dos_ejes_optimo($C$4, $D$202, C222-11.5,$D$203,0.2)</f>
        <v>#NAME?</v>
      </c>
      <c r="S222" s="1" t="e">
        <f aca="false">rinstan_segui_dos_ejes_concentracion($C$4, $D$202, C222-11.5,$D$203, 0.2,$J$12)</f>
        <v>#NAME?</v>
      </c>
    </row>
    <row r="223" customFormat="false" ht="12.75" hidden="false" customHeight="false" outlineLevel="0" collapsed="false">
      <c r="C223" s="16" t="n">
        <v>18</v>
      </c>
      <c r="D223" s="12" t="n">
        <v>19</v>
      </c>
      <c r="E223" s="89" t="n">
        <f aca="false">globalinstantanea($D$202, C223-12+0.5, $C$4, $D$203)*esdedia($D$202, C223-12+0.5,$C$4)</f>
        <v>46.6253413544785</v>
      </c>
      <c r="F223" s="90" t="e">
        <f aca="false">IF((P223*$C$11+Q223*$F$11+R223*$H$11+S223*$J$11)&lt;$G$5/$G$4*1000,(P223*$C$11+Q223*$F$11+R223*$H$11+S223*$J$11),$G$5/$G$4*1000)</f>
        <v>#NAME?</v>
      </c>
      <c r="G223" s="89"/>
      <c r="H223" s="12"/>
      <c r="I223" s="12"/>
      <c r="J223" s="89" t="n">
        <f aca="false">($J$202+$N$202)/2+0.5*($J$202-$N$202)*COS(2*3.141592*(C223+0.5-14)/24)</f>
        <v>21.8948463310494</v>
      </c>
      <c r="K223" s="12"/>
      <c r="L223" s="12"/>
      <c r="M223" s="89" t="e">
        <f aca="false">J223+($F$8-20)*F223/800</f>
        <v>#NAME?</v>
      </c>
      <c r="N223" s="91" t="e">
        <f aca="false">(1-$F$7*(M223-25)-$K$24/100)*F223*$K$26*$K$27*$K$28*$K$29*$K$30</f>
        <v>#NAME?</v>
      </c>
      <c r="P223" s="89" t="e">
        <f aca="false">instantaneainclinada($D$202, C223-12+0.5,$C$4,$D$203,0.2,$J$201,$C$12)</f>
        <v>#NAME?</v>
      </c>
      <c r="Q223" s="12" t="e">
        <f aca="false">rinstan_segui_un_eje_azimutal($C$4, $D$202,C223-11.5,$F$12,$F$13,$F$14,$D$203, 0.2,$F$15)</f>
        <v>#NAME?</v>
      </c>
      <c r="R223" s="12" t="e">
        <f aca="false">rinstan_segui_dos_ejes_optimo($C$4, $D$202, C223-11.5,$D$203,0.2)</f>
        <v>#NAME?</v>
      </c>
      <c r="S223" s="1" t="e">
        <f aca="false">rinstan_segui_dos_ejes_concentracion($C$4, $D$202, C223-11.5,$D$203, 0.2,$J$12)</f>
        <v>#NAME?</v>
      </c>
    </row>
    <row r="224" customFormat="false" ht="12.75" hidden="false" customHeight="false" outlineLevel="0" collapsed="false">
      <c r="C224" s="16" t="n">
        <v>19</v>
      </c>
      <c r="D224" s="12" t="n">
        <v>20</v>
      </c>
      <c r="E224" s="89" t="n">
        <f aca="false">globalinstantanea($D$202, C224-12+0.5, $C$4, $D$203)*esdedia($D$202, C224-12+0.5,$C$4)</f>
        <v>0</v>
      </c>
      <c r="F224" s="90" t="e">
        <f aca="false">IF((P224*$C$11+Q224*$F$11+R224*$H$11+S224*$J$11)&lt;$G$5/$G$4*1000,(P224*$C$11+Q224*$F$11+R224*$H$11+S224*$J$11),$G$5/$G$4*1000)</f>
        <v>#NAME?</v>
      </c>
      <c r="G224" s="89"/>
      <c r="H224" s="12"/>
      <c r="I224" s="12"/>
      <c r="J224" s="89" t="n">
        <f aca="false">($J$202+$N$202)/2+0.5*($J$202-$N$202)*COS(2*3.141592*(C224+0.5-14)/24)</f>
        <v>20.2180011533079</v>
      </c>
      <c r="K224" s="12"/>
      <c r="L224" s="12"/>
      <c r="M224" s="89" t="e">
        <f aca="false">J224+($F$8-20)*F224/800</f>
        <v>#NAME?</v>
      </c>
      <c r="N224" s="91" t="e">
        <f aca="false">(1-$F$7*(M224-25)-$K$24/100)*F224*$K$26*$K$27*$K$28*$K$29*$K$30</f>
        <v>#NAME?</v>
      </c>
      <c r="P224" s="89" t="n">
        <f aca="false">instantaneainclinada($D$202, C224-12+0.5,$C$4,$D$203,0.2,$J$201,$C$12)</f>
        <v>0</v>
      </c>
      <c r="Q224" s="12" t="e">
        <f aca="false">rinstan_segui_un_eje_azimutal($C$4, $D$202,C224-11.5,$F$12,$F$13,$F$14,$D$203, 0.2,$F$15)</f>
        <v>#NAME?</v>
      </c>
      <c r="R224" s="12" t="e">
        <f aca="false">rinstan_segui_dos_ejes_optimo($C$4, $D$202, C224-11.5,$D$203,0.2)</f>
        <v>#NAME?</v>
      </c>
      <c r="S224" s="1" t="e">
        <f aca="false">rinstan_segui_dos_ejes_concentracion($C$4, $D$202, C224-11.5,$D$203, 0.2,$J$12)</f>
        <v>#NAME?</v>
      </c>
    </row>
    <row r="225" customFormat="false" ht="12.75" hidden="false" customHeight="false" outlineLevel="0" collapsed="false">
      <c r="C225" s="16" t="n">
        <v>20</v>
      </c>
      <c r="D225" s="12" t="n">
        <v>21</v>
      </c>
      <c r="E225" s="89" t="n">
        <f aca="false">globalinstantanea($D$202, C225-12+0.5, $C$4, $D$203)*esdedia($D$202, C225-12+0.5,$C$4)</f>
        <v>0</v>
      </c>
      <c r="F225" s="90" t="e">
        <f aca="false">IF((P225*$C$11+Q225*$F$11+R225*$H$11+S225*$J$11)&lt;$G$5/$G$4*1000,(P225*$C$11+Q225*$F$11+R225*$H$11+S225*$J$11),$G$5/$G$4*1000)</f>
        <v>#NAME?</v>
      </c>
      <c r="G225" s="89"/>
      <c r="H225" s="12"/>
      <c r="I225" s="12"/>
      <c r="J225" s="89" t="n">
        <f aca="false">($J$202+$N$202)/2+0.5*($J$202-$N$202)*COS(2*3.141592*(C225+0.5-14)/24)</f>
        <v>18.4820031558804</v>
      </c>
      <c r="K225" s="12"/>
      <c r="L225" s="12"/>
      <c r="M225" s="89" t="e">
        <f aca="false">J225+($F$8-20)*F225/800</f>
        <v>#NAME?</v>
      </c>
      <c r="N225" s="91" t="e">
        <f aca="false">(1-$F$7*(M225-25)-$K$24/100)*F225*$K$26*$K$27*$K$28*$K$29*$K$30</f>
        <v>#NAME?</v>
      </c>
      <c r="P225" s="89" t="e">
        <f aca="false">instantaneainclinada($D$202, C225-12+0.5,$C$4,$D$203,0.2,$J$201,$C$12)</f>
        <v>#NAME?</v>
      </c>
      <c r="Q225" s="12" t="e">
        <f aca="false">rinstan_segui_un_eje_azimutal($C$4, $D$202,C225-11.5,$F$12,$F$13,$F$14,$D$203, 0.2,$F$15)</f>
        <v>#NAME?</v>
      </c>
      <c r="R225" s="12" t="e">
        <f aca="false">rinstan_segui_dos_ejes_optimo($C$4, $D$202, C225-11.5,$D$203,0.2)</f>
        <v>#NAME?</v>
      </c>
      <c r="S225" s="1" t="e">
        <f aca="false">rinstan_segui_dos_ejes_concentracion($C$4, $D$202, C225-11.5,$D$203, 0.2,$J$12)</f>
        <v>#NAME?</v>
      </c>
    </row>
    <row r="226" customFormat="false" ht="12.75" hidden="false" customHeight="false" outlineLevel="0" collapsed="false">
      <c r="C226" s="16" t="n">
        <v>21</v>
      </c>
      <c r="D226" s="12" t="n">
        <v>22</v>
      </c>
      <c r="E226" s="89" t="n">
        <f aca="false">globalinstantanea($D$202, C226-12+0.5, $C$4, $D$203)*esdedia($D$202, C226-12+0.5,$C$4)</f>
        <v>0</v>
      </c>
      <c r="F226" s="90" t="e">
        <f aca="false">IF((P226*$C$11+Q226*$F$11+R226*$H$11+S226*$J$11)&lt;$G$5/$G$4*1000,(P226*$C$11+Q226*$F$11+R226*$H$11+S226*$J$11),$G$5/$G$4*1000)</f>
        <v>#NAME?</v>
      </c>
      <c r="G226" s="89"/>
      <c r="H226" s="12"/>
      <c r="I226" s="12"/>
      <c r="J226" s="89" t="n">
        <f aca="false">($J$202+$N$202)/2+0.5*($J$202-$N$202)*COS(2*3.141592*(C226+0.5-14)/24)</f>
        <v>16.805157684475</v>
      </c>
      <c r="K226" s="12"/>
      <c r="L226" s="12"/>
      <c r="M226" s="89" t="e">
        <f aca="false">J226+($F$8-20)*F226/800</f>
        <v>#NAME?</v>
      </c>
      <c r="N226" s="91" t="e">
        <f aca="false">(1-$F$7*(M226-25)-$K$24/100)*F226*$K$26*$K$27*$K$28*$K$29*$K$30</f>
        <v>#NAME?</v>
      </c>
      <c r="P226" s="89" t="e">
        <f aca="false">instantaneainclinada($D$202, C226-12+0.5,$C$4,$D$203,0.2,$J$201,$C$12)</f>
        <v>#NAME?</v>
      </c>
      <c r="Q226" s="12" t="e">
        <f aca="false">rinstan_segui_un_eje_azimutal($C$4, $D$202,C226-11.5,$F$12,$F$13,$F$14,$D$203, 0.2,$F$15)</f>
        <v>#NAME?</v>
      </c>
      <c r="R226" s="12" t="e">
        <f aca="false">rinstan_segui_dos_ejes_optimo($C$4, $D$202, C226-11.5,$D$203,0.2)</f>
        <v>#NAME?</v>
      </c>
      <c r="S226" s="1" t="e">
        <f aca="false">rinstan_segui_dos_ejes_concentracion($C$4, $D$202, C226-11.5,$D$203, 0.2,$J$12)</f>
        <v>#NAME?</v>
      </c>
    </row>
    <row r="227" customFormat="false" ht="12.75" hidden="false" customHeight="false" outlineLevel="0" collapsed="false">
      <c r="C227" s="16" t="n">
        <v>22</v>
      </c>
      <c r="D227" s="12" t="n">
        <v>23</v>
      </c>
      <c r="E227" s="89" t="n">
        <f aca="false">globalinstantanea($D$202, C227-12+0.5, $C$4, $D$203)*esdedia($D$202, C227-12+0.5,$C$4)</f>
        <v>0</v>
      </c>
      <c r="F227" s="90" t="e">
        <f aca="false">IF((P227*$C$11+Q227*$F$11+R227*$H$11+S227*$J$11)&lt;$G$5/$G$4*1000,(P227*$C$11+Q227*$F$11+R227*$H$11+S227*$J$11),$G$5/$G$4*1000)</f>
        <v>#NAME?</v>
      </c>
      <c r="G227" s="89"/>
      <c r="H227" s="12"/>
      <c r="I227" s="12"/>
      <c r="J227" s="89" t="n">
        <f aca="false">($J$202+$N$202)/2+0.5*($J$202-$N$202)*COS(2*3.141592*(C227+0.5-14)/24)</f>
        <v>15.3017389395737</v>
      </c>
      <c r="K227" s="12"/>
      <c r="L227" s="12"/>
      <c r="M227" s="89" t="e">
        <f aca="false">J227+($F$8-20)*F227/800</f>
        <v>#NAME?</v>
      </c>
      <c r="N227" s="91" t="e">
        <f aca="false">(1-$F$7*(M227-25)-$K$24/100)*F227*$K$26*$K$27*$K$28*$K$29*$K$30</f>
        <v>#NAME?</v>
      </c>
      <c r="P227" s="89" t="e">
        <f aca="false">instantaneainclinada($D$202, C227-12+0.5,$C$4,$D$203,0.2,$J$201,$C$12)</f>
        <v>#NAME?</v>
      </c>
      <c r="Q227" s="12" t="e">
        <f aca="false">rinstan_segui_un_eje_azimutal($C$4, $D$202,C227-11.5,$F$12,$F$13,$F$14,$D$203, 0.2,$F$15)</f>
        <v>#NAME?</v>
      </c>
      <c r="R227" s="12" t="e">
        <f aca="false">rinstan_segui_dos_ejes_optimo($C$4, $D$202, C227-11.5,$D$203,0.2)</f>
        <v>#NAME?</v>
      </c>
      <c r="S227" s="1" t="e">
        <f aca="false">rinstan_segui_dos_ejes_concentracion($C$4, $D$202, C227-11.5,$D$203, 0.2,$J$12)</f>
        <v>#NAME?</v>
      </c>
    </row>
    <row r="228" customFormat="false" ht="12.75" hidden="false" customHeight="false" outlineLevel="0" collapsed="false">
      <c r="C228" s="16"/>
      <c r="D228" s="12"/>
      <c r="E228" s="12"/>
      <c r="F228" s="12"/>
      <c r="G228" s="12"/>
      <c r="H228" s="12"/>
      <c r="I228" s="12"/>
      <c r="J228" s="12"/>
      <c r="K228" s="12"/>
      <c r="L228" s="12"/>
      <c r="M228" s="12"/>
      <c r="N228" s="15"/>
    </row>
    <row r="229" customFormat="false" ht="12.75" hidden="false" customHeight="false" outlineLevel="0" collapsed="false">
      <c r="C229" s="16"/>
      <c r="D229" s="12"/>
      <c r="E229" s="12"/>
      <c r="F229" s="12"/>
      <c r="G229" s="12"/>
      <c r="H229" s="12"/>
      <c r="I229" s="12"/>
      <c r="J229" s="12" t="s">
        <v>94</v>
      </c>
      <c r="K229" s="12"/>
      <c r="L229" s="12"/>
      <c r="M229" s="89" t="n">
        <f aca="false">SUM(N205:N227)/SUM(F205:F227)</f>
        <v>0.737293939846467</v>
      </c>
      <c r="N229" s="15"/>
    </row>
    <row r="230" customFormat="false" ht="13.5" hidden="false" customHeight="false" outlineLevel="0" collapsed="false">
      <c r="C230" s="33"/>
      <c r="D230" s="34"/>
      <c r="E230" s="34"/>
      <c r="F230" s="34"/>
      <c r="G230" s="34"/>
      <c r="H230" s="34"/>
      <c r="I230" s="34"/>
      <c r="J230" s="34"/>
      <c r="K230" s="34"/>
      <c r="L230" s="34"/>
      <c r="M230" s="34"/>
      <c r="N230" s="37"/>
    </row>
    <row r="231" customFormat="false" ht="12.75" hidden="false" customHeight="false" outlineLevel="0" collapsed="false">
      <c r="F231" s="12"/>
    </row>
    <row r="232" customFormat="false" ht="12.75" hidden="false" customHeight="false" outlineLevel="0" collapsed="false">
      <c r="F232" s="12"/>
    </row>
    <row r="233" customFormat="false" ht="12.75" hidden="false" customHeight="false" outlineLevel="0" collapsed="false">
      <c r="F233" s="12"/>
    </row>
    <row r="234" customFormat="false" ht="13.5" hidden="false" customHeight="false" outlineLevel="0" collapsed="false">
      <c r="F234" s="12"/>
    </row>
    <row r="235" customFormat="false" ht="15.75" hidden="false" customHeight="false" outlineLevel="0" collapsed="false">
      <c r="C235" s="80"/>
      <c r="D235" s="81"/>
      <c r="E235" s="82" t="s">
        <v>100</v>
      </c>
      <c r="F235" s="81"/>
      <c r="G235" s="81"/>
      <c r="H235" s="81"/>
      <c r="I235" s="81"/>
      <c r="J235" s="81"/>
      <c r="K235" s="81"/>
      <c r="L235" s="81"/>
      <c r="M235" s="81"/>
      <c r="N235" s="83"/>
    </row>
    <row r="236" customFormat="false" ht="12.75" hidden="false" customHeight="false" outlineLevel="0" collapsed="false">
      <c r="C236" s="84" t="s">
        <v>80</v>
      </c>
      <c r="D236" s="6" t="n">
        <v>6</v>
      </c>
      <c r="E236" s="6"/>
      <c r="F236" s="85" t="s">
        <v>81</v>
      </c>
      <c r="G236" s="6"/>
      <c r="H236" s="6"/>
      <c r="I236" s="6"/>
      <c r="J236" s="6" t="n">
        <f aca="false">F39</f>
        <v>0</v>
      </c>
      <c r="K236" s="6"/>
      <c r="L236" s="6"/>
      <c r="M236" s="6"/>
      <c r="N236" s="9"/>
    </row>
    <row r="237" customFormat="false" ht="12.75" hidden="false" customHeight="false" outlineLevel="0" collapsed="false">
      <c r="C237" s="86" t="s">
        <v>82</v>
      </c>
      <c r="D237" s="12" t="n">
        <f aca="false">diajuliano(15,D236,99)</f>
        <v>166</v>
      </c>
      <c r="E237" s="12"/>
      <c r="F237" s="87" t="s">
        <v>83</v>
      </c>
      <c r="G237" s="12"/>
      <c r="H237" s="12"/>
      <c r="I237" s="12"/>
      <c r="J237" s="12" t="n">
        <f aca="false">valorclimatico("TMAX",$C$4,$C$5,D236)</f>
        <v>32</v>
      </c>
      <c r="K237" s="12"/>
      <c r="L237" s="12"/>
      <c r="M237" s="87" t="s">
        <v>84</v>
      </c>
      <c r="N237" s="88" t="n">
        <f aca="false">valorclimatico("TMIN",$C$4,$C$5,D236)</f>
        <v>16.7</v>
      </c>
    </row>
    <row r="238" customFormat="false" ht="12.75" hidden="false" customHeight="false" outlineLevel="0" collapsed="false">
      <c r="C238" s="86" t="s">
        <v>85</v>
      </c>
      <c r="D238" s="12" t="n">
        <f aca="false">valorclimatico("RAD",$C$4,$C$5,D236)</f>
        <v>24263000</v>
      </c>
      <c r="E238" s="12"/>
      <c r="F238" s="87"/>
      <c r="G238" s="12"/>
      <c r="H238" s="12"/>
      <c r="I238" s="12"/>
      <c r="J238" s="12"/>
      <c r="K238" s="12"/>
      <c r="L238" s="12"/>
      <c r="M238" s="12"/>
      <c r="N238" s="88"/>
    </row>
    <row r="239" customFormat="false" ht="12.75" hidden="false" customHeight="false" outlineLevel="0" collapsed="false">
      <c r="C239" s="86" t="s">
        <v>86</v>
      </c>
      <c r="D239" s="87" t="s">
        <v>87</v>
      </c>
      <c r="E239" s="87" t="s">
        <v>88</v>
      </c>
      <c r="F239" s="87" t="s">
        <v>96</v>
      </c>
      <c r="G239" s="87"/>
      <c r="H239" s="12"/>
      <c r="I239" s="12"/>
      <c r="J239" s="87" t="s">
        <v>90</v>
      </c>
      <c r="K239" s="12"/>
      <c r="L239" s="12"/>
      <c r="M239" s="12" t="s">
        <v>91</v>
      </c>
      <c r="N239" s="88" t="s">
        <v>92</v>
      </c>
    </row>
    <row r="240" customFormat="false" ht="12.75" hidden="false" customHeight="false" outlineLevel="0" collapsed="false">
      <c r="C240" s="16" t="n">
        <v>0</v>
      </c>
      <c r="D240" s="12" t="n">
        <v>1</v>
      </c>
      <c r="E240" s="89" t="n">
        <f aca="false">globalinstantanea($D$237, C240-12+0.5, $C$4, $D$238)*esdedia($D$237, C240-12+0.5,$C$4)</f>
        <v>0</v>
      </c>
      <c r="F240" s="90" t="n">
        <f aca="false">IF((P240*$C$11+Q240*$F$11+R240*$H$11+S240*$J$11)&lt;$G$5/$G$4*1000,(P240*$C$11+Q240*$F$11+R240*$H$11+S240*$J$11),$G$5/$G$4*1000)</f>
        <v>0</v>
      </c>
      <c r="G240" s="89"/>
      <c r="H240" s="12"/>
      <c r="I240" s="12"/>
      <c r="J240" s="89" t="n">
        <f aca="false">($J$237+$N$237)/2+0.5*($J$237-$N$237)*COS(2*3.141592*(C240+0.5-14)/24)</f>
        <v>17.2823194237127</v>
      </c>
      <c r="K240" s="12"/>
      <c r="L240" s="12"/>
      <c r="M240" s="89" t="n">
        <f aca="false">J240+($F$8-20)*F240/800</f>
        <v>17.2823194237127</v>
      </c>
      <c r="N240" s="91" t="n">
        <f aca="false">(1-$F$7*(M240-25)-$K$24/100)*F240*$K$26*$K$27*$K$28*$K$29*$K$30</f>
        <v>0</v>
      </c>
      <c r="P240" s="89" t="n">
        <f aca="false">instantaneainclinada($D$237, C240-12+0.5,$C$4,$D$238,0.2,$J$236,$C$12)</f>
        <v>0</v>
      </c>
      <c r="Q240" s="12" t="n">
        <f aca="false">rinstan_segui_un_eje_azimutal($C$4, $D$237,C240-11.5,$F$12,$F$13,$F$14,$D$238, 0.2,$F$15)</f>
        <v>0</v>
      </c>
      <c r="R240" s="12" t="n">
        <f aca="false">rinstan_segui_dos_ejes_optimo($C$4, $D$237, C240-11.5,$D$238,0.2)</f>
        <v>0</v>
      </c>
      <c r="S240" s="1" t="n">
        <f aca="false">rinstan_segui_dos_ejes_concentracion($C$4, $D$237, C240-11.5,$D$238, 0.2,$J$12)</f>
        <v>0</v>
      </c>
    </row>
    <row r="241" customFormat="false" ht="12.75" hidden="false" customHeight="false" outlineLevel="0" collapsed="false">
      <c r="C241" s="16" t="n">
        <v>1</v>
      </c>
      <c r="D241" s="12" t="n">
        <v>2</v>
      </c>
      <c r="E241" s="89" t="n">
        <f aca="false">globalinstantanea($D$237, C241-12+0.5, $C$4, $D$238)*esdedia($D$237, C241-12+0.5,$C$4)</f>
        <v>0</v>
      </c>
      <c r="F241" s="90" t="e">
        <f aca="false">IF((P241*$C$11+Q241*$F$11+R241*$H$11+S241*$J$11)&lt;$G$5/$G$4*1000,(P241*$C$11+Q241*$F$11+R241*$H$11+S241*$J$11),$G$5/$G$4*1000)</f>
        <v>#NAME?</v>
      </c>
      <c r="G241" s="89"/>
      <c r="H241" s="12"/>
      <c r="I241" s="12"/>
      <c r="J241" s="89" t="n">
        <f aca="false">($J$237+$N$237)/2+0.5*($J$237-$N$237)*COS(2*3.141592*(C241+0.5-14)/24)</f>
        <v>16.7654461306734</v>
      </c>
      <c r="K241" s="12"/>
      <c r="L241" s="12"/>
      <c r="M241" s="89" t="e">
        <f aca="false">J241+($F$8-20)*F241/800</f>
        <v>#NAME?</v>
      </c>
      <c r="N241" s="91" t="e">
        <f aca="false">(1-$F$7*(M241-25)-$K$24/100)*F241*$K$26*$K$27*$K$28*$K$29*$K$30</f>
        <v>#NAME?</v>
      </c>
      <c r="P241" s="89" t="e">
        <f aca="false">instantaneainclinada($D$237, C241-12+0.5,$C$4,$D$238,0.2,$J$236,$C$12)</f>
        <v>#NAME?</v>
      </c>
      <c r="Q241" s="12" t="e">
        <f aca="false">rinstan_segui_un_eje_azimutal($C$4, $D$237,C241-11.5,$F$12,$F$13,$F$14,$D$238, 0.2,$F$15)</f>
        <v>#NAME?</v>
      </c>
      <c r="R241" s="12" t="e">
        <f aca="false">rinstan_segui_dos_ejes_optimo($C$4, $D$237, C241-11.5,$D$238,0.2)</f>
        <v>#NAME?</v>
      </c>
      <c r="S241" s="1" t="e">
        <f aca="false">rinstan_segui_dos_ejes_concentracion($C$4, $D$237, C241-11.5,$D$238, 0.2,$J$12)</f>
        <v>#NAME?</v>
      </c>
    </row>
    <row r="242" customFormat="false" ht="12.75" hidden="false" customHeight="false" outlineLevel="0" collapsed="false">
      <c r="C242" s="16" t="n">
        <v>2</v>
      </c>
      <c r="D242" s="12" t="n">
        <v>3</v>
      </c>
      <c r="E242" s="89" t="n">
        <f aca="false">globalinstantanea($D$237, C242-12+0.5, $C$4, $D$238)*esdedia($D$237, C242-12+0.5,$C$4)</f>
        <v>0</v>
      </c>
      <c r="F242" s="90" t="e">
        <f aca="false">IF((P242*$C$11+Q242*$F$11+R242*$H$11+S242*$J$11)&lt;$G$5/$G$4*1000,(P242*$C$11+Q242*$F$11+R242*$H$11+S242*$J$11),$G$5/$G$4*1000)</f>
        <v>#NAME?</v>
      </c>
      <c r="G242" s="89"/>
      <c r="H242" s="12"/>
      <c r="I242" s="12"/>
      <c r="J242" s="89" t="n">
        <f aca="false">($J$237+$N$237)/2+0.5*($J$237-$N$237)*COS(2*3.141592*(C242+0.5-14)/24)</f>
        <v>16.7654474359251</v>
      </c>
      <c r="K242" s="12"/>
      <c r="L242" s="12"/>
      <c r="M242" s="89" t="e">
        <f aca="false">J242+($F$8-20)*F242/800</f>
        <v>#NAME?</v>
      </c>
      <c r="N242" s="91" t="e">
        <f aca="false">(1-$F$7*(M242-25)-$K$24/100)*F242*$K$26*$K$27*$K$28*$K$29*$K$30</f>
        <v>#NAME?</v>
      </c>
      <c r="P242" s="89" t="e">
        <f aca="false">instantaneainclinada($D$237, C242-12+0.5,$C$4,$D$238,0.2,$J$236,$C$12)</f>
        <v>#NAME?</v>
      </c>
      <c r="Q242" s="12" t="e">
        <f aca="false">rinstan_segui_un_eje_azimutal($C$4, $D$237,C242-11.5,$F$12,$F$13,$F$14,$D$238, 0.2,$F$15)</f>
        <v>#NAME?</v>
      </c>
      <c r="R242" s="12" t="e">
        <f aca="false">rinstan_segui_dos_ejes_optimo($C$4, $D$237, C242-11.5,$D$238,0.2)</f>
        <v>#NAME?</v>
      </c>
      <c r="S242" s="1" t="e">
        <f aca="false">rinstan_segui_dos_ejes_concentracion($C$4, $D$237, C242-11.5,$D$238, 0.2,$J$12)</f>
        <v>#NAME?</v>
      </c>
    </row>
    <row r="243" customFormat="false" ht="12.75" hidden="false" customHeight="false" outlineLevel="0" collapsed="false">
      <c r="C243" s="16" t="n">
        <v>3</v>
      </c>
      <c r="D243" s="12" t="n">
        <v>4</v>
      </c>
      <c r="E243" s="89" t="n">
        <f aca="false">globalinstantanea($D$237, C243-12+0.5, $C$4, $D$238)*esdedia($D$237, C243-12+0.5,$C$4)</f>
        <v>0</v>
      </c>
      <c r="F243" s="90" t="e">
        <f aca="false">IF((P243*$C$11+Q243*$F$11+R243*$H$11+S243*$J$11)&lt;$G$5/$G$4*1000,(P243*$C$11+Q243*$F$11+R243*$H$11+S243*$J$11),$G$5/$G$4*1000)</f>
        <v>#NAME?</v>
      </c>
      <c r="G243" s="89"/>
      <c r="H243" s="12"/>
      <c r="I243" s="12"/>
      <c r="J243" s="89" t="n">
        <f aca="false">($J$237+$N$237)/2+0.5*($J$237-$N$237)*COS(2*3.141592*(C243+0.5-14)/24)</f>
        <v>17.2823232505171</v>
      </c>
      <c r="K243" s="12"/>
      <c r="L243" s="12"/>
      <c r="M243" s="89" t="e">
        <f aca="false">J243+($F$8-20)*F243/800</f>
        <v>#NAME?</v>
      </c>
      <c r="N243" s="91" t="e">
        <f aca="false">(1-$F$7*(M243-25)-$K$24/100)*F243*$K$26*$K$27*$K$28*$K$29*$K$30</f>
        <v>#NAME?</v>
      </c>
      <c r="P243" s="89" t="e">
        <f aca="false">instantaneainclinada($D$237, C243-12+0.5,$C$4,$D$238,0.2,$J$236,$C$12)</f>
        <v>#NAME?</v>
      </c>
      <c r="Q243" s="12" t="e">
        <f aca="false">rinstan_segui_un_eje_azimutal($C$4, $D$237,C243-11.5,$F$12,$F$13,$F$14,$D$238, 0.2,$F$15)</f>
        <v>#NAME?</v>
      </c>
      <c r="R243" s="12" t="e">
        <f aca="false">rinstan_segui_dos_ejes_optimo($C$4, $D$237, C243-11.5,$D$238,0.2)</f>
        <v>#NAME?</v>
      </c>
      <c r="S243" s="1" t="e">
        <f aca="false">rinstan_segui_dos_ejes_concentracion($C$4, $D$237, C243-11.5,$D$238, 0.2,$J$12)</f>
        <v>#NAME?</v>
      </c>
    </row>
    <row r="244" customFormat="false" ht="12.75" hidden="false" customHeight="false" outlineLevel="0" collapsed="false">
      <c r="C244" s="16" t="n">
        <v>4</v>
      </c>
      <c r="D244" s="12" t="n">
        <v>5</v>
      </c>
      <c r="E244" s="89" t="n">
        <f aca="false">globalinstantanea($D$237, C244-12+0.5, $C$4, $D$238)*esdedia($D$237, C244-12+0.5,$C$4)</f>
        <v>0</v>
      </c>
      <c r="F244" s="90" t="e">
        <f aca="false">IF((P244*$C$11+Q244*$F$11+R244*$H$11+S244*$J$11)&lt;$G$5/$G$4*1000,(P244*$C$11+Q244*$F$11+R244*$H$11+S244*$J$11),$G$5/$G$4*1000)</f>
        <v>#NAME?</v>
      </c>
      <c r="G244" s="89"/>
      <c r="H244" s="12"/>
      <c r="I244" s="12"/>
      <c r="J244" s="89" t="n">
        <f aca="false">($J$237+$N$237)/2+0.5*($J$237-$N$237)*COS(2*3.141592*(C244+0.5-14)/24)</f>
        <v>18.2808493564352</v>
      </c>
      <c r="K244" s="12"/>
      <c r="L244" s="12"/>
      <c r="M244" s="89" t="e">
        <f aca="false">J244+($F$8-20)*F244/800</f>
        <v>#NAME?</v>
      </c>
      <c r="N244" s="91" t="e">
        <f aca="false">(1-$F$7*(M244-25)-$K$24/100)*F244*$K$26*$K$27*$K$28*$K$29*$K$30</f>
        <v>#NAME?</v>
      </c>
      <c r="P244" s="89" t="e">
        <f aca="false">instantaneainclinada($D$237, C244-12+0.5,$C$4,$D$238,0.2,$J$236,$C$12)</f>
        <v>#NAME?</v>
      </c>
      <c r="Q244" s="12" t="e">
        <f aca="false">rinstan_segui_un_eje_azimutal($C$4, $D$237,C244-11.5,$F$12,$F$13,$F$14,$D$238, 0.2,$F$15)</f>
        <v>#NAME?</v>
      </c>
      <c r="R244" s="12" t="e">
        <f aca="false">rinstan_segui_dos_ejes_optimo($C$4, $D$237, C244-11.5,$D$238,0.2)</f>
        <v>#NAME?</v>
      </c>
      <c r="S244" s="1" t="e">
        <f aca="false">rinstan_segui_dos_ejes_concentracion($C$4, $D$237, C244-11.5,$D$238, 0.2,$J$12)</f>
        <v>#NAME?</v>
      </c>
    </row>
    <row r="245" customFormat="false" ht="12.75" hidden="false" customHeight="false" outlineLevel="0" collapsed="false">
      <c r="C245" s="16" t="n">
        <v>5</v>
      </c>
      <c r="D245" s="12" t="n">
        <v>6</v>
      </c>
      <c r="E245" s="89" t="n">
        <f aca="false">globalinstantanea($D$237, C245-12+0.5, $C$4, $D$238)*esdedia($D$237, C245-12+0.5,$C$4)</f>
        <v>85.6825549627825</v>
      </c>
      <c r="F245" s="90" t="e">
        <f aca="false">IF((P245*$C$11+Q245*$F$11+R245*$H$11+S245*$J$11)&lt;$G$5/$G$4*1000,(P245*$C$11+Q245*$F$11+R245*$H$11+S245*$J$11),$G$5/$G$4*1000)</f>
        <v>#NAME?</v>
      </c>
      <c r="G245" s="89"/>
      <c r="H245" s="12"/>
      <c r="I245" s="12"/>
      <c r="J245" s="89" t="n">
        <f aca="false">($J$237+$N$237)/2+0.5*($J$237-$N$237)*COS(2*3.141592*(C245+0.5-14)/24)</f>
        <v>19.6929778778555</v>
      </c>
      <c r="K245" s="12"/>
      <c r="L245" s="12"/>
      <c r="M245" s="89" t="e">
        <f aca="false">J245+($F$8-20)*F245/800</f>
        <v>#NAME?</v>
      </c>
      <c r="N245" s="91" t="e">
        <f aca="false">(1-$F$7*(M245-25)-$K$24/100)*F245*$K$26*$K$27*$K$28*$K$29*$K$30</f>
        <v>#NAME?</v>
      </c>
      <c r="P245" s="89" t="e">
        <f aca="false">instantaneainclinada($D$237, C245-12+0.5,$C$4,$D$238,0.2,$J$236,$C$12)</f>
        <v>#NAME?</v>
      </c>
      <c r="Q245" s="12" t="n">
        <f aca="false">rinstan_segui_un_eje_azimutal($C$4, $D$237,C245-11.5,$F$12,$F$13,$F$14,$D$238, 0.2,$F$15)</f>
        <v>272.579753526113</v>
      </c>
      <c r="R245" s="12" t="e">
        <f aca="false">rinstan_segui_dos_ejes_optimo($C$4, $D$237, C245-11.5,$D$238,0.2)</f>
        <v>#NAME?</v>
      </c>
      <c r="S245" s="1" t="e">
        <f aca="false">rinstan_segui_dos_ejes_concentracion($C$4, $D$237, C245-11.5,$D$238, 0.2,$J$12)</f>
        <v>#NAME?</v>
      </c>
    </row>
    <row r="246" customFormat="false" ht="12.75" hidden="false" customHeight="false" outlineLevel="0" collapsed="false">
      <c r="C246" s="16" t="n">
        <v>6</v>
      </c>
      <c r="D246" s="12" t="n">
        <v>7</v>
      </c>
      <c r="E246" s="89" t="n">
        <f aca="false">globalinstantanea($D$237, C246-12+0.5, $C$4, $D$238)*esdedia($D$237, C246-12+0.5,$C$4)</f>
        <v>215.285467990365</v>
      </c>
      <c r="F246" s="90" t="e">
        <f aca="false">IF((P246*$C$11+Q246*$F$11+R246*$H$11+S246*$J$11)&lt;$G$5/$G$4*1000,(P246*$C$11+Q246*$F$11+R246*$H$11+S246*$J$11),$G$5/$G$4*1000)</f>
        <v>#NAME?</v>
      </c>
      <c r="G246" s="89"/>
      <c r="H246" s="12"/>
      <c r="I246" s="12"/>
      <c r="J246" s="89" t="n">
        <f aca="false">($J$237+$N$237)/2+0.5*($J$237-$N$237)*COS(2*3.141592*(C246+0.5-14)/24)</f>
        <v>21.4224746295089</v>
      </c>
      <c r="K246" s="12"/>
      <c r="L246" s="12"/>
      <c r="M246" s="89" t="e">
        <f aca="false">J246+($F$8-20)*F246/800</f>
        <v>#NAME?</v>
      </c>
      <c r="N246" s="91" t="e">
        <f aca="false">(1-$F$7*(M246-25)-$K$24/100)*F246*$K$26*$K$27*$K$28*$K$29*$K$30</f>
        <v>#NAME?</v>
      </c>
      <c r="P246" s="89" t="e">
        <f aca="false">instantaneainclinada($D$237, C246-12+0.5,$C$4,$D$238,0.2,$J$236,$C$12)</f>
        <v>#NAME?</v>
      </c>
      <c r="Q246" s="12" t="e">
        <f aca="false">rinstan_segui_un_eje_azimutal($C$4, $D$237,C246-11.5,$F$12,$F$13,$F$14,$D$238, 0.2,$F$15)</f>
        <v>#NAME?</v>
      </c>
      <c r="R246" s="12" t="e">
        <f aca="false">rinstan_segui_dos_ejes_optimo($C$4, $D$237, C246-11.5,$D$238,0.2)</f>
        <v>#NAME?</v>
      </c>
      <c r="S246" s="1" t="e">
        <f aca="false">rinstan_segui_dos_ejes_concentracion($C$4, $D$237, C246-11.5,$D$238, 0.2,$J$12)</f>
        <v>#NAME?</v>
      </c>
    </row>
    <row r="247" customFormat="false" ht="12.75" hidden="false" customHeight="false" outlineLevel="0" collapsed="false">
      <c r="C247" s="16" t="n">
        <v>7</v>
      </c>
      <c r="D247" s="12" t="n">
        <v>8</v>
      </c>
      <c r="E247" s="89" t="n">
        <f aca="false">globalinstantanea($D$237, C247-12+0.5, $C$4, $D$238)*esdedia($D$237, C247-12+0.5,$C$4)</f>
        <v>361.966226875761</v>
      </c>
      <c r="F247" s="90" t="e">
        <f aca="false">IF((P247*$C$11+Q247*$F$11+R247*$H$11+S247*$J$11)&lt;$G$5/$G$4*1000,(P247*$C$11+Q247*$F$11+R247*$H$11+S247*$J$11),$G$5/$G$4*1000)</f>
        <v>#NAME?</v>
      </c>
      <c r="G247" s="89"/>
      <c r="H247" s="12"/>
      <c r="I247" s="12"/>
      <c r="J247" s="89" t="n">
        <f aca="false">($J$237+$N$237)/2+0.5*($J$237-$N$237)*COS(2*3.141592*(C247+0.5-14)/24)</f>
        <v>23.3514773146594</v>
      </c>
      <c r="K247" s="12"/>
      <c r="L247" s="12"/>
      <c r="M247" s="89" t="e">
        <f aca="false">J247+($F$8-20)*F247/800</f>
        <v>#NAME?</v>
      </c>
      <c r="N247" s="91" t="e">
        <f aca="false">(1-$F$7*(M247-25)-$K$24/100)*F247*$K$26*$K$27*$K$28*$K$29*$K$30</f>
        <v>#NAME?</v>
      </c>
      <c r="P247" s="89" t="e">
        <f aca="false">instantaneainclinada($D$237, C247-12+0.5,$C$4,$D$238,0.2,$J$236,$C$12)</f>
        <v>#NAME?</v>
      </c>
      <c r="Q247" s="12" t="e">
        <f aca="false">rinstan_segui_un_eje_azimutal($C$4, $D$237,C247-11.5,$F$12,$F$13,$F$14,$D$238, 0.2,$F$15)</f>
        <v>#NAME?</v>
      </c>
      <c r="R247" s="12" t="e">
        <f aca="false">rinstan_segui_dos_ejes_optimo($C$4, $D$237, C247-11.5,$D$238,0.2)</f>
        <v>#NAME?</v>
      </c>
      <c r="S247" s="1" t="e">
        <f aca="false">rinstan_segui_dos_ejes_concentracion($C$4, $D$237, C247-11.5,$D$238, 0.2,$J$12)</f>
        <v>#NAME?</v>
      </c>
    </row>
    <row r="248" customFormat="false" ht="12.75" hidden="false" customHeight="false" outlineLevel="0" collapsed="false">
      <c r="C248" s="16" t="n">
        <v>8</v>
      </c>
      <c r="D248" s="12" t="n">
        <v>9</v>
      </c>
      <c r="E248" s="89" t="n">
        <f aca="false">globalinstantanea($D$237, C248-12+0.5, $C$4, $D$238)*esdedia($D$237, C248-12+0.5,$C$4)</f>
        <v>511.434267948663</v>
      </c>
      <c r="F248" s="90" t="e">
        <f aca="false">IF((P248*$C$11+Q248*$F$11+R248*$H$11+S248*$J$11)&lt;$G$5/$G$4*1000,(P248*$C$11+Q248*$F$11+R248*$H$11+S248*$J$11),$G$5/$G$4*1000)</f>
        <v>#NAME?</v>
      </c>
      <c r="G248" s="89"/>
      <c r="H248" s="12"/>
      <c r="I248" s="12"/>
      <c r="J248" s="89" t="n">
        <f aca="false">($J$237+$N$237)/2+0.5*($J$237-$N$237)*COS(2*3.141592*(C248+0.5-14)/24)</f>
        <v>25.3485276425272</v>
      </c>
      <c r="K248" s="12"/>
      <c r="L248" s="12"/>
      <c r="M248" s="89" t="e">
        <f aca="false">J248+($F$8-20)*F248/800</f>
        <v>#NAME?</v>
      </c>
      <c r="N248" s="91" t="e">
        <f aca="false">(1-$F$7*(M248-25)-$K$24/100)*F248*$K$26*$K$27*$K$28*$K$29*$K$30</f>
        <v>#NAME?</v>
      </c>
      <c r="P248" s="89" t="e">
        <f aca="false">instantaneainclinada($D$237, C248-12+0.5,$C$4,$D$238,0.2,$J$236,$C$12)</f>
        <v>#NAME?</v>
      </c>
      <c r="Q248" s="12" t="e">
        <f aca="false">rinstan_segui_un_eje_azimutal($C$4, $D$237,C248-11.5,$F$12,$F$13,$F$14,$D$238, 0.2,$F$15)</f>
        <v>#NAME?</v>
      </c>
      <c r="R248" s="12" t="e">
        <f aca="false">rinstan_segui_dos_ejes_optimo($C$4, $D$237, C248-11.5,$D$238,0.2)</f>
        <v>#NAME?</v>
      </c>
      <c r="S248" s="1" t="e">
        <f aca="false">rinstan_segui_dos_ejes_concentracion($C$4, $D$237, C248-11.5,$D$238, 0.2,$J$12)</f>
        <v>#NAME?</v>
      </c>
    </row>
    <row r="249" customFormat="false" ht="12.75" hidden="false" customHeight="false" outlineLevel="0" collapsed="false">
      <c r="C249" s="16" t="n">
        <v>9</v>
      </c>
      <c r="D249" s="12" t="n">
        <v>10</v>
      </c>
      <c r="E249" s="89" t="n">
        <f aca="false">globalinstantanea($D$237, C249-12+0.5, $C$4, $D$238)*esdedia($D$237, C249-12+0.5,$C$4)</f>
        <v>646.065279824364</v>
      </c>
      <c r="F249" s="90" t="e">
        <f aca="false">IF((P249*$C$11+Q249*$F$11+R249*$H$11+S249*$J$11)&lt;$G$5/$G$4*1000,(P249*$C$11+Q249*$F$11+R249*$H$11+S249*$J$11),$G$5/$G$4*1000)</f>
        <v>#NAME?</v>
      </c>
      <c r="G249" s="89"/>
      <c r="H249" s="12"/>
      <c r="I249" s="12"/>
      <c r="J249" s="89" t="n">
        <f aca="false">($J$237+$N$237)/2+0.5*($J$237-$N$237)*COS(2*3.141592*(C249+0.5-14)/24)</f>
        <v>27.2775299898538</v>
      </c>
      <c r="K249" s="12"/>
      <c r="L249" s="12"/>
      <c r="M249" s="89" t="e">
        <f aca="false">J249+($F$8-20)*F249/800</f>
        <v>#NAME?</v>
      </c>
      <c r="N249" s="91" t="e">
        <f aca="false">(1-$F$7*(M249-25)-$K$24/100)*F249*$K$26*$K$27*$K$28*$K$29*$K$30</f>
        <v>#NAME?</v>
      </c>
      <c r="P249" s="89" t="e">
        <f aca="false">instantaneainclinada($D$237, C249-12+0.5,$C$4,$D$238,0.2,$J$236,$C$12)</f>
        <v>#NAME?</v>
      </c>
      <c r="Q249" s="12" t="e">
        <f aca="false">rinstan_segui_un_eje_azimutal($C$4, $D$237,C249-11.5,$F$12,$F$13,$F$14,$D$238, 0.2,$F$15)</f>
        <v>#NAME?</v>
      </c>
      <c r="R249" s="12" t="e">
        <f aca="false">rinstan_segui_dos_ejes_optimo($C$4, $D$237, C249-11.5,$D$238,0.2)</f>
        <v>#NAME?</v>
      </c>
      <c r="S249" s="1" t="e">
        <f aca="false">rinstan_segui_dos_ejes_concentracion($C$4, $D$237, C249-11.5,$D$238, 0.2,$J$12)</f>
        <v>#NAME?</v>
      </c>
    </row>
    <row r="250" customFormat="false" ht="12.75" hidden="false" customHeight="false" outlineLevel="0" collapsed="false">
      <c r="C250" s="16" t="n">
        <v>10</v>
      </c>
      <c r="D250" s="12" t="n">
        <v>11</v>
      </c>
      <c r="E250" s="89" t="n">
        <f aca="false">globalinstantanea($D$237, C250-12+0.5, $C$4, $D$238)*esdedia($D$237, C250-12+0.5,$C$4)</f>
        <v>748.095360451926</v>
      </c>
      <c r="F250" s="90" t="e">
        <f aca="false">IF((P250*$C$11+Q250*$F$11+R250*$H$11+S250*$J$11)&lt;$G$5/$G$4*1000,(P250*$C$11+Q250*$F$11+R250*$H$11+S250*$J$11),$G$5/$G$4*1000)</f>
        <v>#NAME?</v>
      </c>
      <c r="G250" s="89"/>
      <c r="H250" s="12"/>
      <c r="I250" s="12"/>
      <c r="J250" s="89" t="n">
        <f aca="false">($J$237+$N$237)/2+0.5*($J$237-$N$237)*COS(2*3.141592*(C250+0.5-14)/24)</f>
        <v>29.0070260888814</v>
      </c>
      <c r="K250" s="12"/>
      <c r="L250" s="12"/>
      <c r="M250" s="89" t="e">
        <f aca="false">J250+($F$8-20)*F250/800</f>
        <v>#NAME?</v>
      </c>
      <c r="N250" s="91" t="e">
        <f aca="false">(1-$F$7*(M250-25)-$K$24/100)*F250*$K$26*$K$27*$K$28*$K$29*$K$30</f>
        <v>#NAME?</v>
      </c>
      <c r="P250" s="89" t="e">
        <f aca="false">instantaneainclinada($D$237, C250-12+0.5,$C$4,$D$238,0.2,$J$236,$C$12)</f>
        <v>#NAME?</v>
      </c>
      <c r="Q250" s="12" t="e">
        <f aca="false">rinstan_segui_un_eje_azimutal($C$4, $D$237,C250-11.5,$F$12,$F$13,$F$14,$D$238, 0.2,$F$15)</f>
        <v>#NAME?</v>
      </c>
      <c r="R250" s="12" t="e">
        <f aca="false">rinstan_segui_dos_ejes_optimo($C$4, $D$237, C250-11.5,$D$238,0.2)</f>
        <v>#NAME?</v>
      </c>
      <c r="S250" s="1" t="e">
        <f aca="false">rinstan_segui_dos_ejes_concentracion($C$4, $D$237, C250-11.5,$D$238, 0.2,$J$12)</f>
        <v>#NAME?</v>
      </c>
    </row>
    <row r="251" customFormat="false" ht="12.75" hidden="false" customHeight="false" outlineLevel="0" collapsed="false">
      <c r="C251" s="16" t="n">
        <v>11</v>
      </c>
      <c r="D251" s="12" t="n">
        <v>12</v>
      </c>
      <c r="E251" s="89" t="n">
        <f aca="false">globalinstantanea($D$237, C251-12+0.5, $C$4, $D$238)*esdedia($D$237, C251-12+0.5,$C$4)</f>
        <v>803.133018525461</v>
      </c>
      <c r="F251" s="90" t="e">
        <f aca="false">IF((P251*$C$11+Q251*$F$11+R251*$H$11+S251*$J$11)&lt;$G$5/$G$4*1000,(P251*$C$11+Q251*$F$11+R251*$H$11+S251*$J$11),$G$5/$G$4*1000)</f>
        <v>#NAME?</v>
      </c>
      <c r="G251" s="89"/>
      <c r="H251" s="12"/>
      <c r="I251" s="12"/>
      <c r="J251" s="89" t="n">
        <f aca="false">($J$237+$N$237)/2+0.5*($J$237-$N$237)*COS(2*3.141592*(C251+0.5-14)/24)</f>
        <v>30.4191536873496</v>
      </c>
      <c r="K251" s="12"/>
      <c r="L251" s="12"/>
      <c r="M251" s="89" t="e">
        <f aca="false">J251+($F$8-20)*F251/800</f>
        <v>#NAME?</v>
      </c>
      <c r="N251" s="91" t="e">
        <f aca="false">(1-$F$7*(M251-25)-$K$24/100)*F251*$K$26*$K$27*$K$28*$K$29*$K$30</f>
        <v>#NAME?</v>
      </c>
      <c r="P251" s="89" t="e">
        <f aca="false">instantaneainclinada($D$237, C251-12+0.5,$C$4,$D$238,0.2,$J$236,$C$12)</f>
        <v>#NAME?</v>
      </c>
      <c r="Q251" s="12" t="e">
        <f aca="false">rinstan_segui_un_eje_azimutal($C$4, $D$237,C251-11.5,$F$12,$F$13,$F$14,$D$238, 0.2,$F$15)</f>
        <v>#NAME?</v>
      </c>
      <c r="R251" s="12" t="e">
        <f aca="false">rinstan_segui_dos_ejes_optimo($C$4, $D$237, C251-11.5,$D$238,0.2)</f>
        <v>#NAME?</v>
      </c>
      <c r="S251" s="1" t="e">
        <f aca="false">rinstan_segui_dos_ejes_concentracion($C$4, $D$237, C251-11.5,$D$238, 0.2,$J$12)</f>
        <v>#NAME?</v>
      </c>
    </row>
    <row r="252" customFormat="false" ht="12.75" hidden="false" customHeight="false" outlineLevel="0" collapsed="false">
      <c r="C252" s="16" t="n">
        <v>12</v>
      </c>
      <c r="D252" s="12" t="n">
        <v>13</v>
      </c>
      <c r="E252" s="89" t="n">
        <f aca="false">globalinstantanea($D$237, C252-12+0.5, $C$4, $D$238)*esdedia($D$237, C252-12+0.5,$C$4)</f>
        <v>803.133018525461</v>
      </c>
      <c r="F252" s="90" t="e">
        <f aca="false">IF((P252*$C$11+Q252*$F$11+R252*$H$11+S252*$J$11)&lt;$G$5/$G$4*1000,(P252*$C$11+Q252*$F$11+R252*$H$11+S252*$J$11),$G$5/$G$4*1000)</f>
        <v>#NAME?</v>
      </c>
      <c r="G252" s="89"/>
      <c r="H252" s="12"/>
      <c r="I252" s="12"/>
      <c r="J252" s="89" t="n">
        <f aca="false">($J$237+$N$237)/2+0.5*($J$237-$N$237)*COS(2*3.141592*(C252+0.5-14)/24)</f>
        <v>31.4176786628866</v>
      </c>
      <c r="K252" s="12"/>
      <c r="L252" s="12"/>
      <c r="M252" s="89" t="e">
        <f aca="false">J252+($F$8-20)*F252/800</f>
        <v>#NAME?</v>
      </c>
      <c r="N252" s="91" t="e">
        <f aca="false">(1-$F$7*(M252-25)-$K$24/100)*F252*$K$26*$K$27*$K$28*$K$29*$K$30</f>
        <v>#NAME?</v>
      </c>
      <c r="P252" s="89" t="e">
        <f aca="false">instantaneainclinada($D$237, C252-12+0.5,$C$4,$D$238,0.2,$J$236,$C$12)</f>
        <v>#NAME?</v>
      </c>
      <c r="Q252" s="12" t="e">
        <f aca="false">rinstan_segui_un_eje_azimutal($C$4, $D$237,C252-11.5,$F$12,$F$13,$F$14,$D$238, 0.2,$F$15)</f>
        <v>#NAME?</v>
      </c>
      <c r="R252" s="12" t="e">
        <f aca="false">rinstan_segui_dos_ejes_optimo($C$4, $D$237, C252-11.5,$D$238,0.2)</f>
        <v>#NAME?</v>
      </c>
      <c r="S252" s="1" t="e">
        <f aca="false">rinstan_segui_dos_ejes_concentracion($C$4, $D$237, C252-11.5,$D$238, 0.2,$J$12)</f>
        <v>#NAME?</v>
      </c>
    </row>
    <row r="253" customFormat="false" ht="12.75" hidden="false" customHeight="false" outlineLevel="0" collapsed="false">
      <c r="C253" s="16" t="n">
        <v>13</v>
      </c>
      <c r="D253" s="12" t="n">
        <v>14</v>
      </c>
      <c r="E253" s="89" t="n">
        <f aca="false">globalinstantanea($D$237, C253-12+0.5, $C$4, $D$238)*esdedia($D$237, C253-12+0.5,$C$4)</f>
        <v>748.095360451926</v>
      </c>
      <c r="F253" s="90" t="e">
        <f aca="false">IF((P253*$C$11+Q253*$F$11+R253*$H$11+S253*$J$11)&lt;$G$5/$G$4*1000,(P253*$C$11+Q253*$F$11+R253*$H$11+S253*$J$11),$G$5/$G$4*1000)</f>
        <v>#NAME?</v>
      </c>
      <c r="G253" s="89"/>
      <c r="H253" s="12"/>
      <c r="I253" s="12"/>
      <c r="J253" s="89" t="n">
        <f aca="false">($J$237+$N$237)/2+0.5*($J$237-$N$237)*COS(2*3.141592*(C253+0.5-14)/24)</f>
        <v>31.9345532167024</v>
      </c>
      <c r="K253" s="12"/>
      <c r="L253" s="12"/>
      <c r="M253" s="89" t="e">
        <f aca="false">J253+($F$8-20)*F253/800</f>
        <v>#NAME?</v>
      </c>
      <c r="N253" s="91" t="e">
        <f aca="false">(1-$F$7*(M253-25)-$K$24/100)*F253*$K$26*$K$27*$K$28*$K$29*$K$30</f>
        <v>#NAME?</v>
      </c>
      <c r="P253" s="89" t="e">
        <f aca="false">instantaneainclinada($D$237, C253-12+0.5,$C$4,$D$238,0.2,$J$236,$C$12)</f>
        <v>#NAME?</v>
      </c>
      <c r="Q253" s="12" t="e">
        <f aca="false">rinstan_segui_un_eje_azimutal($C$4, $D$237,C253-11.5,$F$12,$F$13,$F$14,$D$238, 0.2,$F$15)</f>
        <v>#NAME?</v>
      </c>
      <c r="R253" s="12" t="e">
        <f aca="false">rinstan_segui_dos_ejes_optimo($C$4, $D$237, C253-11.5,$D$238,0.2)</f>
        <v>#NAME?</v>
      </c>
      <c r="S253" s="1" t="e">
        <f aca="false">rinstan_segui_dos_ejes_concentracion($C$4, $D$237, C253-11.5,$D$238, 0.2,$J$12)</f>
        <v>#NAME?</v>
      </c>
    </row>
    <row r="254" customFormat="false" ht="12.75" hidden="false" customHeight="false" outlineLevel="0" collapsed="false">
      <c r="C254" s="16" t="n">
        <v>14</v>
      </c>
      <c r="D254" s="12" t="n">
        <v>15</v>
      </c>
      <c r="E254" s="89" t="n">
        <f aca="false">globalinstantanea($D$237, C254-12+0.5, $C$4, $D$238)*esdedia($D$237, C254-12+0.5,$C$4)</f>
        <v>646.065279824364</v>
      </c>
      <c r="F254" s="90" t="e">
        <f aca="false">IF((P254*$C$11+Q254*$F$11+R254*$H$11+S254*$J$11)&lt;$G$5/$G$4*1000,(P254*$C$11+Q254*$F$11+R254*$H$11+S254*$J$11),$G$5/$G$4*1000)</f>
        <v>#NAME?</v>
      </c>
      <c r="G254" s="89"/>
      <c r="H254" s="12"/>
      <c r="I254" s="12"/>
      <c r="J254" s="89" t="n">
        <f aca="false">($J$237+$N$237)/2+0.5*($J$237-$N$237)*COS(2*3.141592*(C254+0.5-14)/24)</f>
        <v>31.9345532167024</v>
      </c>
      <c r="K254" s="12"/>
      <c r="L254" s="12"/>
      <c r="M254" s="89" t="e">
        <f aca="false">J254+($F$8-20)*F254/800</f>
        <v>#NAME?</v>
      </c>
      <c r="N254" s="91" t="e">
        <f aca="false">(1-$F$7*(M254-25)-$K$24/100)*F254*$K$26*$K$27*$K$28*$K$29*$K$30</f>
        <v>#NAME?</v>
      </c>
      <c r="P254" s="89" t="e">
        <f aca="false">instantaneainclinada($D$237, C254-12+0.5,$C$4,$D$238,0.2,$J$236,$C$12)</f>
        <v>#NAME?</v>
      </c>
      <c r="Q254" s="12" t="e">
        <f aca="false">rinstan_segui_un_eje_azimutal($C$4, $D$237,C254-11.5,$F$12,$F$13,$F$14,$D$238, 0.2,$F$15)</f>
        <v>#NAME?</v>
      </c>
      <c r="R254" s="12" t="e">
        <f aca="false">rinstan_segui_dos_ejes_optimo($C$4, $D$237, C254-11.5,$D$238,0.2)</f>
        <v>#NAME?</v>
      </c>
      <c r="S254" s="1" t="e">
        <f aca="false">rinstan_segui_dos_ejes_concentracion($C$4, $D$237, C254-11.5,$D$238, 0.2,$J$12)</f>
        <v>#NAME?</v>
      </c>
    </row>
    <row r="255" customFormat="false" ht="12.75" hidden="false" customHeight="false" outlineLevel="0" collapsed="false">
      <c r="C255" s="16" t="n">
        <v>15</v>
      </c>
      <c r="D255" s="12" t="n">
        <v>16</v>
      </c>
      <c r="E255" s="89" t="n">
        <f aca="false">globalinstantanea($D$237, C255-12+0.5, $C$4, $D$238)*esdedia($D$237, C255-12+0.5,$C$4)</f>
        <v>511.434267948663</v>
      </c>
      <c r="F255" s="90" t="e">
        <f aca="false">IF((P255*$C$11+Q255*$F$11+R255*$H$11+S255*$J$11)&lt;$G$5/$G$4*1000,(P255*$C$11+Q255*$F$11+R255*$H$11+S255*$J$11),$G$5/$G$4*1000)</f>
        <v>#NAME?</v>
      </c>
      <c r="G255" s="89"/>
      <c r="H255" s="12"/>
      <c r="I255" s="12"/>
      <c r="J255" s="89" t="n">
        <f aca="false">($J$237+$N$237)/2+0.5*($J$237-$N$237)*COS(2*3.141592*(C255+0.5-14)/24)</f>
        <v>31.4176786628866</v>
      </c>
      <c r="K255" s="12"/>
      <c r="L255" s="12"/>
      <c r="M255" s="89" t="e">
        <f aca="false">J255+($F$8-20)*F255/800</f>
        <v>#NAME?</v>
      </c>
      <c r="N255" s="91" t="e">
        <f aca="false">(1-$F$7*(M255-25)-$K$24/100)*F255*$K$26*$K$27*$K$28*$K$29*$K$30</f>
        <v>#NAME?</v>
      </c>
      <c r="P255" s="89" t="e">
        <f aca="false">instantaneainclinada($D$237, C255-12+0.5,$C$4,$D$238,0.2,$J$236,$C$12)</f>
        <v>#NAME?</v>
      </c>
      <c r="Q255" s="12" t="e">
        <f aca="false">rinstan_segui_un_eje_azimutal($C$4, $D$237,C255-11.5,$F$12,$F$13,$F$14,$D$238, 0.2,$F$15)</f>
        <v>#NAME?</v>
      </c>
      <c r="R255" s="12" t="e">
        <f aca="false">rinstan_segui_dos_ejes_optimo($C$4, $D$237, C255-11.5,$D$238,0.2)</f>
        <v>#NAME?</v>
      </c>
      <c r="S255" s="1" t="e">
        <f aca="false">rinstan_segui_dos_ejes_concentracion($C$4, $D$237, C255-11.5,$D$238, 0.2,$J$12)</f>
        <v>#NAME?</v>
      </c>
    </row>
    <row r="256" customFormat="false" ht="12.75" hidden="false" customHeight="false" outlineLevel="0" collapsed="false">
      <c r="C256" s="16" t="n">
        <v>16</v>
      </c>
      <c r="D256" s="12" t="n">
        <v>17</v>
      </c>
      <c r="E256" s="89" t="n">
        <f aca="false">globalinstantanea($D$237, C256-12+0.5, $C$4, $D$238)*esdedia($D$237, C256-12+0.5,$C$4)</f>
        <v>361.966226875761</v>
      </c>
      <c r="F256" s="90" t="e">
        <f aca="false">IF((P256*$C$11+Q256*$F$11+R256*$H$11+S256*$J$11)&lt;$G$5/$G$4*1000,(P256*$C$11+Q256*$F$11+R256*$H$11+S256*$J$11),$G$5/$G$4*1000)</f>
        <v>#NAME?</v>
      </c>
      <c r="G256" s="89"/>
      <c r="H256" s="12"/>
      <c r="I256" s="12"/>
      <c r="J256" s="89" t="n">
        <f aca="false">($J$237+$N$237)/2+0.5*($J$237-$N$237)*COS(2*3.141592*(C256+0.5-14)/24)</f>
        <v>30.4191536873496</v>
      </c>
      <c r="K256" s="12"/>
      <c r="L256" s="12"/>
      <c r="M256" s="89" t="e">
        <f aca="false">J256+($F$8-20)*F256/800</f>
        <v>#NAME?</v>
      </c>
      <c r="N256" s="91" t="e">
        <f aca="false">(1-$F$7*(M256-25)-$K$24/100)*F256*$K$26*$K$27*$K$28*$K$29*$K$30</f>
        <v>#NAME?</v>
      </c>
      <c r="P256" s="89" t="e">
        <f aca="false">instantaneainclinada($D$237, C256-12+0.5,$C$4,$D$238,0.2,$J$236,$C$12)</f>
        <v>#NAME?</v>
      </c>
      <c r="Q256" s="12" t="e">
        <f aca="false">rinstan_segui_un_eje_azimutal($C$4, $D$237,C256-11.5,$F$12,$F$13,$F$14,$D$238, 0.2,$F$15)</f>
        <v>#NAME?</v>
      </c>
      <c r="R256" s="12" t="e">
        <f aca="false">rinstan_segui_dos_ejes_optimo($C$4, $D$237, C256-11.5,$D$238,0.2)</f>
        <v>#NAME?</v>
      </c>
      <c r="S256" s="1" t="e">
        <f aca="false">rinstan_segui_dos_ejes_concentracion($C$4, $D$237, C256-11.5,$D$238, 0.2,$J$12)</f>
        <v>#NAME?</v>
      </c>
    </row>
    <row r="257" customFormat="false" ht="12.75" hidden="false" customHeight="false" outlineLevel="0" collapsed="false">
      <c r="C257" s="16" t="n">
        <v>17</v>
      </c>
      <c r="D257" s="12" t="n">
        <v>18</v>
      </c>
      <c r="E257" s="89" t="n">
        <f aca="false">globalinstantanea($D$237, C257-12+0.5, $C$4, $D$238)*esdedia($D$237, C257-12+0.5,$C$4)</f>
        <v>215.285467990365</v>
      </c>
      <c r="F257" s="90" t="e">
        <f aca="false">IF((P257*$C$11+Q257*$F$11+R257*$H$11+S257*$J$11)&lt;$G$5/$G$4*1000,(P257*$C$11+Q257*$F$11+R257*$H$11+S257*$J$11),$G$5/$G$4*1000)</f>
        <v>#NAME?</v>
      </c>
      <c r="G257" s="89"/>
      <c r="H257" s="12"/>
      <c r="I257" s="12"/>
      <c r="J257" s="89" t="n">
        <f aca="false">($J$237+$N$237)/2+0.5*($J$237-$N$237)*COS(2*3.141592*(C257+0.5-14)/24)</f>
        <v>29.0070260888814</v>
      </c>
      <c r="K257" s="12"/>
      <c r="L257" s="12"/>
      <c r="M257" s="89" t="e">
        <f aca="false">J257+($F$8-20)*F257/800</f>
        <v>#NAME?</v>
      </c>
      <c r="N257" s="91" t="e">
        <f aca="false">(1-$F$7*(M257-25)-$K$24/100)*F257*$K$26*$K$27*$K$28*$K$29*$K$30</f>
        <v>#NAME?</v>
      </c>
      <c r="P257" s="89" t="e">
        <f aca="false">instantaneainclinada($D$237, C257-12+0.5,$C$4,$D$238,0.2,$J$236,$C$12)</f>
        <v>#NAME?</v>
      </c>
      <c r="Q257" s="12" t="e">
        <f aca="false">rinstan_segui_un_eje_azimutal($C$4, $D$237,C257-11.5,$F$12,$F$13,$F$14,$D$238, 0.2,$F$15)</f>
        <v>#NAME?</v>
      </c>
      <c r="R257" s="12" t="e">
        <f aca="false">rinstan_segui_dos_ejes_optimo($C$4, $D$237, C257-11.5,$D$238,0.2)</f>
        <v>#NAME?</v>
      </c>
      <c r="S257" s="1" t="e">
        <f aca="false">rinstan_segui_dos_ejes_concentracion($C$4, $D$237, C257-11.5,$D$238, 0.2,$J$12)</f>
        <v>#NAME?</v>
      </c>
    </row>
    <row r="258" customFormat="false" ht="12.75" hidden="false" customHeight="false" outlineLevel="0" collapsed="false">
      <c r="C258" s="16" t="n">
        <v>18</v>
      </c>
      <c r="D258" s="12" t="n">
        <v>19</v>
      </c>
      <c r="E258" s="89" t="n">
        <f aca="false">globalinstantanea($D$237, C258-12+0.5, $C$4, $D$238)*esdedia($D$237, C258-12+0.5,$C$4)</f>
        <v>85.6825549627825</v>
      </c>
      <c r="F258" s="90" t="e">
        <f aca="false">IF((P258*$C$11+Q258*$F$11+R258*$H$11+S258*$J$11)&lt;$G$5/$G$4*1000,(P258*$C$11+Q258*$F$11+R258*$H$11+S258*$J$11),$G$5/$G$4*1000)</f>
        <v>#NAME?</v>
      </c>
      <c r="G258" s="89"/>
      <c r="H258" s="12"/>
      <c r="I258" s="12"/>
      <c r="J258" s="89" t="n">
        <f aca="false">($J$237+$N$237)/2+0.5*($J$237-$N$237)*COS(2*3.141592*(C258+0.5-14)/24)</f>
        <v>27.2775299898538</v>
      </c>
      <c r="K258" s="12"/>
      <c r="L258" s="12"/>
      <c r="M258" s="89" t="e">
        <f aca="false">J258+($F$8-20)*F258/800</f>
        <v>#NAME?</v>
      </c>
      <c r="N258" s="91" t="e">
        <f aca="false">(1-$F$7*(M258-25)-$K$24/100)*F258*$K$26*$K$27*$K$28*$K$29*$K$30</f>
        <v>#NAME?</v>
      </c>
      <c r="P258" s="89" t="e">
        <f aca="false">instantaneainclinada($D$237, C258-12+0.5,$C$4,$D$238,0.2,$J$236,$C$12)</f>
        <v>#NAME?</v>
      </c>
      <c r="Q258" s="12" t="e">
        <f aca="false">rinstan_segui_un_eje_azimutal($C$4, $D$237,C258-11.5,$F$12,$F$13,$F$14,$D$238, 0.2,$F$15)</f>
        <v>#NAME?</v>
      </c>
      <c r="R258" s="12" t="e">
        <f aca="false">rinstan_segui_dos_ejes_optimo($C$4, $D$237, C258-11.5,$D$238,0.2)</f>
        <v>#NAME?</v>
      </c>
      <c r="S258" s="1" t="e">
        <f aca="false">rinstan_segui_dos_ejes_concentracion($C$4, $D$237, C258-11.5,$D$238, 0.2,$J$12)</f>
        <v>#NAME?</v>
      </c>
    </row>
    <row r="259" customFormat="false" ht="12.75" hidden="false" customHeight="false" outlineLevel="0" collapsed="false">
      <c r="C259" s="16" t="n">
        <v>19</v>
      </c>
      <c r="D259" s="12" t="n">
        <v>20</v>
      </c>
      <c r="E259" s="89" t="n">
        <f aca="false">globalinstantanea($D$237, C259-12+0.5, $C$4, $D$238)*esdedia($D$237, C259-12+0.5,$C$4)</f>
        <v>0</v>
      </c>
      <c r="F259" s="90" t="e">
        <f aca="false">IF((P259*$C$11+Q259*$F$11+R259*$H$11+S259*$J$11)&lt;$G$5/$G$4*1000,(P259*$C$11+Q259*$F$11+R259*$H$11+S259*$J$11),$G$5/$G$4*1000)</f>
        <v>#NAME?</v>
      </c>
      <c r="G259" s="89"/>
      <c r="H259" s="12"/>
      <c r="I259" s="12"/>
      <c r="J259" s="89" t="n">
        <f aca="false">($J$237+$N$237)/2+0.5*($J$237-$N$237)*COS(2*3.141592*(C259+0.5-14)/24)</f>
        <v>25.3485276425272</v>
      </c>
      <c r="K259" s="12"/>
      <c r="L259" s="12"/>
      <c r="M259" s="89" t="e">
        <f aca="false">J259+($F$8-20)*F259/800</f>
        <v>#NAME?</v>
      </c>
      <c r="N259" s="91" t="e">
        <f aca="false">(1-$F$7*(M259-25)-$K$24/100)*F259*$K$26*$K$27*$K$28*$K$29*$K$30</f>
        <v>#NAME?</v>
      </c>
      <c r="P259" s="89" t="e">
        <f aca="false">instantaneainclinada($D$237, C259-12+0.5,$C$4,$D$238,0.2,$J$236,$C$12)</f>
        <v>#NAME?</v>
      </c>
      <c r="Q259" s="12" t="e">
        <f aca="false">rinstan_segui_un_eje_azimutal($C$4, $D$237,C259-11.5,$F$12,$F$13,$F$14,$D$238, 0.2,$F$15)</f>
        <v>#NAME?</v>
      </c>
      <c r="R259" s="12" t="e">
        <f aca="false">rinstan_segui_dos_ejes_optimo($C$4, $D$237, C259-11.5,$D$238,0.2)</f>
        <v>#NAME?</v>
      </c>
      <c r="S259" s="1" t="e">
        <f aca="false">rinstan_segui_dos_ejes_concentracion($C$4, $D$237, C259-11.5,$D$238, 0.2,$J$12)</f>
        <v>#NAME?</v>
      </c>
    </row>
    <row r="260" customFormat="false" ht="12.75" hidden="false" customHeight="false" outlineLevel="0" collapsed="false">
      <c r="C260" s="16" t="n">
        <v>20</v>
      </c>
      <c r="D260" s="12" t="n">
        <v>21</v>
      </c>
      <c r="E260" s="89" t="n">
        <f aca="false">globalinstantanea($D$237, C260-12+0.5, $C$4, $D$238)*esdedia($D$237, C260-12+0.5,$C$4)</f>
        <v>0</v>
      </c>
      <c r="F260" s="90" t="e">
        <f aca="false">IF((P260*$C$11+Q260*$F$11+R260*$H$11+S260*$J$11)&lt;$G$5/$G$4*1000,(P260*$C$11+Q260*$F$11+R260*$H$11+S260*$J$11),$G$5/$G$4*1000)</f>
        <v>#NAME?</v>
      </c>
      <c r="G260" s="89"/>
      <c r="H260" s="12"/>
      <c r="I260" s="12"/>
      <c r="J260" s="89" t="n">
        <f aca="false">($J$237+$N$237)/2+0.5*($J$237-$N$237)*COS(2*3.141592*(C260+0.5-14)/24)</f>
        <v>23.3514773146594</v>
      </c>
      <c r="K260" s="12"/>
      <c r="L260" s="12"/>
      <c r="M260" s="89" t="e">
        <f aca="false">J260+($F$8-20)*F260/800</f>
        <v>#NAME?</v>
      </c>
      <c r="N260" s="91" t="e">
        <f aca="false">(1-$F$7*(M260-25)-$K$24/100)*F260*$K$26*$K$27*$K$28*$K$29*$K$30</f>
        <v>#NAME?</v>
      </c>
      <c r="P260" s="89" t="e">
        <f aca="false">instantaneainclinada($D$237, C260-12+0.5,$C$4,$D$238,0.2,$J$236,$C$12)</f>
        <v>#NAME?</v>
      </c>
      <c r="Q260" s="12" t="e">
        <f aca="false">rinstan_segui_un_eje_azimutal($C$4, $D$237,C260-11.5,$F$12,$F$13,$F$14,$D$238, 0.2,$F$15)</f>
        <v>#NAME?</v>
      </c>
      <c r="R260" s="12" t="e">
        <f aca="false">rinstan_segui_dos_ejes_optimo($C$4, $D$237, C260-11.5,$D$238,0.2)</f>
        <v>#NAME?</v>
      </c>
      <c r="S260" s="1" t="e">
        <f aca="false">rinstan_segui_dos_ejes_concentracion($C$4, $D$237, C260-11.5,$D$238, 0.2,$J$12)</f>
        <v>#NAME?</v>
      </c>
    </row>
    <row r="261" customFormat="false" ht="12.75" hidden="false" customHeight="false" outlineLevel="0" collapsed="false">
      <c r="C261" s="16" t="n">
        <v>21</v>
      </c>
      <c r="D261" s="12" t="n">
        <v>22</v>
      </c>
      <c r="E261" s="89" t="n">
        <f aca="false">globalinstantanea($D$237, C261-12+0.5, $C$4, $D$238)*esdedia($D$237, C261-12+0.5,$C$4)</f>
        <v>0</v>
      </c>
      <c r="F261" s="90" t="e">
        <f aca="false">IF((P261*$C$11+Q261*$F$11+R261*$H$11+S261*$J$11)&lt;$G$5/$G$4*1000,(P261*$C$11+Q261*$F$11+R261*$H$11+S261*$J$11),$G$5/$G$4*1000)</f>
        <v>#NAME?</v>
      </c>
      <c r="G261" s="89"/>
      <c r="H261" s="12"/>
      <c r="I261" s="12"/>
      <c r="J261" s="89" t="n">
        <f aca="false">($J$237+$N$237)/2+0.5*($J$237-$N$237)*COS(2*3.141592*(C261+0.5-14)/24)</f>
        <v>21.4224746295089</v>
      </c>
      <c r="K261" s="12"/>
      <c r="L261" s="12"/>
      <c r="M261" s="89" t="e">
        <f aca="false">J261+($F$8-20)*F261/800</f>
        <v>#NAME?</v>
      </c>
      <c r="N261" s="91" t="e">
        <f aca="false">(1-$F$7*(M261-25)-$K$24/100)*F261*$K$26*$K$27*$K$28*$K$29*$K$30</f>
        <v>#NAME?</v>
      </c>
      <c r="P261" s="89" t="e">
        <f aca="false">instantaneainclinada($D$237, C261-12+0.5,$C$4,$D$238,0.2,$J$236,$C$12)</f>
        <v>#NAME?</v>
      </c>
      <c r="Q261" s="12" t="e">
        <f aca="false">rinstan_segui_un_eje_azimutal($C$4, $D$237,C261-11.5,$F$12,$F$13,$F$14,$D$238, 0.2,$F$15)</f>
        <v>#NAME?</v>
      </c>
      <c r="R261" s="12" t="e">
        <f aca="false">rinstan_segui_dos_ejes_optimo($C$4, $D$237, C261-11.5,$D$238,0.2)</f>
        <v>#NAME?</v>
      </c>
      <c r="S261" s="1" t="e">
        <f aca="false">rinstan_segui_dos_ejes_concentracion($C$4, $D$237, C261-11.5,$D$238, 0.2,$J$12)</f>
        <v>#NAME?</v>
      </c>
    </row>
    <row r="262" customFormat="false" ht="12.75" hidden="false" customHeight="false" outlineLevel="0" collapsed="false">
      <c r="C262" s="16" t="n">
        <v>22</v>
      </c>
      <c r="D262" s="12" t="n">
        <v>23</v>
      </c>
      <c r="E262" s="89" t="n">
        <f aca="false">globalinstantanea($D$237, C262-12+0.5, $C$4, $D$238)*esdedia($D$237, C262-12+0.5,$C$4)</f>
        <v>0</v>
      </c>
      <c r="F262" s="90" t="e">
        <f aca="false">IF((P262*$C$11+Q262*$F$11+R262*$H$11+S262*$J$11)&lt;$G$5/$G$4*1000,(P262*$C$11+Q262*$F$11+R262*$H$11+S262*$J$11),$G$5/$G$4*1000)</f>
        <v>#NAME?</v>
      </c>
      <c r="G262" s="89"/>
      <c r="H262" s="12"/>
      <c r="I262" s="12"/>
      <c r="J262" s="89" t="n">
        <f aca="false">($J$237+$N$237)/2+0.5*($J$237-$N$237)*COS(2*3.141592*(C262+0.5-14)/24)</f>
        <v>19.6929778778555</v>
      </c>
      <c r="K262" s="12"/>
      <c r="L262" s="12"/>
      <c r="M262" s="89" t="e">
        <f aca="false">J262+($F$8-20)*F262/800</f>
        <v>#NAME?</v>
      </c>
      <c r="N262" s="91" t="e">
        <f aca="false">(1-$F$7*(M262-25)-$K$24/100)*F262*$K$26*$K$27*$K$28*$K$29*$K$30</f>
        <v>#NAME?</v>
      </c>
      <c r="P262" s="89" t="e">
        <f aca="false">instantaneainclinada($D$237, C262-12+0.5,$C$4,$D$238,0.2,$J$236,$C$12)</f>
        <v>#NAME?</v>
      </c>
      <c r="Q262" s="12" t="e">
        <f aca="false">rinstan_segui_un_eje_azimutal($C$4, $D$237,C262-11.5,$F$12,$F$13,$F$14,$D$238, 0.2,$F$15)</f>
        <v>#NAME?</v>
      </c>
      <c r="R262" s="12" t="e">
        <f aca="false">rinstan_segui_dos_ejes_optimo($C$4, $D$237, C262-11.5,$D$238,0.2)</f>
        <v>#NAME?</v>
      </c>
      <c r="S262" s="1" t="e">
        <f aca="false">rinstan_segui_dos_ejes_concentracion($C$4, $D$237, C262-11.5,$D$238, 0.2,$J$12)</f>
        <v>#NAME?</v>
      </c>
    </row>
    <row r="263" customFormat="false" ht="12.75" hidden="false" customHeight="false" outlineLevel="0" collapsed="false">
      <c r="C263" s="16"/>
      <c r="D263" s="12"/>
      <c r="E263" s="12"/>
      <c r="F263" s="12"/>
      <c r="G263" s="12"/>
      <c r="H263" s="12"/>
      <c r="I263" s="12"/>
      <c r="J263" s="12"/>
      <c r="K263" s="12"/>
      <c r="L263" s="12"/>
      <c r="M263" s="12"/>
      <c r="N263" s="15"/>
    </row>
    <row r="264" customFormat="false" ht="12.75" hidden="false" customHeight="false" outlineLevel="0" collapsed="false">
      <c r="C264" s="16"/>
      <c r="D264" s="12"/>
      <c r="E264" s="12"/>
      <c r="F264" s="12"/>
      <c r="G264" s="12"/>
      <c r="H264" s="12"/>
      <c r="I264" s="12"/>
      <c r="J264" s="12" t="s">
        <v>94</v>
      </c>
      <c r="K264" s="12"/>
      <c r="L264" s="12"/>
      <c r="M264" s="89" t="n">
        <f aca="false">SUM(N240:N262)/SUM(F240:F262)</f>
        <v>0.710289781485878</v>
      </c>
      <c r="N264" s="15"/>
    </row>
    <row r="265" customFormat="false" ht="13.5" hidden="false" customHeight="false" outlineLevel="0" collapsed="false">
      <c r="C265" s="33"/>
      <c r="D265" s="34"/>
      <c r="E265" s="34"/>
      <c r="F265" s="34"/>
      <c r="G265" s="34"/>
      <c r="H265" s="34"/>
      <c r="I265" s="34"/>
      <c r="J265" s="34"/>
      <c r="K265" s="34"/>
      <c r="L265" s="34"/>
      <c r="M265" s="34"/>
      <c r="N265" s="37"/>
    </row>
    <row r="266" customFormat="false" ht="12.75" hidden="false" customHeight="false" outlineLevel="0" collapsed="false">
      <c r="F266" s="12"/>
    </row>
    <row r="267" customFormat="false" ht="12.75" hidden="false" customHeight="false" outlineLevel="0" collapsed="false">
      <c r="F267" s="12"/>
    </row>
    <row r="268" customFormat="false" ht="12.75" hidden="false" customHeight="false" outlineLevel="0" collapsed="false">
      <c r="F268" s="12"/>
    </row>
    <row r="269" customFormat="false" ht="13.5" hidden="false" customHeight="false" outlineLevel="0" collapsed="false">
      <c r="F269" s="12"/>
    </row>
    <row r="270" customFormat="false" ht="15.75" hidden="false" customHeight="false" outlineLevel="0" collapsed="false">
      <c r="C270" s="80"/>
      <c r="D270" s="81"/>
      <c r="E270" s="82" t="s">
        <v>101</v>
      </c>
      <c r="F270" s="81"/>
      <c r="G270" s="81"/>
      <c r="H270" s="81"/>
      <c r="I270" s="81"/>
      <c r="J270" s="81"/>
      <c r="K270" s="81"/>
      <c r="L270" s="81"/>
      <c r="M270" s="81"/>
      <c r="N270" s="83"/>
    </row>
    <row r="271" customFormat="false" ht="12.75" hidden="false" customHeight="false" outlineLevel="0" collapsed="false">
      <c r="C271" s="84" t="s">
        <v>80</v>
      </c>
      <c r="D271" s="6" t="n">
        <v>7</v>
      </c>
      <c r="E271" s="6"/>
      <c r="F271" s="85" t="s">
        <v>81</v>
      </c>
      <c r="G271" s="6"/>
      <c r="H271" s="6"/>
      <c r="I271" s="6"/>
      <c r="J271" s="6" t="n">
        <f aca="false">F40</f>
        <v>0</v>
      </c>
      <c r="K271" s="6"/>
      <c r="L271" s="6"/>
      <c r="M271" s="6"/>
      <c r="N271" s="9"/>
    </row>
    <row r="272" customFormat="false" ht="12.75" hidden="false" customHeight="false" outlineLevel="0" collapsed="false">
      <c r="C272" s="86" t="s">
        <v>82</v>
      </c>
      <c r="D272" s="12" t="n">
        <f aca="false">diajuliano(15,D271,99)</f>
        <v>196</v>
      </c>
      <c r="E272" s="12"/>
      <c r="F272" s="87" t="s">
        <v>83</v>
      </c>
      <c r="G272" s="12"/>
      <c r="H272" s="12"/>
      <c r="I272" s="12"/>
      <c r="J272" s="12" t="n">
        <f aca="false">valorclimatico("TMAX",$C$4,$C$5,D271)</f>
        <v>36.2</v>
      </c>
      <c r="K272" s="12"/>
      <c r="L272" s="12"/>
      <c r="M272" s="87" t="s">
        <v>84</v>
      </c>
      <c r="N272" s="88" t="n">
        <f aca="false">valorclimatico("TMIN",$C$4,$C$5,D271)</f>
        <v>19.5</v>
      </c>
    </row>
    <row r="273" customFormat="false" ht="12.75" hidden="false" customHeight="false" outlineLevel="0" collapsed="false">
      <c r="C273" s="86" t="s">
        <v>85</v>
      </c>
      <c r="D273" s="12" t="n">
        <f aca="false">valorclimatico("RAD",$C$4,$C$5,D271)</f>
        <v>25719000</v>
      </c>
      <c r="E273" s="12"/>
      <c r="F273" s="87"/>
      <c r="G273" s="12"/>
      <c r="H273" s="12"/>
      <c r="I273" s="12"/>
      <c r="J273" s="12"/>
      <c r="K273" s="12"/>
      <c r="L273" s="12"/>
      <c r="M273" s="12"/>
      <c r="N273" s="88"/>
    </row>
    <row r="274" customFormat="false" ht="12.75" hidden="false" customHeight="false" outlineLevel="0" collapsed="false">
      <c r="C274" s="86" t="s">
        <v>86</v>
      </c>
      <c r="D274" s="87" t="s">
        <v>87</v>
      </c>
      <c r="E274" s="87" t="s">
        <v>88</v>
      </c>
      <c r="F274" s="87" t="s">
        <v>96</v>
      </c>
      <c r="G274" s="87"/>
      <c r="H274" s="12"/>
      <c r="I274" s="12"/>
      <c r="J274" s="87" t="s">
        <v>90</v>
      </c>
      <c r="K274" s="12"/>
      <c r="L274" s="12"/>
      <c r="M274" s="12" t="s">
        <v>91</v>
      </c>
      <c r="N274" s="88" t="s">
        <v>92</v>
      </c>
    </row>
    <row r="275" customFormat="false" ht="12.75" hidden="false" customHeight="false" outlineLevel="0" collapsed="false">
      <c r="C275" s="16" t="n">
        <v>0</v>
      </c>
      <c r="D275" s="12" t="n">
        <v>1</v>
      </c>
      <c r="E275" s="89" t="n">
        <f aca="false">globalinstantanea($D$272, C275-12+0.5, $C$4, $D$273)*esdedia($D$272, C275-12+0.5,$C$4)</f>
        <v>0</v>
      </c>
      <c r="F275" s="90" t="n">
        <f aca="false">IF((P275*$C$11+Q275*$F$11+R275*$H$11+S275*$J$11)&lt;$G$5/$G$4*1000,(P275*$C$11+Q275*$F$11+R275*$H$11+S275*$J$11),$G$5/$G$4*1000)</f>
        <v>0</v>
      </c>
      <c r="G275" s="89"/>
      <c r="H275" s="12"/>
      <c r="I275" s="12"/>
      <c r="J275" s="89" t="n">
        <f aca="false">($J$272+$N$272)/2+0.5*($J$272-$N$272)*COS(2*3.141592*(C275+0.5-14)/24)</f>
        <v>20.135603553987</v>
      </c>
      <c r="K275" s="12"/>
      <c r="L275" s="12"/>
      <c r="M275" s="89" t="n">
        <f aca="false">J275+($F$8-20)*F275/800</f>
        <v>20.135603553987</v>
      </c>
      <c r="N275" s="91" t="n">
        <f aca="false">(1-$F$7*(M275-25)-$K$24/100)*F275*$K$26*$K$27*$K$28*$K$29*$K$30</f>
        <v>0</v>
      </c>
      <c r="P275" s="89" t="n">
        <f aca="false">instantaneainclinada($D$272, C275-12+0.5,$C$4,$D$273,0.2,$J$271,$C$12)</f>
        <v>0</v>
      </c>
      <c r="Q275" s="12" t="n">
        <f aca="false">rinstan_segui_un_eje_azimutal($C$4, $D$272,C275-11.5,$F$12,$F$13,$F$14,$D$273, 0.2,$F$15)</f>
        <v>0</v>
      </c>
      <c r="R275" s="12" t="n">
        <f aca="false">rinstan_segui_dos_ejes_optimo($C$4, $D$272, C275-11.5,$D$273,0.2)</f>
        <v>0</v>
      </c>
      <c r="S275" s="1" t="n">
        <f aca="false">rinstan_segui_dos_ejes_concentracion($C$4, $D$272, C275-11.5,$D$273, 0.2,$J$12)</f>
        <v>0</v>
      </c>
    </row>
    <row r="276" customFormat="false" ht="12.75" hidden="false" customHeight="false" outlineLevel="0" collapsed="false">
      <c r="C276" s="16" t="n">
        <v>1</v>
      </c>
      <c r="D276" s="12" t="n">
        <v>2</v>
      </c>
      <c r="E276" s="89" t="n">
        <f aca="false">globalinstantanea($D$272, C276-12+0.5, $C$4, $D$273)*esdedia($D$272, C276-12+0.5,$C$4)</f>
        <v>0</v>
      </c>
      <c r="F276" s="90" t="e">
        <f aca="false">IF((P276*$C$11+Q276*$F$11+R276*$H$11+S276*$J$11)&lt;$G$5/$G$4*1000,(P276*$C$11+Q276*$F$11+R276*$H$11+S276*$J$11),$G$5/$G$4*1000)</f>
        <v>#NAME?</v>
      </c>
      <c r="G276" s="89"/>
      <c r="H276" s="12"/>
      <c r="I276" s="12"/>
      <c r="J276" s="89" t="n">
        <f aca="false">($J$272+$N$272)/2+0.5*($J$272-$N$272)*COS(2*3.141592*(C276+0.5-14)/24)</f>
        <v>19.5714346655062</v>
      </c>
      <c r="K276" s="12"/>
      <c r="L276" s="12"/>
      <c r="M276" s="89" t="e">
        <f aca="false">J276+($F$8-20)*F276/800</f>
        <v>#NAME?</v>
      </c>
      <c r="N276" s="91" t="e">
        <f aca="false">(1-$F$7*(M276-25)-$K$24/100)*F276*$K$26*$K$27*$K$28*$K$29*$K$30</f>
        <v>#NAME?</v>
      </c>
      <c r="P276" s="89" t="e">
        <f aca="false">instantaneainclinada($D$272, C276-12+0.5,$C$4,$D$273,0.2,$J$271,$C$12)</f>
        <v>#NAME?</v>
      </c>
      <c r="Q276" s="12" t="e">
        <f aca="false">rinstan_segui_un_eje_azimutal($C$4, $D$272,C276-11.5,$F$12,$F$13,$F$14,$D$273, 0.2,$F$15)</f>
        <v>#NAME?</v>
      </c>
      <c r="R276" s="12" t="e">
        <f aca="false">rinstan_segui_dos_ejes_optimo($C$4, $D$272, C276-11.5,$D$273,0.2)</f>
        <v>#NAME?</v>
      </c>
      <c r="S276" s="1" t="e">
        <f aca="false">rinstan_segui_dos_ejes_concentracion($C$4, $D$272, C276-11.5,$D$273, 0.2,$J$12)</f>
        <v>#NAME?</v>
      </c>
    </row>
    <row r="277" customFormat="false" ht="12.75" hidden="false" customHeight="false" outlineLevel="0" collapsed="false">
      <c r="C277" s="16" t="n">
        <v>2</v>
      </c>
      <c r="D277" s="12" t="n">
        <v>3</v>
      </c>
      <c r="E277" s="89" t="n">
        <f aca="false">globalinstantanea($D$272, C277-12+0.5, $C$4, $D$273)*esdedia($D$272, C277-12+0.5,$C$4)</f>
        <v>0</v>
      </c>
      <c r="F277" s="90" t="e">
        <f aca="false">IF((P277*$C$11+Q277*$F$11+R277*$H$11+S277*$J$11)&lt;$G$5/$G$4*1000,(P277*$C$11+Q277*$F$11+R277*$H$11+S277*$J$11),$G$5/$G$4*1000)</f>
        <v>#NAME?</v>
      </c>
      <c r="G277" s="89"/>
      <c r="H277" s="12"/>
      <c r="I277" s="12"/>
      <c r="J277" s="89" t="n">
        <f aca="false">($J$272+$N$272)/2+0.5*($J$272-$N$272)*COS(2*3.141592*(C277+0.5-14)/24)</f>
        <v>19.5714360901927</v>
      </c>
      <c r="K277" s="12"/>
      <c r="L277" s="12"/>
      <c r="M277" s="89" t="e">
        <f aca="false">J277+($F$8-20)*F277/800</f>
        <v>#NAME?</v>
      </c>
      <c r="N277" s="91" t="e">
        <f aca="false">(1-$F$7*(M277-25)-$K$24/100)*F277*$K$26*$K$27*$K$28*$K$29*$K$30</f>
        <v>#NAME?</v>
      </c>
      <c r="P277" s="89" t="e">
        <f aca="false">instantaneainclinada($D$272, C277-12+0.5,$C$4,$D$273,0.2,$J$271,$C$12)</f>
        <v>#NAME?</v>
      </c>
      <c r="Q277" s="12" t="e">
        <f aca="false">rinstan_segui_un_eje_azimutal($C$4, $D$272,C277-11.5,$F$12,$F$13,$F$14,$D$273, 0.2,$F$15)</f>
        <v>#NAME?</v>
      </c>
      <c r="R277" s="12" t="e">
        <f aca="false">rinstan_segui_dos_ejes_optimo($C$4, $D$272, C277-11.5,$D$273,0.2)</f>
        <v>#NAME?</v>
      </c>
      <c r="S277" s="1" t="e">
        <f aca="false">rinstan_segui_dos_ejes_concentracion($C$4, $D$272, C277-11.5,$D$273, 0.2,$J$12)</f>
        <v>#NAME?</v>
      </c>
    </row>
    <row r="278" customFormat="false" ht="12.75" hidden="false" customHeight="false" outlineLevel="0" collapsed="false">
      <c r="C278" s="16" t="n">
        <v>3</v>
      </c>
      <c r="D278" s="12" t="n">
        <v>4</v>
      </c>
      <c r="E278" s="89" t="n">
        <f aca="false">globalinstantanea($D$272, C278-12+0.5, $C$4, $D$273)*esdedia($D$272, C278-12+0.5,$C$4)</f>
        <v>0</v>
      </c>
      <c r="F278" s="90" t="e">
        <f aca="false">IF((P278*$C$11+Q278*$F$11+R278*$H$11+S278*$J$11)&lt;$G$5/$G$4*1000,(P278*$C$11+Q278*$F$11+R278*$H$11+S278*$J$11),$G$5/$G$4*1000)</f>
        <v>#NAME?</v>
      </c>
      <c r="G278" s="89"/>
      <c r="H278" s="12"/>
      <c r="I278" s="12"/>
      <c r="J278" s="89" t="n">
        <f aca="false">($J$272+$N$272)/2+0.5*($J$272-$N$272)*COS(2*3.141592*(C278+0.5-14)/24)</f>
        <v>20.1356077309565</v>
      </c>
      <c r="K278" s="12"/>
      <c r="L278" s="12"/>
      <c r="M278" s="89" t="e">
        <f aca="false">J278+($F$8-20)*F278/800</f>
        <v>#NAME?</v>
      </c>
      <c r="N278" s="91" t="e">
        <f aca="false">(1-$F$7*(M278-25)-$K$24/100)*F278*$K$26*$K$27*$K$28*$K$29*$K$30</f>
        <v>#NAME?</v>
      </c>
      <c r="P278" s="89" t="e">
        <f aca="false">instantaneainclinada($D$272, C278-12+0.5,$C$4,$D$273,0.2,$J$271,$C$12)</f>
        <v>#NAME?</v>
      </c>
      <c r="Q278" s="12" t="e">
        <f aca="false">rinstan_segui_un_eje_azimutal($C$4, $D$272,C278-11.5,$F$12,$F$13,$F$14,$D$273, 0.2,$F$15)</f>
        <v>#NAME?</v>
      </c>
      <c r="R278" s="12" t="e">
        <f aca="false">rinstan_segui_dos_ejes_optimo($C$4, $D$272, C278-11.5,$D$273,0.2)</f>
        <v>#NAME?</v>
      </c>
      <c r="S278" s="1" t="e">
        <f aca="false">rinstan_segui_dos_ejes_concentracion($C$4, $D$272, C278-11.5,$D$273, 0.2,$J$12)</f>
        <v>#NAME?</v>
      </c>
    </row>
    <row r="279" customFormat="false" ht="12.75" hidden="false" customHeight="false" outlineLevel="0" collapsed="false">
      <c r="C279" s="16" t="n">
        <v>4</v>
      </c>
      <c r="D279" s="12" t="n">
        <v>5</v>
      </c>
      <c r="E279" s="89" t="n">
        <f aca="false">globalinstantanea($D$272, C279-12+0.5, $C$4, $D$273)*esdedia($D$272, C279-12+0.5,$C$4)</f>
        <v>0</v>
      </c>
      <c r="F279" s="90" t="e">
        <f aca="false">IF((P279*$C$11+Q279*$F$11+R279*$H$11+S279*$J$11)&lt;$G$5/$G$4*1000,(P279*$C$11+Q279*$F$11+R279*$H$11+S279*$J$11),$G$5/$G$4*1000)</f>
        <v>#NAME?</v>
      </c>
      <c r="G279" s="89"/>
      <c r="H279" s="12"/>
      <c r="I279" s="12"/>
      <c r="J279" s="89" t="n">
        <f aca="false">($J$272+$N$272)/2+0.5*($J$272-$N$272)*COS(2*3.141592*(C279+0.5-14)/24)</f>
        <v>21.2255022387234</v>
      </c>
      <c r="K279" s="12"/>
      <c r="L279" s="12"/>
      <c r="M279" s="89" t="e">
        <f aca="false">J279+($F$8-20)*F279/800</f>
        <v>#NAME?</v>
      </c>
      <c r="N279" s="91" t="e">
        <f aca="false">(1-$F$7*(M279-25)-$K$24/100)*F279*$K$26*$K$27*$K$28*$K$29*$K$30</f>
        <v>#NAME?</v>
      </c>
      <c r="P279" s="89" t="e">
        <f aca="false">instantaneainclinada($D$272, C279-12+0.5,$C$4,$D$273,0.2,$J$271,$C$12)</f>
        <v>#NAME?</v>
      </c>
      <c r="Q279" s="12" t="e">
        <f aca="false">rinstan_segui_un_eje_azimutal($C$4, $D$272,C279-11.5,$F$12,$F$13,$F$14,$D$273, 0.2,$F$15)</f>
        <v>#NAME?</v>
      </c>
      <c r="R279" s="12" t="e">
        <f aca="false">rinstan_segui_dos_ejes_optimo($C$4, $D$272, C279-11.5,$D$273,0.2)</f>
        <v>#NAME?</v>
      </c>
      <c r="S279" s="1" t="e">
        <f aca="false">rinstan_segui_dos_ejes_concentracion($C$4, $D$272, C279-11.5,$D$273, 0.2,$J$12)</f>
        <v>#NAME?</v>
      </c>
    </row>
    <row r="280" customFormat="false" ht="12.75" hidden="false" customHeight="false" outlineLevel="0" collapsed="false">
      <c r="C280" s="16" t="n">
        <v>5</v>
      </c>
      <c r="D280" s="12" t="n">
        <v>6</v>
      </c>
      <c r="E280" s="89" t="n">
        <f aca="false">globalinstantanea($D$272, C280-12+0.5, $C$4, $D$273)*esdedia($D$272, C280-12+0.5,$C$4)</f>
        <v>79.7420728666074</v>
      </c>
      <c r="F280" s="90" t="e">
        <f aca="false">IF((P280*$C$11+Q280*$F$11+R280*$H$11+S280*$J$11)&lt;$G$5/$G$4*1000,(P280*$C$11+Q280*$F$11+R280*$H$11+S280*$J$11),$G$5/$G$4*1000)</f>
        <v>#NAME?</v>
      </c>
      <c r="G280" s="89"/>
      <c r="H280" s="12"/>
      <c r="I280" s="12"/>
      <c r="J280" s="89" t="n">
        <f aca="false">($J$272+$N$272)/2+0.5*($J$272-$N$272)*COS(2*3.141592*(C280+0.5-14)/24)</f>
        <v>22.7668451346527</v>
      </c>
      <c r="K280" s="12"/>
      <c r="L280" s="12"/>
      <c r="M280" s="89" t="e">
        <f aca="false">J280+($F$8-20)*F280/800</f>
        <v>#NAME?</v>
      </c>
      <c r="N280" s="91" t="e">
        <f aca="false">(1-$F$7*(M280-25)-$K$24/100)*F280*$K$26*$K$27*$K$28*$K$29*$K$30</f>
        <v>#NAME?</v>
      </c>
      <c r="P280" s="89" t="e">
        <f aca="false">instantaneainclinada($D$272, C280-12+0.5,$C$4,$D$273,0.2,$J$271,$C$12)</f>
        <v>#NAME?</v>
      </c>
      <c r="Q280" s="12" t="e">
        <f aca="false">rinstan_segui_un_eje_azimutal($C$4, $D$272,C280-11.5,$F$12,$F$13,$F$14,$D$273, 0.2,$F$15)</f>
        <v>#NAME?</v>
      </c>
      <c r="R280" s="12" t="e">
        <f aca="false">rinstan_segui_dos_ejes_optimo($C$4, $D$272, C280-11.5,$D$273,0.2)</f>
        <v>#NAME?</v>
      </c>
      <c r="S280" s="1" t="e">
        <f aca="false">rinstan_segui_dos_ejes_concentracion($C$4, $D$272, C280-11.5,$D$273, 0.2,$J$12)</f>
        <v>#NAME?</v>
      </c>
    </row>
    <row r="281" customFormat="false" ht="12.75" hidden="false" customHeight="false" outlineLevel="0" collapsed="false">
      <c r="C281" s="16" t="n">
        <v>6</v>
      </c>
      <c r="D281" s="12" t="n">
        <v>7</v>
      </c>
      <c r="E281" s="89" t="n">
        <f aca="false">globalinstantanea($D$272, C281-12+0.5, $C$4, $D$273)*esdedia($D$272, C281-12+0.5,$C$4)</f>
        <v>219.494132225449</v>
      </c>
      <c r="F281" s="90" t="e">
        <f aca="false">IF((P281*$C$11+Q281*$F$11+R281*$H$11+S281*$J$11)&lt;$G$5/$G$4*1000,(P281*$C$11+Q281*$F$11+R281*$H$11+S281*$J$11),$G$5/$G$4*1000)</f>
        <v>#NAME?</v>
      </c>
      <c r="G281" s="89"/>
      <c r="H281" s="12"/>
      <c r="I281" s="12"/>
      <c r="J281" s="89" t="n">
        <f aca="false">($J$272+$N$272)/2+0.5*($J$272-$N$272)*COS(2*3.141592*(C281+0.5-14)/24)</f>
        <v>24.6545964910325</v>
      </c>
      <c r="K281" s="12"/>
      <c r="L281" s="12"/>
      <c r="M281" s="89" t="e">
        <f aca="false">J281+($F$8-20)*F281/800</f>
        <v>#NAME?</v>
      </c>
      <c r="N281" s="91" t="e">
        <f aca="false">(1-$F$7*(M281-25)-$K$24/100)*F281*$K$26*$K$27*$K$28*$K$29*$K$30</f>
        <v>#NAME?</v>
      </c>
      <c r="P281" s="89" t="e">
        <f aca="false">instantaneainclinada($D$272, C281-12+0.5,$C$4,$D$273,0.2,$J$271,$C$12)</f>
        <v>#NAME?</v>
      </c>
      <c r="Q281" s="12" t="e">
        <f aca="false">rinstan_segui_un_eje_azimutal($C$4, $D$272,C281-11.5,$F$12,$F$13,$F$14,$D$273, 0.2,$F$15)</f>
        <v>#NAME?</v>
      </c>
      <c r="R281" s="12" t="e">
        <f aca="false">rinstan_segui_dos_ejes_optimo($C$4, $D$272, C281-11.5,$D$273,0.2)</f>
        <v>#NAME?</v>
      </c>
      <c r="S281" s="1" t="e">
        <f aca="false">rinstan_segui_dos_ejes_concentracion($C$4, $D$272, C281-11.5,$D$273, 0.2,$J$12)</f>
        <v>#NAME?</v>
      </c>
    </row>
    <row r="282" customFormat="false" ht="12.75" hidden="false" customHeight="false" outlineLevel="0" collapsed="false">
      <c r="C282" s="16" t="n">
        <v>7</v>
      </c>
      <c r="D282" s="12" t="n">
        <v>8</v>
      </c>
      <c r="E282" s="89" t="n">
        <f aca="false">globalinstantanea($D$272, C282-12+0.5, $C$4, $D$273)*esdedia($D$272, C282-12+0.5,$C$4)</f>
        <v>378.820226173883</v>
      </c>
      <c r="F282" s="90" t="e">
        <f aca="false">IF((P282*$C$11+Q282*$F$11+R282*$H$11+S282*$J$11)&lt;$G$5/$G$4*1000,(P282*$C$11+Q282*$F$11+R282*$H$11+S282*$J$11),$G$5/$G$4*1000)</f>
        <v>#NAME?</v>
      </c>
      <c r="G282" s="89"/>
      <c r="H282" s="12"/>
      <c r="I282" s="12"/>
      <c r="J282" s="89" t="n">
        <f aca="false">($J$272+$N$272)/2+0.5*($J$272-$N$272)*COS(2*3.141592*(C282+0.5-14)/24)</f>
        <v>26.7601092258047</v>
      </c>
      <c r="K282" s="12"/>
      <c r="L282" s="12"/>
      <c r="M282" s="89" t="e">
        <f aca="false">J282+($F$8-20)*F282/800</f>
        <v>#NAME?</v>
      </c>
      <c r="N282" s="91" t="e">
        <f aca="false">(1-$F$7*(M282-25)-$K$24/100)*F282*$K$26*$K$27*$K$28*$K$29*$K$30</f>
        <v>#NAME?</v>
      </c>
      <c r="P282" s="89" t="e">
        <f aca="false">instantaneainclinada($D$272, C282-12+0.5,$C$4,$D$273,0.2,$J$271,$C$12)</f>
        <v>#NAME?</v>
      </c>
      <c r="Q282" s="12" t="e">
        <f aca="false">rinstan_segui_un_eje_azimutal($C$4, $D$272,C282-11.5,$F$12,$F$13,$F$14,$D$273, 0.2,$F$15)</f>
        <v>#NAME?</v>
      </c>
      <c r="R282" s="12" t="e">
        <f aca="false">rinstan_segui_dos_ejes_optimo($C$4, $D$272, C282-11.5,$D$273,0.2)</f>
        <v>#NAME?</v>
      </c>
      <c r="S282" s="1" t="e">
        <f aca="false">rinstan_segui_dos_ejes_concentracion($C$4, $D$272, C282-11.5,$D$273, 0.2,$J$12)</f>
        <v>#NAME?</v>
      </c>
    </row>
    <row r="283" customFormat="false" ht="12.75" hidden="false" customHeight="false" outlineLevel="0" collapsed="false">
      <c r="C283" s="16" t="n">
        <v>8</v>
      </c>
      <c r="D283" s="12" t="n">
        <v>9</v>
      </c>
      <c r="E283" s="89" t="n">
        <f aca="false">globalinstantanea($D$272, C283-12+0.5, $C$4, $D$273)*esdedia($D$272, C283-12+0.5,$C$4)</f>
        <v>542.00019558013</v>
      </c>
      <c r="F283" s="90" t="e">
        <f aca="false">IF((P283*$C$11+Q283*$F$11+R283*$H$11+S283*$J$11)&lt;$G$5/$G$4*1000,(P283*$C$11+Q283*$F$11+R283*$H$11+S283*$J$11),$G$5/$G$4*1000)</f>
        <v>#NAME?</v>
      </c>
      <c r="G283" s="89"/>
      <c r="H283" s="12"/>
      <c r="I283" s="12"/>
      <c r="J283" s="89" t="n">
        <f aca="false">($J$272+$N$272)/2+0.5*($J$272-$N$272)*COS(2*3.141592*(C283+0.5-14)/24)</f>
        <v>28.9398961849807</v>
      </c>
      <c r="K283" s="12"/>
      <c r="L283" s="12"/>
      <c r="M283" s="89" t="e">
        <f aca="false">J283+($F$8-20)*F283/800</f>
        <v>#NAME?</v>
      </c>
      <c r="N283" s="91" t="e">
        <f aca="false">(1-$F$7*(M283-25)-$K$24/100)*F283*$K$26*$K$27*$K$28*$K$29*$K$30</f>
        <v>#NAME?</v>
      </c>
      <c r="P283" s="89" t="e">
        <f aca="false">instantaneainclinada($D$272, C283-12+0.5,$C$4,$D$273,0.2,$J$271,$C$12)</f>
        <v>#NAME?</v>
      </c>
      <c r="Q283" s="12" t="e">
        <f aca="false">rinstan_segui_un_eje_azimutal($C$4, $D$272,C283-11.5,$F$12,$F$13,$F$14,$D$273, 0.2,$F$15)</f>
        <v>#NAME?</v>
      </c>
      <c r="R283" s="12" t="e">
        <f aca="false">rinstan_segui_dos_ejes_optimo($C$4, $D$272, C283-11.5,$D$273,0.2)</f>
        <v>#NAME?</v>
      </c>
      <c r="S283" s="1" t="e">
        <f aca="false">rinstan_segui_dos_ejes_concentracion($C$4, $D$272, C283-11.5,$D$273, 0.2,$J$12)</f>
        <v>#NAME?</v>
      </c>
    </row>
    <row r="284" customFormat="false" ht="12.75" hidden="false" customHeight="false" outlineLevel="0" collapsed="false">
      <c r="C284" s="16" t="n">
        <v>9</v>
      </c>
      <c r="D284" s="12" t="n">
        <v>10</v>
      </c>
      <c r="E284" s="89" t="n">
        <f aca="false">globalinstantanea($D$272, C284-12+0.5, $C$4, $D$273)*esdedia($D$272, C284-12+0.5,$C$4)</f>
        <v>689.491762109551</v>
      </c>
      <c r="F284" s="90" t="e">
        <f aca="false">IF((P284*$C$11+Q284*$F$11+R284*$H$11+S284*$J$11)&lt;$G$5/$G$4*1000,(P284*$C$11+Q284*$F$11+R284*$H$11+S284*$J$11),$G$5/$G$4*1000)</f>
        <v>#NAME?</v>
      </c>
      <c r="G284" s="89"/>
      <c r="H284" s="12"/>
      <c r="I284" s="12"/>
      <c r="J284" s="89" t="n">
        <f aca="false">($J$272+$N$272)/2+0.5*($J$272-$N$272)*COS(2*3.141592*(C284+0.5-14)/24)</f>
        <v>31.0454085510169</v>
      </c>
      <c r="K284" s="12"/>
      <c r="L284" s="12"/>
      <c r="M284" s="89" t="e">
        <f aca="false">J284+($F$8-20)*F284/800</f>
        <v>#NAME?</v>
      </c>
      <c r="N284" s="91" t="e">
        <f aca="false">(1-$F$7*(M284-25)-$K$24/100)*F284*$K$26*$K$27*$K$28*$K$29*$K$30</f>
        <v>#NAME?</v>
      </c>
      <c r="P284" s="89" t="e">
        <f aca="false">instantaneainclinada($D$272, C284-12+0.5,$C$4,$D$273,0.2,$J$271,$C$12)</f>
        <v>#NAME?</v>
      </c>
      <c r="Q284" s="12" t="e">
        <f aca="false">rinstan_segui_un_eje_azimutal($C$4, $D$272,C284-11.5,$F$12,$F$13,$F$14,$D$273, 0.2,$F$15)</f>
        <v>#NAME?</v>
      </c>
      <c r="R284" s="12" t="e">
        <f aca="false">rinstan_segui_dos_ejes_optimo($C$4, $D$272, C284-11.5,$D$273,0.2)</f>
        <v>#NAME?</v>
      </c>
      <c r="S284" s="1" t="e">
        <f aca="false">rinstan_segui_dos_ejes_concentracion($C$4, $D$272, C284-11.5,$D$273, 0.2,$J$12)</f>
        <v>#NAME?</v>
      </c>
    </row>
    <row r="285" customFormat="false" ht="12.75" hidden="false" customHeight="false" outlineLevel="0" collapsed="false">
      <c r="C285" s="16" t="n">
        <v>10</v>
      </c>
      <c r="D285" s="12" t="n">
        <v>11</v>
      </c>
      <c r="E285" s="89" t="n">
        <f aca="false">globalinstantanea($D$272, C285-12+0.5, $C$4, $D$273)*esdedia($D$272, C285-12+0.5,$C$4)</f>
        <v>801.518925336891</v>
      </c>
      <c r="F285" s="90" t="e">
        <f aca="false">IF((P285*$C$11+Q285*$F$11+R285*$H$11+S285*$J$11)&lt;$G$5/$G$4*1000,(P285*$C$11+Q285*$F$11+R285*$H$11+S285*$J$11),$G$5/$G$4*1000)</f>
        <v>#NAME?</v>
      </c>
      <c r="G285" s="89"/>
      <c r="H285" s="12"/>
      <c r="I285" s="12"/>
      <c r="J285" s="89" t="n">
        <f aca="false">($J$272+$N$272)/2+0.5*($J$272-$N$272)*COS(2*3.141592*(C285+0.5-14)/24)</f>
        <v>32.9331591950536</v>
      </c>
      <c r="K285" s="12"/>
      <c r="L285" s="12"/>
      <c r="M285" s="89" t="e">
        <f aca="false">J285+($F$8-20)*F285/800</f>
        <v>#NAME?</v>
      </c>
      <c r="N285" s="91" t="e">
        <f aca="false">(1-$F$7*(M285-25)-$K$24/100)*F285*$K$26*$K$27*$K$28*$K$29*$K$30</f>
        <v>#NAME?</v>
      </c>
      <c r="P285" s="89" t="e">
        <f aca="false">instantaneainclinada($D$272, C285-12+0.5,$C$4,$D$273,0.2,$J$271,$C$12)</f>
        <v>#NAME?</v>
      </c>
      <c r="Q285" s="12" t="e">
        <f aca="false">rinstan_segui_un_eje_azimutal($C$4, $D$272,C285-11.5,$F$12,$F$13,$F$14,$D$273, 0.2,$F$15)</f>
        <v>#NAME?</v>
      </c>
      <c r="R285" s="12" t="e">
        <f aca="false">rinstan_segui_dos_ejes_optimo($C$4, $D$272, C285-11.5,$D$273,0.2)</f>
        <v>#NAME?</v>
      </c>
      <c r="S285" s="1" t="e">
        <f aca="false">rinstan_segui_dos_ejes_concentracion($C$4, $D$272, C285-11.5,$D$273, 0.2,$J$12)</f>
        <v>#NAME?</v>
      </c>
    </row>
    <row r="286" customFormat="false" ht="12.75" hidden="false" customHeight="false" outlineLevel="0" collapsed="false">
      <c r="C286" s="16" t="n">
        <v>11</v>
      </c>
      <c r="D286" s="12" t="n">
        <v>12</v>
      </c>
      <c r="E286" s="89" t="n">
        <f aca="false">globalinstantanea($D$272, C286-12+0.5, $C$4, $D$273)*esdedia($D$272, C286-12+0.5,$C$4)</f>
        <v>862.025387870395</v>
      </c>
      <c r="F286" s="90" t="e">
        <f aca="false">IF((P286*$C$11+Q286*$F$11+R286*$H$11+S286*$J$11)&lt;$G$5/$G$4*1000,(P286*$C$11+Q286*$F$11+R286*$H$11+S286*$J$11),$G$5/$G$4*1000)</f>
        <v>#NAME?</v>
      </c>
      <c r="G286" s="89"/>
      <c r="H286" s="12"/>
      <c r="I286" s="12"/>
      <c r="J286" s="89" t="n">
        <f aca="false">($J$272+$N$272)/2+0.5*($J$272-$N$272)*COS(2*3.141592*(C286+0.5-14)/24)</f>
        <v>34.4745010835776</v>
      </c>
      <c r="K286" s="12"/>
      <c r="L286" s="12"/>
      <c r="M286" s="89" t="e">
        <f aca="false">J286+($F$8-20)*F286/800</f>
        <v>#NAME?</v>
      </c>
      <c r="N286" s="91" t="e">
        <f aca="false">(1-$F$7*(M286-25)-$K$24/100)*F286*$K$26*$K$27*$K$28*$K$29*$K$30</f>
        <v>#NAME?</v>
      </c>
      <c r="P286" s="89" t="e">
        <f aca="false">instantaneainclinada($D$272, C286-12+0.5,$C$4,$D$273,0.2,$J$271,$C$12)</f>
        <v>#NAME?</v>
      </c>
      <c r="Q286" s="12" t="e">
        <f aca="false">rinstan_segui_un_eje_azimutal($C$4, $D$272,C286-11.5,$F$12,$F$13,$F$14,$D$273, 0.2,$F$15)</f>
        <v>#NAME?</v>
      </c>
      <c r="R286" s="12" t="e">
        <f aca="false">rinstan_segui_dos_ejes_optimo($C$4, $D$272, C286-11.5,$D$273,0.2)</f>
        <v>#NAME?</v>
      </c>
      <c r="S286" s="1" t="e">
        <f aca="false">rinstan_segui_dos_ejes_concentracion($C$4, $D$272, C286-11.5,$D$273, 0.2,$J$12)</f>
        <v>#NAME?</v>
      </c>
    </row>
    <row r="287" customFormat="false" ht="12.75" hidden="false" customHeight="false" outlineLevel="0" collapsed="false">
      <c r="C287" s="16" t="n">
        <v>12</v>
      </c>
      <c r="D287" s="12" t="n">
        <v>13</v>
      </c>
      <c r="E287" s="89" t="n">
        <f aca="false">globalinstantanea($D$272, C287-12+0.5, $C$4, $D$273)*esdedia($D$272, C287-12+0.5,$C$4)</f>
        <v>862.025387870395</v>
      </c>
      <c r="F287" s="90" t="e">
        <f aca="false">IF((P287*$C$11+Q287*$F$11+R287*$H$11+S287*$J$11)&lt;$G$5/$G$4*1000,(P287*$C$11+Q287*$F$11+R287*$H$11+S287*$J$11),$G$5/$G$4*1000)</f>
        <v>#NAME?</v>
      </c>
      <c r="G287" s="89"/>
      <c r="H287" s="12"/>
      <c r="I287" s="12"/>
      <c r="J287" s="89" t="n">
        <f aca="false">($J$272+$N$272)/2+0.5*($J$272-$N$272)*COS(2*3.141592*(C287+0.5-14)/24)</f>
        <v>35.5643943575299</v>
      </c>
      <c r="K287" s="12"/>
      <c r="L287" s="12"/>
      <c r="M287" s="89" t="e">
        <f aca="false">J287+($F$8-20)*F287/800</f>
        <v>#NAME?</v>
      </c>
      <c r="N287" s="91" t="e">
        <f aca="false">(1-$F$7*(M287-25)-$K$24/100)*F287*$K$26*$K$27*$K$28*$K$29*$K$30</f>
        <v>#NAME?</v>
      </c>
      <c r="P287" s="89" t="e">
        <f aca="false">instantaneainclinada($D$272, C287-12+0.5,$C$4,$D$273,0.2,$J$271,$C$12)</f>
        <v>#NAME?</v>
      </c>
      <c r="Q287" s="12" t="e">
        <f aca="false">rinstan_segui_un_eje_azimutal($C$4, $D$272,C287-11.5,$F$12,$F$13,$F$14,$D$273, 0.2,$F$15)</f>
        <v>#NAME?</v>
      </c>
      <c r="R287" s="12" t="e">
        <f aca="false">rinstan_segui_dos_ejes_optimo($C$4, $D$272, C287-11.5,$D$273,0.2)</f>
        <v>#NAME?</v>
      </c>
      <c r="S287" s="1" t="e">
        <f aca="false">rinstan_segui_dos_ejes_concentracion($C$4, $D$272, C287-11.5,$D$273, 0.2,$J$12)</f>
        <v>#NAME?</v>
      </c>
    </row>
    <row r="288" customFormat="false" ht="12.75" hidden="false" customHeight="false" outlineLevel="0" collapsed="false">
      <c r="C288" s="16" t="n">
        <v>13</v>
      </c>
      <c r="D288" s="12" t="n">
        <v>14</v>
      </c>
      <c r="E288" s="89" t="n">
        <f aca="false">globalinstantanea($D$272, C288-12+0.5, $C$4, $D$273)*esdedia($D$272, C288-12+0.5,$C$4)</f>
        <v>801.518925336891</v>
      </c>
      <c r="F288" s="90" t="e">
        <f aca="false">IF((P288*$C$11+Q288*$F$11+R288*$H$11+S288*$J$11)&lt;$G$5/$G$4*1000,(P288*$C$11+Q288*$F$11+R288*$H$11+S288*$J$11),$G$5/$G$4*1000)</f>
        <v>#NAME?</v>
      </c>
      <c r="G288" s="89"/>
      <c r="H288" s="12"/>
      <c r="I288" s="12"/>
      <c r="J288" s="89" t="n">
        <f aca="false">($J$272+$N$272)/2+0.5*($J$272-$N$272)*COS(2*3.141592*(C288+0.5-14)/24)</f>
        <v>36.1285646221523</v>
      </c>
      <c r="K288" s="12"/>
      <c r="L288" s="12"/>
      <c r="M288" s="89" t="e">
        <f aca="false">J288+($F$8-20)*F288/800</f>
        <v>#NAME?</v>
      </c>
      <c r="N288" s="91" t="e">
        <f aca="false">(1-$F$7*(M288-25)-$K$24/100)*F288*$K$26*$K$27*$K$28*$K$29*$K$30</f>
        <v>#NAME?</v>
      </c>
      <c r="P288" s="89" t="e">
        <f aca="false">instantaneainclinada($D$272, C288-12+0.5,$C$4,$D$273,0.2,$J$271,$C$12)</f>
        <v>#NAME?</v>
      </c>
      <c r="Q288" s="12" t="e">
        <f aca="false">rinstan_segui_un_eje_azimutal($C$4, $D$272,C288-11.5,$F$12,$F$13,$F$14,$D$273, 0.2,$F$15)</f>
        <v>#NAME?</v>
      </c>
      <c r="R288" s="12" t="e">
        <f aca="false">rinstan_segui_dos_ejes_optimo($C$4, $D$272, C288-11.5,$D$273,0.2)</f>
        <v>#NAME?</v>
      </c>
      <c r="S288" s="1" t="e">
        <f aca="false">rinstan_segui_dos_ejes_concentracion($C$4, $D$272, C288-11.5,$D$273, 0.2,$J$12)</f>
        <v>#NAME?</v>
      </c>
    </row>
    <row r="289" customFormat="false" ht="12.75" hidden="false" customHeight="false" outlineLevel="0" collapsed="false">
      <c r="C289" s="16" t="n">
        <v>14</v>
      </c>
      <c r="D289" s="12" t="n">
        <v>15</v>
      </c>
      <c r="E289" s="89" t="n">
        <f aca="false">globalinstantanea($D$272, C289-12+0.5, $C$4, $D$273)*esdedia($D$272, C289-12+0.5,$C$4)</f>
        <v>689.491762109551</v>
      </c>
      <c r="F289" s="90" t="e">
        <f aca="false">IF((P289*$C$11+Q289*$F$11+R289*$H$11+S289*$J$11)&lt;$G$5/$G$4*1000,(P289*$C$11+Q289*$F$11+R289*$H$11+S289*$J$11),$G$5/$G$4*1000)</f>
        <v>#NAME?</v>
      </c>
      <c r="G289" s="89"/>
      <c r="H289" s="12"/>
      <c r="I289" s="12"/>
      <c r="J289" s="89" t="n">
        <f aca="false">($J$272+$N$272)/2+0.5*($J$272-$N$272)*COS(2*3.141592*(C289+0.5-14)/24)</f>
        <v>36.1285646221523</v>
      </c>
      <c r="K289" s="12"/>
      <c r="L289" s="12"/>
      <c r="M289" s="89" t="e">
        <f aca="false">J289+($F$8-20)*F289/800</f>
        <v>#NAME?</v>
      </c>
      <c r="N289" s="91" t="e">
        <f aca="false">(1-$F$7*(M289-25)-$K$24/100)*F289*$K$26*$K$27*$K$28*$K$29*$K$30</f>
        <v>#NAME?</v>
      </c>
      <c r="P289" s="89" t="e">
        <f aca="false">instantaneainclinada($D$272, C289-12+0.5,$C$4,$D$273,0.2,$J$271,$C$12)</f>
        <v>#NAME?</v>
      </c>
      <c r="Q289" s="12" t="e">
        <f aca="false">rinstan_segui_un_eje_azimutal($C$4, $D$272,C289-11.5,$F$12,$F$13,$F$14,$D$273, 0.2,$F$15)</f>
        <v>#NAME?</v>
      </c>
      <c r="R289" s="12" t="e">
        <f aca="false">rinstan_segui_dos_ejes_optimo($C$4, $D$272, C289-11.5,$D$273,0.2)</f>
        <v>#NAME?</v>
      </c>
      <c r="S289" s="1" t="e">
        <f aca="false">rinstan_segui_dos_ejes_concentracion($C$4, $D$272, C289-11.5,$D$273, 0.2,$J$12)</f>
        <v>#NAME?</v>
      </c>
    </row>
    <row r="290" customFormat="false" ht="12.75" hidden="false" customHeight="false" outlineLevel="0" collapsed="false">
      <c r="C290" s="16" t="n">
        <v>15</v>
      </c>
      <c r="D290" s="12" t="n">
        <v>16</v>
      </c>
      <c r="E290" s="89" t="n">
        <f aca="false">globalinstantanea($D$272, C290-12+0.5, $C$4, $D$273)*esdedia($D$272, C290-12+0.5,$C$4)</f>
        <v>542.00019558013</v>
      </c>
      <c r="F290" s="90" t="e">
        <f aca="false">IF((P290*$C$11+Q290*$F$11+R290*$H$11+S290*$J$11)&lt;$G$5/$G$4*1000,(P290*$C$11+Q290*$F$11+R290*$H$11+S290*$J$11),$G$5/$G$4*1000)</f>
        <v>#NAME?</v>
      </c>
      <c r="G290" s="89"/>
      <c r="H290" s="12"/>
      <c r="I290" s="12"/>
      <c r="J290" s="89" t="n">
        <f aca="false">($J$272+$N$272)/2+0.5*($J$272-$N$272)*COS(2*3.141592*(C290+0.5-14)/24)</f>
        <v>35.5643943575299</v>
      </c>
      <c r="K290" s="12"/>
      <c r="L290" s="12"/>
      <c r="M290" s="89" t="e">
        <f aca="false">J290+($F$8-20)*F290/800</f>
        <v>#NAME?</v>
      </c>
      <c r="N290" s="91" t="e">
        <f aca="false">(1-$F$7*(M290-25)-$K$24/100)*F290*$K$26*$K$27*$K$28*$K$29*$K$30</f>
        <v>#NAME?</v>
      </c>
      <c r="P290" s="89" t="e">
        <f aca="false">instantaneainclinada($D$272, C290-12+0.5,$C$4,$D$273,0.2,$J$271,$C$12)</f>
        <v>#NAME?</v>
      </c>
      <c r="Q290" s="12" t="e">
        <f aca="false">rinstan_segui_un_eje_azimutal($C$4, $D$272,C290-11.5,$F$12,$F$13,$F$14,$D$273, 0.2,$F$15)</f>
        <v>#NAME?</v>
      </c>
      <c r="R290" s="12" t="e">
        <f aca="false">rinstan_segui_dos_ejes_optimo($C$4, $D$272, C290-11.5,$D$273,0.2)</f>
        <v>#NAME?</v>
      </c>
      <c r="S290" s="1" t="e">
        <f aca="false">rinstan_segui_dos_ejes_concentracion($C$4, $D$272, C290-11.5,$D$273, 0.2,$J$12)</f>
        <v>#NAME?</v>
      </c>
    </row>
    <row r="291" customFormat="false" ht="12.75" hidden="false" customHeight="false" outlineLevel="0" collapsed="false">
      <c r="C291" s="16" t="n">
        <v>16</v>
      </c>
      <c r="D291" s="12" t="n">
        <v>17</v>
      </c>
      <c r="E291" s="89" t="n">
        <f aca="false">globalinstantanea($D$272, C291-12+0.5, $C$4, $D$273)*esdedia($D$272, C291-12+0.5,$C$4)</f>
        <v>378.820226173883</v>
      </c>
      <c r="F291" s="90" t="e">
        <f aca="false">IF((P291*$C$11+Q291*$F$11+R291*$H$11+S291*$J$11)&lt;$G$5/$G$4*1000,(P291*$C$11+Q291*$F$11+R291*$H$11+S291*$J$11),$G$5/$G$4*1000)</f>
        <v>#NAME?</v>
      </c>
      <c r="G291" s="89"/>
      <c r="H291" s="12"/>
      <c r="I291" s="12"/>
      <c r="J291" s="89" t="n">
        <f aca="false">($J$272+$N$272)/2+0.5*($J$272-$N$272)*COS(2*3.141592*(C291+0.5-14)/24)</f>
        <v>34.4745010835776</v>
      </c>
      <c r="K291" s="12"/>
      <c r="L291" s="12"/>
      <c r="M291" s="89" t="e">
        <f aca="false">J291+($F$8-20)*F291/800</f>
        <v>#NAME?</v>
      </c>
      <c r="N291" s="91" t="e">
        <f aca="false">(1-$F$7*(M291-25)-$K$24/100)*F291*$K$26*$K$27*$K$28*$K$29*$K$30</f>
        <v>#NAME?</v>
      </c>
      <c r="P291" s="89" t="e">
        <f aca="false">instantaneainclinada($D$272, C291-12+0.5,$C$4,$D$273,0.2,$J$271,$C$12)</f>
        <v>#NAME?</v>
      </c>
      <c r="Q291" s="12" t="e">
        <f aca="false">rinstan_segui_un_eje_azimutal($C$4, $D$272,C291-11.5,$F$12,$F$13,$F$14,$D$273, 0.2,$F$15)</f>
        <v>#NAME?</v>
      </c>
      <c r="R291" s="12" t="e">
        <f aca="false">rinstan_segui_dos_ejes_optimo($C$4, $D$272, C291-11.5,$D$273,0.2)</f>
        <v>#NAME?</v>
      </c>
      <c r="S291" s="1" t="e">
        <f aca="false">rinstan_segui_dos_ejes_concentracion($C$4, $D$272, C291-11.5,$D$273, 0.2,$J$12)</f>
        <v>#NAME?</v>
      </c>
    </row>
    <row r="292" customFormat="false" ht="12.75" hidden="false" customHeight="false" outlineLevel="0" collapsed="false">
      <c r="C292" s="16" t="n">
        <v>17</v>
      </c>
      <c r="D292" s="12" t="n">
        <v>18</v>
      </c>
      <c r="E292" s="89" t="n">
        <f aca="false">globalinstantanea($D$272, C292-12+0.5, $C$4, $D$273)*esdedia($D$272, C292-12+0.5,$C$4)</f>
        <v>219.494132225449</v>
      </c>
      <c r="F292" s="90" t="e">
        <f aca="false">IF((P292*$C$11+Q292*$F$11+R292*$H$11+S292*$J$11)&lt;$G$5/$G$4*1000,(P292*$C$11+Q292*$F$11+R292*$H$11+S292*$J$11),$G$5/$G$4*1000)</f>
        <v>#NAME?</v>
      </c>
      <c r="G292" s="89"/>
      <c r="H292" s="12"/>
      <c r="I292" s="12"/>
      <c r="J292" s="89" t="n">
        <f aca="false">($J$272+$N$272)/2+0.5*($J$272-$N$272)*COS(2*3.141592*(C292+0.5-14)/24)</f>
        <v>32.9331591950536</v>
      </c>
      <c r="K292" s="12"/>
      <c r="L292" s="12"/>
      <c r="M292" s="89" t="e">
        <f aca="false">J292+($F$8-20)*F292/800</f>
        <v>#NAME?</v>
      </c>
      <c r="N292" s="91" t="e">
        <f aca="false">(1-$F$7*(M292-25)-$K$24/100)*F292*$K$26*$K$27*$K$28*$K$29*$K$30</f>
        <v>#NAME?</v>
      </c>
      <c r="P292" s="89" t="e">
        <f aca="false">instantaneainclinada($D$272, C292-12+0.5,$C$4,$D$273,0.2,$J$271,$C$12)</f>
        <v>#NAME?</v>
      </c>
      <c r="Q292" s="12" t="e">
        <f aca="false">rinstan_segui_un_eje_azimutal($C$4, $D$272,C292-11.5,$F$12,$F$13,$F$14,$D$273, 0.2,$F$15)</f>
        <v>#NAME?</v>
      </c>
      <c r="R292" s="12" t="e">
        <f aca="false">rinstan_segui_dos_ejes_optimo($C$4, $D$272, C292-11.5,$D$273,0.2)</f>
        <v>#NAME?</v>
      </c>
      <c r="S292" s="1" t="e">
        <f aca="false">rinstan_segui_dos_ejes_concentracion($C$4, $D$272, C292-11.5,$D$273, 0.2,$J$12)</f>
        <v>#NAME?</v>
      </c>
    </row>
    <row r="293" customFormat="false" ht="12.75" hidden="false" customHeight="false" outlineLevel="0" collapsed="false">
      <c r="C293" s="16" t="n">
        <v>18</v>
      </c>
      <c r="D293" s="12" t="n">
        <v>19</v>
      </c>
      <c r="E293" s="89" t="n">
        <f aca="false">globalinstantanea($D$272, C293-12+0.5, $C$4, $D$273)*esdedia($D$272, C293-12+0.5,$C$4)</f>
        <v>79.7420728666074</v>
      </c>
      <c r="F293" s="90" t="e">
        <f aca="false">IF((P293*$C$11+Q293*$F$11+R293*$H$11+S293*$J$11)&lt;$G$5/$G$4*1000,(P293*$C$11+Q293*$F$11+R293*$H$11+S293*$J$11),$G$5/$G$4*1000)</f>
        <v>#NAME?</v>
      </c>
      <c r="G293" s="89"/>
      <c r="H293" s="12"/>
      <c r="I293" s="12"/>
      <c r="J293" s="89" t="n">
        <f aca="false">($J$272+$N$272)/2+0.5*($J$272-$N$272)*COS(2*3.141592*(C293+0.5-14)/24)</f>
        <v>31.0454085510169</v>
      </c>
      <c r="K293" s="12"/>
      <c r="L293" s="12"/>
      <c r="M293" s="89" t="e">
        <f aca="false">J293+($F$8-20)*F293/800</f>
        <v>#NAME?</v>
      </c>
      <c r="N293" s="91" t="e">
        <f aca="false">(1-$F$7*(M293-25)-$K$24/100)*F293*$K$26*$K$27*$K$28*$K$29*$K$30</f>
        <v>#NAME?</v>
      </c>
      <c r="P293" s="89" t="e">
        <f aca="false">instantaneainclinada($D$272, C293-12+0.5,$C$4,$D$273,0.2,$J$271,$C$12)</f>
        <v>#NAME?</v>
      </c>
      <c r="Q293" s="12" t="e">
        <f aca="false">rinstan_segui_un_eje_azimutal($C$4, $D$272,C293-11.5,$F$12,$F$13,$F$14,$D$273, 0.2,$F$15)</f>
        <v>#NAME?</v>
      </c>
      <c r="R293" s="12" t="e">
        <f aca="false">rinstan_segui_dos_ejes_optimo($C$4, $D$272, C293-11.5,$D$273,0.2)</f>
        <v>#NAME?</v>
      </c>
      <c r="S293" s="1" t="e">
        <f aca="false">rinstan_segui_dos_ejes_concentracion($C$4, $D$272, C293-11.5,$D$273, 0.2,$J$12)</f>
        <v>#NAME?</v>
      </c>
    </row>
    <row r="294" customFormat="false" ht="12.75" hidden="false" customHeight="false" outlineLevel="0" collapsed="false">
      <c r="C294" s="16" t="n">
        <v>19</v>
      </c>
      <c r="D294" s="12" t="n">
        <v>20</v>
      </c>
      <c r="E294" s="89" t="n">
        <f aca="false">globalinstantanea($D$272, C294-12+0.5, $C$4, $D$273)*esdedia($D$272, C294-12+0.5,$C$4)</f>
        <v>0</v>
      </c>
      <c r="F294" s="90" t="e">
        <f aca="false">IF((P294*$C$11+Q294*$F$11+R294*$H$11+S294*$J$11)&lt;$G$5/$G$4*1000,(P294*$C$11+Q294*$F$11+R294*$H$11+S294*$J$11),$G$5/$G$4*1000)</f>
        <v>#NAME?</v>
      </c>
      <c r="G294" s="89"/>
      <c r="H294" s="12"/>
      <c r="I294" s="12"/>
      <c r="J294" s="89" t="n">
        <f aca="false">($J$272+$N$272)/2+0.5*($J$272-$N$272)*COS(2*3.141592*(C294+0.5-14)/24)</f>
        <v>28.9398961849807</v>
      </c>
      <c r="K294" s="12"/>
      <c r="L294" s="12"/>
      <c r="M294" s="89" t="e">
        <f aca="false">J294+($F$8-20)*F294/800</f>
        <v>#NAME?</v>
      </c>
      <c r="N294" s="91" t="e">
        <f aca="false">(1-$F$7*(M294-25)-$K$24/100)*F294*$K$26*$K$27*$K$28*$K$29*$K$30</f>
        <v>#NAME?</v>
      </c>
      <c r="P294" s="89" t="e">
        <f aca="false">instantaneainclinada($D$272, C294-12+0.5,$C$4,$D$273,0.2,$J$271,$C$12)</f>
        <v>#NAME?</v>
      </c>
      <c r="Q294" s="12" t="e">
        <f aca="false">rinstan_segui_un_eje_azimutal($C$4, $D$272,C294-11.5,$F$12,$F$13,$F$14,$D$273, 0.2,$F$15)</f>
        <v>#NAME?</v>
      </c>
      <c r="R294" s="12" t="e">
        <f aca="false">rinstan_segui_dos_ejes_optimo($C$4, $D$272, C294-11.5,$D$273,0.2)</f>
        <v>#NAME?</v>
      </c>
      <c r="S294" s="1" t="e">
        <f aca="false">rinstan_segui_dos_ejes_concentracion($C$4, $D$272, C294-11.5,$D$273, 0.2,$J$12)</f>
        <v>#NAME?</v>
      </c>
    </row>
    <row r="295" customFormat="false" ht="12.75" hidden="false" customHeight="false" outlineLevel="0" collapsed="false">
      <c r="C295" s="16" t="n">
        <v>20</v>
      </c>
      <c r="D295" s="12" t="n">
        <v>21</v>
      </c>
      <c r="E295" s="89" t="n">
        <f aca="false">globalinstantanea($D$272, C295-12+0.5, $C$4, $D$273)*esdedia($D$272, C295-12+0.5,$C$4)</f>
        <v>0</v>
      </c>
      <c r="F295" s="90" t="e">
        <f aca="false">IF((P295*$C$11+Q295*$F$11+R295*$H$11+S295*$J$11)&lt;$G$5/$G$4*1000,(P295*$C$11+Q295*$F$11+R295*$H$11+S295*$J$11),$G$5/$G$4*1000)</f>
        <v>#NAME?</v>
      </c>
      <c r="G295" s="89"/>
      <c r="H295" s="12"/>
      <c r="I295" s="12"/>
      <c r="J295" s="89" t="n">
        <f aca="false">($J$272+$N$272)/2+0.5*($J$272-$N$272)*COS(2*3.141592*(C295+0.5-14)/24)</f>
        <v>26.7601092258047</v>
      </c>
      <c r="K295" s="12"/>
      <c r="L295" s="12"/>
      <c r="M295" s="89" t="e">
        <f aca="false">J295+($F$8-20)*F295/800</f>
        <v>#NAME?</v>
      </c>
      <c r="N295" s="91" t="e">
        <f aca="false">(1-$F$7*(M295-25)-$K$24/100)*F295*$K$26*$K$27*$K$28*$K$29*$K$30</f>
        <v>#NAME?</v>
      </c>
      <c r="P295" s="89" t="e">
        <f aca="false">instantaneainclinada($D$272, C295-12+0.5,$C$4,$D$273,0.2,$J$271,$C$12)</f>
        <v>#NAME?</v>
      </c>
      <c r="Q295" s="12" t="e">
        <f aca="false">rinstan_segui_un_eje_azimutal($C$4, $D$272,C295-11.5,$F$12,$F$13,$F$14,$D$273, 0.2,$F$15)</f>
        <v>#NAME?</v>
      </c>
      <c r="R295" s="12" t="e">
        <f aca="false">rinstan_segui_dos_ejes_optimo($C$4, $D$272, C295-11.5,$D$273,0.2)</f>
        <v>#NAME?</v>
      </c>
      <c r="S295" s="1" t="e">
        <f aca="false">rinstan_segui_dos_ejes_concentracion($C$4, $D$272, C295-11.5,$D$273, 0.2,$J$12)</f>
        <v>#NAME?</v>
      </c>
    </row>
    <row r="296" customFormat="false" ht="12.75" hidden="false" customHeight="false" outlineLevel="0" collapsed="false">
      <c r="C296" s="16" t="n">
        <v>21</v>
      </c>
      <c r="D296" s="12" t="n">
        <v>22</v>
      </c>
      <c r="E296" s="89" t="n">
        <f aca="false">globalinstantanea($D$272, C296-12+0.5, $C$4, $D$273)*esdedia($D$272, C296-12+0.5,$C$4)</f>
        <v>0</v>
      </c>
      <c r="F296" s="90" t="e">
        <f aca="false">IF((P296*$C$11+Q296*$F$11+R296*$H$11+S296*$J$11)&lt;$G$5/$G$4*1000,(P296*$C$11+Q296*$F$11+R296*$H$11+S296*$J$11),$G$5/$G$4*1000)</f>
        <v>#NAME?</v>
      </c>
      <c r="G296" s="89"/>
      <c r="H296" s="12"/>
      <c r="I296" s="12"/>
      <c r="J296" s="89" t="n">
        <f aca="false">($J$272+$N$272)/2+0.5*($J$272-$N$272)*COS(2*3.141592*(C296+0.5-14)/24)</f>
        <v>24.6545964910325</v>
      </c>
      <c r="K296" s="12"/>
      <c r="L296" s="12"/>
      <c r="M296" s="89" t="e">
        <f aca="false">J296+($F$8-20)*F296/800</f>
        <v>#NAME?</v>
      </c>
      <c r="N296" s="91" t="e">
        <f aca="false">(1-$F$7*(M296-25)-$K$24/100)*F296*$K$26*$K$27*$K$28*$K$29*$K$30</f>
        <v>#NAME?</v>
      </c>
      <c r="P296" s="89" t="e">
        <f aca="false">instantaneainclinada($D$272, C296-12+0.5,$C$4,$D$273,0.2,$J$271,$C$12)</f>
        <v>#NAME?</v>
      </c>
      <c r="Q296" s="12" t="e">
        <f aca="false">rinstan_segui_un_eje_azimutal($C$4, $D$272,C296-11.5,$F$12,$F$13,$F$14,$D$273, 0.2,$F$15)</f>
        <v>#NAME?</v>
      </c>
      <c r="R296" s="12" t="e">
        <f aca="false">rinstan_segui_dos_ejes_optimo($C$4, $D$272, C296-11.5,$D$273,0.2)</f>
        <v>#NAME?</v>
      </c>
      <c r="S296" s="1" t="e">
        <f aca="false">rinstan_segui_dos_ejes_concentracion($C$4, $D$272, C296-11.5,$D$273, 0.2,$J$12)</f>
        <v>#NAME?</v>
      </c>
    </row>
    <row r="297" customFormat="false" ht="12.75" hidden="false" customHeight="false" outlineLevel="0" collapsed="false">
      <c r="C297" s="16" t="n">
        <v>22</v>
      </c>
      <c r="D297" s="12" t="n">
        <v>23</v>
      </c>
      <c r="E297" s="89" t="n">
        <f aca="false">globalinstantanea($D$272, C297-12+0.5, $C$4, $D$273)*esdedia($D$272, C297-12+0.5,$C$4)</f>
        <v>0</v>
      </c>
      <c r="F297" s="90" t="e">
        <f aca="false">IF((P297*$C$11+Q297*$F$11+R297*$H$11+S297*$J$11)&lt;$G$5/$G$4*1000,(P297*$C$11+Q297*$F$11+R297*$H$11+S297*$J$11),$G$5/$G$4*1000)</f>
        <v>#NAME?</v>
      </c>
      <c r="G297" s="89"/>
      <c r="H297" s="12"/>
      <c r="I297" s="12"/>
      <c r="J297" s="89" t="n">
        <f aca="false">($J$272+$N$272)/2+0.5*($J$272-$N$272)*COS(2*3.141592*(C297+0.5-14)/24)</f>
        <v>22.7668451346527</v>
      </c>
      <c r="K297" s="12"/>
      <c r="L297" s="12"/>
      <c r="M297" s="89" t="e">
        <f aca="false">J297+($F$8-20)*F297/800</f>
        <v>#NAME?</v>
      </c>
      <c r="N297" s="91" t="e">
        <f aca="false">(1-$F$7*(M297-25)-$K$24/100)*F297*$K$26*$K$27*$K$28*$K$29*$K$30</f>
        <v>#NAME?</v>
      </c>
      <c r="P297" s="89" t="e">
        <f aca="false">instantaneainclinada($D$272, C297-12+0.5,$C$4,$D$273,0.2,$J$271,$C$12)</f>
        <v>#NAME?</v>
      </c>
      <c r="Q297" s="12" t="e">
        <f aca="false">rinstan_segui_un_eje_azimutal($C$4, $D$272,C297-11.5,$F$12,$F$13,$F$14,$D$273, 0.2,$F$15)</f>
        <v>#NAME?</v>
      </c>
      <c r="R297" s="12" t="e">
        <f aca="false">rinstan_segui_dos_ejes_optimo($C$4, $D$272, C297-11.5,$D$273,0.2)</f>
        <v>#NAME?</v>
      </c>
      <c r="S297" s="1" t="e">
        <f aca="false">rinstan_segui_dos_ejes_concentracion($C$4, $D$272, C297-11.5,$D$273, 0.2,$J$12)</f>
        <v>#NAME?</v>
      </c>
    </row>
    <row r="298" customFormat="false" ht="12.75" hidden="false" customHeight="false" outlineLevel="0" collapsed="false">
      <c r="C298" s="16"/>
      <c r="D298" s="12"/>
      <c r="E298" s="12"/>
      <c r="F298" s="12"/>
      <c r="G298" s="12"/>
      <c r="H298" s="12"/>
      <c r="I298" s="12"/>
      <c r="J298" s="12"/>
      <c r="K298" s="12"/>
      <c r="L298" s="12"/>
      <c r="M298" s="12"/>
      <c r="N298" s="15"/>
    </row>
    <row r="299" customFormat="false" ht="12.75" hidden="false" customHeight="false" outlineLevel="0" collapsed="false">
      <c r="C299" s="16"/>
      <c r="D299" s="12"/>
      <c r="E299" s="12"/>
      <c r="F299" s="12"/>
      <c r="G299" s="12"/>
      <c r="H299" s="12"/>
      <c r="I299" s="12"/>
      <c r="J299" s="12" t="s">
        <v>94</v>
      </c>
      <c r="K299" s="12"/>
      <c r="L299" s="12"/>
      <c r="M299" s="89" t="n">
        <f aca="false">SUM(N275:N297)/SUM(F275:F297)</f>
        <v>0.691417412830615</v>
      </c>
      <c r="N299" s="15"/>
    </row>
    <row r="300" customFormat="false" ht="13.5" hidden="false" customHeight="false" outlineLevel="0" collapsed="false">
      <c r="C300" s="33"/>
      <c r="D300" s="34"/>
      <c r="E300" s="34"/>
      <c r="F300" s="34"/>
      <c r="G300" s="34"/>
      <c r="H300" s="34"/>
      <c r="I300" s="34"/>
      <c r="J300" s="34"/>
      <c r="K300" s="34"/>
      <c r="L300" s="34"/>
      <c r="M300" s="34"/>
      <c r="N300" s="37"/>
    </row>
    <row r="301" customFormat="false" ht="12.75" hidden="false" customHeight="false" outlineLevel="0" collapsed="false">
      <c r="F301" s="12"/>
    </row>
    <row r="302" customFormat="false" ht="12.75" hidden="false" customHeight="false" outlineLevel="0" collapsed="false">
      <c r="F302" s="12"/>
    </row>
    <row r="303" customFormat="false" ht="12.75" hidden="false" customHeight="false" outlineLevel="0" collapsed="false">
      <c r="F303" s="12"/>
    </row>
    <row r="304" customFormat="false" ht="13.5" hidden="false" customHeight="false" outlineLevel="0" collapsed="false">
      <c r="F304" s="12"/>
    </row>
    <row r="305" customFormat="false" ht="15.75" hidden="false" customHeight="false" outlineLevel="0" collapsed="false">
      <c r="C305" s="80"/>
      <c r="D305" s="81"/>
      <c r="E305" s="82" t="s">
        <v>102</v>
      </c>
      <c r="F305" s="81"/>
      <c r="G305" s="81"/>
      <c r="H305" s="81"/>
      <c r="I305" s="81"/>
      <c r="J305" s="81"/>
      <c r="K305" s="81"/>
      <c r="L305" s="81"/>
      <c r="M305" s="81"/>
      <c r="N305" s="83"/>
    </row>
    <row r="306" customFormat="false" ht="12.75" hidden="false" customHeight="false" outlineLevel="0" collapsed="false">
      <c r="C306" s="84" t="s">
        <v>80</v>
      </c>
      <c r="D306" s="6" t="n">
        <v>8</v>
      </c>
      <c r="E306" s="6"/>
      <c r="F306" s="85" t="s">
        <v>81</v>
      </c>
      <c r="G306" s="6"/>
      <c r="H306" s="6"/>
      <c r="I306" s="6"/>
      <c r="J306" s="6" t="n">
        <f aca="false">F41</f>
        <v>0</v>
      </c>
      <c r="K306" s="6"/>
      <c r="L306" s="6"/>
      <c r="M306" s="6"/>
      <c r="N306" s="9"/>
    </row>
    <row r="307" customFormat="false" ht="12.75" hidden="false" customHeight="false" outlineLevel="0" collapsed="false">
      <c r="C307" s="86" t="s">
        <v>82</v>
      </c>
      <c r="D307" s="12" t="n">
        <f aca="false">diajuliano(15,D306,99)</f>
        <v>227</v>
      </c>
      <c r="E307" s="12"/>
      <c r="F307" s="87" t="s">
        <v>83</v>
      </c>
      <c r="G307" s="12"/>
      <c r="H307" s="12"/>
      <c r="I307" s="12"/>
      <c r="J307" s="12" t="n">
        <f aca="false">valorclimatico("TMAX",$C$4,$C$5,D306)</f>
        <v>35.5</v>
      </c>
      <c r="K307" s="12"/>
      <c r="L307" s="12"/>
      <c r="M307" s="87" t="s">
        <v>84</v>
      </c>
      <c r="N307" s="88" t="n">
        <f aca="false">valorclimatico("TMIN",$C$4,$C$5,D306)</f>
        <v>19.6</v>
      </c>
    </row>
    <row r="308" customFormat="false" ht="12.75" hidden="false" customHeight="false" outlineLevel="0" collapsed="false">
      <c r="C308" s="86" t="s">
        <v>85</v>
      </c>
      <c r="D308" s="12" t="n">
        <f aca="false">valorclimatico("RAD",$C$4,$C$5,D306)</f>
        <v>23411000</v>
      </c>
      <c r="E308" s="12"/>
      <c r="F308" s="87"/>
      <c r="G308" s="12"/>
      <c r="H308" s="12"/>
      <c r="I308" s="12"/>
      <c r="J308" s="12"/>
      <c r="K308" s="12"/>
      <c r="L308" s="12"/>
      <c r="M308" s="12"/>
      <c r="N308" s="88"/>
    </row>
    <row r="309" customFormat="false" ht="12.75" hidden="false" customHeight="false" outlineLevel="0" collapsed="false">
      <c r="C309" s="86" t="s">
        <v>86</v>
      </c>
      <c r="D309" s="87" t="s">
        <v>87</v>
      </c>
      <c r="E309" s="87" t="s">
        <v>88</v>
      </c>
      <c r="F309" s="87" t="s">
        <v>96</v>
      </c>
      <c r="G309" s="87"/>
      <c r="H309" s="12"/>
      <c r="I309" s="12"/>
      <c r="J309" s="87" t="s">
        <v>90</v>
      </c>
      <c r="K309" s="12"/>
      <c r="L309" s="12"/>
      <c r="M309" s="12" t="s">
        <v>91</v>
      </c>
      <c r="N309" s="88" t="s">
        <v>92</v>
      </c>
    </row>
    <row r="310" customFormat="false" ht="12.75" hidden="false" customHeight="false" outlineLevel="0" collapsed="false">
      <c r="C310" s="16" t="n">
        <v>0</v>
      </c>
      <c r="D310" s="12" t="n">
        <v>1</v>
      </c>
      <c r="E310" s="89" t="n">
        <f aca="false">globalinstantanea($D$307, C310-12+0.5, $C$4, $D$308)*esdedia($D$307, C310-12+0.5,$C$4)</f>
        <v>0</v>
      </c>
      <c r="F310" s="90" t="n">
        <f aca="false">IF((P310*$C$11+Q310*$F$11+R310*$H$11+S310*$J$11)&lt;$G$5/$G$4*1000,(P310*$C$11+Q310*$F$11+R310*$H$11+S310*$J$11),$G$5/$G$4*1000)</f>
        <v>0</v>
      </c>
      <c r="G310" s="89"/>
      <c r="H310" s="12"/>
      <c r="I310" s="12"/>
      <c r="J310" s="89" t="n">
        <f aca="false">($J$307+$N$307)/2+0.5*($J$307-$N$307)*COS(2*3.141592*(C310+0.5-14)/24)</f>
        <v>20.2051554795445</v>
      </c>
      <c r="K310" s="12"/>
      <c r="L310" s="12"/>
      <c r="M310" s="89" t="n">
        <f aca="false">J310+($F$8-20)*F310/800</f>
        <v>20.2051554795445</v>
      </c>
      <c r="N310" s="91" t="n">
        <f aca="false">(1-$F$7*(M310-25)-$K$24/100)*F310*$K$26*$K$27*$K$28*$K$29*$K$30</f>
        <v>0</v>
      </c>
      <c r="P310" s="89" t="n">
        <f aca="false">instantaneainclinada($D$307, C310-12+0.5,$C$4,$D$308,0.2,$J$306,$C$12)</f>
        <v>0</v>
      </c>
      <c r="Q310" s="12" t="n">
        <f aca="false">rinstan_segui_un_eje_azimutal($C$4, $D$307,C310-11.5,$F$12,$F$13,$F$14,$D$308, 0.2,$F$15)</f>
        <v>0</v>
      </c>
      <c r="R310" s="12" t="n">
        <f aca="false">rinstan_segui_dos_ejes_optimo($C$4, $D$307, C310-11.5,$D$308,0.2)</f>
        <v>0</v>
      </c>
      <c r="S310" s="1" t="n">
        <f aca="false">rinstan_segui_dos_ejes_concentracion($C$4, $D$307, C310-11.5,$D$308, 0.2,$J$12)</f>
        <v>0</v>
      </c>
    </row>
    <row r="311" customFormat="false" ht="12.75" hidden="false" customHeight="false" outlineLevel="0" collapsed="false">
      <c r="C311" s="16" t="n">
        <v>1</v>
      </c>
      <c r="D311" s="12" t="n">
        <v>2</v>
      </c>
      <c r="E311" s="89" t="n">
        <f aca="false">globalinstantanea($D$307, C311-12+0.5, $C$4, $D$308)*esdedia($D$307, C311-12+0.5,$C$4)</f>
        <v>0</v>
      </c>
      <c r="F311" s="90" t="e">
        <f aca="false">IF((P311*$C$11+Q311*$F$11+R311*$H$11+S311*$J$11)&lt;$G$5/$G$4*1000,(P311*$C$11+Q311*$F$11+R311*$H$11+S311*$J$11),$G$5/$G$4*1000)</f>
        <v>#NAME?</v>
      </c>
      <c r="G311" s="89"/>
      <c r="H311" s="12"/>
      <c r="I311" s="12"/>
      <c r="J311" s="89" t="n">
        <f aca="false">($J$307+$N$307)/2+0.5*($J$307-$N$307)*COS(2*3.141592*(C311+0.5-14)/24)</f>
        <v>19.6680126456017</v>
      </c>
      <c r="K311" s="12"/>
      <c r="L311" s="12"/>
      <c r="M311" s="89" t="e">
        <f aca="false">J311+($F$8-20)*F311/800</f>
        <v>#NAME?</v>
      </c>
      <c r="N311" s="91" t="e">
        <f aca="false">(1-$F$7*(M311-25)-$K$24/100)*F311*$K$26*$K$27*$K$28*$K$29*$K$30</f>
        <v>#NAME?</v>
      </c>
      <c r="P311" s="89" t="e">
        <f aca="false">instantaneainclinada($D$307, C311-12+0.5,$C$4,$D$308,0.2,$J$306,$C$12)</f>
        <v>#NAME?</v>
      </c>
      <c r="Q311" s="12" t="e">
        <f aca="false">rinstan_segui_un_eje_azimutal($C$4, $D$307,C311-11.5,$F$12,$F$13,$F$14,$D$308, 0.2,$F$15)</f>
        <v>#NAME?</v>
      </c>
      <c r="R311" s="12" t="e">
        <f aca="false">rinstan_segui_dos_ejes_optimo($C$4, $D$307, C311-11.5,$D$308,0.2)</f>
        <v>#NAME?</v>
      </c>
      <c r="S311" s="1" t="e">
        <f aca="false">rinstan_segui_dos_ejes_concentracion($C$4, $D$307, C311-11.5,$D$308, 0.2,$J$12)</f>
        <v>#NAME?</v>
      </c>
    </row>
    <row r="312" customFormat="false" ht="12.75" hidden="false" customHeight="false" outlineLevel="0" collapsed="false">
      <c r="C312" s="16" t="n">
        <v>2</v>
      </c>
      <c r="D312" s="12" t="n">
        <v>3</v>
      </c>
      <c r="E312" s="89" t="n">
        <f aca="false">globalinstantanea($D$307, C312-12+0.5, $C$4, $D$308)*esdedia($D$307, C312-12+0.5,$C$4)</f>
        <v>0</v>
      </c>
      <c r="F312" s="90" t="e">
        <f aca="false">IF((P312*$C$11+Q312*$F$11+R312*$H$11+S312*$J$11)&lt;$G$5/$G$4*1000,(P312*$C$11+Q312*$F$11+R312*$H$11+S312*$J$11),$G$5/$G$4*1000)</f>
        <v>#NAME?</v>
      </c>
      <c r="G312" s="89"/>
      <c r="H312" s="12"/>
      <c r="I312" s="12"/>
      <c r="J312" s="89" t="n">
        <f aca="false">($J$307+$N$307)/2+0.5*($J$307-$N$307)*COS(2*3.141592*(C312+0.5-14)/24)</f>
        <v>19.6680140020398</v>
      </c>
      <c r="K312" s="12"/>
      <c r="L312" s="12"/>
      <c r="M312" s="89" t="e">
        <f aca="false">J312+($F$8-20)*F312/800</f>
        <v>#NAME?</v>
      </c>
      <c r="N312" s="91" t="e">
        <f aca="false">(1-$F$7*(M312-25)-$K$24/100)*F312*$K$26*$K$27*$K$28*$K$29*$K$30</f>
        <v>#NAME?</v>
      </c>
      <c r="P312" s="89" t="e">
        <f aca="false">instantaneainclinada($D$307, C312-12+0.5,$C$4,$D$308,0.2,$J$306,$C$12)</f>
        <v>#NAME?</v>
      </c>
      <c r="Q312" s="12" t="e">
        <f aca="false">rinstan_segui_un_eje_azimutal($C$4, $D$307,C312-11.5,$F$12,$F$13,$F$14,$D$308, 0.2,$F$15)</f>
        <v>#NAME?</v>
      </c>
      <c r="R312" s="12" t="e">
        <f aca="false">rinstan_segui_dos_ejes_optimo($C$4, $D$307, C312-11.5,$D$308,0.2)</f>
        <v>#NAME?</v>
      </c>
      <c r="S312" s="1" t="e">
        <f aca="false">rinstan_segui_dos_ejes_concentracion($C$4, $D$307, C312-11.5,$D$308, 0.2,$J$12)</f>
        <v>#NAME?</v>
      </c>
    </row>
    <row r="313" customFormat="false" ht="12.75" hidden="false" customHeight="false" outlineLevel="0" collapsed="false">
      <c r="C313" s="16" t="n">
        <v>3</v>
      </c>
      <c r="D313" s="12" t="n">
        <v>4</v>
      </c>
      <c r="E313" s="89" t="n">
        <f aca="false">globalinstantanea($D$307, C313-12+0.5, $C$4, $D$308)*esdedia($D$307, C313-12+0.5,$C$4)</f>
        <v>0</v>
      </c>
      <c r="F313" s="90" t="e">
        <f aca="false">IF((P313*$C$11+Q313*$F$11+R313*$H$11+S313*$J$11)&lt;$G$5/$G$4*1000,(P313*$C$11+Q313*$F$11+R313*$H$11+S313*$J$11),$G$5/$G$4*1000)</f>
        <v>#NAME?</v>
      </c>
      <c r="G313" s="89"/>
      <c r="H313" s="12"/>
      <c r="I313" s="12"/>
      <c r="J313" s="89" t="n">
        <f aca="false">($J$307+$N$307)/2+0.5*($J$307-$N$307)*COS(2*3.141592*(C313+0.5-14)/24)</f>
        <v>20.2051594564197</v>
      </c>
      <c r="K313" s="12"/>
      <c r="L313" s="12"/>
      <c r="M313" s="89" t="e">
        <f aca="false">J313+($F$8-20)*F313/800</f>
        <v>#NAME?</v>
      </c>
      <c r="N313" s="91" t="e">
        <f aca="false">(1-$F$7*(M313-25)-$K$24/100)*F313*$K$26*$K$27*$K$28*$K$29*$K$30</f>
        <v>#NAME?</v>
      </c>
      <c r="P313" s="89" t="e">
        <f aca="false">instantaneainclinada($D$307, C313-12+0.5,$C$4,$D$308,0.2,$J$306,$C$12)</f>
        <v>#NAME?</v>
      </c>
      <c r="Q313" s="12" t="e">
        <f aca="false">rinstan_segui_un_eje_azimutal($C$4, $D$307,C313-11.5,$F$12,$F$13,$F$14,$D$308, 0.2,$F$15)</f>
        <v>#NAME?</v>
      </c>
      <c r="R313" s="12" t="e">
        <f aca="false">rinstan_segui_dos_ejes_optimo($C$4, $D$307, C313-11.5,$D$308,0.2)</f>
        <v>#NAME?</v>
      </c>
      <c r="S313" s="1" t="e">
        <f aca="false">rinstan_segui_dos_ejes_concentracion($C$4, $D$307, C313-11.5,$D$308, 0.2,$J$12)</f>
        <v>#NAME?</v>
      </c>
    </row>
    <row r="314" customFormat="false" ht="12.75" hidden="false" customHeight="false" outlineLevel="0" collapsed="false">
      <c r="C314" s="16" t="n">
        <v>4</v>
      </c>
      <c r="D314" s="12" t="n">
        <v>5</v>
      </c>
      <c r="E314" s="89" t="n">
        <f aca="false">globalinstantanea($D$307, C314-12+0.5, $C$4, $D$308)*esdedia($D$307, C314-12+0.5,$C$4)</f>
        <v>0</v>
      </c>
      <c r="F314" s="90" t="e">
        <f aca="false">IF((P314*$C$11+Q314*$F$11+R314*$H$11+S314*$J$11)&lt;$G$5/$G$4*1000,(P314*$C$11+Q314*$F$11+R314*$H$11+S314*$J$11),$G$5/$G$4*1000)</f>
        <v>#NAME?</v>
      </c>
      <c r="G314" s="89"/>
      <c r="H314" s="12"/>
      <c r="I314" s="12"/>
      <c r="J314" s="89" t="n">
        <f aca="false">($J$307+$N$307)/2+0.5*($J$307-$N$307)*COS(2*3.141592*(C314+0.5-14)/24)</f>
        <v>21.2428434488444</v>
      </c>
      <c r="K314" s="12"/>
      <c r="L314" s="12"/>
      <c r="M314" s="89" t="e">
        <f aca="false">J314+($F$8-20)*F314/800</f>
        <v>#NAME?</v>
      </c>
      <c r="N314" s="91" t="e">
        <f aca="false">(1-$F$7*(M314-25)-$K$24/100)*F314*$K$26*$K$27*$K$28*$K$29*$K$30</f>
        <v>#NAME?</v>
      </c>
      <c r="P314" s="89" t="e">
        <f aca="false">instantaneainclinada($D$307, C314-12+0.5,$C$4,$D$308,0.2,$J$306,$C$12)</f>
        <v>#NAME?</v>
      </c>
      <c r="Q314" s="12" t="e">
        <f aca="false">rinstan_segui_un_eje_azimutal($C$4, $D$307,C314-11.5,$F$12,$F$13,$F$14,$D$308, 0.2,$F$15)</f>
        <v>#NAME?</v>
      </c>
      <c r="R314" s="12" t="e">
        <f aca="false">rinstan_segui_dos_ejes_optimo($C$4, $D$307, C314-11.5,$D$308,0.2)</f>
        <v>#NAME?</v>
      </c>
      <c r="S314" s="1" t="e">
        <f aca="false">rinstan_segui_dos_ejes_concentracion($C$4, $D$307, C314-11.5,$D$308, 0.2,$J$12)</f>
        <v>#NAME?</v>
      </c>
    </row>
    <row r="315" customFormat="false" ht="12.75" hidden="false" customHeight="false" outlineLevel="0" collapsed="false">
      <c r="C315" s="16" t="n">
        <v>5</v>
      </c>
      <c r="D315" s="12" t="n">
        <v>6</v>
      </c>
      <c r="E315" s="89" t="n">
        <f aca="false">globalinstantanea($D$307, C315-12+0.5, $C$4, $D$308)*esdedia($D$307, C315-12+0.5,$C$4)</f>
        <v>28.4922976925799</v>
      </c>
      <c r="F315" s="90" t="e">
        <f aca="false">IF((P315*$C$11+Q315*$F$11+R315*$H$11+S315*$J$11)&lt;$G$5/$G$4*1000,(P315*$C$11+Q315*$F$11+R315*$H$11+S315*$J$11),$G$5/$G$4*1000)</f>
        <v>#NAME?</v>
      </c>
      <c r="G315" s="89"/>
      <c r="H315" s="12"/>
      <c r="I315" s="12"/>
      <c r="J315" s="89" t="n">
        <f aca="false">($J$307+$N$307)/2+0.5*($J$307-$N$307)*COS(2*3.141592*(C315+0.5-14)/24)</f>
        <v>22.71034955934</v>
      </c>
      <c r="K315" s="12"/>
      <c r="L315" s="12"/>
      <c r="M315" s="89" t="e">
        <f aca="false">J315+($F$8-20)*F315/800</f>
        <v>#NAME?</v>
      </c>
      <c r="N315" s="91" t="e">
        <f aca="false">(1-$F$7*(M315-25)-$K$24/100)*F315*$K$26*$K$27*$K$28*$K$29*$K$30</f>
        <v>#NAME?</v>
      </c>
      <c r="P315" s="89" t="e">
        <f aca="false">instantaneainclinada($D$307, C315-12+0.5,$C$4,$D$308,0.2,$J$306,$C$12)</f>
        <v>#NAME?</v>
      </c>
      <c r="Q315" s="12" t="e">
        <f aca="false">rinstan_segui_un_eje_azimutal($C$4, $D$307,C315-11.5,$F$12,$F$13,$F$14,$D$308, 0.2,$F$15)</f>
        <v>#NAME?</v>
      </c>
      <c r="R315" s="12" t="e">
        <f aca="false">rinstan_segui_dos_ejes_optimo($C$4, $D$307, C315-11.5,$D$308,0.2)</f>
        <v>#NAME?</v>
      </c>
      <c r="S315" s="1" t="e">
        <f aca="false">rinstan_segui_dos_ejes_concentracion($C$4, $D$307, C315-11.5,$D$308, 0.2,$J$12)</f>
        <v>#NAME?</v>
      </c>
    </row>
    <row r="316" customFormat="false" ht="12.75" hidden="false" customHeight="false" outlineLevel="0" collapsed="false">
      <c r="C316" s="16" t="n">
        <v>6</v>
      </c>
      <c r="D316" s="12" t="n">
        <v>7</v>
      </c>
      <c r="E316" s="89" t="n">
        <f aca="false">globalinstantanea($D$307, C316-12+0.5, $C$4, $D$308)*esdedia($D$307, C316-12+0.5,$C$4)</f>
        <v>163.900211911123</v>
      </c>
      <c r="F316" s="90" t="e">
        <f aca="false">IF((P316*$C$11+Q316*$F$11+R316*$H$11+S316*$J$11)&lt;$G$5/$G$4*1000,(P316*$C$11+Q316*$F$11+R316*$H$11+S316*$J$11),$G$5/$G$4*1000)</f>
        <v>#NAME?</v>
      </c>
      <c r="G316" s="89"/>
      <c r="H316" s="12"/>
      <c r="I316" s="12"/>
      <c r="J316" s="89" t="n">
        <f aca="false">($J$307+$N$307)/2+0.5*($J$307-$N$307)*COS(2*3.141592*(C316+0.5-14)/24)</f>
        <v>24.507669713019</v>
      </c>
      <c r="K316" s="12"/>
      <c r="L316" s="12"/>
      <c r="M316" s="89" t="e">
        <f aca="false">J316+($F$8-20)*F316/800</f>
        <v>#NAME?</v>
      </c>
      <c r="N316" s="91" t="e">
        <f aca="false">(1-$F$7*(M316-25)-$K$24/100)*F316*$K$26*$K$27*$K$28*$K$29*$K$30</f>
        <v>#NAME?</v>
      </c>
      <c r="P316" s="89" t="e">
        <f aca="false">instantaneainclinada($D$307, C316-12+0.5,$C$4,$D$308,0.2,$J$306,$C$12)</f>
        <v>#NAME?</v>
      </c>
      <c r="Q316" s="12" t="e">
        <f aca="false">rinstan_segui_un_eje_azimutal($C$4, $D$307,C316-11.5,$F$12,$F$13,$F$14,$D$308, 0.2,$F$15)</f>
        <v>#NAME?</v>
      </c>
      <c r="R316" s="12" t="e">
        <f aca="false">rinstan_segui_dos_ejes_optimo($C$4, $D$307, C316-11.5,$D$308,0.2)</f>
        <v>#NAME?</v>
      </c>
      <c r="S316" s="1" t="e">
        <f aca="false">rinstan_segui_dos_ejes_concentracion($C$4, $D$307, C316-11.5,$D$308, 0.2,$J$12)</f>
        <v>#NAME?</v>
      </c>
    </row>
    <row r="317" customFormat="false" ht="12.75" hidden="false" customHeight="false" outlineLevel="0" collapsed="false">
      <c r="C317" s="16" t="n">
        <v>7</v>
      </c>
      <c r="D317" s="12" t="n">
        <v>8</v>
      </c>
      <c r="E317" s="89" t="n">
        <f aca="false">globalinstantanea($D$307, C317-12+0.5, $C$4, $D$308)*esdedia($D$307, C317-12+0.5,$C$4)</f>
        <v>323.541386887049</v>
      </c>
      <c r="F317" s="90" t="e">
        <f aca="false">IF((P317*$C$11+Q317*$F$11+R317*$H$11+S317*$J$11)&lt;$G$5/$G$4*1000,(P317*$C$11+Q317*$F$11+R317*$H$11+S317*$J$11),$G$5/$G$4*1000)</f>
        <v>#NAME?</v>
      </c>
      <c r="G317" s="89"/>
      <c r="H317" s="12"/>
      <c r="I317" s="12"/>
      <c r="J317" s="89" t="n">
        <f aca="false">($J$307+$N$307)/2+0.5*($J$307-$N$307)*COS(2*3.141592*(C317+0.5-14)/24)</f>
        <v>26.5123195622931</v>
      </c>
      <c r="K317" s="12"/>
      <c r="L317" s="12"/>
      <c r="M317" s="89" t="e">
        <f aca="false">J317+($F$8-20)*F317/800</f>
        <v>#NAME?</v>
      </c>
      <c r="N317" s="91" t="e">
        <f aca="false">(1-$F$7*(M317-25)-$K$24/100)*F317*$K$26*$K$27*$K$28*$K$29*$K$30</f>
        <v>#NAME?</v>
      </c>
      <c r="P317" s="89" t="e">
        <f aca="false">instantaneainclinada($D$307, C317-12+0.5,$C$4,$D$308,0.2,$J$306,$C$12)</f>
        <v>#NAME?</v>
      </c>
      <c r="Q317" s="12" t="e">
        <f aca="false">rinstan_segui_un_eje_azimutal($C$4, $D$307,C317-11.5,$F$12,$F$13,$F$14,$D$308, 0.2,$F$15)</f>
        <v>#NAME?</v>
      </c>
      <c r="R317" s="12" t="e">
        <f aca="false">rinstan_segui_dos_ejes_optimo($C$4, $D$307, C317-11.5,$D$308,0.2)</f>
        <v>#NAME?</v>
      </c>
      <c r="S317" s="1" t="e">
        <f aca="false">rinstan_segui_dos_ejes_concentracion($C$4, $D$307, C317-11.5,$D$308, 0.2,$J$12)</f>
        <v>#NAME?</v>
      </c>
    </row>
    <row r="318" customFormat="false" ht="12.75" hidden="false" customHeight="false" outlineLevel="0" collapsed="false">
      <c r="C318" s="16" t="n">
        <v>8</v>
      </c>
      <c r="D318" s="12" t="n">
        <v>9</v>
      </c>
      <c r="E318" s="89" t="n">
        <f aca="false">globalinstantanea($D$307, C318-12+0.5, $C$4, $D$308)*esdedia($D$307, C318-12+0.5,$C$4)</f>
        <v>490.772848359732</v>
      </c>
      <c r="F318" s="90" t="e">
        <f aca="false">IF((P318*$C$11+Q318*$F$11+R318*$H$11+S318*$J$11)&lt;$G$5/$G$4*1000,(P318*$C$11+Q318*$F$11+R318*$H$11+S318*$J$11),$G$5/$G$4*1000)</f>
        <v>#NAME?</v>
      </c>
      <c r="G318" s="89"/>
      <c r="H318" s="12"/>
      <c r="I318" s="12"/>
      <c r="J318" s="89" t="n">
        <f aca="false">($J$307+$N$307)/2+0.5*($J$307-$N$307)*COS(2*3.141592*(C318+0.5-14)/24)</f>
        <v>28.587685589293</v>
      </c>
      <c r="K318" s="12"/>
      <c r="L318" s="12"/>
      <c r="M318" s="89" t="e">
        <f aca="false">J318+($F$8-20)*F318/800</f>
        <v>#NAME?</v>
      </c>
      <c r="N318" s="91" t="e">
        <f aca="false">(1-$F$7*(M318-25)-$K$24/100)*F318*$K$26*$K$27*$K$28*$K$29*$K$30</f>
        <v>#NAME?</v>
      </c>
      <c r="P318" s="89" t="e">
        <f aca="false">instantaneainclinada($D$307, C318-12+0.5,$C$4,$D$308,0.2,$J$306,$C$12)</f>
        <v>#NAME?</v>
      </c>
      <c r="Q318" s="12" t="e">
        <f aca="false">rinstan_segui_un_eje_azimutal($C$4, $D$307,C318-11.5,$F$12,$F$13,$F$14,$D$308, 0.2,$F$15)</f>
        <v>#NAME?</v>
      </c>
      <c r="R318" s="12" t="e">
        <f aca="false">rinstan_segui_dos_ejes_optimo($C$4, $D$307, C318-11.5,$D$308,0.2)</f>
        <v>#NAME?</v>
      </c>
      <c r="S318" s="1" t="e">
        <f aca="false">rinstan_segui_dos_ejes_concentracion($C$4, $D$307, C318-11.5,$D$308, 0.2,$J$12)</f>
        <v>#NAME?</v>
      </c>
    </row>
    <row r="319" customFormat="false" ht="12.75" hidden="false" customHeight="false" outlineLevel="0" collapsed="false">
      <c r="C319" s="16" t="n">
        <v>9</v>
      </c>
      <c r="D319" s="12" t="n">
        <v>10</v>
      </c>
      <c r="E319" s="89" t="n">
        <f aca="false">globalinstantanea($D$307, C319-12+0.5, $C$4, $D$308)*esdedia($D$307, C319-12+0.5,$C$4)</f>
        <v>644.215045025579</v>
      </c>
      <c r="F319" s="90" t="e">
        <f aca="false">IF((P319*$C$11+Q319*$F$11+R319*$H$11+S319*$J$11)&lt;$G$5/$G$4*1000,(P319*$C$11+Q319*$F$11+R319*$H$11+S319*$J$11),$G$5/$G$4*1000)</f>
        <v>#NAME?</v>
      </c>
      <c r="G319" s="89"/>
      <c r="H319" s="12"/>
      <c r="I319" s="12"/>
      <c r="J319" s="89" t="n">
        <f aca="false">($J$307+$N$307)/2+0.5*($J$307-$N$307)*COS(2*3.141592*(C319+0.5-14)/24)</f>
        <v>30.5923350874951</v>
      </c>
      <c r="K319" s="12"/>
      <c r="L319" s="12"/>
      <c r="M319" s="89" t="e">
        <f aca="false">J319+($F$8-20)*F319/800</f>
        <v>#NAME?</v>
      </c>
      <c r="N319" s="91" t="e">
        <f aca="false">(1-$F$7*(M319-25)-$K$24/100)*F319*$K$26*$K$27*$K$28*$K$29*$K$30</f>
        <v>#NAME?</v>
      </c>
      <c r="P319" s="89" t="e">
        <f aca="false">instantaneainclinada($D$307, C319-12+0.5,$C$4,$D$308,0.2,$J$306,$C$12)</f>
        <v>#NAME?</v>
      </c>
      <c r="Q319" s="12" t="e">
        <f aca="false">rinstan_segui_un_eje_azimutal($C$4, $D$307,C319-11.5,$F$12,$F$13,$F$14,$D$308, 0.2,$F$15)</f>
        <v>#NAME?</v>
      </c>
      <c r="R319" s="12" t="e">
        <f aca="false">rinstan_segui_dos_ejes_optimo($C$4, $D$307, C319-11.5,$D$308,0.2)</f>
        <v>#NAME?</v>
      </c>
      <c r="S319" s="1" t="e">
        <f aca="false">rinstan_segui_dos_ejes_concentracion($C$4, $D$307, C319-11.5,$D$308, 0.2,$J$12)</f>
        <v>#NAME?</v>
      </c>
    </row>
    <row r="320" customFormat="false" ht="12.75" hidden="false" customHeight="false" outlineLevel="0" collapsed="false">
      <c r="C320" s="16" t="n">
        <v>10</v>
      </c>
      <c r="D320" s="12" t="n">
        <v>11</v>
      </c>
      <c r="E320" s="89" t="n">
        <f aca="false">globalinstantanea($D$307, C320-12+0.5, $C$4, $D$308)*esdedia($D$307, C320-12+0.5,$C$4)</f>
        <v>761.88376694499</v>
      </c>
      <c r="F320" s="90" t="e">
        <f aca="false">IF((P320*$C$11+Q320*$F$11+R320*$H$11+S320*$J$11)&lt;$G$5/$G$4*1000,(P320*$C$11+Q320*$F$11+R320*$H$11+S320*$J$11),$G$5/$G$4*1000)</f>
        <v>#NAME?</v>
      </c>
      <c r="G320" s="89"/>
      <c r="H320" s="12"/>
      <c r="I320" s="12"/>
      <c r="J320" s="89" t="n">
        <f aca="false">($J$307+$N$307)/2+0.5*($J$307-$N$307)*COS(2*3.141592*(C320+0.5-14)/24)</f>
        <v>32.3896545629552</v>
      </c>
      <c r="K320" s="12"/>
      <c r="L320" s="12"/>
      <c r="M320" s="89" t="e">
        <f aca="false">J320+($F$8-20)*F320/800</f>
        <v>#NAME?</v>
      </c>
      <c r="N320" s="91" t="e">
        <f aca="false">(1-$F$7*(M320-25)-$K$24/100)*F320*$K$26*$K$27*$K$28*$K$29*$K$30</f>
        <v>#NAME?</v>
      </c>
      <c r="P320" s="89" t="e">
        <f aca="false">instantaneainclinada($D$307, C320-12+0.5,$C$4,$D$308,0.2,$J$306,$C$12)</f>
        <v>#NAME?</v>
      </c>
      <c r="Q320" s="12" t="e">
        <f aca="false">rinstan_segui_un_eje_azimutal($C$4, $D$307,C320-11.5,$F$12,$F$13,$F$14,$D$308, 0.2,$F$15)</f>
        <v>#NAME?</v>
      </c>
      <c r="R320" s="12" t="e">
        <f aca="false">rinstan_segui_dos_ejes_optimo($C$4, $D$307, C320-11.5,$D$308,0.2)</f>
        <v>#NAME?</v>
      </c>
      <c r="S320" s="1" t="e">
        <f aca="false">rinstan_segui_dos_ejes_concentracion($C$4, $D$307, C320-11.5,$D$308, 0.2,$J$12)</f>
        <v>#NAME?</v>
      </c>
    </row>
    <row r="321" customFormat="false" ht="12.75" hidden="false" customHeight="false" outlineLevel="0" collapsed="false">
      <c r="C321" s="16" t="n">
        <v>11</v>
      </c>
      <c r="D321" s="12" t="n">
        <v>12</v>
      </c>
      <c r="E321" s="89" t="n">
        <f aca="false">globalinstantanea($D$307, C321-12+0.5, $C$4, $D$308)*esdedia($D$307, C321-12+0.5,$C$4)</f>
        <v>825.777083978367</v>
      </c>
      <c r="F321" s="90" t="e">
        <f aca="false">IF((P321*$C$11+Q321*$F$11+R321*$H$11+S321*$J$11)&lt;$G$5/$G$4*1000,(P321*$C$11+Q321*$F$11+R321*$H$11+S321*$J$11),$G$5/$G$4*1000)</f>
        <v>#NAME?</v>
      </c>
      <c r="G321" s="89"/>
      <c r="H321" s="12"/>
      <c r="I321" s="12"/>
      <c r="J321" s="89" t="n">
        <f aca="false">($J$307+$N$307)/2+0.5*($J$307-$N$307)*COS(2*3.141592*(C321+0.5-14)/24)</f>
        <v>33.8571597143044</v>
      </c>
      <c r="K321" s="12"/>
      <c r="L321" s="12"/>
      <c r="M321" s="89" t="e">
        <f aca="false">J321+($F$8-20)*F321/800</f>
        <v>#NAME?</v>
      </c>
      <c r="N321" s="91" t="e">
        <f aca="false">(1-$F$7*(M321-25)-$K$24/100)*F321*$K$26*$K$27*$K$28*$K$29*$K$30</f>
        <v>#NAME?</v>
      </c>
      <c r="P321" s="89" t="e">
        <f aca="false">instantaneainclinada($D$307, C321-12+0.5,$C$4,$D$308,0.2,$J$306,$C$12)</f>
        <v>#NAME?</v>
      </c>
      <c r="Q321" s="12" t="e">
        <f aca="false">rinstan_segui_un_eje_azimutal($C$4, $D$307,C321-11.5,$F$12,$F$13,$F$14,$D$308, 0.2,$F$15)</f>
        <v>#NAME?</v>
      </c>
      <c r="R321" s="12" t="e">
        <f aca="false">rinstan_segui_dos_ejes_optimo($C$4, $D$307, C321-11.5,$D$308,0.2)</f>
        <v>#NAME?</v>
      </c>
      <c r="S321" s="1" t="e">
        <f aca="false">rinstan_segui_dos_ejes_concentracion($C$4, $D$307, C321-11.5,$D$308, 0.2,$J$12)</f>
        <v>#NAME?</v>
      </c>
    </row>
    <row r="322" customFormat="false" ht="12.75" hidden="false" customHeight="false" outlineLevel="0" collapsed="false">
      <c r="C322" s="16" t="n">
        <v>12</v>
      </c>
      <c r="D322" s="12" t="n">
        <v>13</v>
      </c>
      <c r="E322" s="89" t="n">
        <f aca="false">globalinstantanea($D$307, C322-12+0.5, $C$4, $D$308)*esdedia($D$307, C322-12+0.5,$C$4)</f>
        <v>825.777083978367</v>
      </c>
      <c r="F322" s="90" t="e">
        <f aca="false">IF((P322*$C$11+Q322*$F$11+R322*$H$11+S322*$J$11)&lt;$G$5/$G$4*1000,(P322*$C$11+Q322*$F$11+R322*$H$11+S322*$J$11),$G$5/$G$4*1000)</f>
        <v>#NAME?</v>
      </c>
      <c r="G322" s="89"/>
      <c r="H322" s="12"/>
      <c r="I322" s="12"/>
      <c r="J322" s="89" t="n">
        <f aca="false">($J$307+$N$307)/2+0.5*($J$307-$N$307)*COS(2*3.141592*(C322+0.5-14)/24)</f>
        <v>34.8948425320195</v>
      </c>
      <c r="K322" s="12"/>
      <c r="L322" s="12"/>
      <c r="M322" s="89" t="e">
        <f aca="false">J322+($F$8-20)*F322/800</f>
        <v>#NAME?</v>
      </c>
      <c r="N322" s="91" t="e">
        <f aca="false">(1-$F$7*(M322-25)-$K$24/100)*F322*$K$26*$K$27*$K$28*$K$29*$K$30</f>
        <v>#NAME?</v>
      </c>
      <c r="P322" s="89" t="e">
        <f aca="false">instantaneainclinada($D$307, C322-12+0.5,$C$4,$D$308,0.2,$J$306,$C$12)</f>
        <v>#NAME?</v>
      </c>
      <c r="Q322" s="12" t="e">
        <f aca="false">rinstan_segui_un_eje_azimutal($C$4, $D$307,C322-11.5,$F$12,$F$13,$F$14,$D$308, 0.2,$F$15)</f>
        <v>#NAME?</v>
      </c>
      <c r="R322" s="12" t="e">
        <f aca="false">rinstan_segui_dos_ejes_optimo($C$4, $D$307, C322-11.5,$D$308,0.2)</f>
        <v>#NAME?</v>
      </c>
      <c r="S322" s="1" t="e">
        <f aca="false">rinstan_segui_dos_ejes_concentracion($C$4, $D$307, C322-11.5,$D$308, 0.2,$J$12)</f>
        <v>#NAME?</v>
      </c>
    </row>
    <row r="323" customFormat="false" ht="12.75" hidden="false" customHeight="false" outlineLevel="0" collapsed="false">
      <c r="C323" s="16" t="n">
        <v>13</v>
      </c>
      <c r="D323" s="12" t="n">
        <v>14</v>
      </c>
      <c r="E323" s="89" t="n">
        <f aca="false">globalinstantanea($D$307, C323-12+0.5, $C$4, $D$308)*esdedia($D$307, C323-12+0.5,$C$4)</f>
        <v>761.88376694499</v>
      </c>
      <c r="F323" s="90" t="e">
        <f aca="false">IF((P323*$C$11+Q323*$F$11+R323*$H$11+S323*$J$11)&lt;$G$5/$G$4*1000,(P323*$C$11+Q323*$F$11+R323*$H$11+S323*$J$11),$G$5/$G$4*1000)</f>
        <v>#NAME?</v>
      </c>
      <c r="G323" s="89"/>
      <c r="H323" s="12"/>
      <c r="I323" s="12"/>
      <c r="J323" s="89" t="n">
        <f aca="false">($J$307+$N$307)/2+0.5*($J$307-$N$307)*COS(2*3.141592*(C323+0.5-14)/24)</f>
        <v>35.4319866761809</v>
      </c>
      <c r="K323" s="12"/>
      <c r="L323" s="12"/>
      <c r="M323" s="89" t="e">
        <f aca="false">J323+($F$8-20)*F323/800</f>
        <v>#NAME?</v>
      </c>
      <c r="N323" s="91" t="e">
        <f aca="false">(1-$F$7*(M323-25)-$K$24/100)*F323*$K$26*$K$27*$K$28*$K$29*$K$30</f>
        <v>#NAME?</v>
      </c>
      <c r="P323" s="89" t="e">
        <f aca="false">instantaneainclinada($D$307, C323-12+0.5,$C$4,$D$308,0.2,$J$306,$C$12)</f>
        <v>#NAME?</v>
      </c>
      <c r="Q323" s="12" t="e">
        <f aca="false">rinstan_segui_un_eje_azimutal($C$4, $D$307,C323-11.5,$F$12,$F$13,$F$14,$D$308, 0.2,$F$15)</f>
        <v>#NAME?</v>
      </c>
      <c r="R323" s="12" t="e">
        <f aca="false">rinstan_segui_dos_ejes_optimo($C$4, $D$307, C323-11.5,$D$308,0.2)</f>
        <v>#NAME?</v>
      </c>
      <c r="S323" s="1" t="e">
        <f aca="false">rinstan_segui_dos_ejes_concentracion($C$4, $D$307, C323-11.5,$D$308, 0.2,$J$12)</f>
        <v>#NAME?</v>
      </c>
    </row>
    <row r="324" customFormat="false" ht="12.75" hidden="false" customHeight="false" outlineLevel="0" collapsed="false">
      <c r="C324" s="16" t="n">
        <v>14</v>
      </c>
      <c r="D324" s="12" t="n">
        <v>15</v>
      </c>
      <c r="E324" s="89" t="n">
        <f aca="false">globalinstantanea($D$307, C324-12+0.5, $C$4, $D$308)*esdedia($D$307, C324-12+0.5,$C$4)</f>
        <v>644.215045025579</v>
      </c>
      <c r="F324" s="90" t="e">
        <f aca="false">IF((P324*$C$11+Q324*$F$11+R324*$H$11+S324*$J$11)&lt;$G$5/$G$4*1000,(P324*$C$11+Q324*$F$11+R324*$H$11+S324*$J$11),$G$5/$G$4*1000)</f>
        <v>#NAME?</v>
      </c>
      <c r="G324" s="89"/>
      <c r="H324" s="12"/>
      <c r="I324" s="12"/>
      <c r="J324" s="89" t="n">
        <f aca="false">($J$307+$N$307)/2+0.5*($J$307-$N$307)*COS(2*3.141592*(C324+0.5-14)/24)</f>
        <v>35.4319866761809</v>
      </c>
      <c r="K324" s="12"/>
      <c r="L324" s="12"/>
      <c r="M324" s="89" t="e">
        <f aca="false">J324+($F$8-20)*F324/800</f>
        <v>#NAME?</v>
      </c>
      <c r="N324" s="91" t="e">
        <f aca="false">(1-$F$7*(M324-25)-$K$24/100)*F324*$K$26*$K$27*$K$28*$K$29*$K$30</f>
        <v>#NAME?</v>
      </c>
      <c r="P324" s="89" t="e">
        <f aca="false">instantaneainclinada($D$307, C324-12+0.5,$C$4,$D$308,0.2,$J$306,$C$12)</f>
        <v>#NAME?</v>
      </c>
      <c r="Q324" s="12" t="e">
        <f aca="false">rinstan_segui_un_eje_azimutal($C$4, $D$307,C324-11.5,$F$12,$F$13,$F$14,$D$308, 0.2,$F$15)</f>
        <v>#NAME?</v>
      </c>
      <c r="R324" s="12" t="e">
        <f aca="false">rinstan_segui_dos_ejes_optimo($C$4, $D$307, C324-11.5,$D$308,0.2)</f>
        <v>#NAME?</v>
      </c>
      <c r="S324" s="1" t="e">
        <f aca="false">rinstan_segui_dos_ejes_concentracion($C$4, $D$307, C324-11.5,$D$308, 0.2,$J$12)</f>
        <v>#NAME?</v>
      </c>
    </row>
    <row r="325" customFormat="false" ht="12.75" hidden="false" customHeight="false" outlineLevel="0" collapsed="false">
      <c r="C325" s="16" t="n">
        <v>15</v>
      </c>
      <c r="D325" s="12" t="n">
        <v>16</v>
      </c>
      <c r="E325" s="89" t="n">
        <f aca="false">globalinstantanea($D$307, C325-12+0.5, $C$4, $D$308)*esdedia($D$307, C325-12+0.5,$C$4)</f>
        <v>490.772848359732</v>
      </c>
      <c r="F325" s="90" t="e">
        <f aca="false">IF((P325*$C$11+Q325*$F$11+R325*$H$11+S325*$J$11)&lt;$G$5/$G$4*1000,(P325*$C$11+Q325*$F$11+R325*$H$11+S325*$J$11),$G$5/$G$4*1000)</f>
        <v>#NAME?</v>
      </c>
      <c r="G325" s="89"/>
      <c r="H325" s="12"/>
      <c r="I325" s="12"/>
      <c r="J325" s="89" t="n">
        <f aca="false">($J$307+$N$307)/2+0.5*($J$307-$N$307)*COS(2*3.141592*(C325+0.5-14)/24)</f>
        <v>34.8948425320195</v>
      </c>
      <c r="K325" s="12"/>
      <c r="L325" s="12"/>
      <c r="M325" s="89" t="e">
        <f aca="false">J325+($F$8-20)*F325/800</f>
        <v>#NAME?</v>
      </c>
      <c r="N325" s="91" t="e">
        <f aca="false">(1-$F$7*(M325-25)-$K$24/100)*F325*$K$26*$K$27*$K$28*$K$29*$K$30</f>
        <v>#NAME?</v>
      </c>
      <c r="P325" s="89" t="e">
        <f aca="false">instantaneainclinada($D$307, C325-12+0.5,$C$4,$D$308,0.2,$J$306,$C$12)</f>
        <v>#NAME?</v>
      </c>
      <c r="Q325" s="12" t="e">
        <f aca="false">rinstan_segui_un_eje_azimutal($C$4, $D$307,C325-11.5,$F$12,$F$13,$F$14,$D$308, 0.2,$F$15)</f>
        <v>#NAME?</v>
      </c>
      <c r="R325" s="12" t="e">
        <f aca="false">rinstan_segui_dos_ejes_optimo($C$4, $D$307, C325-11.5,$D$308,0.2)</f>
        <v>#NAME?</v>
      </c>
      <c r="S325" s="1" t="e">
        <f aca="false">rinstan_segui_dos_ejes_concentracion($C$4, $D$307, C325-11.5,$D$308, 0.2,$J$12)</f>
        <v>#NAME?</v>
      </c>
    </row>
    <row r="326" customFormat="false" ht="12.75" hidden="false" customHeight="false" outlineLevel="0" collapsed="false">
      <c r="C326" s="16" t="n">
        <v>16</v>
      </c>
      <c r="D326" s="12" t="n">
        <v>17</v>
      </c>
      <c r="E326" s="89" t="n">
        <f aca="false">globalinstantanea($D$307, C326-12+0.5, $C$4, $D$308)*esdedia($D$307, C326-12+0.5,$C$4)</f>
        <v>323.541386887049</v>
      </c>
      <c r="F326" s="90" t="e">
        <f aca="false">IF((P326*$C$11+Q326*$F$11+R326*$H$11+S326*$J$11)&lt;$G$5/$G$4*1000,(P326*$C$11+Q326*$F$11+R326*$H$11+S326*$J$11),$G$5/$G$4*1000)</f>
        <v>#NAME?</v>
      </c>
      <c r="G326" s="89"/>
      <c r="H326" s="12"/>
      <c r="I326" s="12"/>
      <c r="J326" s="89" t="n">
        <f aca="false">($J$307+$N$307)/2+0.5*($J$307-$N$307)*COS(2*3.141592*(C326+0.5-14)/24)</f>
        <v>33.8571597143044</v>
      </c>
      <c r="K326" s="12"/>
      <c r="L326" s="12"/>
      <c r="M326" s="89" t="e">
        <f aca="false">J326+($F$8-20)*F326/800</f>
        <v>#NAME?</v>
      </c>
      <c r="N326" s="91" t="e">
        <f aca="false">(1-$F$7*(M326-25)-$K$24/100)*F326*$K$26*$K$27*$K$28*$K$29*$K$30</f>
        <v>#NAME?</v>
      </c>
      <c r="P326" s="89" t="e">
        <f aca="false">instantaneainclinada($D$307, C326-12+0.5,$C$4,$D$308,0.2,$J$306,$C$12)</f>
        <v>#NAME?</v>
      </c>
      <c r="Q326" s="12" t="e">
        <f aca="false">rinstan_segui_un_eje_azimutal($C$4, $D$307,C326-11.5,$F$12,$F$13,$F$14,$D$308, 0.2,$F$15)</f>
        <v>#NAME?</v>
      </c>
      <c r="R326" s="12" t="e">
        <f aca="false">rinstan_segui_dos_ejes_optimo($C$4, $D$307, C326-11.5,$D$308,0.2)</f>
        <v>#NAME?</v>
      </c>
      <c r="S326" s="1" t="e">
        <f aca="false">rinstan_segui_dos_ejes_concentracion($C$4, $D$307, C326-11.5,$D$308, 0.2,$J$12)</f>
        <v>#NAME?</v>
      </c>
    </row>
    <row r="327" customFormat="false" ht="12.75" hidden="false" customHeight="false" outlineLevel="0" collapsed="false">
      <c r="C327" s="16" t="n">
        <v>17</v>
      </c>
      <c r="D327" s="12" t="n">
        <v>18</v>
      </c>
      <c r="E327" s="89" t="n">
        <f aca="false">globalinstantanea($D$307, C327-12+0.5, $C$4, $D$308)*esdedia($D$307, C327-12+0.5,$C$4)</f>
        <v>163.900211911123</v>
      </c>
      <c r="F327" s="90" t="e">
        <f aca="false">IF((P327*$C$11+Q327*$F$11+R327*$H$11+S327*$J$11)&lt;$G$5/$G$4*1000,(P327*$C$11+Q327*$F$11+R327*$H$11+S327*$J$11),$G$5/$G$4*1000)</f>
        <v>#NAME?</v>
      </c>
      <c r="G327" s="89"/>
      <c r="H327" s="12"/>
      <c r="I327" s="12"/>
      <c r="J327" s="89" t="n">
        <f aca="false">($J$307+$N$307)/2+0.5*($J$307-$N$307)*COS(2*3.141592*(C327+0.5-14)/24)</f>
        <v>32.3896545629552</v>
      </c>
      <c r="K327" s="12"/>
      <c r="L327" s="12"/>
      <c r="M327" s="89" t="e">
        <f aca="false">J327+($F$8-20)*F327/800</f>
        <v>#NAME?</v>
      </c>
      <c r="N327" s="91" t="e">
        <f aca="false">(1-$F$7*(M327-25)-$K$24/100)*F327*$K$26*$K$27*$K$28*$K$29*$K$30</f>
        <v>#NAME?</v>
      </c>
      <c r="P327" s="89" t="e">
        <f aca="false">instantaneainclinada($D$307, C327-12+0.5,$C$4,$D$308,0.2,$J$306,$C$12)</f>
        <v>#NAME?</v>
      </c>
      <c r="Q327" s="12" t="e">
        <f aca="false">rinstan_segui_un_eje_azimutal($C$4, $D$307,C327-11.5,$F$12,$F$13,$F$14,$D$308, 0.2,$F$15)</f>
        <v>#NAME?</v>
      </c>
      <c r="R327" s="12" t="e">
        <f aca="false">rinstan_segui_dos_ejes_optimo($C$4, $D$307, C327-11.5,$D$308,0.2)</f>
        <v>#NAME?</v>
      </c>
      <c r="S327" s="1" t="e">
        <f aca="false">rinstan_segui_dos_ejes_concentracion($C$4, $D$307, C327-11.5,$D$308, 0.2,$J$12)</f>
        <v>#NAME?</v>
      </c>
    </row>
    <row r="328" customFormat="false" ht="12.75" hidden="false" customHeight="false" outlineLevel="0" collapsed="false">
      <c r="C328" s="16" t="n">
        <v>18</v>
      </c>
      <c r="D328" s="12" t="n">
        <v>19</v>
      </c>
      <c r="E328" s="89" t="n">
        <f aca="false">globalinstantanea($D$307, C328-12+0.5, $C$4, $D$308)*esdedia($D$307, C328-12+0.5,$C$4)</f>
        <v>28.4922976925799</v>
      </c>
      <c r="F328" s="90" t="e">
        <f aca="false">IF((P328*$C$11+Q328*$F$11+R328*$H$11+S328*$J$11)&lt;$G$5/$G$4*1000,(P328*$C$11+Q328*$F$11+R328*$H$11+S328*$J$11),$G$5/$G$4*1000)</f>
        <v>#NAME?</v>
      </c>
      <c r="G328" s="89"/>
      <c r="H328" s="12"/>
      <c r="I328" s="12"/>
      <c r="J328" s="89" t="n">
        <f aca="false">($J$307+$N$307)/2+0.5*($J$307-$N$307)*COS(2*3.141592*(C328+0.5-14)/24)</f>
        <v>30.5923350874951</v>
      </c>
      <c r="K328" s="12"/>
      <c r="L328" s="12"/>
      <c r="M328" s="89" t="e">
        <f aca="false">J328+($F$8-20)*F328/800</f>
        <v>#NAME?</v>
      </c>
      <c r="N328" s="91" t="e">
        <f aca="false">(1-$F$7*(M328-25)-$K$24/100)*F328*$K$26*$K$27*$K$28*$K$29*$K$30</f>
        <v>#NAME?</v>
      </c>
      <c r="P328" s="89" t="e">
        <f aca="false">instantaneainclinada($D$307, C328-12+0.5,$C$4,$D$308,0.2,$J$306,$C$12)</f>
        <v>#NAME?</v>
      </c>
      <c r="Q328" s="12" t="e">
        <f aca="false">rinstan_segui_un_eje_azimutal($C$4, $D$307,C328-11.5,$F$12,$F$13,$F$14,$D$308, 0.2,$F$15)</f>
        <v>#NAME?</v>
      </c>
      <c r="R328" s="12" t="e">
        <f aca="false">rinstan_segui_dos_ejes_optimo($C$4, $D$307, C328-11.5,$D$308,0.2)</f>
        <v>#NAME?</v>
      </c>
      <c r="S328" s="1" t="e">
        <f aca="false">rinstan_segui_dos_ejes_concentracion($C$4, $D$307, C328-11.5,$D$308, 0.2,$J$12)</f>
        <v>#NAME?</v>
      </c>
    </row>
    <row r="329" customFormat="false" ht="12.75" hidden="false" customHeight="false" outlineLevel="0" collapsed="false">
      <c r="C329" s="16" t="n">
        <v>19</v>
      </c>
      <c r="D329" s="12" t="n">
        <v>20</v>
      </c>
      <c r="E329" s="89" t="n">
        <f aca="false">globalinstantanea($D$307, C329-12+0.5, $C$4, $D$308)*esdedia($D$307, C329-12+0.5,$C$4)</f>
        <v>0</v>
      </c>
      <c r="F329" s="90" t="e">
        <f aca="false">IF((P329*$C$11+Q329*$F$11+R329*$H$11+S329*$J$11)&lt;$G$5/$G$4*1000,(P329*$C$11+Q329*$F$11+R329*$H$11+S329*$J$11),$G$5/$G$4*1000)</f>
        <v>#NAME?</v>
      </c>
      <c r="G329" s="89"/>
      <c r="H329" s="12"/>
      <c r="I329" s="12"/>
      <c r="J329" s="89" t="n">
        <f aca="false">($J$307+$N$307)/2+0.5*($J$307-$N$307)*COS(2*3.141592*(C329+0.5-14)/24)</f>
        <v>28.587685589293</v>
      </c>
      <c r="K329" s="12"/>
      <c r="L329" s="12"/>
      <c r="M329" s="89" t="e">
        <f aca="false">J329+($F$8-20)*F329/800</f>
        <v>#NAME?</v>
      </c>
      <c r="N329" s="91" t="e">
        <f aca="false">(1-$F$7*(M329-25)-$K$24/100)*F329*$K$26*$K$27*$K$28*$K$29*$K$30</f>
        <v>#NAME?</v>
      </c>
      <c r="P329" s="89" t="e">
        <f aca="false">instantaneainclinada($D$307, C329-12+0.5,$C$4,$D$308,0.2,$J$306,$C$12)</f>
        <v>#NAME?</v>
      </c>
      <c r="Q329" s="12" t="e">
        <f aca="false">rinstan_segui_un_eje_azimutal($C$4, $D$307,C329-11.5,$F$12,$F$13,$F$14,$D$308, 0.2,$F$15)</f>
        <v>#NAME?</v>
      </c>
      <c r="R329" s="12" t="e">
        <f aca="false">rinstan_segui_dos_ejes_optimo($C$4, $D$307, C329-11.5,$D$308,0.2)</f>
        <v>#NAME?</v>
      </c>
      <c r="S329" s="1" t="e">
        <f aca="false">rinstan_segui_dos_ejes_concentracion($C$4, $D$307, C329-11.5,$D$308, 0.2,$J$12)</f>
        <v>#NAME?</v>
      </c>
    </row>
    <row r="330" customFormat="false" ht="12.75" hidden="false" customHeight="false" outlineLevel="0" collapsed="false">
      <c r="C330" s="16" t="n">
        <v>20</v>
      </c>
      <c r="D330" s="12" t="n">
        <v>21</v>
      </c>
      <c r="E330" s="89" t="n">
        <f aca="false">globalinstantanea($D$307, C330-12+0.5, $C$4, $D$308)*esdedia($D$307, C330-12+0.5,$C$4)</f>
        <v>0</v>
      </c>
      <c r="F330" s="90" t="e">
        <f aca="false">IF((P330*$C$11+Q330*$F$11+R330*$H$11+S330*$J$11)&lt;$G$5/$G$4*1000,(P330*$C$11+Q330*$F$11+R330*$H$11+S330*$J$11),$G$5/$G$4*1000)</f>
        <v>#NAME?</v>
      </c>
      <c r="G330" s="89"/>
      <c r="H330" s="12"/>
      <c r="I330" s="12"/>
      <c r="J330" s="89" t="n">
        <f aca="false">($J$307+$N$307)/2+0.5*($J$307-$N$307)*COS(2*3.141592*(C330+0.5-14)/24)</f>
        <v>26.5123195622931</v>
      </c>
      <c r="K330" s="12"/>
      <c r="L330" s="12"/>
      <c r="M330" s="89" t="e">
        <f aca="false">J330+($F$8-20)*F330/800</f>
        <v>#NAME?</v>
      </c>
      <c r="N330" s="91" t="e">
        <f aca="false">(1-$F$7*(M330-25)-$K$24/100)*F330*$K$26*$K$27*$K$28*$K$29*$K$30</f>
        <v>#NAME?</v>
      </c>
      <c r="P330" s="89" t="e">
        <f aca="false">instantaneainclinada($D$307, C330-12+0.5,$C$4,$D$308,0.2,$J$306,$C$12)</f>
        <v>#NAME?</v>
      </c>
      <c r="Q330" s="12" t="e">
        <f aca="false">rinstan_segui_un_eje_azimutal($C$4, $D$307,C330-11.5,$F$12,$F$13,$F$14,$D$308, 0.2,$F$15)</f>
        <v>#NAME?</v>
      </c>
      <c r="R330" s="12" t="e">
        <f aca="false">rinstan_segui_dos_ejes_optimo($C$4, $D$307, C330-11.5,$D$308,0.2)</f>
        <v>#NAME?</v>
      </c>
      <c r="S330" s="1" t="e">
        <f aca="false">rinstan_segui_dos_ejes_concentracion($C$4, $D$307, C330-11.5,$D$308, 0.2,$J$12)</f>
        <v>#NAME?</v>
      </c>
    </row>
    <row r="331" customFormat="false" ht="12.75" hidden="false" customHeight="false" outlineLevel="0" collapsed="false">
      <c r="C331" s="16" t="n">
        <v>21</v>
      </c>
      <c r="D331" s="12" t="n">
        <v>22</v>
      </c>
      <c r="E331" s="89" t="n">
        <f aca="false">globalinstantanea($D$307, C331-12+0.5, $C$4, $D$308)*esdedia($D$307, C331-12+0.5,$C$4)</f>
        <v>0</v>
      </c>
      <c r="F331" s="90" t="e">
        <f aca="false">IF((P331*$C$11+Q331*$F$11+R331*$H$11+S331*$J$11)&lt;$G$5/$G$4*1000,(P331*$C$11+Q331*$F$11+R331*$H$11+S331*$J$11),$G$5/$G$4*1000)</f>
        <v>#NAME?</v>
      </c>
      <c r="G331" s="89"/>
      <c r="H331" s="12"/>
      <c r="I331" s="12"/>
      <c r="J331" s="89" t="n">
        <f aca="false">($J$307+$N$307)/2+0.5*($J$307-$N$307)*COS(2*3.141592*(C331+0.5-14)/24)</f>
        <v>24.507669713019</v>
      </c>
      <c r="K331" s="12"/>
      <c r="L331" s="12"/>
      <c r="M331" s="89" t="e">
        <f aca="false">J331+($F$8-20)*F331/800</f>
        <v>#NAME?</v>
      </c>
      <c r="N331" s="91" t="e">
        <f aca="false">(1-$F$7*(M331-25)-$K$24/100)*F331*$K$26*$K$27*$K$28*$K$29*$K$30</f>
        <v>#NAME?</v>
      </c>
      <c r="P331" s="89" t="e">
        <f aca="false">instantaneainclinada($D$307, C331-12+0.5,$C$4,$D$308,0.2,$J$306,$C$12)</f>
        <v>#NAME?</v>
      </c>
      <c r="Q331" s="12" t="e">
        <f aca="false">rinstan_segui_un_eje_azimutal($C$4, $D$307,C331-11.5,$F$12,$F$13,$F$14,$D$308, 0.2,$F$15)</f>
        <v>#NAME?</v>
      </c>
      <c r="R331" s="12" t="e">
        <f aca="false">rinstan_segui_dos_ejes_optimo($C$4, $D$307, C331-11.5,$D$308,0.2)</f>
        <v>#NAME?</v>
      </c>
      <c r="S331" s="1" t="e">
        <f aca="false">rinstan_segui_dos_ejes_concentracion($C$4, $D$307, C331-11.5,$D$308, 0.2,$J$12)</f>
        <v>#NAME?</v>
      </c>
    </row>
    <row r="332" customFormat="false" ht="12.75" hidden="false" customHeight="false" outlineLevel="0" collapsed="false">
      <c r="C332" s="16" t="n">
        <v>22</v>
      </c>
      <c r="D332" s="12" t="n">
        <v>23</v>
      </c>
      <c r="E332" s="89" t="n">
        <f aca="false">globalinstantanea($D$307, C332-12+0.5, $C$4, $D$308)*esdedia($D$307, C332-12+0.5,$C$4)</f>
        <v>0</v>
      </c>
      <c r="F332" s="90" t="e">
        <f aca="false">IF((P332*$C$11+Q332*$F$11+R332*$H$11+S332*$J$11)&lt;$G$5/$G$4*1000,(P332*$C$11+Q332*$F$11+R332*$H$11+S332*$J$11),$G$5/$G$4*1000)</f>
        <v>#NAME?</v>
      </c>
      <c r="G332" s="89"/>
      <c r="H332" s="12"/>
      <c r="I332" s="12"/>
      <c r="J332" s="89" t="n">
        <f aca="false">($J$307+$N$307)/2+0.5*($J$307-$N$307)*COS(2*3.141592*(C332+0.5-14)/24)</f>
        <v>22.71034955934</v>
      </c>
      <c r="K332" s="12"/>
      <c r="L332" s="12"/>
      <c r="M332" s="89" t="e">
        <f aca="false">J332+($F$8-20)*F332/800</f>
        <v>#NAME?</v>
      </c>
      <c r="N332" s="91" t="e">
        <f aca="false">(1-$F$7*(M332-25)-$K$24/100)*F332*$K$26*$K$27*$K$28*$K$29*$K$30</f>
        <v>#NAME?</v>
      </c>
      <c r="P332" s="89" t="e">
        <f aca="false">instantaneainclinada($D$307, C332-12+0.5,$C$4,$D$308,0.2,$J$306,$C$12)</f>
        <v>#NAME?</v>
      </c>
      <c r="Q332" s="12" t="e">
        <f aca="false">rinstan_segui_un_eje_azimutal($C$4, $D$307,C332-11.5,$F$12,$F$13,$F$14,$D$308, 0.2,$F$15)</f>
        <v>#NAME?</v>
      </c>
      <c r="R332" s="12" t="e">
        <f aca="false">rinstan_segui_dos_ejes_optimo($C$4, $D$307, C332-11.5,$D$308,0.2)</f>
        <v>#NAME?</v>
      </c>
      <c r="S332" s="1" t="e">
        <f aca="false">rinstan_segui_dos_ejes_concentracion($C$4, $D$307, C332-11.5,$D$308, 0.2,$J$12)</f>
        <v>#NAME?</v>
      </c>
    </row>
    <row r="333" customFormat="false" ht="12.75" hidden="false" customHeight="false" outlineLevel="0" collapsed="false">
      <c r="C333" s="16"/>
      <c r="D333" s="12"/>
      <c r="E333" s="12"/>
      <c r="F333" s="12"/>
      <c r="G333" s="12"/>
      <c r="H333" s="12"/>
      <c r="I333" s="12"/>
      <c r="J333" s="12"/>
      <c r="K333" s="12"/>
      <c r="L333" s="12"/>
      <c r="M333" s="12"/>
      <c r="N333" s="15"/>
    </row>
    <row r="334" customFormat="false" ht="12.75" hidden="false" customHeight="false" outlineLevel="0" collapsed="false">
      <c r="C334" s="16"/>
      <c r="D334" s="12"/>
      <c r="E334" s="12"/>
      <c r="F334" s="12"/>
      <c r="G334" s="12"/>
      <c r="H334" s="12"/>
      <c r="I334" s="12"/>
      <c r="J334" s="12" t="s">
        <v>94</v>
      </c>
      <c r="K334" s="12"/>
      <c r="L334" s="12"/>
      <c r="M334" s="89" t="n">
        <f aca="false">SUM(N310:N332)/SUM(F310:F332)</f>
        <v>0.691300713677036</v>
      </c>
      <c r="N334" s="15"/>
    </row>
    <row r="335" customFormat="false" ht="13.5" hidden="false" customHeight="false" outlineLevel="0" collapsed="false">
      <c r="C335" s="33"/>
      <c r="D335" s="34"/>
      <c r="E335" s="34"/>
      <c r="F335" s="34"/>
      <c r="G335" s="34"/>
      <c r="H335" s="34"/>
      <c r="I335" s="34"/>
      <c r="J335" s="34"/>
      <c r="K335" s="34"/>
      <c r="L335" s="34"/>
      <c r="M335" s="34"/>
      <c r="N335" s="37"/>
    </row>
    <row r="336" customFormat="false" ht="12.75" hidden="false" customHeight="false" outlineLevel="0" collapsed="false">
      <c r="F336" s="12"/>
    </row>
    <row r="337" customFormat="false" ht="12.75" hidden="false" customHeight="false" outlineLevel="0" collapsed="false">
      <c r="F337" s="12"/>
    </row>
    <row r="338" customFormat="false" ht="12.75" hidden="false" customHeight="false" outlineLevel="0" collapsed="false">
      <c r="F338" s="12"/>
    </row>
    <row r="339" customFormat="false" ht="13.5" hidden="false" customHeight="false" outlineLevel="0" collapsed="false">
      <c r="F339" s="12"/>
    </row>
    <row r="340" customFormat="false" ht="15.75" hidden="false" customHeight="false" outlineLevel="0" collapsed="false">
      <c r="C340" s="80"/>
      <c r="D340" s="81"/>
      <c r="E340" s="82" t="s">
        <v>103</v>
      </c>
      <c r="F340" s="81"/>
      <c r="G340" s="81"/>
      <c r="H340" s="81"/>
      <c r="I340" s="81"/>
      <c r="J340" s="81"/>
      <c r="K340" s="81"/>
      <c r="L340" s="81"/>
      <c r="M340" s="81"/>
      <c r="N340" s="83"/>
    </row>
    <row r="341" customFormat="false" ht="12.75" hidden="false" customHeight="false" outlineLevel="0" collapsed="false">
      <c r="C341" s="84" t="s">
        <v>80</v>
      </c>
      <c r="D341" s="6" t="n">
        <v>9</v>
      </c>
      <c r="E341" s="6"/>
      <c r="F341" s="85" t="s">
        <v>81</v>
      </c>
      <c r="G341" s="6"/>
      <c r="H341" s="6"/>
      <c r="I341" s="6"/>
      <c r="J341" s="6" t="n">
        <f aca="false">F42</f>
        <v>0</v>
      </c>
      <c r="K341" s="6"/>
      <c r="L341" s="6"/>
      <c r="M341" s="6"/>
      <c r="N341" s="9"/>
    </row>
    <row r="342" customFormat="false" ht="12.75" hidden="false" customHeight="false" outlineLevel="0" collapsed="false">
      <c r="C342" s="86" t="s">
        <v>82</v>
      </c>
      <c r="D342" s="12" t="n">
        <f aca="false">diajuliano(15,D341,99)</f>
        <v>258</v>
      </c>
      <c r="E342" s="12"/>
      <c r="F342" s="87" t="s">
        <v>83</v>
      </c>
      <c r="G342" s="12"/>
      <c r="H342" s="12"/>
      <c r="I342" s="12"/>
      <c r="J342" s="12" t="n">
        <f aca="false">valorclimatico("TMAX",$C$4,$C$5,D341)</f>
        <v>31.2</v>
      </c>
      <c r="K342" s="12"/>
      <c r="L342" s="12"/>
      <c r="M342" s="87" t="s">
        <v>84</v>
      </c>
      <c r="N342" s="88" t="n">
        <f aca="false">valorclimatico("TMIN",$C$4,$C$5,D341)</f>
        <v>17.3</v>
      </c>
    </row>
    <row r="343" customFormat="false" ht="12.75" hidden="false" customHeight="false" outlineLevel="0" collapsed="false">
      <c r="C343" s="86" t="s">
        <v>85</v>
      </c>
      <c r="D343" s="12" t="n">
        <f aca="false">valorclimatico("RAD",$C$4,$C$5,D341)</f>
        <v>17983000</v>
      </c>
      <c r="E343" s="12"/>
      <c r="F343" s="87"/>
      <c r="G343" s="12"/>
      <c r="H343" s="12"/>
      <c r="I343" s="12"/>
      <c r="J343" s="12"/>
      <c r="K343" s="12"/>
      <c r="L343" s="12"/>
      <c r="M343" s="12"/>
      <c r="N343" s="88"/>
    </row>
    <row r="344" customFormat="false" ht="12.75" hidden="false" customHeight="false" outlineLevel="0" collapsed="false">
      <c r="C344" s="86" t="s">
        <v>86</v>
      </c>
      <c r="D344" s="87" t="s">
        <v>87</v>
      </c>
      <c r="E344" s="87" t="s">
        <v>88</v>
      </c>
      <c r="F344" s="87" t="s">
        <v>96</v>
      </c>
      <c r="G344" s="87"/>
      <c r="H344" s="12"/>
      <c r="I344" s="12"/>
      <c r="J344" s="87" t="s">
        <v>90</v>
      </c>
      <c r="K344" s="12"/>
      <c r="L344" s="12"/>
      <c r="M344" s="12" t="s">
        <v>91</v>
      </c>
      <c r="N344" s="88" t="s">
        <v>92</v>
      </c>
    </row>
    <row r="345" customFormat="false" ht="12.75" hidden="false" customHeight="false" outlineLevel="0" collapsed="false">
      <c r="C345" s="16" t="n">
        <v>0</v>
      </c>
      <c r="D345" s="12" t="n">
        <v>1</v>
      </c>
      <c r="E345" s="89" t="n">
        <f aca="false">globalinstantanea($D$342, C345-12+0.5, $C$4, $D$343)*esdedia($D$342, C345-12+0.5,$C$4)</f>
        <v>0</v>
      </c>
      <c r="F345" s="90" t="n">
        <f aca="false">IF((P345*$C$11+Q345*$F$11+R345*$H$11+S345*$J$11)&lt;$G$5/$G$4*1000,(P345*$C$11+Q345*$F$11+R345*$H$11+S345*$J$11),$G$5/$G$4*1000)</f>
        <v>0</v>
      </c>
      <c r="G345" s="89"/>
      <c r="H345" s="12"/>
      <c r="I345" s="12"/>
      <c r="J345" s="89" t="n">
        <f aca="false">($J$342+$N$342)/2+0.5*($J$342-$N$342)*COS(2*3.141592*(C345+0.5-14)/24)</f>
        <v>17.8290352934383</v>
      </c>
      <c r="K345" s="12"/>
      <c r="L345" s="12"/>
      <c r="M345" s="89" t="n">
        <f aca="false">J345+($F$8-20)*F345/800</f>
        <v>17.8290352934383</v>
      </c>
      <c r="N345" s="91" t="n">
        <f aca="false">(1-$F$7*(M345-25)-$K$24/100)*F345*$K$26*$K$27*$K$28*$K$29*$K$30</f>
        <v>0</v>
      </c>
      <c r="P345" s="89" t="n">
        <f aca="false">instantaneainclinada($D$342, C345-12+0.5,$C$4,$D$343,0.2,$J$341,$C$12)</f>
        <v>0</v>
      </c>
      <c r="Q345" s="12" t="n">
        <f aca="false">rinstan_segui_un_eje_azimutal($C$4, $D$342,C345-11.5,$F$12,$F$13,$F$14,$D$343, 0.2,$F$15)</f>
        <v>0</v>
      </c>
      <c r="R345" s="12" t="n">
        <f aca="false">rinstan_segui_dos_ejes_optimo($C$4, $D$342, C345-11.5,$D$343,0.2)</f>
        <v>0</v>
      </c>
      <c r="S345" s="1" t="n">
        <f aca="false">rinstan_segui_dos_ejes_concentracion($C$4, $D$342, C345-11.5,$D$343, 0.2,$J$12)</f>
        <v>0</v>
      </c>
    </row>
    <row r="346" customFormat="false" ht="12.75" hidden="false" customHeight="false" outlineLevel="0" collapsed="false">
      <c r="C346" s="16" t="n">
        <v>1</v>
      </c>
      <c r="D346" s="12" t="n">
        <v>2</v>
      </c>
      <c r="E346" s="89" t="n">
        <f aca="false">globalinstantanea($D$342, C346-12+0.5, $C$4, $D$343)*esdedia($D$342, C346-12+0.5,$C$4)</f>
        <v>0</v>
      </c>
      <c r="F346" s="90" t="e">
        <f aca="false">IF((P346*$C$11+Q346*$F$11+R346*$H$11+S346*$J$11)&lt;$G$5/$G$4*1000,(P346*$C$11+Q346*$F$11+R346*$H$11+S346*$J$11),$G$5/$G$4*1000)</f>
        <v>#NAME?</v>
      </c>
      <c r="G346" s="89"/>
      <c r="H346" s="12"/>
      <c r="I346" s="12"/>
      <c r="J346" s="89" t="n">
        <f aca="false">($J$342+$N$342)/2+0.5*($J$342-$N$342)*COS(2*3.141592*(C346+0.5-14)/24)</f>
        <v>17.3594575958405</v>
      </c>
      <c r="K346" s="12"/>
      <c r="L346" s="12"/>
      <c r="M346" s="89" t="e">
        <f aca="false">J346+($F$8-20)*F346/800</f>
        <v>#NAME?</v>
      </c>
      <c r="N346" s="91" t="e">
        <f aca="false">(1-$F$7*(M346-25)-$K$24/100)*F346*$K$26*$K$27*$K$28*$K$29*$K$30</f>
        <v>#NAME?</v>
      </c>
      <c r="P346" s="89" t="e">
        <f aca="false">instantaneainclinada($D$342, C346-12+0.5,$C$4,$D$343,0.2,$J$341,$C$12)</f>
        <v>#NAME?</v>
      </c>
      <c r="Q346" s="12" t="e">
        <f aca="false">rinstan_segui_un_eje_azimutal($C$4, $D$342,C346-11.5,$F$12,$F$13,$F$14,$D$343, 0.2,$F$15)</f>
        <v>#NAME?</v>
      </c>
      <c r="R346" s="12" t="e">
        <f aca="false">rinstan_segui_dos_ejes_optimo($C$4, $D$342, C346-11.5,$D$343,0.2)</f>
        <v>#NAME?</v>
      </c>
      <c r="S346" s="1" t="e">
        <f aca="false">rinstan_segui_dos_ejes_concentracion($C$4, $D$342, C346-11.5,$D$343, 0.2,$J$12)</f>
        <v>#NAME?</v>
      </c>
    </row>
    <row r="347" customFormat="false" ht="12.75" hidden="false" customHeight="false" outlineLevel="0" collapsed="false">
      <c r="C347" s="16" t="n">
        <v>2</v>
      </c>
      <c r="D347" s="12" t="n">
        <v>3</v>
      </c>
      <c r="E347" s="89" t="n">
        <f aca="false">globalinstantanea($D$342, C347-12+0.5, $C$4, $D$343)*esdedia($D$342, C347-12+0.5,$C$4)</f>
        <v>0</v>
      </c>
      <c r="F347" s="90" t="e">
        <f aca="false">IF((P347*$C$11+Q347*$F$11+R347*$H$11+S347*$J$11)&lt;$G$5/$G$4*1000,(P347*$C$11+Q347*$F$11+R347*$H$11+S347*$J$11),$G$5/$G$4*1000)</f>
        <v>#NAME?</v>
      </c>
      <c r="G347" s="89"/>
      <c r="H347" s="12"/>
      <c r="I347" s="12"/>
      <c r="J347" s="89" t="n">
        <f aca="false">($J$342+$N$342)/2+0.5*($J$342-$N$342)*COS(2*3.141592*(C347+0.5-14)/24)</f>
        <v>17.3594587816574</v>
      </c>
      <c r="K347" s="12"/>
      <c r="L347" s="12"/>
      <c r="M347" s="89" t="e">
        <f aca="false">J347+($F$8-20)*F347/800</f>
        <v>#NAME?</v>
      </c>
      <c r="N347" s="91" t="e">
        <f aca="false">(1-$F$7*(M347-25)-$K$24/100)*F347*$K$26*$K$27*$K$28*$K$29*$K$30</f>
        <v>#NAME?</v>
      </c>
      <c r="P347" s="89" t="e">
        <f aca="false">instantaneainclinada($D$342, C347-12+0.5,$C$4,$D$343,0.2,$J$341,$C$12)</f>
        <v>#NAME?</v>
      </c>
      <c r="Q347" s="12" t="e">
        <f aca="false">rinstan_segui_un_eje_azimutal($C$4, $D$342,C347-11.5,$F$12,$F$13,$F$14,$D$343, 0.2,$F$15)</f>
        <v>#NAME?</v>
      </c>
      <c r="R347" s="12" t="e">
        <f aca="false">rinstan_segui_dos_ejes_optimo($C$4, $D$342, C347-11.5,$D$343,0.2)</f>
        <v>#NAME?</v>
      </c>
      <c r="S347" s="1" t="e">
        <f aca="false">rinstan_segui_dos_ejes_concentracion($C$4, $D$342, C347-11.5,$D$343, 0.2,$J$12)</f>
        <v>#NAME?</v>
      </c>
    </row>
    <row r="348" customFormat="false" ht="12.75" hidden="false" customHeight="false" outlineLevel="0" collapsed="false">
      <c r="C348" s="16" t="n">
        <v>3</v>
      </c>
      <c r="D348" s="12" t="n">
        <v>4</v>
      </c>
      <c r="E348" s="89" t="n">
        <f aca="false">globalinstantanea($D$342, C348-12+0.5, $C$4, $D$343)*esdedia($D$342, C348-12+0.5,$C$4)</f>
        <v>0</v>
      </c>
      <c r="F348" s="90" t="e">
        <f aca="false">IF((P348*$C$11+Q348*$F$11+R348*$H$11+S348*$J$11)&lt;$G$5/$G$4*1000,(P348*$C$11+Q348*$F$11+R348*$H$11+S348*$J$11),$G$5/$G$4*1000)</f>
        <v>#NAME?</v>
      </c>
      <c r="G348" s="89"/>
      <c r="H348" s="12"/>
      <c r="I348" s="12"/>
      <c r="J348" s="89" t="n">
        <f aca="false">($J$342+$N$342)/2+0.5*($J$342-$N$342)*COS(2*3.141592*(C348+0.5-14)/24)</f>
        <v>17.8290387700776</v>
      </c>
      <c r="K348" s="12"/>
      <c r="L348" s="12"/>
      <c r="M348" s="89" t="e">
        <f aca="false">J348+($F$8-20)*F348/800</f>
        <v>#NAME?</v>
      </c>
      <c r="N348" s="91" t="e">
        <f aca="false">(1-$F$7*(M348-25)-$K$24/100)*F348*$K$26*$K$27*$K$28*$K$29*$K$30</f>
        <v>#NAME?</v>
      </c>
      <c r="P348" s="89" t="e">
        <f aca="false">instantaneainclinada($D$342, C348-12+0.5,$C$4,$D$343,0.2,$J$341,$C$12)</f>
        <v>#NAME?</v>
      </c>
      <c r="Q348" s="12" t="e">
        <f aca="false">rinstan_segui_un_eje_azimutal($C$4, $D$342,C348-11.5,$F$12,$F$13,$F$14,$D$343, 0.2,$F$15)</f>
        <v>#NAME?</v>
      </c>
      <c r="R348" s="12" t="e">
        <f aca="false">rinstan_segui_dos_ejes_optimo($C$4, $D$342, C348-11.5,$D$343,0.2)</f>
        <v>#NAME?</v>
      </c>
      <c r="S348" s="1" t="e">
        <f aca="false">rinstan_segui_dos_ejes_concentracion($C$4, $D$342, C348-11.5,$D$343, 0.2,$J$12)</f>
        <v>#NAME?</v>
      </c>
    </row>
    <row r="349" customFormat="false" ht="12.75" hidden="false" customHeight="false" outlineLevel="0" collapsed="false">
      <c r="C349" s="16" t="n">
        <v>4</v>
      </c>
      <c r="D349" s="12" t="n">
        <v>5</v>
      </c>
      <c r="E349" s="89" t="n">
        <f aca="false">globalinstantanea($D$342, C349-12+0.5, $C$4, $D$343)*esdedia($D$342, C349-12+0.5,$C$4)</f>
        <v>0</v>
      </c>
      <c r="F349" s="90" t="e">
        <f aca="false">IF((P349*$C$11+Q349*$F$11+R349*$H$11+S349*$J$11)&lt;$G$5/$G$4*1000,(P349*$C$11+Q349*$F$11+R349*$H$11+S349*$J$11),$G$5/$G$4*1000)</f>
        <v>#NAME?</v>
      </c>
      <c r="G349" s="89"/>
      <c r="H349" s="12"/>
      <c r="I349" s="12"/>
      <c r="J349" s="89" t="n">
        <f aca="false">($J$342+$N$342)/2+0.5*($J$342-$N$342)*COS(2*3.141592*(C349+0.5-14)/24)</f>
        <v>18.736196474147</v>
      </c>
      <c r="K349" s="12"/>
      <c r="L349" s="12"/>
      <c r="M349" s="89" t="e">
        <f aca="false">J349+($F$8-20)*F349/800</f>
        <v>#NAME?</v>
      </c>
      <c r="N349" s="91" t="e">
        <f aca="false">(1-$F$7*(M349-25)-$K$24/100)*F349*$K$26*$K$27*$K$28*$K$29*$K$30</f>
        <v>#NAME?</v>
      </c>
      <c r="P349" s="89" t="e">
        <f aca="false">instantaneainclinada($D$342, C349-12+0.5,$C$4,$D$343,0.2,$J$341,$C$12)</f>
        <v>#NAME?</v>
      </c>
      <c r="Q349" s="12" t="e">
        <f aca="false">rinstan_segui_un_eje_azimutal($C$4, $D$342,C349-11.5,$F$12,$F$13,$F$14,$D$343, 0.2,$F$15)</f>
        <v>#NAME?</v>
      </c>
      <c r="R349" s="12" t="e">
        <f aca="false">rinstan_segui_dos_ejes_optimo($C$4, $D$342, C349-11.5,$D$343,0.2)</f>
        <v>#NAME?</v>
      </c>
      <c r="S349" s="1" t="e">
        <f aca="false">rinstan_segui_dos_ejes_concentracion($C$4, $D$342, C349-11.5,$D$343, 0.2,$J$12)</f>
        <v>#NAME?</v>
      </c>
    </row>
    <row r="350" customFormat="false" ht="12.75" hidden="false" customHeight="false" outlineLevel="0" collapsed="false">
      <c r="C350" s="16" t="n">
        <v>5</v>
      </c>
      <c r="D350" s="12" t="n">
        <v>6</v>
      </c>
      <c r="E350" s="89" t="n">
        <f aca="false">globalinstantanea($D$342, C350-12+0.5, $C$4, $D$343)*esdedia($D$342, C350-12+0.5,$C$4)</f>
        <v>0</v>
      </c>
      <c r="F350" s="90" t="e">
        <f aca="false">IF((P350*$C$11+Q350*$F$11+R350*$H$11+S350*$J$11)&lt;$G$5/$G$4*1000,(P350*$C$11+Q350*$F$11+R350*$H$11+S350*$J$11),$G$5/$G$4*1000)</f>
        <v>#NAME?</v>
      </c>
      <c r="G350" s="89"/>
      <c r="H350" s="12"/>
      <c r="I350" s="12"/>
      <c r="J350" s="89" t="n">
        <f aca="false">($J$342+$N$342)/2+0.5*($J$342-$N$342)*COS(2*3.141592*(C350+0.5-14)/24)</f>
        <v>20.0191106210582</v>
      </c>
      <c r="K350" s="12"/>
      <c r="L350" s="12"/>
      <c r="M350" s="89" t="e">
        <f aca="false">J350+($F$8-20)*F350/800</f>
        <v>#NAME?</v>
      </c>
      <c r="N350" s="91" t="e">
        <f aca="false">(1-$F$7*(M350-25)-$K$24/100)*F350*$K$26*$K$27*$K$28*$K$29*$K$30</f>
        <v>#NAME?</v>
      </c>
      <c r="P350" s="89" t="e">
        <f aca="false">instantaneainclinada($D$342, C350-12+0.5,$C$4,$D$343,0.2,$J$341,$C$12)</f>
        <v>#NAME?</v>
      </c>
      <c r="Q350" s="12" t="e">
        <f aca="false">rinstan_segui_un_eje_azimutal($C$4, $D$342,C350-11.5,$F$12,$F$13,$F$14,$D$343, 0.2,$F$15)</f>
        <v>#NAME?</v>
      </c>
      <c r="R350" s="12" t="e">
        <f aca="false">rinstan_segui_dos_ejes_optimo($C$4, $D$342, C350-11.5,$D$343,0.2)</f>
        <v>#NAME?</v>
      </c>
      <c r="S350" s="1" t="e">
        <f aca="false">rinstan_segui_dos_ejes_concentracion($C$4, $D$342, C350-11.5,$D$343, 0.2,$J$12)</f>
        <v>#NAME?</v>
      </c>
    </row>
    <row r="351" customFormat="false" ht="12.75" hidden="false" customHeight="false" outlineLevel="0" collapsed="false">
      <c r="C351" s="16" t="n">
        <v>6</v>
      </c>
      <c r="D351" s="12" t="n">
        <v>7</v>
      </c>
      <c r="E351" s="89" t="n">
        <f aca="false">globalinstantanea($D$342, C351-12+0.5, $C$4, $D$343)*esdedia($D$342, C351-12+0.5,$C$4)</f>
        <v>76.860978143843</v>
      </c>
      <c r="F351" s="90" t="e">
        <f aca="false">IF((P351*$C$11+Q351*$F$11+R351*$H$11+S351*$J$11)&lt;$G$5/$G$4*1000,(P351*$C$11+Q351*$F$11+R351*$H$11+S351*$J$11),$G$5/$G$4*1000)</f>
        <v>#NAME?</v>
      </c>
      <c r="G351" s="89"/>
      <c r="H351" s="12"/>
      <c r="I351" s="12"/>
      <c r="J351" s="89" t="n">
        <f aca="false">($J$342+$N$342)/2+0.5*($J$342-$N$342)*COS(2*3.141592*(C351+0.5-14)/24)</f>
        <v>21.5903527679852</v>
      </c>
      <c r="K351" s="12"/>
      <c r="L351" s="12"/>
      <c r="M351" s="89" t="e">
        <f aca="false">J351+($F$8-20)*F351/800</f>
        <v>#NAME?</v>
      </c>
      <c r="N351" s="91" t="e">
        <f aca="false">(1-$F$7*(M351-25)-$K$24/100)*F351*$K$26*$K$27*$K$28*$K$29*$K$30</f>
        <v>#NAME?</v>
      </c>
      <c r="P351" s="89" t="e">
        <f aca="false">instantaneainclinada($D$342, C351-12+0.5,$C$4,$D$343,0.2,$J$341,$C$12)</f>
        <v>#NAME?</v>
      </c>
      <c r="Q351" s="12" t="e">
        <f aca="false">rinstan_segui_un_eje_azimutal($C$4, $D$342,C351-11.5,$F$12,$F$13,$F$14,$D$343, 0.2,$F$15)</f>
        <v>#NAME?</v>
      </c>
      <c r="R351" s="12" t="e">
        <f aca="false">rinstan_segui_dos_ejes_optimo($C$4, $D$342, C351-11.5,$D$343,0.2)</f>
        <v>#NAME?</v>
      </c>
      <c r="S351" s="1" t="e">
        <f aca="false">rinstan_segui_dos_ejes_concentracion($C$4, $D$342, C351-11.5,$D$343, 0.2,$J$12)</f>
        <v>#NAME?</v>
      </c>
    </row>
    <row r="352" customFormat="false" ht="12.75" hidden="false" customHeight="false" outlineLevel="0" collapsed="false">
      <c r="C352" s="16" t="n">
        <v>7</v>
      </c>
      <c r="D352" s="12" t="n">
        <v>8</v>
      </c>
      <c r="E352" s="89" t="n">
        <f aca="false">globalinstantanea($D$342, C352-12+0.5, $C$4, $D$343)*esdedia($D$342, C352-12+0.5,$C$4)</f>
        <v>216.54338916588</v>
      </c>
      <c r="F352" s="90" t="e">
        <f aca="false">IF((P352*$C$11+Q352*$F$11+R352*$H$11+S352*$J$11)&lt;$G$5/$G$4*1000,(P352*$C$11+Q352*$F$11+R352*$H$11+S352*$J$11),$G$5/$G$4*1000)</f>
        <v>#NAME?</v>
      </c>
      <c r="G352" s="89"/>
      <c r="H352" s="12"/>
      <c r="I352" s="12"/>
      <c r="J352" s="89" t="n">
        <f aca="false">($J$342+$N$342)/2+0.5*($J$342-$N$342)*COS(2*3.141592*(C352+0.5-14)/24)</f>
        <v>23.3428454035141</v>
      </c>
      <c r="K352" s="12"/>
      <c r="L352" s="12"/>
      <c r="M352" s="89" t="e">
        <f aca="false">J352+($F$8-20)*F352/800</f>
        <v>#NAME?</v>
      </c>
      <c r="N352" s="91" t="e">
        <f aca="false">(1-$F$7*(M352-25)-$K$24/100)*F352*$K$26*$K$27*$K$28*$K$29*$K$30</f>
        <v>#NAME?</v>
      </c>
      <c r="P352" s="89" t="e">
        <f aca="false">instantaneainclinada($D$342, C352-12+0.5,$C$4,$D$343,0.2,$J$341,$C$12)</f>
        <v>#NAME?</v>
      </c>
      <c r="Q352" s="12" t="e">
        <f aca="false">rinstan_segui_un_eje_azimutal($C$4, $D$342,C352-11.5,$F$12,$F$13,$F$14,$D$343, 0.2,$F$15)</f>
        <v>#NAME?</v>
      </c>
      <c r="R352" s="12" t="e">
        <f aca="false">rinstan_segui_dos_ejes_optimo($C$4, $D$342, C352-11.5,$D$343,0.2)</f>
        <v>#NAME?</v>
      </c>
      <c r="S352" s="1" t="e">
        <f aca="false">rinstan_segui_dos_ejes_concentracion($C$4, $D$342, C352-11.5,$D$343, 0.2,$J$12)</f>
        <v>#NAME?</v>
      </c>
    </row>
    <row r="353" customFormat="false" ht="12.75" hidden="false" customHeight="false" outlineLevel="0" collapsed="false">
      <c r="C353" s="16" t="n">
        <v>8</v>
      </c>
      <c r="D353" s="12" t="n">
        <v>9</v>
      </c>
      <c r="E353" s="89" t="n">
        <f aca="false">globalinstantanea($D$342, C353-12+0.5, $C$4, $D$343)*esdedia($D$342, C353-12+0.5,$C$4)</f>
        <v>368.715477685564</v>
      </c>
      <c r="F353" s="90" t="e">
        <f aca="false">IF((P353*$C$11+Q353*$F$11+R353*$H$11+S353*$J$11)&lt;$G$5/$G$4*1000,(P353*$C$11+Q353*$F$11+R353*$H$11+S353*$J$11),$G$5/$G$4*1000)</f>
        <v>#NAME?</v>
      </c>
      <c r="G353" s="89"/>
      <c r="H353" s="12"/>
      <c r="I353" s="12"/>
      <c r="J353" s="89" t="n">
        <f aca="false">($J$342+$N$342)/2+0.5*($J$342-$N$342)*COS(2*3.141592*(C353+0.5-14)/24)</f>
        <v>25.1571591000737</v>
      </c>
      <c r="K353" s="12"/>
      <c r="L353" s="12"/>
      <c r="M353" s="89" t="e">
        <f aca="false">J353+($F$8-20)*F353/800</f>
        <v>#NAME?</v>
      </c>
      <c r="N353" s="91" t="e">
        <f aca="false">(1-$F$7*(M353-25)-$K$24/100)*F353*$K$26*$K$27*$K$28*$K$29*$K$30</f>
        <v>#NAME?</v>
      </c>
      <c r="P353" s="89" t="e">
        <f aca="false">instantaneainclinada($D$342, C353-12+0.5,$C$4,$D$343,0.2,$J$341,$C$12)</f>
        <v>#NAME?</v>
      </c>
      <c r="Q353" s="12" t="e">
        <f aca="false">rinstan_segui_un_eje_azimutal($C$4, $D$342,C353-11.5,$F$12,$F$13,$F$14,$D$343, 0.2,$F$15)</f>
        <v>#NAME?</v>
      </c>
      <c r="R353" s="12" t="e">
        <f aca="false">rinstan_segui_dos_ejes_optimo($C$4, $D$342, C353-11.5,$D$343,0.2)</f>
        <v>#NAME?</v>
      </c>
      <c r="S353" s="1" t="e">
        <f aca="false">rinstan_segui_dos_ejes_concentracion($C$4, $D$342, C353-11.5,$D$343, 0.2,$J$12)</f>
        <v>#NAME?</v>
      </c>
    </row>
    <row r="354" customFormat="false" ht="12.75" hidden="false" customHeight="false" outlineLevel="0" collapsed="false">
      <c r="C354" s="16" t="n">
        <v>9</v>
      </c>
      <c r="D354" s="12" t="n">
        <v>10</v>
      </c>
      <c r="E354" s="89" t="n">
        <f aca="false">globalinstantanea($D$342, C354-12+0.5, $C$4, $D$343)*esdedia($D$342, C354-12+0.5,$C$4)</f>
        <v>511.849599511957</v>
      </c>
      <c r="F354" s="90" t="e">
        <f aca="false">IF((P354*$C$11+Q354*$F$11+R354*$H$11+S354*$J$11)&lt;$G$5/$G$4*1000,(P354*$C$11+Q354*$F$11+R354*$H$11+S354*$J$11),$G$5/$G$4*1000)</f>
        <v>#NAME?</v>
      </c>
      <c r="G354" s="89"/>
      <c r="H354" s="12"/>
      <c r="I354" s="12"/>
      <c r="J354" s="89" t="n">
        <f aca="false">($J$342+$N$342)/2+0.5*($J$342-$N$342)*COS(2*3.141592*(C354+0.5-14)/24)</f>
        <v>26.9096514286907</v>
      </c>
      <c r="K354" s="12"/>
      <c r="L354" s="12"/>
      <c r="M354" s="89" t="e">
        <f aca="false">J354+($F$8-20)*F354/800</f>
        <v>#NAME?</v>
      </c>
      <c r="N354" s="91" t="e">
        <f aca="false">(1-$F$7*(M354-25)-$K$24/100)*F354*$K$26*$K$27*$K$28*$K$29*$K$30</f>
        <v>#NAME?</v>
      </c>
      <c r="P354" s="89" t="e">
        <f aca="false">instantaneainclinada($D$342, C354-12+0.5,$C$4,$D$343,0.2,$J$341,$C$12)</f>
        <v>#NAME?</v>
      </c>
      <c r="Q354" s="12" t="e">
        <f aca="false">rinstan_segui_un_eje_azimutal($C$4, $D$342,C354-11.5,$F$12,$F$13,$F$14,$D$343, 0.2,$F$15)</f>
        <v>#NAME?</v>
      </c>
      <c r="R354" s="12" t="e">
        <f aca="false">rinstan_segui_dos_ejes_optimo($C$4, $D$342, C354-11.5,$D$343,0.2)</f>
        <v>#NAME?</v>
      </c>
      <c r="S354" s="1" t="e">
        <f aca="false">rinstan_segui_dos_ejes_concentracion($C$4, $D$342, C354-11.5,$D$343, 0.2,$J$12)</f>
        <v>#NAME?</v>
      </c>
    </row>
    <row r="355" customFormat="false" ht="12.75" hidden="false" customHeight="false" outlineLevel="0" collapsed="false">
      <c r="C355" s="16" t="n">
        <v>10</v>
      </c>
      <c r="D355" s="12" t="n">
        <v>11</v>
      </c>
      <c r="E355" s="89" t="n">
        <f aca="false">globalinstantanea($D$342, C355-12+0.5, $C$4, $D$343)*esdedia($D$342, C355-12+0.5,$C$4)</f>
        <v>623.307984459937</v>
      </c>
      <c r="F355" s="90" t="e">
        <f aca="false">IF((P355*$C$11+Q355*$F$11+R355*$H$11+S355*$J$11)&lt;$G$5/$G$4*1000,(P355*$C$11+Q355*$F$11+R355*$H$11+S355*$J$11),$G$5/$G$4*1000)</f>
        <v>#NAME?</v>
      </c>
      <c r="G355" s="89"/>
      <c r="H355" s="12"/>
      <c r="I355" s="12"/>
      <c r="J355" s="89" t="n">
        <f aca="false">($J$342+$N$342)/2+0.5*($J$342-$N$342)*COS(2*3.141592*(C355+0.5-14)/24)</f>
        <v>28.4808929827093</v>
      </c>
      <c r="K355" s="12"/>
      <c r="L355" s="12"/>
      <c r="M355" s="89" t="e">
        <f aca="false">J355+($F$8-20)*F355/800</f>
        <v>#NAME?</v>
      </c>
      <c r="N355" s="91" t="e">
        <f aca="false">(1-$F$7*(M355-25)-$K$24/100)*F355*$K$26*$K$27*$K$28*$K$29*$K$30</f>
        <v>#NAME?</v>
      </c>
      <c r="P355" s="89" t="e">
        <f aca="false">instantaneainclinada($D$342, C355-12+0.5,$C$4,$D$343,0.2,$J$341,$C$12)</f>
        <v>#NAME?</v>
      </c>
      <c r="Q355" s="12" t="e">
        <f aca="false">rinstan_segui_un_eje_azimutal($C$4, $D$342,C355-11.5,$F$12,$F$13,$F$14,$D$343, 0.2,$F$15)</f>
        <v>#NAME?</v>
      </c>
      <c r="R355" s="12" t="e">
        <f aca="false">rinstan_segui_dos_ejes_optimo($C$4, $D$342, C355-11.5,$D$343,0.2)</f>
        <v>#NAME?</v>
      </c>
      <c r="S355" s="1" t="e">
        <f aca="false">rinstan_segui_dos_ejes_concentracion($C$4, $D$342, C355-11.5,$D$343, 0.2,$J$12)</f>
        <v>#NAME?</v>
      </c>
    </row>
    <row r="356" customFormat="false" ht="12.75" hidden="false" customHeight="false" outlineLevel="0" collapsed="false">
      <c r="C356" s="16" t="n">
        <v>11</v>
      </c>
      <c r="D356" s="12" t="n">
        <v>12</v>
      </c>
      <c r="E356" s="89" t="n">
        <f aca="false">globalinstantanea($D$342, C356-12+0.5, $C$4, $D$343)*esdedia($D$342, C356-12+0.5,$C$4)</f>
        <v>684.33756301677</v>
      </c>
      <c r="F356" s="90" t="e">
        <f aca="false">IF((P356*$C$11+Q356*$F$11+R356*$H$11+S356*$J$11)&lt;$G$5/$G$4*1000,(P356*$C$11+Q356*$F$11+R356*$H$11+S356*$J$11),$G$5/$G$4*1000)</f>
        <v>#NAME?</v>
      </c>
      <c r="G356" s="89"/>
      <c r="H356" s="12"/>
      <c r="I356" s="12"/>
      <c r="J356" s="89" t="n">
        <f aca="false">($J$342+$N$342)/2+0.5*($J$342-$N$342)*COS(2*3.141592*(C356+0.5-14)/24)</f>
        <v>29.7638062911215</v>
      </c>
      <c r="K356" s="12"/>
      <c r="L356" s="12"/>
      <c r="M356" s="89" t="e">
        <f aca="false">J356+($F$8-20)*F356/800</f>
        <v>#NAME?</v>
      </c>
      <c r="N356" s="91" t="e">
        <f aca="false">(1-$F$7*(M356-25)-$K$24/100)*F356*$K$26*$K$27*$K$28*$K$29*$K$30</f>
        <v>#NAME?</v>
      </c>
      <c r="P356" s="89" t="e">
        <f aca="false">instantaneainclinada($D$342, C356-12+0.5,$C$4,$D$343,0.2,$J$341,$C$12)</f>
        <v>#NAME?</v>
      </c>
      <c r="Q356" s="12" t="e">
        <f aca="false">rinstan_segui_un_eje_azimutal($C$4, $D$342,C356-11.5,$F$12,$F$13,$F$14,$D$343, 0.2,$F$15)</f>
        <v>#NAME?</v>
      </c>
      <c r="R356" s="12" t="e">
        <f aca="false">rinstan_segui_dos_ejes_optimo($C$4, $D$342, C356-11.5,$D$343,0.2)</f>
        <v>#NAME?</v>
      </c>
      <c r="S356" s="1" t="e">
        <f aca="false">rinstan_segui_dos_ejes_concentracion($C$4, $D$342, C356-11.5,$D$343, 0.2,$J$12)</f>
        <v>#NAME?</v>
      </c>
    </row>
    <row r="357" customFormat="false" ht="12.75" hidden="false" customHeight="false" outlineLevel="0" collapsed="false">
      <c r="C357" s="16" t="n">
        <v>12</v>
      </c>
      <c r="D357" s="12" t="n">
        <v>13</v>
      </c>
      <c r="E357" s="89" t="n">
        <f aca="false">globalinstantanea($D$342, C357-12+0.5, $C$4, $D$343)*esdedia($D$342, C357-12+0.5,$C$4)</f>
        <v>684.33756301677</v>
      </c>
      <c r="F357" s="90" t="e">
        <f aca="false">IF((P357*$C$11+Q357*$F$11+R357*$H$11+S357*$J$11)&lt;$G$5/$G$4*1000,(P357*$C$11+Q357*$F$11+R357*$H$11+S357*$J$11),$G$5/$G$4*1000)</f>
        <v>#NAME?</v>
      </c>
      <c r="G357" s="89"/>
      <c r="H357" s="12"/>
      <c r="I357" s="12"/>
      <c r="J357" s="89" t="n">
        <f aca="false">($J$342+$N$342)/2+0.5*($J$342-$N$342)*COS(2*3.141592*(C357+0.5-14)/24)</f>
        <v>30.6709629682434</v>
      </c>
      <c r="K357" s="12"/>
      <c r="L357" s="12"/>
      <c r="M357" s="89" t="e">
        <f aca="false">J357+($F$8-20)*F357/800</f>
        <v>#NAME?</v>
      </c>
      <c r="N357" s="91" t="e">
        <f aca="false">(1-$F$7*(M357-25)-$K$24/100)*F357*$K$26*$K$27*$K$28*$K$29*$K$30</f>
        <v>#NAME?</v>
      </c>
      <c r="P357" s="89" t="e">
        <f aca="false">instantaneainclinada($D$342, C357-12+0.5,$C$4,$D$343,0.2,$J$341,$C$12)</f>
        <v>#NAME?</v>
      </c>
      <c r="Q357" s="12" t="e">
        <f aca="false">rinstan_segui_un_eje_azimutal($C$4, $D$342,C357-11.5,$F$12,$F$13,$F$14,$D$343, 0.2,$F$15)</f>
        <v>#NAME?</v>
      </c>
      <c r="R357" s="12" t="e">
        <f aca="false">rinstan_segui_dos_ejes_optimo($C$4, $D$342, C357-11.5,$D$343,0.2)</f>
        <v>#NAME?</v>
      </c>
      <c r="S357" s="1" t="e">
        <f aca="false">rinstan_segui_dos_ejes_concentracion($C$4, $D$342, C357-11.5,$D$343, 0.2,$J$12)</f>
        <v>#NAME?</v>
      </c>
    </row>
    <row r="358" customFormat="false" ht="12.75" hidden="false" customHeight="false" outlineLevel="0" collapsed="false">
      <c r="C358" s="16" t="n">
        <v>13</v>
      </c>
      <c r="D358" s="12" t="n">
        <v>14</v>
      </c>
      <c r="E358" s="89" t="n">
        <f aca="false">globalinstantanea($D$342, C358-12+0.5, $C$4, $D$343)*esdedia($D$342, C358-12+0.5,$C$4)</f>
        <v>623.307984459937</v>
      </c>
      <c r="F358" s="90" t="e">
        <f aca="false">IF((P358*$C$11+Q358*$F$11+R358*$H$11+S358*$J$11)&lt;$G$5/$G$4*1000,(P358*$C$11+Q358*$F$11+R358*$H$11+S358*$J$11),$G$5/$G$4*1000)</f>
        <v>#NAME?</v>
      </c>
      <c r="G358" s="89"/>
      <c r="H358" s="12"/>
      <c r="I358" s="12"/>
      <c r="J358" s="89" t="n">
        <f aca="false">($J$342+$N$342)/2+0.5*($J$342-$N$342)*COS(2*3.141592*(C358+0.5-14)/24)</f>
        <v>31.1405418112525</v>
      </c>
      <c r="K358" s="12"/>
      <c r="L358" s="12"/>
      <c r="M358" s="89" t="e">
        <f aca="false">J358+($F$8-20)*F358/800</f>
        <v>#NAME?</v>
      </c>
      <c r="N358" s="91" t="e">
        <f aca="false">(1-$F$7*(M358-25)-$K$24/100)*F358*$K$26*$K$27*$K$28*$K$29*$K$30</f>
        <v>#NAME?</v>
      </c>
      <c r="P358" s="89" t="e">
        <f aca="false">instantaneainclinada($D$342, C358-12+0.5,$C$4,$D$343,0.2,$J$341,$C$12)</f>
        <v>#NAME?</v>
      </c>
      <c r="Q358" s="12" t="e">
        <f aca="false">rinstan_segui_un_eje_azimutal($C$4, $D$342,C358-11.5,$F$12,$F$13,$F$14,$D$343, 0.2,$F$15)</f>
        <v>#NAME?</v>
      </c>
      <c r="R358" s="12" t="e">
        <f aca="false">rinstan_segui_dos_ejes_optimo($C$4, $D$342, C358-11.5,$D$343,0.2)</f>
        <v>#NAME?</v>
      </c>
      <c r="S358" s="1" t="e">
        <f aca="false">rinstan_segui_dos_ejes_concentracion($C$4, $D$342, C358-11.5,$D$343, 0.2,$J$12)</f>
        <v>#NAME?</v>
      </c>
    </row>
    <row r="359" customFormat="false" ht="12.75" hidden="false" customHeight="false" outlineLevel="0" collapsed="false">
      <c r="C359" s="16" t="n">
        <v>14</v>
      </c>
      <c r="D359" s="12" t="n">
        <v>15</v>
      </c>
      <c r="E359" s="89" t="n">
        <f aca="false">globalinstantanea($D$342, C359-12+0.5, $C$4, $D$343)*esdedia($D$342, C359-12+0.5,$C$4)</f>
        <v>511.849599511957</v>
      </c>
      <c r="F359" s="90" t="e">
        <f aca="false">IF((P359*$C$11+Q359*$F$11+R359*$H$11+S359*$J$11)&lt;$G$5/$G$4*1000,(P359*$C$11+Q359*$F$11+R359*$H$11+S359*$J$11),$G$5/$G$4*1000)</f>
        <v>#NAME?</v>
      </c>
      <c r="G359" s="89"/>
      <c r="H359" s="12"/>
      <c r="I359" s="12"/>
      <c r="J359" s="89" t="n">
        <f aca="false">($J$342+$N$342)/2+0.5*($J$342-$N$342)*COS(2*3.141592*(C359+0.5-14)/24)</f>
        <v>31.1405418112525</v>
      </c>
      <c r="K359" s="12"/>
      <c r="L359" s="12"/>
      <c r="M359" s="89" t="e">
        <f aca="false">J359+($F$8-20)*F359/800</f>
        <v>#NAME?</v>
      </c>
      <c r="N359" s="91" t="e">
        <f aca="false">(1-$F$7*(M359-25)-$K$24/100)*F359*$K$26*$K$27*$K$28*$K$29*$K$30</f>
        <v>#NAME?</v>
      </c>
      <c r="P359" s="89" t="e">
        <f aca="false">instantaneainclinada($D$342, C359-12+0.5,$C$4,$D$343,0.2,$J$341,$C$12)</f>
        <v>#NAME?</v>
      </c>
      <c r="Q359" s="12" t="e">
        <f aca="false">rinstan_segui_un_eje_azimutal($C$4, $D$342,C359-11.5,$F$12,$F$13,$F$14,$D$343, 0.2,$F$15)</f>
        <v>#NAME?</v>
      </c>
      <c r="R359" s="12" t="e">
        <f aca="false">rinstan_segui_dos_ejes_optimo($C$4, $D$342, C359-11.5,$D$343,0.2)</f>
        <v>#NAME?</v>
      </c>
      <c r="S359" s="1" t="e">
        <f aca="false">rinstan_segui_dos_ejes_concentracion($C$4, $D$342, C359-11.5,$D$343, 0.2,$J$12)</f>
        <v>#NAME?</v>
      </c>
    </row>
    <row r="360" customFormat="false" ht="12.75" hidden="false" customHeight="false" outlineLevel="0" collapsed="false">
      <c r="C360" s="16" t="n">
        <v>15</v>
      </c>
      <c r="D360" s="12" t="n">
        <v>16</v>
      </c>
      <c r="E360" s="89" t="n">
        <f aca="false">globalinstantanea($D$342, C360-12+0.5, $C$4, $D$343)*esdedia($D$342, C360-12+0.5,$C$4)</f>
        <v>368.715477685564</v>
      </c>
      <c r="F360" s="90" t="e">
        <f aca="false">IF((P360*$C$11+Q360*$F$11+R360*$H$11+S360*$J$11)&lt;$G$5/$G$4*1000,(P360*$C$11+Q360*$F$11+R360*$H$11+S360*$J$11),$G$5/$G$4*1000)</f>
        <v>#NAME?</v>
      </c>
      <c r="G360" s="89"/>
      <c r="H360" s="12"/>
      <c r="I360" s="12"/>
      <c r="J360" s="89" t="n">
        <f aca="false">($J$342+$N$342)/2+0.5*($J$342-$N$342)*COS(2*3.141592*(C360+0.5-14)/24)</f>
        <v>30.6709629682434</v>
      </c>
      <c r="K360" s="12"/>
      <c r="L360" s="12"/>
      <c r="M360" s="89" t="e">
        <f aca="false">J360+($F$8-20)*F360/800</f>
        <v>#NAME?</v>
      </c>
      <c r="N360" s="91" t="e">
        <f aca="false">(1-$F$7*(M360-25)-$K$24/100)*F360*$K$26*$K$27*$K$28*$K$29*$K$30</f>
        <v>#NAME?</v>
      </c>
      <c r="P360" s="89" t="e">
        <f aca="false">instantaneainclinada($D$342, C360-12+0.5,$C$4,$D$343,0.2,$J$341,$C$12)</f>
        <v>#NAME?</v>
      </c>
      <c r="Q360" s="12" t="e">
        <f aca="false">rinstan_segui_un_eje_azimutal($C$4, $D$342,C360-11.5,$F$12,$F$13,$F$14,$D$343, 0.2,$F$15)</f>
        <v>#NAME?</v>
      </c>
      <c r="R360" s="12" t="e">
        <f aca="false">rinstan_segui_dos_ejes_optimo($C$4, $D$342, C360-11.5,$D$343,0.2)</f>
        <v>#NAME?</v>
      </c>
      <c r="S360" s="1" t="e">
        <f aca="false">rinstan_segui_dos_ejes_concentracion($C$4, $D$342, C360-11.5,$D$343, 0.2,$J$12)</f>
        <v>#NAME?</v>
      </c>
    </row>
    <row r="361" customFormat="false" ht="12.75" hidden="false" customHeight="false" outlineLevel="0" collapsed="false">
      <c r="C361" s="16" t="n">
        <v>16</v>
      </c>
      <c r="D361" s="12" t="n">
        <v>17</v>
      </c>
      <c r="E361" s="89" t="n">
        <f aca="false">globalinstantanea($D$342, C361-12+0.5, $C$4, $D$343)*esdedia($D$342, C361-12+0.5,$C$4)</f>
        <v>216.54338916588</v>
      </c>
      <c r="F361" s="90" t="e">
        <f aca="false">IF((P361*$C$11+Q361*$F$11+R361*$H$11+S361*$J$11)&lt;$G$5/$G$4*1000,(P361*$C$11+Q361*$F$11+R361*$H$11+S361*$J$11),$G$5/$G$4*1000)</f>
        <v>#NAME?</v>
      </c>
      <c r="G361" s="89"/>
      <c r="H361" s="12"/>
      <c r="I361" s="12"/>
      <c r="J361" s="89" t="n">
        <f aca="false">($J$342+$N$342)/2+0.5*($J$342-$N$342)*COS(2*3.141592*(C361+0.5-14)/24)</f>
        <v>29.7638062911215</v>
      </c>
      <c r="K361" s="12"/>
      <c r="L361" s="12"/>
      <c r="M361" s="89" t="e">
        <f aca="false">J361+($F$8-20)*F361/800</f>
        <v>#NAME?</v>
      </c>
      <c r="N361" s="91" t="e">
        <f aca="false">(1-$F$7*(M361-25)-$K$24/100)*F361*$K$26*$K$27*$K$28*$K$29*$K$30</f>
        <v>#NAME?</v>
      </c>
      <c r="P361" s="89" t="e">
        <f aca="false">instantaneainclinada($D$342, C361-12+0.5,$C$4,$D$343,0.2,$J$341,$C$12)</f>
        <v>#NAME?</v>
      </c>
      <c r="Q361" s="12" t="e">
        <f aca="false">rinstan_segui_un_eje_azimutal($C$4, $D$342,C361-11.5,$F$12,$F$13,$F$14,$D$343, 0.2,$F$15)</f>
        <v>#NAME?</v>
      </c>
      <c r="R361" s="12" t="e">
        <f aca="false">rinstan_segui_dos_ejes_optimo($C$4, $D$342, C361-11.5,$D$343,0.2)</f>
        <v>#NAME?</v>
      </c>
      <c r="S361" s="1" t="e">
        <f aca="false">rinstan_segui_dos_ejes_concentracion($C$4, $D$342, C361-11.5,$D$343, 0.2,$J$12)</f>
        <v>#NAME?</v>
      </c>
    </row>
    <row r="362" customFormat="false" ht="12.75" hidden="false" customHeight="false" outlineLevel="0" collapsed="false">
      <c r="C362" s="16" t="n">
        <v>17</v>
      </c>
      <c r="D362" s="12" t="n">
        <v>18</v>
      </c>
      <c r="E362" s="89" t="n">
        <f aca="false">globalinstantanea($D$342, C362-12+0.5, $C$4, $D$343)*esdedia($D$342, C362-12+0.5,$C$4)</f>
        <v>76.860978143843</v>
      </c>
      <c r="F362" s="90" t="e">
        <f aca="false">IF((P362*$C$11+Q362*$F$11+R362*$H$11+S362*$J$11)&lt;$G$5/$G$4*1000,(P362*$C$11+Q362*$F$11+R362*$H$11+S362*$J$11),$G$5/$G$4*1000)</f>
        <v>#NAME?</v>
      </c>
      <c r="G362" s="89"/>
      <c r="H362" s="12"/>
      <c r="I362" s="12"/>
      <c r="J362" s="89" t="n">
        <f aca="false">($J$342+$N$342)/2+0.5*($J$342-$N$342)*COS(2*3.141592*(C362+0.5-14)/24)</f>
        <v>28.4808929827093</v>
      </c>
      <c r="K362" s="12"/>
      <c r="L362" s="12"/>
      <c r="M362" s="89" t="e">
        <f aca="false">J362+($F$8-20)*F362/800</f>
        <v>#NAME?</v>
      </c>
      <c r="N362" s="91" t="e">
        <f aca="false">(1-$F$7*(M362-25)-$K$24/100)*F362*$K$26*$K$27*$K$28*$K$29*$K$30</f>
        <v>#NAME?</v>
      </c>
      <c r="P362" s="89" t="e">
        <f aca="false">instantaneainclinada($D$342, C362-12+0.5,$C$4,$D$343,0.2,$J$341,$C$12)</f>
        <v>#NAME?</v>
      </c>
      <c r="Q362" s="12" t="n">
        <f aca="false">rinstan_segui_un_eje_azimutal($C$4, $D$342,C362-11.5,$F$12,$F$13,$F$14,$D$343, 0.2,$F$15)</f>
        <v>248.3974381719</v>
      </c>
      <c r="R362" s="12" t="e">
        <f aca="false">rinstan_segui_dos_ejes_optimo($C$4, $D$342, C362-11.5,$D$343,0.2)</f>
        <v>#NAME?</v>
      </c>
      <c r="S362" s="1" t="n">
        <f aca="false">rinstan_segui_dos_ejes_concentracion($C$4, $D$342, C362-11.5,$D$343, 0.2,$J$12)</f>
        <v>690.756478075103</v>
      </c>
    </row>
    <row r="363" customFormat="false" ht="12.75" hidden="false" customHeight="false" outlineLevel="0" collapsed="false">
      <c r="C363" s="16" t="n">
        <v>18</v>
      </c>
      <c r="D363" s="12" t="n">
        <v>19</v>
      </c>
      <c r="E363" s="89" t="n">
        <f aca="false">globalinstantanea($D$342, C363-12+0.5, $C$4, $D$343)*esdedia($D$342, C363-12+0.5,$C$4)</f>
        <v>0</v>
      </c>
      <c r="F363" s="90" t="e">
        <f aca="false">IF((P363*$C$11+Q363*$F$11+R363*$H$11+S363*$J$11)&lt;$G$5/$G$4*1000,(P363*$C$11+Q363*$F$11+R363*$H$11+S363*$J$11),$G$5/$G$4*1000)</f>
        <v>#NAME?</v>
      </c>
      <c r="G363" s="89"/>
      <c r="H363" s="12"/>
      <c r="I363" s="12"/>
      <c r="J363" s="89" t="n">
        <f aca="false">($J$342+$N$342)/2+0.5*($J$342-$N$342)*COS(2*3.141592*(C363+0.5-14)/24)</f>
        <v>26.9096514286907</v>
      </c>
      <c r="K363" s="12"/>
      <c r="L363" s="12"/>
      <c r="M363" s="89" t="e">
        <f aca="false">J363+($F$8-20)*F363/800</f>
        <v>#NAME?</v>
      </c>
      <c r="N363" s="91" t="e">
        <f aca="false">(1-$F$7*(M363-25)-$K$24/100)*F363*$K$26*$K$27*$K$28*$K$29*$K$30</f>
        <v>#NAME?</v>
      </c>
      <c r="P363" s="89" t="e">
        <f aca="false">instantaneainclinada($D$342, C363-12+0.5,$C$4,$D$343,0.2,$J$341,$C$12)</f>
        <v>#NAME?</v>
      </c>
      <c r="Q363" s="12" t="e">
        <f aca="false">rinstan_segui_un_eje_azimutal($C$4, $D$342,C363-11.5,$F$12,$F$13,$F$14,$D$343, 0.2,$F$15)</f>
        <v>#NAME?</v>
      </c>
      <c r="R363" s="12" t="e">
        <f aca="false">rinstan_segui_dos_ejes_optimo($C$4, $D$342, C363-11.5,$D$343,0.2)</f>
        <v>#NAME?</v>
      </c>
      <c r="S363" s="1" t="e">
        <f aca="false">rinstan_segui_dos_ejes_concentracion($C$4, $D$342, C363-11.5,$D$343, 0.2,$J$12)</f>
        <v>#NAME?</v>
      </c>
    </row>
    <row r="364" customFormat="false" ht="12.75" hidden="false" customHeight="false" outlineLevel="0" collapsed="false">
      <c r="C364" s="16" t="n">
        <v>19</v>
      </c>
      <c r="D364" s="12" t="n">
        <v>20</v>
      </c>
      <c r="E364" s="89" t="n">
        <f aca="false">globalinstantanea($D$342, C364-12+0.5, $C$4, $D$343)*esdedia($D$342, C364-12+0.5,$C$4)</f>
        <v>0</v>
      </c>
      <c r="F364" s="90" t="e">
        <f aca="false">IF((P364*$C$11+Q364*$F$11+R364*$H$11+S364*$J$11)&lt;$G$5/$G$4*1000,(P364*$C$11+Q364*$F$11+R364*$H$11+S364*$J$11),$G$5/$G$4*1000)</f>
        <v>#NAME?</v>
      </c>
      <c r="G364" s="89"/>
      <c r="H364" s="12"/>
      <c r="I364" s="12"/>
      <c r="J364" s="89" t="n">
        <f aca="false">($J$342+$N$342)/2+0.5*($J$342-$N$342)*COS(2*3.141592*(C364+0.5-14)/24)</f>
        <v>25.1571591000737</v>
      </c>
      <c r="K364" s="12"/>
      <c r="L364" s="12"/>
      <c r="M364" s="89" t="e">
        <f aca="false">J364+($F$8-20)*F364/800</f>
        <v>#NAME?</v>
      </c>
      <c r="N364" s="91" t="e">
        <f aca="false">(1-$F$7*(M364-25)-$K$24/100)*F364*$K$26*$K$27*$K$28*$K$29*$K$30</f>
        <v>#NAME?</v>
      </c>
      <c r="P364" s="89" t="e">
        <f aca="false">instantaneainclinada($D$342, C364-12+0.5,$C$4,$D$343,0.2,$J$341,$C$12)</f>
        <v>#NAME?</v>
      </c>
      <c r="Q364" s="12" t="e">
        <f aca="false">rinstan_segui_un_eje_azimutal($C$4, $D$342,C364-11.5,$F$12,$F$13,$F$14,$D$343, 0.2,$F$15)</f>
        <v>#NAME?</v>
      </c>
      <c r="R364" s="12" t="e">
        <f aca="false">rinstan_segui_dos_ejes_optimo($C$4, $D$342, C364-11.5,$D$343,0.2)</f>
        <v>#NAME?</v>
      </c>
      <c r="S364" s="1" t="e">
        <f aca="false">rinstan_segui_dos_ejes_concentracion($C$4, $D$342, C364-11.5,$D$343, 0.2,$J$12)</f>
        <v>#NAME?</v>
      </c>
    </row>
    <row r="365" customFormat="false" ht="12.75" hidden="false" customHeight="false" outlineLevel="0" collapsed="false">
      <c r="C365" s="16" t="n">
        <v>20</v>
      </c>
      <c r="D365" s="12" t="n">
        <v>21</v>
      </c>
      <c r="E365" s="89" t="n">
        <f aca="false">globalinstantanea($D$342, C365-12+0.5, $C$4, $D$343)*esdedia($D$342, C365-12+0.5,$C$4)</f>
        <v>0</v>
      </c>
      <c r="F365" s="90" t="e">
        <f aca="false">IF((P365*$C$11+Q365*$F$11+R365*$H$11+S365*$J$11)&lt;$G$5/$G$4*1000,(P365*$C$11+Q365*$F$11+R365*$H$11+S365*$J$11),$G$5/$G$4*1000)</f>
        <v>#NAME?</v>
      </c>
      <c r="G365" s="89"/>
      <c r="H365" s="12"/>
      <c r="I365" s="12"/>
      <c r="J365" s="89" t="n">
        <f aca="false">($J$342+$N$342)/2+0.5*($J$342-$N$342)*COS(2*3.141592*(C365+0.5-14)/24)</f>
        <v>23.3428454035141</v>
      </c>
      <c r="K365" s="12"/>
      <c r="L365" s="12"/>
      <c r="M365" s="89" t="e">
        <f aca="false">J365+($F$8-20)*F365/800</f>
        <v>#NAME?</v>
      </c>
      <c r="N365" s="91" t="e">
        <f aca="false">(1-$F$7*(M365-25)-$K$24/100)*F365*$K$26*$K$27*$K$28*$K$29*$K$30</f>
        <v>#NAME?</v>
      </c>
      <c r="P365" s="89" t="e">
        <f aca="false">instantaneainclinada($D$342, C365-12+0.5,$C$4,$D$343,0.2,$J$341,$C$12)</f>
        <v>#NAME?</v>
      </c>
      <c r="Q365" s="12" t="e">
        <f aca="false">rinstan_segui_un_eje_azimutal($C$4, $D$342,C365-11.5,$F$12,$F$13,$F$14,$D$343, 0.2,$F$15)</f>
        <v>#NAME?</v>
      </c>
      <c r="R365" s="12" t="e">
        <f aca="false">rinstan_segui_dos_ejes_optimo($C$4, $D$342, C365-11.5,$D$343,0.2)</f>
        <v>#NAME?</v>
      </c>
      <c r="S365" s="1" t="e">
        <f aca="false">rinstan_segui_dos_ejes_concentracion($C$4, $D$342, C365-11.5,$D$343, 0.2,$J$12)</f>
        <v>#NAME?</v>
      </c>
    </row>
    <row r="366" customFormat="false" ht="12.75" hidden="false" customHeight="false" outlineLevel="0" collapsed="false">
      <c r="C366" s="16" t="n">
        <v>21</v>
      </c>
      <c r="D366" s="12" t="n">
        <v>22</v>
      </c>
      <c r="E366" s="89" t="n">
        <f aca="false">globalinstantanea($D$342, C366-12+0.5, $C$4, $D$343)*esdedia($D$342, C366-12+0.5,$C$4)</f>
        <v>0</v>
      </c>
      <c r="F366" s="90" t="e">
        <f aca="false">IF((P366*$C$11+Q366*$F$11+R366*$H$11+S366*$J$11)&lt;$G$5/$G$4*1000,(P366*$C$11+Q366*$F$11+R366*$H$11+S366*$J$11),$G$5/$G$4*1000)</f>
        <v>#NAME?</v>
      </c>
      <c r="G366" s="89"/>
      <c r="H366" s="12"/>
      <c r="I366" s="12"/>
      <c r="J366" s="89" t="n">
        <f aca="false">($J$342+$N$342)/2+0.5*($J$342-$N$342)*COS(2*3.141592*(C366+0.5-14)/24)</f>
        <v>21.5903527679852</v>
      </c>
      <c r="K366" s="12"/>
      <c r="L366" s="12"/>
      <c r="M366" s="89" t="e">
        <f aca="false">J366+($F$8-20)*F366/800</f>
        <v>#NAME?</v>
      </c>
      <c r="N366" s="91" t="e">
        <f aca="false">(1-$F$7*(M366-25)-$K$24/100)*F366*$K$26*$K$27*$K$28*$K$29*$K$30</f>
        <v>#NAME?</v>
      </c>
      <c r="P366" s="89" t="e">
        <f aca="false">instantaneainclinada($D$342, C366-12+0.5,$C$4,$D$343,0.2,$J$341,$C$12)</f>
        <v>#NAME?</v>
      </c>
      <c r="Q366" s="12" t="e">
        <f aca="false">rinstan_segui_un_eje_azimutal($C$4, $D$342,C366-11.5,$F$12,$F$13,$F$14,$D$343, 0.2,$F$15)</f>
        <v>#NAME?</v>
      </c>
      <c r="R366" s="12" t="e">
        <f aca="false">rinstan_segui_dos_ejes_optimo($C$4, $D$342, C366-11.5,$D$343,0.2)</f>
        <v>#NAME?</v>
      </c>
      <c r="S366" s="1" t="e">
        <f aca="false">rinstan_segui_dos_ejes_concentracion($C$4, $D$342, C366-11.5,$D$343, 0.2,$J$12)</f>
        <v>#NAME?</v>
      </c>
    </row>
    <row r="367" customFormat="false" ht="12.75" hidden="false" customHeight="false" outlineLevel="0" collapsed="false">
      <c r="C367" s="16" t="n">
        <v>22</v>
      </c>
      <c r="D367" s="12" t="n">
        <v>23</v>
      </c>
      <c r="E367" s="89" t="n">
        <f aca="false">globalinstantanea($D$342, C367-12+0.5, $C$4, $D$343)*esdedia($D$342, C367-12+0.5,$C$4)</f>
        <v>0</v>
      </c>
      <c r="F367" s="90" t="e">
        <f aca="false">IF((P367*$C$11+Q367*$F$11+R367*$H$11+S367*$J$11)&lt;$G$5/$G$4*1000,(P367*$C$11+Q367*$F$11+R367*$H$11+S367*$J$11),$G$5/$G$4*1000)</f>
        <v>#NAME?</v>
      </c>
      <c r="G367" s="89"/>
      <c r="H367" s="12"/>
      <c r="I367" s="12"/>
      <c r="J367" s="89" t="n">
        <f aca="false">($J$342+$N$342)/2+0.5*($J$342-$N$342)*COS(2*3.141592*(C367+0.5-14)/24)</f>
        <v>20.0191106210582</v>
      </c>
      <c r="K367" s="12"/>
      <c r="L367" s="12"/>
      <c r="M367" s="89" t="e">
        <f aca="false">J367+($F$8-20)*F367/800</f>
        <v>#NAME?</v>
      </c>
      <c r="N367" s="91" t="e">
        <f aca="false">(1-$F$7*(M367-25)-$K$24/100)*F367*$K$26*$K$27*$K$28*$K$29*$K$30</f>
        <v>#NAME?</v>
      </c>
      <c r="P367" s="89" t="e">
        <f aca="false">instantaneainclinada($D$342, C367-12+0.5,$C$4,$D$343,0.2,$J$341,$C$12)</f>
        <v>#NAME?</v>
      </c>
      <c r="Q367" s="12" t="e">
        <f aca="false">rinstan_segui_un_eje_azimutal($C$4, $D$342,C367-11.5,$F$12,$F$13,$F$14,$D$343, 0.2,$F$15)</f>
        <v>#NAME?</v>
      </c>
      <c r="R367" s="12" t="e">
        <f aca="false">rinstan_segui_dos_ejes_optimo($C$4, $D$342, C367-11.5,$D$343,0.2)</f>
        <v>#NAME?</v>
      </c>
      <c r="S367" s="1" t="e">
        <f aca="false">rinstan_segui_dos_ejes_concentracion($C$4, $D$342, C367-11.5,$D$343, 0.2,$J$12)</f>
        <v>#NAME?</v>
      </c>
    </row>
    <row r="368" customFormat="false" ht="12.75" hidden="false" customHeight="false" outlineLevel="0" collapsed="false">
      <c r="C368" s="16"/>
      <c r="D368" s="12"/>
      <c r="E368" s="12"/>
      <c r="F368" s="12"/>
      <c r="G368" s="12"/>
      <c r="H368" s="12"/>
      <c r="I368" s="12"/>
      <c r="J368" s="12"/>
      <c r="K368" s="12"/>
      <c r="L368" s="12"/>
      <c r="M368" s="12"/>
      <c r="N368" s="15"/>
    </row>
    <row r="369" customFormat="false" ht="12.75" hidden="false" customHeight="false" outlineLevel="0" collapsed="false">
      <c r="C369" s="16"/>
      <c r="D369" s="12"/>
      <c r="E369" s="12"/>
      <c r="F369" s="12"/>
      <c r="G369" s="12"/>
      <c r="H369" s="12"/>
      <c r="I369" s="12"/>
      <c r="J369" s="12" t="s">
        <v>94</v>
      </c>
      <c r="K369" s="12"/>
      <c r="L369" s="12"/>
      <c r="M369" s="89" t="n">
        <f aca="false">SUM(N345:N367)/SUM(F345:F367)</f>
        <v>0.705572931801805</v>
      </c>
      <c r="N369" s="15"/>
    </row>
    <row r="370" customFormat="false" ht="13.5" hidden="false" customHeight="false" outlineLevel="0" collapsed="false">
      <c r="C370" s="33"/>
      <c r="D370" s="34"/>
      <c r="E370" s="34"/>
      <c r="F370" s="34"/>
      <c r="G370" s="34"/>
      <c r="H370" s="34"/>
      <c r="I370" s="34"/>
      <c r="J370" s="34"/>
      <c r="K370" s="34"/>
      <c r="L370" s="34"/>
      <c r="M370" s="34"/>
      <c r="N370" s="37"/>
    </row>
    <row r="374" customFormat="false" ht="13.5" hidden="false" customHeight="false" outlineLevel="0" collapsed="false"/>
    <row r="375" customFormat="false" ht="15.75" hidden="false" customHeight="false" outlineLevel="0" collapsed="false">
      <c r="C375" s="80"/>
      <c r="D375" s="81"/>
      <c r="E375" s="82" t="s">
        <v>104</v>
      </c>
      <c r="F375" s="81"/>
      <c r="G375" s="81"/>
      <c r="H375" s="81"/>
      <c r="I375" s="81"/>
      <c r="J375" s="81"/>
      <c r="K375" s="81"/>
      <c r="L375" s="81"/>
      <c r="M375" s="81"/>
      <c r="N375" s="83"/>
    </row>
    <row r="376" customFormat="false" ht="12.75" hidden="false" customHeight="false" outlineLevel="0" collapsed="false">
      <c r="C376" s="84" t="s">
        <v>80</v>
      </c>
      <c r="D376" s="6" t="n">
        <v>10</v>
      </c>
      <c r="E376" s="6"/>
      <c r="F376" s="85" t="s">
        <v>81</v>
      </c>
      <c r="G376" s="6"/>
      <c r="H376" s="6"/>
      <c r="I376" s="6"/>
      <c r="J376" s="6" t="n">
        <f aca="false">F43</f>
        <v>0</v>
      </c>
      <c r="K376" s="6"/>
      <c r="L376" s="6"/>
      <c r="M376" s="6"/>
      <c r="N376" s="9"/>
    </row>
    <row r="377" customFormat="false" ht="12.75" hidden="false" customHeight="false" outlineLevel="0" collapsed="false">
      <c r="C377" s="86" t="s">
        <v>82</v>
      </c>
      <c r="D377" s="12" t="n">
        <f aca="false">diajuliano(15,D376,99)</f>
        <v>288</v>
      </c>
      <c r="E377" s="12"/>
      <c r="F377" s="87" t="s">
        <v>83</v>
      </c>
      <c r="G377" s="12"/>
      <c r="H377" s="12"/>
      <c r="I377" s="12"/>
      <c r="J377" s="12" t="n">
        <f aca="false">valorclimatico("TMAX",$C$4,$C$5,D376)</f>
        <v>24.4</v>
      </c>
      <c r="K377" s="12"/>
      <c r="L377" s="12"/>
      <c r="M377" s="87" t="s">
        <v>84</v>
      </c>
      <c r="N377" s="88" t="n">
        <f aca="false">valorclimatico("TMIN",$C$4,$C$5,D376)</f>
        <v>12.9</v>
      </c>
    </row>
    <row r="378" customFormat="false" ht="12.75" hidden="false" customHeight="false" outlineLevel="0" collapsed="false">
      <c r="C378" s="86" t="s">
        <v>85</v>
      </c>
      <c r="D378" s="12" t="n">
        <f aca="false">valorclimatico("RAD",$C$4,$C$5,D376)</f>
        <v>11895000</v>
      </c>
      <c r="E378" s="12"/>
      <c r="F378" s="87"/>
      <c r="G378" s="12"/>
      <c r="H378" s="12"/>
      <c r="I378" s="12"/>
      <c r="J378" s="12"/>
      <c r="K378" s="12"/>
      <c r="L378" s="12"/>
      <c r="M378" s="12"/>
      <c r="N378" s="88"/>
    </row>
    <row r="379" customFormat="false" ht="12.75" hidden="false" customHeight="false" outlineLevel="0" collapsed="false">
      <c r="C379" s="86" t="s">
        <v>86</v>
      </c>
      <c r="D379" s="87" t="s">
        <v>87</v>
      </c>
      <c r="E379" s="87" t="s">
        <v>88</v>
      </c>
      <c r="F379" s="87" t="s">
        <v>96</v>
      </c>
      <c r="G379" s="87"/>
      <c r="H379" s="12"/>
      <c r="I379" s="12"/>
      <c r="J379" s="87" t="s">
        <v>90</v>
      </c>
      <c r="K379" s="12"/>
      <c r="L379" s="12"/>
      <c r="M379" s="12" t="s">
        <v>91</v>
      </c>
      <c r="N379" s="88" t="s">
        <v>92</v>
      </c>
    </row>
    <row r="380" customFormat="false" ht="12.75" hidden="false" customHeight="false" outlineLevel="0" collapsed="false">
      <c r="C380" s="16" t="n">
        <v>0</v>
      </c>
      <c r="D380" s="12" t="n">
        <v>1</v>
      </c>
      <c r="E380" s="89" t="n">
        <f aca="false">globalinstantanea($D$377, C380-12+0.5, $C$4, $D$378)*esdedia($D$377, C380-12+0.5,$C$4)</f>
        <v>0</v>
      </c>
      <c r="F380" s="90" t="n">
        <f aca="false">IF((P380*$C$11+Q380*$F$11+R380*$H$11+S380*$J$11)&lt;$G$5/$G$4*1000,(P380*$C$11+Q380*$F$11+R380*$H$11+S380*$J$11),$G$5/$G$4*1000)</f>
        <v>0</v>
      </c>
      <c r="G380" s="89"/>
      <c r="H380" s="12"/>
      <c r="I380" s="12"/>
      <c r="J380" s="89" t="n">
        <f aca="false">($J$377+$N$377)/2+0.5*($J$377-$N$377)*COS(2*3.141592*(C380+0.5-14)/24)</f>
        <v>13.3376910701108</v>
      </c>
      <c r="K380" s="12"/>
      <c r="L380" s="12"/>
      <c r="M380" s="89" t="n">
        <f aca="false">J380+($F$8-20)*F380/800</f>
        <v>13.3376910701108</v>
      </c>
      <c r="N380" s="91" t="n">
        <f aca="false">(1-$F$7*(M380-25)-$K$24/100)*F380*$K$26*$K$27*$K$28*$K$29*$K$30</f>
        <v>0</v>
      </c>
      <c r="P380" s="89" t="n">
        <f aca="false">instantaneainclinada($D$377, C380-12+0.5,$C$4,$D$378,0.2,$J$376,$C$12)</f>
        <v>0</v>
      </c>
      <c r="Q380" s="12" t="n">
        <f aca="false">rinstan_segui_un_eje_azimutal($C$4, $D$377,C380-11.5,$F$12,$F$13,$F$14,$D$378, 0.2,$F$15)</f>
        <v>0</v>
      </c>
      <c r="R380" s="12" t="n">
        <f aca="false">rinstan_segui_dos_ejes_optimo($C$4, $D$377, C380-11.5,$D$378,0.2)</f>
        <v>0</v>
      </c>
      <c r="S380" s="1" t="n">
        <f aca="false">rinstan_segui_dos_ejes_concentracion($C$4, $D$377, C380-11.5,$D$378, 0.2,$J$12)</f>
        <v>0</v>
      </c>
    </row>
    <row r="381" customFormat="false" ht="12.75" hidden="false" customHeight="false" outlineLevel="0" collapsed="false">
      <c r="C381" s="16" t="n">
        <v>1</v>
      </c>
      <c r="D381" s="12" t="n">
        <v>2</v>
      </c>
      <c r="E381" s="89" t="n">
        <f aca="false">globalinstantanea($D$377, C381-12+0.5, $C$4, $D$378)*esdedia($D$377, C381-12+0.5,$C$4)</f>
        <v>0</v>
      </c>
      <c r="F381" s="90" t="e">
        <f aca="false">IF((P381*$C$11+Q381*$F$11+R381*$H$11+S381*$J$11)&lt;$G$5/$G$4*1000,(P381*$C$11+Q381*$F$11+R381*$H$11+S381*$J$11),$G$5/$G$4*1000)</f>
        <v>#NAME?</v>
      </c>
      <c r="G381" s="89"/>
      <c r="H381" s="12"/>
      <c r="I381" s="12"/>
      <c r="J381" s="89" t="n">
        <f aca="false">($J$377+$N$377)/2+0.5*($J$377-$N$377)*COS(2*3.141592*(C381+0.5-14)/24)</f>
        <v>12.949191536127</v>
      </c>
      <c r="K381" s="12"/>
      <c r="L381" s="12"/>
      <c r="M381" s="89" t="e">
        <f aca="false">J381+($F$8-20)*F381/800</f>
        <v>#NAME?</v>
      </c>
      <c r="N381" s="91" t="e">
        <f aca="false">(1-$F$7*(M381-25)-$K$24/100)*F381*$K$26*$K$27*$K$28*$K$29*$K$30</f>
        <v>#NAME?</v>
      </c>
      <c r="P381" s="89" t="n">
        <f aca="false">instantaneainclinada($D$377, C381-12+0.5,$C$4,$D$378,0.2,$J$376,$C$12)</f>
        <v>0</v>
      </c>
      <c r="Q381" s="12" t="e">
        <f aca="false">rinstan_segui_un_eje_azimutal($C$4, $D$377,C381-11.5,$F$12,$F$13,$F$14,$D$378, 0.2,$F$15)</f>
        <v>#NAME?</v>
      </c>
      <c r="R381" s="12" t="e">
        <f aca="false">rinstan_segui_dos_ejes_optimo($C$4, $D$377, C381-11.5,$D$378,0.2)</f>
        <v>#NAME?</v>
      </c>
      <c r="S381" s="1" t="e">
        <f aca="false">rinstan_segui_dos_ejes_concentracion($C$4, $D$377, C381-11.5,$D$378, 0.2,$J$12)</f>
        <v>#NAME?</v>
      </c>
    </row>
    <row r="382" customFormat="false" ht="12.75" hidden="false" customHeight="false" outlineLevel="0" collapsed="false">
      <c r="C382" s="16" t="n">
        <v>2</v>
      </c>
      <c r="D382" s="12" t="n">
        <v>3</v>
      </c>
      <c r="E382" s="89" t="n">
        <f aca="false">globalinstantanea($D$377, C382-12+0.5, $C$4, $D$378)*esdedia($D$377, C382-12+0.5,$C$4)</f>
        <v>0</v>
      </c>
      <c r="F382" s="90" t="e">
        <f aca="false">IF((P382*$C$11+Q382*$F$11+R382*$H$11+S382*$J$11)&lt;$G$5/$G$4*1000,(P382*$C$11+Q382*$F$11+R382*$H$11+S382*$J$11),$G$5/$G$4*1000)</f>
        <v>#NAME?</v>
      </c>
      <c r="G382" s="89"/>
      <c r="H382" s="12"/>
      <c r="I382" s="12"/>
      <c r="J382" s="89" t="n">
        <f aca="false">($J$377+$N$377)/2+0.5*($J$377-$N$377)*COS(2*3.141592*(C382+0.5-14)/24)</f>
        <v>12.9491925171986</v>
      </c>
      <c r="K382" s="12"/>
      <c r="L382" s="12"/>
      <c r="M382" s="89" t="e">
        <f aca="false">J382+($F$8-20)*F382/800</f>
        <v>#NAME?</v>
      </c>
      <c r="N382" s="91" t="e">
        <f aca="false">(1-$F$7*(M382-25)-$K$24/100)*F382*$K$26*$K$27*$K$28*$K$29*$K$30</f>
        <v>#NAME?</v>
      </c>
      <c r="P382" s="89" t="e">
        <f aca="false">instantaneainclinada($D$377, C382-12+0.5,$C$4,$D$378,0.2,$J$376,$C$12)</f>
        <v>#NAME?</v>
      </c>
      <c r="Q382" s="12" t="e">
        <f aca="false">rinstan_segui_un_eje_azimutal($C$4, $D$377,C382-11.5,$F$12,$F$13,$F$14,$D$378, 0.2,$F$15)</f>
        <v>#NAME?</v>
      </c>
      <c r="R382" s="12" t="e">
        <f aca="false">rinstan_segui_dos_ejes_optimo($C$4, $D$377, C382-11.5,$D$378,0.2)</f>
        <v>#NAME?</v>
      </c>
      <c r="S382" s="1" t="e">
        <f aca="false">rinstan_segui_dos_ejes_concentracion($C$4, $D$377, C382-11.5,$D$378, 0.2,$J$12)</f>
        <v>#NAME?</v>
      </c>
    </row>
    <row r="383" customFormat="false" ht="12.75" hidden="false" customHeight="false" outlineLevel="0" collapsed="false">
      <c r="C383" s="16" t="n">
        <v>3</v>
      </c>
      <c r="D383" s="12" t="n">
        <v>4</v>
      </c>
      <c r="E383" s="89" t="n">
        <f aca="false">globalinstantanea($D$377, C383-12+0.5, $C$4, $D$378)*esdedia($D$377, C383-12+0.5,$C$4)</f>
        <v>0</v>
      </c>
      <c r="F383" s="90" t="e">
        <f aca="false">IF((P383*$C$11+Q383*$F$11+R383*$H$11+S383*$J$11)&lt;$G$5/$G$4*1000,(P383*$C$11+Q383*$F$11+R383*$H$11+S383*$J$11),$G$5/$G$4*1000)</f>
        <v>#NAME?</v>
      </c>
      <c r="G383" s="89"/>
      <c r="H383" s="12"/>
      <c r="I383" s="12"/>
      <c r="J383" s="89" t="n">
        <f aca="false">($J$377+$N$377)/2+0.5*($J$377-$N$377)*COS(2*3.141592*(C383+0.5-14)/24)</f>
        <v>13.3376939464671</v>
      </c>
      <c r="K383" s="12"/>
      <c r="L383" s="12"/>
      <c r="M383" s="89" t="e">
        <f aca="false">J383+($F$8-20)*F383/800</f>
        <v>#NAME?</v>
      </c>
      <c r="N383" s="91" t="e">
        <f aca="false">(1-$F$7*(M383-25)-$K$24/100)*F383*$K$26*$K$27*$K$28*$K$29*$K$30</f>
        <v>#NAME?</v>
      </c>
      <c r="P383" s="89" t="e">
        <f aca="false">instantaneainclinada($D$377, C383-12+0.5,$C$4,$D$378,0.2,$J$376,$C$12)</f>
        <v>#NAME?</v>
      </c>
      <c r="Q383" s="12" t="e">
        <f aca="false">rinstan_segui_un_eje_azimutal($C$4, $D$377,C383-11.5,$F$12,$F$13,$F$14,$D$378, 0.2,$F$15)</f>
        <v>#NAME?</v>
      </c>
      <c r="R383" s="12" t="e">
        <f aca="false">rinstan_segui_dos_ejes_optimo($C$4, $D$377, C383-11.5,$D$378,0.2)</f>
        <v>#NAME?</v>
      </c>
      <c r="S383" s="1" t="e">
        <f aca="false">rinstan_segui_dos_ejes_concentracion($C$4, $D$377, C383-11.5,$D$378, 0.2,$J$12)</f>
        <v>#NAME?</v>
      </c>
    </row>
    <row r="384" customFormat="false" ht="12.75" hidden="false" customHeight="false" outlineLevel="0" collapsed="false">
      <c r="C384" s="16" t="n">
        <v>4</v>
      </c>
      <c r="D384" s="12" t="n">
        <v>5</v>
      </c>
      <c r="E384" s="89" t="n">
        <f aca="false">globalinstantanea($D$377, C384-12+0.5, $C$4, $D$378)*esdedia($D$377, C384-12+0.5,$C$4)</f>
        <v>0</v>
      </c>
      <c r="F384" s="90" t="e">
        <f aca="false">IF((P384*$C$11+Q384*$F$11+R384*$H$11+S384*$J$11)&lt;$G$5/$G$4*1000,(P384*$C$11+Q384*$F$11+R384*$H$11+S384*$J$11),$G$5/$G$4*1000)</f>
        <v>#NAME?</v>
      </c>
      <c r="G384" s="89"/>
      <c r="H384" s="12"/>
      <c r="I384" s="12"/>
      <c r="J384" s="89" t="n">
        <f aca="false">($J$377+$N$377)/2+0.5*($J$377-$N$377)*COS(2*3.141592*(C384+0.5-14)/24)</f>
        <v>14.0882201045101</v>
      </c>
      <c r="K384" s="12"/>
      <c r="L384" s="12"/>
      <c r="M384" s="89" t="e">
        <f aca="false">J384+($F$8-20)*F384/800</f>
        <v>#NAME?</v>
      </c>
      <c r="N384" s="91" t="e">
        <f aca="false">(1-$F$7*(M384-25)-$K$24/100)*F384*$K$26*$K$27*$K$28*$K$29*$K$30</f>
        <v>#NAME?</v>
      </c>
      <c r="P384" s="89" t="e">
        <f aca="false">instantaneainclinada($D$377, C384-12+0.5,$C$4,$D$378,0.2,$J$376,$C$12)</f>
        <v>#NAME?</v>
      </c>
      <c r="Q384" s="12" t="e">
        <f aca="false">rinstan_segui_un_eje_azimutal($C$4, $D$377,C384-11.5,$F$12,$F$13,$F$14,$D$378, 0.2,$F$15)</f>
        <v>#NAME?</v>
      </c>
      <c r="R384" s="12" t="e">
        <f aca="false">rinstan_segui_dos_ejes_optimo($C$4, $D$377, C384-11.5,$D$378,0.2)</f>
        <v>#NAME?</v>
      </c>
      <c r="S384" s="1" t="e">
        <f aca="false">rinstan_segui_dos_ejes_concentracion($C$4, $D$377, C384-11.5,$D$378, 0.2,$J$12)</f>
        <v>#NAME?</v>
      </c>
    </row>
    <row r="385" customFormat="false" ht="12.75" hidden="false" customHeight="false" outlineLevel="0" collapsed="false">
      <c r="C385" s="16" t="n">
        <v>5</v>
      </c>
      <c r="D385" s="12" t="n">
        <v>6</v>
      </c>
      <c r="E385" s="89" t="n">
        <f aca="false">globalinstantanea($D$377, C385-12+0.5, $C$4, $D$378)*esdedia($D$377, C385-12+0.5,$C$4)</f>
        <v>0</v>
      </c>
      <c r="F385" s="90" t="e">
        <f aca="false">IF((P385*$C$11+Q385*$F$11+R385*$H$11+S385*$J$11)&lt;$G$5/$G$4*1000,(P385*$C$11+Q385*$F$11+R385*$H$11+S385*$J$11),$G$5/$G$4*1000)</f>
        <v>#NAME?</v>
      </c>
      <c r="G385" s="89"/>
      <c r="H385" s="12"/>
      <c r="I385" s="12"/>
      <c r="J385" s="89" t="n">
        <f aca="false">($J$377+$N$377)/2+0.5*($J$377-$N$377)*COS(2*3.141592*(C385+0.5-14)/24)</f>
        <v>15.1496238951201</v>
      </c>
      <c r="K385" s="12"/>
      <c r="L385" s="12"/>
      <c r="M385" s="89" t="e">
        <f aca="false">J385+($F$8-20)*F385/800</f>
        <v>#NAME?</v>
      </c>
      <c r="N385" s="91" t="e">
        <f aca="false">(1-$F$7*(M385-25)-$K$24/100)*F385*$K$26*$K$27*$K$28*$K$29*$K$30</f>
        <v>#NAME?</v>
      </c>
      <c r="P385" s="89" t="e">
        <f aca="false">instantaneainclinada($D$377, C385-12+0.5,$C$4,$D$378,0.2,$J$376,$C$12)</f>
        <v>#NAME?</v>
      </c>
      <c r="Q385" s="12" t="e">
        <f aca="false">rinstan_segui_un_eje_azimutal($C$4, $D$377,C385-11.5,$F$12,$F$13,$F$14,$D$378, 0.2,$F$15)</f>
        <v>#NAME?</v>
      </c>
      <c r="R385" s="12" t="e">
        <f aca="false">rinstan_segui_dos_ejes_optimo($C$4, $D$377, C385-11.5,$D$378,0.2)</f>
        <v>#NAME?</v>
      </c>
      <c r="S385" s="1" t="e">
        <f aca="false">rinstan_segui_dos_ejes_concentracion($C$4, $D$377, C385-11.5,$D$378, 0.2,$J$12)</f>
        <v>#NAME?</v>
      </c>
    </row>
    <row r="386" customFormat="false" ht="12.75" hidden="false" customHeight="false" outlineLevel="0" collapsed="false">
      <c r="C386" s="16" t="n">
        <v>6</v>
      </c>
      <c r="D386" s="12" t="n">
        <v>7</v>
      </c>
      <c r="E386" s="89" t="n">
        <f aca="false">globalinstantanea($D$377, C386-12+0.5, $C$4, $D$378)*esdedia($D$377, C386-12+0.5,$C$4)</f>
        <v>4.87357473323101</v>
      </c>
      <c r="F386" s="90" t="e">
        <f aca="false">IF((P386*$C$11+Q386*$F$11+R386*$H$11+S386*$J$11)&lt;$G$5/$G$4*1000,(P386*$C$11+Q386*$F$11+R386*$H$11+S386*$J$11),$G$5/$G$4*1000)</f>
        <v>#NAME?</v>
      </c>
      <c r="G386" s="89"/>
      <c r="H386" s="12"/>
      <c r="I386" s="12"/>
      <c r="J386" s="89" t="n">
        <f aca="false">($J$377+$N$377)/2+0.5*($J$377-$N$377)*COS(2*3.141592*(C386+0.5-14)/24)</f>
        <v>16.4495724339446</v>
      </c>
      <c r="K386" s="12"/>
      <c r="L386" s="12"/>
      <c r="M386" s="89" t="e">
        <f aca="false">J386+($F$8-20)*F386/800</f>
        <v>#NAME?</v>
      </c>
      <c r="N386" s="91" t="e">
        <f aca="false">(1-$F$7*(M386-25)-$K$24/100)*F386*$K$26*$K$27*$K$28*$K$29*$K$30</f>
        <v>#NAME?</v>
      </c>
      <c r="P386" s="89" t="e">
        <f aca="false">instantaneainclinada($D$377, C386-12+0.5,$C$4,$D$378,0.2,$J$376,$C$12)</f>
        <v>#NAME?</v>
      </c>
      <c r="Q386" s="12" t="e">
        <f aca="false">rinstan_segui_un_eje_azimutal($C$4, $D$377,C386-11.5,$F$12,$F$13,$F$14,$D$378, 0.2,$F$15)</f>
        <v>#NAME?</v>
      </c>
      <c r="R386" s="12" t="e">
        <f aca="false">rinstan_segui_dos_ejes_optimo($C$4, $D$377, C386-11.5,$D$378,0.2)</f>
        <v>#NAME?</v>
      </c>
      <c r="S386" s="1" t="e">
        <f aca="false">rinstan_segui_dos_ejes_concentracion($C$4, $D$377, C386-11.5,$D$378, 0.2,$J$12)</f>
        <v>#NAME?</v>
      </c>
    </row>
    <row r="387" customFormat="false" ht="12.75" hidden="false" customHeight="false" outlineLevel="0" collapsed="false">
      <c r="C387" s="16" t="n">
        <v>7</v>
      </c>
      <c r="D387" s="12" t="n">
        <v>8</v>
      </c>
      <c r="E387" s="89" t="n">
        <f aca="false">globalinstantanea($D$377, C387-12+0.5, $C$4, $D$378)*esdedia($D$377, C387-12+0.5,$C$4)</f>
        <v>110.122424498961</v>
      </c>
      <c r="F387" s="90" t="e">
        <f aca="false">IF((P387*$C$11+Q387*$F$11+R387*$H$11+S387*$J$11)&lt;$G$5/$G$4*1000,(P387*$C$11+Q387*$F$11+R387*$H$11+S387*$J$11),$G$5/$G$4*1000)</f>
        <v>#NAME?</v>
      </c>
      <c r="G387" s="89"/>
      <c r="H387" s="12"/>
      <c r="I387" s="12"/>
      <c r="J387" s="89" t="n">
        <f aca="false">($J$377+$N$377)/2+0.5*($J$377-$N$377)*COS(2*3.141592*(C387+0.5-14)/24)</f>
        <v>17.8994764129793</v>
      </c>
      <c r="K387" s="12"/>
      <c r="L387" s="12"/>
      <c r="M387" s="89" t="e">
        <f aca="false">J387+($F$8-20)*F387/800</f>
        <v>#NAME?</v>
      </c>
      <c r="N387" s="91" t="e">
        <f aca="false">(1-$F$7*(M387-25)-$K$24/100)*F387*$K$26*$K$27*$K$28*$K$29*$K$30</f>
        <v>#NAME?</v>
      </c>
      <c r="P387" s="89" t="e">
        <f aca="false">instantaneainclinada($D$377, C387-12+0.5,$C$4,$D$378,0.2,$J$376,$C$12)</f>
        <v>#NAME?</v>
      </c>
      <c r="Q387" s="12" t="e">
        <f aca="false">rinstan_segui_un_eje_azimutal($C$4, $D$377,C387-11.5,$F$12,$F$13,$F$14,$D$378, 0.2,$F$15)</f>
        <v>#NAME?</v>
      </c>
      <c r="R387" s="12" t="e">
        <f aca="false">rinstan_segui_dos_ejes_optimo($C$4, $D$377, C387-11.5,$D$378,0.2)</f>
        <v>#NAME?</v>
      </c>
      <c r="S387" s="1" t="e">
        <f aca="false">rinstan_segui_dos_ejes_concentracion($C$4, $D$377, C387-11.5,$D$378, 0.2,$J$12)</f>
        <v>#NAME?</v>
      </c>
    </row>
    <row r="388" customFormat="false" ht="12.75" hidden="false" customHeight="false" outlineLevel="0" collapsed="false">
      <c r="C388" s="16" t="n">
        <v>8</v>
      </c>
      <c r="D388" s="12" t="n">
        <v>9</v>
      </c>
      <c r="E388" s="89" t="n">
        <f aca="false">globalinstantanea($D$377, C388-12+0.5, $C$4, $D$378)*esdedia($D$377, C388-12+0.5,$C$4)</f>
        <v>231.300772366825</v>
      </c>
      <c r="F388" s="90" t="e">
        <f aca="false">IF((P388*$C$11+Q388*$F$11+R388*$H$11+S388*$J$11)&lt;$G$5/$G$4*1000,(P388*$C$11+Q388*$F$11+R388*$H$11+S388*$J$11),$G$5/$G$4*1000)</f>
        <v>#NAME?</v>
      </c>
      <c r="G388" s="89"/>
      <c r="H388" s="12"/>
      <c r="I388" s="12"/>
      <c r="J388" s="89" t="n">
        <f aca="false">($J$377+$N$377)/2+0.5*($J$377-$N$377)*COS(2*3.141592*(C388+0.5-14)/24)</f>
        <v>19.4005273130106</v>
      </c>
      <c r="K388" s="12"/>
      <c r="L388" s="12"/>
      <c r="M388" s="89" t="e">
        <f aca="false">J388+($F$8-20)*F388/800</f>
        <v>#NAME?</v>
      </c>
      <c r="N388" s="91" t="e">
        <f aca="false">(1-$F$7*(M388-25)-$K$24/100)*F388*$K$26*$K$27*$K$28*$K$29*$K$30</f>
        <v>#NAME?</v>
      </c>
      <c r="P388" s="89" t="e">
        <f aca="false">instantaneainclinada($D$377, C388-12+0.5,$C$4,$D$378,0.2,$J$376,$C$12)</f>
        <v>#NAME?</v>
      </c>
      <c r="Q388" s="12" t="e">
        <f aca="false">rinstan_segui_un_eje_azimutal($C$4, $D$377,C388-11.5,$F$12,$F$13,$F$14,$D$378, 0.2,$F$15)</f>
        <v>#NAME?</v>
      </c>
      <c r="R388" s="12" t="e">
        <f aca="false">rinstan_segui_dos_ejes_optimo($C$4, $D$377, C388-11.5,$D$378,0.2)</f>
        <v>#NAME?</v>
      </c>
      <c r="S388" s="1" t="e">
        <f aca="false">rinstan_segui_dos_ejes_concentracion($C$4, $D$377, C388-11.5,$D$378, 0.2,$J$12)</f>
        <v>#NAME?</v>
      </c>
    </row>
    <row r="389" customFormat="false" ht="12.75" hidden="false" customHeight="false" outlineLevel="0" collapsed="false">
      <c r="C389" s="16" t="n">
        <v>9</v>
      </c>
      <c r="D389" s="12" t="n">
        <v>10</v>
      </c>
      <c r="E389" s="89" t="n">
        <f aca="false">globalinstantanea($D$377, C389-12+0.5, $C$4, $D$378)*esdedia($D$377, C389-12+0.5,$C$4)</f>
        <v>349.043454148428</v>
      </c>
      <c r="F389" s="90" t="e">
        <f aca="false">IF((P389*$C$11+Q389*$F$11+R389*$H$11+S389*$J$11)&lt;$G$5/$G$4*1000,(P389*$C$11+Q389*$F$11+R389*$H$11+S389*$J$11),$G$5/$G$4*1000)</f>
        <v>#NAME?</v>
      </c>
      <c r="G389" s="89"/>
      <c r="H389" s="12"/>
      <c r="I389" s="12"/>
      <c r="J389" s="89" t="n">
        <f aca="false">($J$377+$N$377)/2+0.5*($J$377-$N$377)*COS(2*3.141592*(C389+0.5-14)/24)</f>
        <v>20.8504310381254</v>
      </c>
      <c r="K389" s="12"/>
      <c r="L389" s="12"/>
      <c r="M389" s="89" t="e">
        <f aca="false">J389+($F$8-20)*F389/800</f>
        <v>#NAME?</v>
      </c>
      <c r="N389" s="91" t="e">
        <f aca="false">(1-$F$7*(M389-25)-$K$24/100)*F389*$K$26*$K$27*$K$28*$K$29*$K$30</f>
        <v>#NAME?</v>
      </c>
      <c r="P389" s="89" t="e">
        <f aca="false">instantaneainclinada($D$377, C389-12+0.5,$C$4,$D$378,0.2,$J$376,$C$12)</f>
        <v>#NAME?</v>
      </c>
      <c r="Q389" s="12" t="e">
        <f aca="false">rinstan_segui_un_eje_azimutal($C$4, $D$377,C389-11.5,$F$12,$F$13,$F$14,$D$378, 0.2,$F$15)</f>
        <v>#NAME?</v>
      </c>
      <c r="R389" s="12" t="e">
        <f aca="false">rinstan_segui_dos_ejes_optimo($C$4, $D$377, C389-11.5,$D$378,0.2)</f>
        <v>#NAME?</v>
      </c>
      <c r="S389" s="1" t="e">
        <f aca="false">rinstan_segui_dos_ejes_concentracion($C$4, $D$377, C389-11.5,$D$378, 0.2,$J$12)</f>
        <v>#NAME?</v>
      </c>
    </row>
    <row r="390" customFormat="false" ht="12.75" hidden="false" customHeight="false" outlineLevel="0" collapsed="false">
      <c r="C390" s="16" t="n">
        <v>10</v>
      </c>
      <c r="D390" s="12" t="n">
        <v>11</v>
      </c>
      <c r="E390" s="89" t="n">
        <f aca="false">globalinstantanea($D$377, C390-12+0.5, $C$4, $D$378)*esdedia($D$377, C390-12+0.5,$C$4)</f>
        <v>442.501175054812</v>
      </c>
      <c r="F390" s="90" t="e">
        <f aca="false">IF((P390*$C$11+Q390*$F$11+R390*$H$11+S390*$J$11)&lt;$G$5/$G$4*1000,(P390*$C$11+Q390*$F$11+R390*$H$11+S390*$J$11),$G$5/$G$4*1000)</f>
        <v>#NAME?</v>
      </c>
      <c r="G390" s="89"/>
      <c r="H390" s="12"/>
      <c r="I390" s="12"/>
      <c r="J390" s="89" t="n">
        <f aca="false">($J$377+$N$377)/2+0.5*($J$377-$N$377)*COS(2*3.141592*(C390+0.5-14)/24)</f>
        <v>22.1503790864142</v>
      </c>
      <c r="K390" s="12"/>
      <c r="L390" s="12"/>
      <c r="M390" s="89" t="e">
        <f aca="false">J390+($F$8-20)*F390/800</f>
        <v>#NAME?</v>
      </c>
      <c r="N390" s="91" t="e">
        <f aca="false">(1-$F$7*(M390-25)-$K$24/100)*F390*$K$26*$K$27*$K$28*$K$29*$K$30</f>
        <v>#NAME?</v>
      </c>
      <c r="P390" s="89" t="e">
        <f aca="false">instantaneainclinada($D$377, C390-12+0.5,$C$4,$D$378,0.2,$J$376,$C$12)</f>
        <v>#NAME?</v>
      </c>
      <c r="Q390" s="12" t="n">
        <f aca="false">rinstan_segui_un_eje_azimutal($C$4, $D$377,C390-11.5,$F$12,$F$13,$F$14,$D$378, 0.2,$F$15)</f>
        <v>398.053994307702</v>
      </c>
      <c r="R390" s="12" t="e">
        <f aca="false">rinstan_segui_dos_ejes_optimo($C$4, $D$377, C390-11.5,$D$378,0.2)</f>
        <v>#NAME?</v>
      </c>
      <c r="S390" s="1" t="e">
        <f aca="false">rinstan_segui_dos_ejes_concentracion($C$4, $D$377, C390-11.5,$D$378, 0.2,$J$12)</f>
        <v>#NAME?</v>
      </c>
    </row>
    <row r="391" customFormat="false" ht="12.75" hidden="false" customHeight="false" outlineLevel="0" collapsed="false">
      <c r="C391" s="16" t="n">
        <v>11</v>
      </c>
      <c r="D391" s="12" t="n">
        <v>12</v>
      </c>
      <c r="E391" s="89" t="n">
        <f aca="false">globalinstantanea($D$377, C391-12+0.5, $C$4, $D$378)*esdedia($D$377, C391-12+0.5,$C$4)</f>
        <v>494.197889224211</v>
      </c>
      <c r="F391" s="90" t="e">
        <f aca="false">IF((P391*$C$11+Q391*$F$11+R391*$H$11+S391*$J$11)&lt;$G$5/$G$4*1000,(P391*$C$11+Q391*$F$11+R391*$H$11+S391*$J$11),$G$5/$G$4*1000)</f>
        <v>#NAME?</v>
      </c>
      <c r="G391" s="89"/>
      <c r="H391" s="12"/>
      <c r="I391" s="12"/>
      <c r="J391" s="89" t="n">
        <f aca="false">($J$377+$N$377)/2+0.5*($J$377-$N$377)*COS(2*3.141592*(C391+0.5-14)/24)</f>
        <v>23.2117821833019</v>
      </c>
      <c r="K391" s="12"/>
      <c r="L391" s="12"/>
      <c r="M391" s="89" t="e">
        <f aca="false">J391+($F$8-20)*F391/800</f>
        <v>#NAME?</v>
      </c>
      <c r="N391" s="91" t="e">
        <f aca="false">(1-$F$7*(M391-25)-$K$24/100)*F391*$K$26*$K$27*$K$28*$K$29*$K$30</f>
        <v>#NAME?</v>
      </c>
      <c r="P391" s="89" t="e">
        <f aca="false">instantaneainclinada($D$377, C391-12+0.5,$C$4,$D$378,0.2,$J$376,$C$12)</f>
        <v>#NAME?</v>
      </c>
      <c r="Q391" s="12" t="e">
        <f aca="false">rinstan_segui_un_eje_azimutal($C$4, $D$377,C391-11.5,$F$12,$F$13,$F$14,$D$378, 0.2,$F$15)</f>
        <v>#NAME?</v>
      </c>
      <c r="R391" s="12" t="e">
        <f aca="false">rinstan_segui_dos_ejes_optimo($C$4, $D$377, C391-11.5,$D$378,0.2)</f>
        <v>#NAME?</v>
      </c>
      <c r="S391" s="1" t="e">
        <f aca="false">rinstan_segui_dos_ejes_concentracion($C$4, $D$377, C391-11.5,$D$378, 0.2,$J$12)</f>
        <v>#NAME?</v>
      </c>
    </row>
    <row r="392" customFormat="false" ht="12.75" hidden="false" customHeight="false" outlineLevel="0" collapsed="false">
      <c r="C392" s="16" t="n">
        <v>12</v>
      </c>
      <c r="D392" s="12" t="n">
        <v>13</v>
      </c>
      <c r="E392" s="89" t="n">
        <f aca="false">globalinstantanea($D$377, C392-12+0.5, $C$4, $D$378)*esdedia($D$377, C392-12+0.5,$C$4)</f>
        <v>494.197889224211</v>
      </c>
      <c r="F392" s="90" t="e">
        <f aca="false">IF((P392*$C$11+Q392*$F$11+R392*$H$11+S392*$J$11)&lt;$G$5/$G$4*1000,(P392*$C$11+Q392*$F$11+R392*$H$11+S392*$J$11),$G$5/$G$4*1000)</f>
        <v>#NAME?</v>
      </c>
      <c r="G392" s="89"/>
      <c r="H392" s="12"/>
      <c r="I392" s="12"/>
      <c r="J392" s="89" t="n">
        <f aca="false">($J$377+$N$377)/2+0.5*($J$377-$N$377)*COS(2*3.141592*(C392+0.5-14)/24)</f>
        <v>23.9623074917122</v>
      </c>
      <c r="K392" s="12"/>
      <c r="L392" s="12"/>
      <c r="M392" s="89" t="e">
        <f aca="false">J392+($F$8-20)*F392/800</f>
        <v>#NAME?</v>
      </c>
      <c r="N392" s="91" t="e">
        <f aca="false">(1-$F$7*(M392-25)-$K$24/100)*F392*$K$26*$K$27*$K$28*$K$29*$K$30</f>
        <v>#NAME?</v>
      </c>
      <c r="P392" s="89" t="e">
        <f aca="false">instantaneainclinada($D$377, C392-12+0.5,$C$4,$D$378,0.2,$J$376,$C$12)</f>
        <v>#NAME?</v>
      </c>
      <c r="Q392" s="12" t="e">
        <f aca="false">rinstan_segui_un_eje_azimutal($C$4, $D$377,C392-11.5,$F$12,$F$13,$F$14,$D$378, 0.2,$F$15)</f>
        <v>#NAME?</v>
      </c>
      <c r="R392" s="12" t="e">
        <f aca="false">rinstan_segui_dos_ejes_optimo($C$4, $D$377, C392-11.5,$D$378,0.2)</f>
        <v>#NAME?</v>
      </c>
      <c r="S392" s="1" t="e">
        <f aca="false">rinstan_segui_dos_ejes_concentracion($C$4, $D$377, C392-11.5,$D$378, 0.2,$J$12)</f>
        <v>#NAME?</v>
      </c>
    </row>
    <row r="393" customFormat="false" ht="12.75" hidden="false" customHeight="false" outlineLevel="0" collapsed="false">
      <c r="C393" s="16" t="n">
        <v>13</v>
      </c>
      <c r="D393" s="12" t="n">
        <v>14</v>
      </c>
      <c r="E393" s="89" t="n">
        <f aca="false">globalinstantanea($D$377, C393-12+0.5, $C$4, $D$378)*esdedia($D$377, C393-12+0.5,$C$4)</f>
        <v>442.501175054812</v>
      </c>
      <c r="F393" s="90" t="e">
        <f aca="false">IF((P393*$C$11+Q393*$F$11+R393*$H$11+S393*$J$11)&lt;$G$5/$G$4*1000,(P393*$C$11+Q393*$F$11+R393*$H$11+S393*$J$11),$G$5/$G$4*1000)</f>
        <v>#NAME?</v>
      </c>
      <c r="G393" s="89"/>
      <c r="H393" s="12"/>
      <c r="I393" s="12"/>
      <c r="J393" s="89" t="n">
        <f aca="false">($J$377+$N$377)/2+0.5*($J$377-$N$377)*COS(2*3.141592*(C393+0.5-14)/24)</f>
        <v>24.3508079733384</v>
      </c>
      <c r="K393" s="12"/>
      <c r="L393" s="12"/>
      <c r="M393" s="89" t="e">
        <f aca="false">J393+($F$8-20)*F393/800</f>
        <v>#NAME?</v>
      </c>
      <c r="N393" s="91" t="e">
        <f aca="false">(1-$F$7*(M393-25)-$K$24/100)*F393*$K$26*$K$27*$K$28*$K$29*$K$30</f>
        <v>#NAME?</v>
      </c>
      <c r="P393" s="89" t="e">
        <f aca="false">instantaneainclinada($D$377, C393-12+0.5,$C$4,$D$378,0.2,$J$376,$C$12)</f>
        <v>#NAME?</v>
      </c>
      <c r="Q393" s="12" t="e">
        <f aca="false">rinstan_segui_un_eje_azimutal($C$4, $D$377,C393-11.5,$F$12,$F$13,$F$14,$D$378, 0.2,$F$15)</f>
        <v>#NAME?</v>
      </c>
      <c r="R393" s="12" t="e">
        <f aca="false">rinstan_segui_dos_ejes_optimo($C$4, $D$377, C393-11.5,$D$378,0.2)</f>
        <v>#NAME?</v>
      </c>
      <c r="S393" s="1" t="e">
        <f aca="false">rinstan_segui_dos_ejes_concentracion($C$4, $D$377, C393-11.5,$D$378, 0.2,$J$12)</f>
        <v>#NAME?</v>
      </c>
    </row>
    <row r="394" customFormat="false" ht="12.75" hidden="false" customHeight="false" outlineLevel="0" collapsed="false">
      <c r="C394" s="16" t="n">
        <v>14</v>
      </c>
      <c r="D394" s="12" t="n">
        <v>15</v>
      </c>
      <c r="E394" s="89" t="n">
        <f aca="false">globalinstantanea($D$377, C394-12+0.5, $C$4, $D$378)*esdedia($D$377, C394-12+0.5,$C$4)</f>
        <v>349.043454148428</v>
      </c>
      <c r="F394" s="90" t="e">
        <f aca="false">IF((P394*$C$11+Q394*$F$11+R394*$H$11+S394*$J$11)&lt;$G$5/$G$4*1000,(P394*$C$11+Q394*$F$11+R394*$H$11+S394*$J$11),$G$5/$G$4*1000)</f>
        <v>#NAME?</v>
      </c>
      <c r="G394" s="89"/>
      <c r="H394" s="12"/>
      <c r="I394" s="12"/>
      <c r="J394" s="89" t="n">
        <f aca="false">($J$377+$N$377)/2+0.5*($J$377-$N$377)*COS(2*3.141592*(C394+0.5-14)/24)</f>
        <v>24.3508079733384</v>
      </c>
      <c r="K394" s="12"/>
      <c r="L394" s="12"/>
      <c r="M394" s="89" t="e">
        <f aca="false">J394+($F$8-20)*F394/800</f>
        <v>#NAME?</v>
      </c>
      <c r="N394" s="91" t="e">
        <f aca="false">(1-$F$7*(M394-25)-$K$24/100)*F394*$K$26*$K$27*$K$28*$K$29*$K$30</f>
        <v>#NAME?</v>
      </c>
      <c r="P394" s="89" t="e">
        <f aca="false">instantaneainclinada($D$377, C394-12+0.5,$C$4,$D$378,0.2,$J$376,$C$12)</f>
        <v>#NAME?</v>
      </c>
      <c r="Q394" s="12" t="e">
        <f aca="false">rinstan_segui_un_eje_azimutal($C$4, $D$377,C394-11.5,$F$12,$F$13,$F$14,$D$378, 0.2,$F$15)</f>
        <v>#NAME?</v>
      </c>
      <c r="R394" s="12" t="e">
        <f aca="false">rinstan_segui_dos_ejes_optimo($C$4, $D$377, C394-11.5,$D$378,0.2)</f>
        <v>#NAME?</v>
      </c>
      <c r="S394" s="1" t="e">
        <f aca="false">rinstan_segui_dos_ejes_concentracion($C$4, $D$377, C394-11.5,$D$378, 0.2,$J$12)</f>
        <v>#NAME?</v>
      </c>
    </row>
    <row r="395" customFormat="false" ht="12.75" hidden="false" customHeight="false" outlineLevel="0" collapsed="false">
      <c r="C395" s="16" t="n">
        <v>15</v>
      </c>
      <c r="D395" s="12" t="n">
        <v>16</v>
      </c>
      <c r="E395" s="89" t="n">
        <f aca="false">globalinstantanea($D$377, C395-12+0.5, $C$4, $D$378)*esdedia($D$377, C395-12+0.5,$C$4)</f>
        <v>231.300772366825</v>
      </c>
      <c r="F395" s="90" t="e">
        <f aca="false">IF((P395*$C$11+Q395*$F$11+R395*$H$11+S395*$J$11)&lt;$G$5/$G$4*1000,(P395*$C$11+Q395*$F$11+R395*$H$11+S395*$J$11),$G$5/$G$4*1000)</f>
        <v>#NAME?</v>
      </c>
      <c r="G395" s="89"/>
      <c r="H395" s="12"/>
      <c r="I395" s="12"/>
      <c r="J395" s="89" t="n">
        <f aca="false">($J$377+$N$377)/2+0.5*($J$377-$N$377)*COS(2*3.141592*(C395+0.5-14)/24)</f>
        <v>23.9623074917122</v>
      </c>
      <c r="K395" s="12"/>
      <c r="L395" s="12"/>
      <c r="M395" s="89" t="e">
        <f aca="false">J395+($F$8-20)*F395/800</f>
        <v>#NAME?</v>
      </c>
      <c r="N395" s="91" t="e">
        <f aca="false">(1-$F$7*(M395-25)-$K$24/100)*F395*$K$26*$K$27*$K$28*$K$29*$K$30</f>
        <v>#NAME?</v>
      </c>
      <c r="P395" s="89" t="e">
        <f aca="false">instantaneainclinada($D$377, C395-12+0.5,$C$4,$D$378,0.2,$J$376,$C$12)</f>
        <v>#NAME?</v>
      </c>
      <c r="Q395" s="12" t="e">
        <f aca="false">rinstan_segui_un_eje_azimutal($C$4, $D$377,C395-11.5,$F$12,$F$13,$F$14,$D$378, 0.2,$F$15)</f>
        <v>#NAME?</v>
      </c>
      <c r="R395" s="12" t="e">
        <f aca="false">rinstan_segui_dos_ejes_optimo($C$4, $D$377, C395-11.5,$D$378,0.2)</f>
        <v>#NAME?</v>
      </c>
      <c r="S395" s="1" t="e">
        <f aca="false">rinstan_segui_dos_ejes_concentracion($C$4, $D$377, C395-11.5,$D$378, 0.2,$J$12)</f>
        <v>#NAME?</v>
      </c>
    </row>
    <row r="396" customFormat="false" ht="12.75" hidden="false" customHeight="false" outlineLevel="0" collapsed="false">
      <c r="C396" s="16" t="n">
        <v>16</v>
      </c>
      <c r="D396" s="12" t="n">
        <v>17</v>
      </c>
      <c r="E396" s="89" t="n">
        <f aca="false">globalinstantanea($D$377, C396-12+0.5, $C$4, $D$378)*esdedia($D$377, C396-12+0.5,$C$4)</f>
        <v>110.122424498961</v>
      </c>
      <c r="F396" s="90" t="e">
        <f aca="false">IF((P396*$C$11+Q396*$F$11+R396*$H$11+S396*$J$11)&lt;$G$5/$G$4*1000,(P396*$C$11+Q396*$F$11+R396*$H$11+S396*$J$11),$G$5/$G$4*1000)</f>
        <v>#NAME?</v>
      </c>
      <c r="G396" s="89"/>
      <c r="H396" s="12"/>
      <c r="I396" s="12"/>
      <c r="J396" s="89" t="n">
        <f aca="false">($J$377+$N$377)/2+0.5*($J$377-$N$377)*COS(2*3.141592*(C396+0.5-14)/24)</f>
        <v>23.2117821833019</v>
      </c>
      <c r="K396" s="12"/>
      <c r="L396" s="12"/>
      <c r="M396" s="89" t="e">
        <f aca="false">J396+($F$8-20)*F396/800</f>
        <v>#NAME?</v>
      </c>
      <c r="N396" s="91" t="e">
        <f aca="false">(1-$F$7*(M396-25)-$K$24/100)*F396*$K$26*$K$27*$K$28*$K$29*$K$30</f>
        <v>#NAME?</v>
      </c>
      <c r="P396" s="89" t="e">
        <f aca="false">instantaneainclinada($D$377, C396-12+0.5,$C$4,$D$378,0.2,$J$376,$C$12)</f>
        <v>#NAME?</v>
      </c>
      <c r="Q396" s="12" t="e">
        <f aca="false">rinstan_segui_un_eje_azimutal($C$4, $D$377,C396-11.5,$F$12,$F$13,$F$14,$D$378, 0.2,$F$15)</f>
        <v>#NAME?</v>
      </c>
      <c r="R396" s="12" t="e">
        <f aca="false">rinstan_segui_dos_ejes_optimo($C$4, $D$377, C396-11.5,$D$378,0.2)</f>
        <v>#NAME?</v>
      </c>
      <c r="S396" s="1" t="e">
        <f aca="false">rinstan_segui_dos_ejes_concentracion($C$4, $D$377, C396-11.5,$D$378, 0.2,$J$12)</f>
        <v>#NAME?</v>
      </c>
    </row>
    <row r="397" customFormat="false" ht="12.75" hidden="false" customHeight="false" outlineLevel="0" collapsed="false">
      <c r="C397" s="16" t="n">
        <v>17</v>
      </c>
      <c r="D397" s="12" t="n">
        <v>18</v>
      </c>
      <c r="E397" s="89" t="n">
        <f aca="false">globalinstantanea($D$377, C397-12+0.5, $C$4, $D$378)*esdedia($D$377, C397-12+0.5,$C$4)</f>
        <v>4.87357473323101</v>
      </c>
      <c r="F397" s="90" t="e">
        <f aca="false">IF((P397*$C$11+Q397*$F$11+R397*$H$11+S397*$J$11)&lt;$G$5/$G$4*1000,(P397*$C$11+Q397*$F$11+R397*$H$11+S397*$J$11),$G$5/$G$4*1000)</f>
        <v>#NAME?</v>
      </c>
      <c r="G397" s="89"/>
      <c r="H397" s="12"/>
      <c r="I397" s="12"/>
      <c r="J397" s="89" t="n">
        <f aca="false">($J$377+$N$377)/2+0.5*($J$377-$N$377)*COS(2*3.141592*(C397+0.5-14)/24)</f>
        <v>22.1503790864142</v>
      </c>
      <c r="K397" s="12"/>
      <c r="L397" s="12"/>
      <c r="M397" s="89" t="e">
        <f aca="false">J397+($F$8-20)*F397/800</f>
        <v>#NAME?</v>
      </c>
      <c r="N397" s="91" t="e">
        <f aca="false">(1-$F$7*(M397-25)-$K$24/100)*F397*$K$26*$K$27*$K$28*$K$29*$K$30</f>
        <v>#NAME?</v>
      </c>
      <c r="P397" s="89" t="e">
        <f aca="false">instantaneainclinada($D$377, C397-12+0.5,$C$4,$D$378,0.2,$J$376,$C$12)</f>
        <v>#NAME?</v>
      </c>
      <c r="Q397" s="12" t="e">
        <f aca="false">rinstan_segui_un_eje_azimutal($C$4, $D$377,C397-11.5,$F$12,$F$13,$F$14,$D$378, 0.2,$F$15)</f>
        <v>#NAME?</v>
      </c>
      <c r="R397" s="12" t="e">
        <f aca="false">rinstan_segui_dos_ejes_optimo($C$4, $D$377, C397-11.5,$D$378,0.2)</f>
        <v>#NAME?</v>
      </c>
      <c r="S397" s="1" t="e">
        <f aca="false">rinstan_segui_dos_ejes_concentracion($C$4, $D$377, C397-11.5,$D$378, 0.2,$J$12)</f>
        <v>#NAME?</v>
      </c>
    </row>
    <row r="398" customFormat="false" ht="12.75" hidden="false" customHeight="false" outlineLevel="0" collapsed="false">
      <c r="C398" s="16" t="n">
        <v>18</v>
      </c>
      <c r="D398" s="12" t="n">
        <v>19</v>
      </c>
      <c r="E398" s="89" t="n">
        <f aca="false">globalinstantanea($D$377, C398-12+0.5, $C$4, $D$378)*esdedia($D$377, C398-12+0.5,$C$4)</f>
        <v>0</v>
      </c>
      <c r="F398" s="90" t="e">
        <f aca="false">IF((P398*$C$11+Q398*$F$11+R398*$H$11+S398*$J$11)&lt;$G$5/$G$4*1000,(P398*$C$11+Q398*$F$11+R398*$H$11+S398*$J$11),$G$5/$G$4*1000)</f>
        <v>#NAME?</v>
      </c>
      <c r="G398" s="89"/>
      <c r="H398" s="12"/>
      <c r="I398" s="12"/>
      <c r="J398" s="89" t="n">
        <f aca="false">($J$377+$N$377)/2+0.5*($J$377-$N$377)*COS(2*3.141592*(C398+0.5-14)/24)</f>
        <v>20.8504310381254</v>
      </c>
      <c r="K398" s="12"/>
      <c r="L398" s="12"/>
      <c r="M398" s="89" t="e">
        <f aca="false">J398+($F$8-20)*F398/800</f>
        <v>#NAME?</v>
      </c>
      <c r="N398" s="91" t="e">
        <f aca="false">(1-$F$7*(M398-25)-$K$24/100)*F398*$K$26*$K$27*$K$28*$K$29*$K$30</f>
        <v>#NAME?</v>
      </c>
      <c r="P398" s="89" t="e">
        <f aca="false">instantaneainclinada($D$377, C398-12+0.5,$C$4,$D$378,0.2,$J$376,$C$12)</f>
        <v>#NAME?</v>
      </c>
      <c r="Q398" s="12" t="e">
        <f aca="false">rinstan_segui_un_eje_azimutal($C$4, $D$377,C398-11.5,$F$12,$F$13,$F$14,$D$378, 0.2,$F$15)</f>
        <v>#NAME?</v>
      </c>
      <c r="R398" s="12" t="e">
        <f aca="false">rinstan_segui_dos_ejes_optimo($C$4, $D$377, C398-11.5,$D$378,0.2)</f>
        <v>#NAME?</v>
      </c>
      <c r="S398" s="1" t="e">
        <f aca="false">rinstan_segui_dos_ejes_concentracion($C$4, $D$377, C398-11.5,$D$378, 0.2,$J$12)</f>
        <v>#NAME?</v>
      </c>
    </row>
    <row r="399" customFormat="false" ht="12.75" hidden="false" customHeight="false" outlineLevel="0" collapsed="false">
      <c r="C399" s="16" t="n">
        <v>19</v>
      </c>
      <c r="D399" s="12" t="n">
        <v>20</v>
      </c>
      <c r="E399" s="89" t="n">
        <f aca="false">globalinstantanea($D$377, C399-12+0.5, $C$4, $D$378)*esdedia($D$377, C399-12+0.5,$C$4)</f>
        <v>0</v>
      </c>
      <c r="F399" s="90" t="e">
        <f aca="false">IF((P399*$C$11+Q399*$F$11+R399*$H$11+S399*$J$11)&lt;$G$5/$G$4*1000,(P399*$C$11+Q399*$F$11+R399*$H$11+S399*$J$11),$G$5/$G$4*1000)</f>
        <v>#NAME?</v>
      </c>
      <c r="G399" s="89"/>
      <c r="H399" s="12"/>
      <c r="I399" s="12"/>
      <c r="J399" s="89" t="n">
        <f aca="false">($J$377+$N$377)/2+0.5*($J$377-$N$377)*COS(2*3.141592*(C399+0.5-14)/24)</f>
        <v>19.4005273130106</v>
      </c>
      <c r="K399" s="12"/>
      <c r="L399" s="12"/>
      <c r="M399" s="89" t="e">
        <f aca="false">J399+($F$8-20)*F399/800</f>
        <v>#NAME?</v>
      </c>
      <c r="N399" s="91" t="e">
        <f aca="false">(1-$F$7*(M399-25)-$K$24/100)*F399*$K$26*$K$27*$K$28*$K$29*$K$30</f>
        <v>#NAME?</v>
      </c>
      <c r="P399" s="89" t="e">
        <f aca="false">instantaneainclinada($D$377, C399-12+0.5,$C$4,$D$378,0.2,$J$376,$C$12)</f>
        <v>#NAME?</v>
      </c>
      <c r="Q399" s="12" t="e">
        <f aca="false">rinstan_segui_un_eje_azimutal($C$4, $D$377,C399-11.5,$F$12,$F$13,$F$14,$D$378, 0.2,$F$15)</f>
        <v>#NAME?</v>
      </c>
      <c r="R399" s="12" t="e">
        <f aca="false">rinstan_segui_dos_ejes_optimo($C$4, $D$377, C399-11.5,$D$378,0.2)</f>
        <v>#NAME?</v>
      </c>
      <c r="S399" s="1" t="e">
        <f aca="false">rinstan_segui_dos_ejes_concentracion($C$4, $D$377, C399-11.5,$D$378, 0.2,$J$12)</f>
        <v>#NAME?</v>
      </c>
    </row>
    <row r="400" customFormat="false" ht="12.75" hidden="false" customHeight="false" outlineLevel="0" collapsed="false">
      <c r="C400" s="16" t="n">
        <v>20</v>
      </c>
      <c r="D400" s="12" t="n">
        <v>21</v>
      </c>
      <c r="E400" s="89" t="n">
        <f aca="false">globalinstantanea($D$377, C400-12+0.5, $C$4, $D$378)*esdedia($D$377, C400-12+0.5,$C$4)</f>
        <v>0</v>
      </c>
      <c r="F400" s="90" t="e">
        <f aca="false">IF((P400*$C$11+Q400*$F$11+R400*$H$11+S400*$J$11)&lt;$G$5/$G$4*1000,(P400*$C$11+Q400*$F$11+R400*$H$11+S400*$J$11),$G$5/$G$4*1000)</f>
        <v>#NAME?</v>
      </c>
      <c r="G400" s="89"/>
      <c r="H400" s="12"/>
      <c r="I400" s="12"/>
      <c r="J400" s="89" t="n">
        <f aca="false">($J$377+$N$377)/2+0.5*($J$377-$N$377)*COS(2*3.141592*(C400+0.5-14)/24)</f>
        <v>17.8994764129793</v>
      </c>
      <c r="K400" s="12"/>
      <c r="L400" s="12"/>
      <c r="M400" s="89" t="e">
        <f aca="false">J400+($F$8-20)*F400/800</f>
        <v>#NAME?</v>
      </c>
      <c r="N400" s="91" t="e">
        <f aca="false">(1-$F$7*(M400-25)-$K$24/100)*F400*$K$26*$K$27*$K$28*$K$29*$K$30</f>
        <v>#NAME?</v>
      </c>
      <c r="P400" s="89" t="e">
        <f aca="false">instantaneainclinada($D$377, C400-12+0.5,$C$4,$D$378,0.2,$J$376,$C$12)</f>
        <v>#NAME?</v>
      </c>
      <c r="Q400" s="12" t="e">
        <f aca="false">rinstan_segui_un_eje_azimutal($C$4, $D$377,C400-11.5,$F$12,$F$13,$F$14,$D$378, 0.2,$F$15)</f>
        <v>#NAME?</v>
      </c>
      <c r="R400" s="12" t="e">
        <f aca="false">rinstan_segui_dos_ejes_optimo($C$4, $D$377, C400-11.5,$D$378,0.2)</f>
        <v>#NAME?</v>
      </c>
      <c r="S400" s="1" t="e">
        <f aca="false">rinstan_segui_dos_ejes_concentracion($C$4, $D$377, C400-11.5,$D$378, 0.2,$J$12)</f>
        <v>#NAME?</v>
      </c>
    </row>
    <row r="401" customFormat="false" ht="12.75" hidden="false" customHeight="false" outlineLevel="0" collapsed="false">
      <c r="C401" s="16" t="n">
        <v>21</v>
      </c>
      <c r="D401" s="12" t="n">
        <v>22</v>
      </c>
      <c r="E401" s="89" t="n">
        <f aca="false">globalinstantanea($D$377, C401-12+0.5, $C$4, $D$378)*esdedia($D$377, C401-12+0.5,$C$4)</f>
        <v>0</v>
      </c>
      <c r="F401" s="90" t="e">
        <f aca="false">IF((P401*$C$11+Q401*$F$11+R401*$H$11+S401*$J$11)&lt;$G$5/$G$4*1000,(P401*$C$11+Q401*$F$11+R401*$H$11+S401*$J$11),$G$5/$G$4*1000)</f>
        <v>#NAME?</v>
      </c>
      <c r="G401" s="89"/>
      <c r="H401" s="12"/>
      <c r="I401" s="12"/>
      <c r="J401" s="89" t="n">
        <f aca="false">($J$377+$N$377)/2+0.5*($J$377-$N$377)*COS(2*3.141592*(C401+0.5-14)/24)</f>
        <v>16.4495724339446</v>
      </c>
      <c r="K401" s="12"/>
      <c r="L401" s="12"/>
      <c r="M401" s="89" t="e">
        <f aca="false">J401+($F$8-20)*F401/800</f>
        <v>#NAME?</v>
      </c>
      <c r="N401" s="91" t="e">
        <f aca="false">(1-$F$7*(M401-25)-$K$24/100)*F401*$K$26*$K$27*$K$28*$K$29*$K$30</f>
        <v>#NAME?</v>
      </c>
      <c r="P401" s="89" t="e">
        <f aca="false">instantaneainclinada($D$377, C401-12+0.5,$C$4,$D$378,0.2,$J$376,$C$12)</f>
        <v>#NAME?</v>
      </c>
      <c r="Q401" s="12" t="e">
        <f aca="false">rinstan_segui_un_eje_azimutal($C$4, $D$377,C401-11.5,$F$12,$F$13,$F$14,$D$378, 0.2,$F$15)</f>
        <v>#NAME?</v>
      </c>
      <c r="R401" s="12" t="e">
        <f aca="false">rinstan_segui_dos_ejes_optimo($C$4, $D$377, C401-11.5,$D$378,0.2)</f>
        <v>#NAME?</v>
      </c>
      <c r="S401" s="1" t="e">
        <f aca="false">rinstan_segui_dos_ejes_concentracion($C$4, $D$377, C401-11.5,$D$378, 0.2,$J$12)</f>
        <v>#NAME?</v>
      </c>
    </row>
    <row r="402" customFormat="false" ht="12.75" hidden="false" customHeight="false" outlineLevel="0" collapsed="false">
      <c r="C402" s="16" t="n">
        <v>22</v>
      </c>
      <c r="D402" s="12" t="n">
        <v>23</v>
      </c>
      <c r="E402" s="89" t="n">
        <f aca="false">globalinstantanea($D$377, C402-12+0.5, $C$4, $D$378)*esdedia($D$377, C402-12+0.5,$C$4)</f>
        <v>0</v>
      </c>
      <c r="F402" s="90" t="e">
        <f aca="false">IF((P402*$C$11+Q402*$F$11+R402*$H$11+S402*$J$11)&lt;$G$5/$G$4*1000,(P402*$C$11+Q402*$F$11+R402*$H$11+S402*$J$11),$G$5/$G$4*1000)</f>
        <v>#NAME?</v>
      </c>
      <c r="G402" s="89"/>
      <c r="H402" s="12"/>
      <c r="I402" s="12"/>
      <c r="J402" s="89" t="n">
        <f aca="false">($J$377+$N$377)/2+0.5*($J$377-$N$377)*COS(2*3.141592*(C402+0.5-14)/24)</f>
        <v>15.1496238951201</v>
      </c>
      <c r="K402" s="12"/>
      <c r="L402" s="12"/>
      <c r="M402" s="89" t="e">
        <f aca="false">J402+($F$8-20)*F402/800</f>
        <v>#NAME?</v>
      </c>
      <c r="N402" s="91" t="e">
        <f aca="false">(1-$F$7*(M402-25)-$K$24/100)*F402*$K$26*$K$27*$K$28*$K$29*$K$30</f>
        <v>#NAME?</v>
      </c>
      <c r="P402" s="89" t="e">
        <f aca="false">instantaneainclinada($D$377, C402-12+0.5,$C$4,$D$378,0.2,$J$376,$C$12)</f>
        <v>#NAME?</v>
      </c>
      <c r="Q402" s="12" t="e">
        <f aca="false">rinstan_segui_un_eje_azimutal($C$4, $D$377,C402-11.5,$F$12,$F$13,$F$14,$D$378, 0.2,$F$15)</f>
        <v>#NAME?</v>
      </c>
      <c r="R402" s="12" t="e">
        <f aca="false">rinstan_segui_dos_ejes_optimo($C$4, $D$377, C402-11.5,$D$378,0.2)</f>
        <v>#NAME?</v>
      </c>
      <c r="S402" s="1" t="e">
        <f aca="false">rinstan_segui_dos_ejes_concentracion($C$4, $D$377, C402-11.5,$D$378, 0.2,$J$12)</f>
        <v>#NAME?</v>
      </c>
    </row>
    <row r="403" customFormat="false" ht="12.75" hidden="false" customHeight="false" outlineLevel="0" collapsed="false">
      <c r="C403" s="16"/>
      <c r="D403" s="12"/>
      <c r="E403" s="12"/>
      <c r="F403" s="12"/>
      <c r="G403" s="12"/>
      <c r="H403" s="12"/>
      <c r="I403" s="12"/>
      <c r="J403" s="12"/>
      <c r="K403" s="12"/>
      <c r="L403" s="12"/>
      <c r="M403" s="12"/>
      <c r="N403" s="15"/>
    </row>
    <row r="404" customFormat="false" ht="12.75" hidden="false" customHeight="false" outlineLevel="0" collapsed="false">
      <c r="C404" s="16"/>
      <c r="D404" s="12"/>
      <c r="E404" s="12"/>
      <c r="F404" s="12"/>
      <c r="G404" s="12"/>
      <c r="H404" s="12"/>
      <c r="I404" s="12"/>
      <c r="J404" s="12" t="s">
        <v>94</v>
      </c>
      <c r="K404" s="12"/>
      <c r="L404" s="12"/>
      <c r="M404" s="89" t="n">
        <f aca="false">SUM(N380:N402)/SUM(F380:F402)</f>
        <v>0.736481719386678</v>
      </c>
      <c r="N404" s="15"/>
    </row>
    <row r="405" customFormat="false" ht="13.5" hidden="false" customHeight="false" outlineLevel="0" collapsed="false">
      <c r="C405" s="33"/>
      <c r="D405" s="34"/>
      <c r="E405" s="34"/>
      <c r="F405" s="34"/>
      <c r="G405" s="34"/>
      <c r="H405" s="34"/>
      <c r="I405" s="34"/>
      <c r="J405" s="34"/>
      <c r="K405" s="34"/>
      <c r="L405" s="34"/>
      <c r="M405" s="34"/>
      <c r="N405" s="37"/>
    </row>
    <row r="409" customFormat="false" ht="13.5" hidden="false" customHeight="false" outlineLevel="0" collapsed="false"/>
    <row r="410" customFormat="false" ht="15.75" hidden="false" customHeight="false" outlineLevel="0" collapsed="false">
      <c r="C410" s="80"/>
      <c r="D410" s="81"/>
      <c r="E410" s="82" t="s">
        <v>105</v>
      </c>
      <c r="F410" s="81"/>
      <c r="G410" s="81"/>
      <c r="H410" s="81"/>
      <c r="I410" s="81"/>
      <c r="J410" s="81"/>
      <c r="K410" s="81"/>
      <c r="L410" s="81"/>
      <c r="M410" s="81"/>
      <c r="N410" s="83"/>
    </row>
    <row r="411" customFormat="false" ht="12.75" hidden="false" customHeight="false" outlineLevel="0" collapsed="false">
      <c r="C411" s="84" t="s">
        <v>80</v>
      </c>
      <c r="D411" s="6" t="n">
        <v>11</v>
      </c>
      <c r="E411" s="6"/>
      <c r="F411" s="85" t="s">
        <v>81</v>
      </c>
      <c r="G411" s="6"/>
      <c r="H411" s="6"/>
      <c r="I411" s="6"/>
      <c r="J411" s="6" t="n">
        <f aca="false">F44</f>
        <v>0</v>
      </c>
      <c r="K411" s="6"/>
      <c r="L411" s="6"/>
      <c r="M411" s="6"/>
      <c r="N411" s="9"/>
    </row>
    <row r="412" customFormat="false" ht="12.75" hidden="false" customHeight="false" outlineLevel="0" collapsed="false">
      <c r="C412" s="86" t="s">
        <v>82</v>
      </c>
      <c r="D412" s="12" t="n">
        <f aca="false">diajuliano(15,D411,99)</f>
        <v>319</v>
      </c>
      <c r="E412" s="12"/>
      <c r="F412" s="87" t="s">
        <v>83</v>
      </c>
      <c r="G412" s="12"/>
      <c r="H412" s="12"/>
      <c r="I412" s="12"/>
      <c r="J412" s="12" t="n">
        <f aca="false">valorclimatico("TMAX",$C$4,$C$5,D411)</f>
        <v>18.6</v>
      </c>
      <c r="K412" s="12"/>
      <c r="L412" s="12"/>
      <c r="M412" s="87" t="s">
        <v>84</v>
      </c>
      <c r="N412" s="88" t="n">
        <f aca="false">valorclimatico("TMIN",$C$4,$C$5,D411)</f>
        <v>8.5</v>
      </c>
    </row>
    <row r="413" customFormat="false" ht="12.75" hidden="false" customHeight="false" outlineLevel="0" collapsed="false">
      <c r="C413" s="86" t="s">
        <v>85</v>
      </c>
      <c r="D413" s="12" t="n">
        <f aca="false">valorclimatico("RAD",$C$4,$C$5,D411)</f>
        <v>8228000</v>
      </c>
      <c r="E413" s="12"/>
      <c r="F413" s="87"/>
      <c r="G413" s="12"/>
      <c r="H413" s="12"/>
      <c r="I413" s="12"/>
      <c r="J413" s="12"/>
      <c r="K413" s="12"/>
      <c r="L413" s="12"/>
      <c r="M413" s="12"/>
      <c r="N413" s="88"/>
    </row>
    <row r="414" customFormat="false" ht="12.75" hidden="false" customHeight="false" outlineLevel="0" collapsed="false">
      <c r="C414" s="86" t="s">
        <v>86</v>
      </c>
      <c r="D414" s="87" t="s">
        <v>87</v>
      </c>
      <c r="E414" s="87" t="s">
        <v>88</v>
      </c>
      <c r="F414" s="87" t="s">
        <v>96</v>
      </c>
      <c r="G414" s="87"/>
      <c r="H414" s="12"/>
      <c r="I414" s="12"/>
      <c r="J414" s="87" t="s">
        <v>90</v>
      </c>
      <c r="K414" s="12"/>
      <c r="L414" s="12"/>
      <c r="M414" s="12" t="s">
        <v>91</v>
      </c>
      <c r="N414" s="88" t="s">
        <v>92</v>
      </c>
    </row>
    <row r="415" customFormat="false" ht="12.75" hidden="false" customHeight="false" outlineLevel="0" collapsed="false">
      <c r="C415" s="16" t="n">
        <v>0</v>
      </c>
      <c r="D415" s="12" t="n">
        <v>1</v>
      </c>
      <c r="E415" s="89" t="n">
        <f aca="false">globalinstantanea($D$412, C415-12+0.5, $C$4, $D$413)*esdedia($D$412, C415-12+0.5,$C$4)</f>
        <v>0</v>
      </c>
      <c r="F415" s="90" t="n">
        <f aca="false">IF((P415*$C$11+Q415*$F$11+R415*$H$11+S415*$J$11)&lt;$G$5/$G$4*1000,(P415*$C$11+Q415*$F$11+R415*$H$11+S415*$J$11),$G$5/$G$4*1000)</f>
        <v>0</v>
      </c>
      <c r="G415" s="89"/>
      <c r="H415" s="12"/>
      <c r="I415" s="12"/>
      <c r="J415" s="89" t="n">
        <f aca="false">($J$412+$N$412)/2+0.5*($J$412-$N$412)*COS(2*3.141592*(C415+0.5-14)/24)</f>
        <v>8.88440693983646</v>
      </c>
      <c r="K415" s="12"/>
      <c r="L415" s="12"/>
      <c r="M415" s="89" t="n">
        <f aca="false">J415+($F$8-20)*F415/800</f>
        <v>8.88440693983646</v>
      </c>
      <c r="N415" s="91" t="n">
        <f aca="false">(1-$F$7*(M415-25)-$K$24/100)*F415*$K$26*$K$27*$K$28*$K$29*$K$30</f>
        <v>0</v>
      </c>
      <c r="P415" s="89" t="n">
        <f aca="false">instantaneainclinada($D$412, C415-12+0.5,$C$4,$D$413,0.2,$J$411,$C$12)</f>
        <v>0</v>
      </c>
      <c r="Q415" s="12" t="n">
        <f aca="false">rinstan_segui_un_eje_azimutal($C$4, $D$412,C415-11.5,$F$12,$F$13,$F$14,$D$413, 0.2,$F$15)</f>
        <v>0</v>
      </c>
      <c r="R415" s="12" t="n">
        <f aca="false">rinstan_segui_dos_ejes_optimo($C$4, $D$412, C415-11.5,$D$413,0.2)</f>
        <v>0</v>
      </c>
      <c r="S415" s="1" t="n">
        <f aca="false">rinstan_segui_dos_ejes_concentracion($C$4, $D$412, C415-11.5,$D$413, 0.2,$J$12)</f>
        <v>0</v>
      </c>
    </row>
    <row r="416" customFormat="false" ht="12.75" hidden="false" customHeight="false" outlineLevel="0" collapsed="false">
      <c r="C416" s="16" t="n">
        <v>1</v>
      </c>
      <c r="D416" s="12" t="n">
        <v>2</v>
      </c>
      <c r="E416" s="89" t="n">
        <f aca="false">globalinstantanea($D$412, C416-12+0.5, $C$4, $D$413)*esdedia($D$412, C416-12+0.5,$C$4)</f>
        <v>0</v>
      </c>
      <c r="F416" s="90" t="e">
        <f aca="false">IF((P416*$C$11+Q416*$F$11+R416*$H$11+S416*$J$11)&lt;$G$5/$G$4*1000,(P416*$C$11+Q416*$F$11+R416*$H$11+S416*$J$11),$G$5/$G$4*1000)</f>
        <v>#NAME?</v>
      </c>
      <c r="G416" s="89"/>
      <c r="H416" s="12"/>
      <c r="I416" s="12"/>
      <c r="J416" s="89" t="n">
        <f aca="false">($J$412+$N$412)/2+0.5*($J$412-$N$412)*COS(2*3.141592*(C416+0.5-14)/24)</f>
        <v>8.54320300129418</v>
      </c>
      <c r="K416" s="12"/>
      <c r="L416" s="12"/>
      <c r="M416" s="89" t="e">
        <f aca="false">J416+($F$8-20)*F416/800</f>
        <v>#NAME?</v>
      </c>
      <c r="N416" s="91" t="e">
        <f aca="false">(1-$F$7*(M416-25)-$K$24/100)*F416*$K$26*$K$27*$K$28*$K$29*$K$30</f>
        <v>#NAME?</v>
      </c>
      <c r="P416" s="89" t="e">
        <f aca="false">instantaneainclinada($D$412, C416-12+0.5,$C$4,$D$413,0.2,$J$411,$C$12)</f>
        <v>#NAME?</v>
      </c>
      <c r="Q416" s="12" t="e">
        <f aca="false">rinstan_segui_un_eje_azimutal($C$4, $D$412,C416-11.5,$F$12,$F$13,$F$14,$D$413, 0.2,$F$15)</f>
        <v>#NAME?</v>
      </c>
      <c r="R416" s="12" t="e">
        <f aca="false">rinstan_segui_dos_ejes_optimo($C$4, $D$412, C416-11.5,$D$413,0.2)</f>
        <v>#NAME?</v>
      </c>
      <c r="S416" s="1" t="e">
        <f aca="false">rinstan_segui_dos_ejes_concentracion($C$4, $D$412, C416-11.5,$D$413, 0.2,$J$12)</f>
        <v>#NAME?</v>
      </c>
    </row>
    <row r="417" customFormat="false" ht="12.75" hidden="false" customHeight="false" outlineLevel="0" collapsed="false">
      <c r="C417" s="16" t="n">
        <v>2</v>
      </c>
      <c r="D417" s="12" t="n">
        <v>3</v>
      </c>
      <c r="E417" s="89" t="n">
        <f aca="false">globalinstantanea($D$412, C417-12+0.5, $C$4, $D$413)*esdedia($D$412, C417-12+0.5,$C$4)</f>
        <v>0</v>
      </c>
      <c r="F417" s="90" t="e">
        <f aca="false">IF((P417*$C$11+Q417*$F$11+R417*$H$11+S417*$J$11)&lt;$G$5/$G$4*1000,(P417*$C$11+Q417*$F$11+R417*$H$11+S417*$J$11),$G$5/$G$4*1000)</f>
        <v>#NAME?</v>
      </c>
      <c r="G417" s="89"/>
      <c r="H417" s="12"/>
      <c r="I417" s="12"/>
      <c r="J417" s="89" t="n">
        <f aca="false">($J$412+$N$412)/2+0.5*($J$412-$N$412)*COS(2*3.141592*(C417+0.5-14)/24)</f>
        <v>8.54320386293093</v>
      </c>
      <c r="K417" s="12"/>
      <c r="L417" s="12"/>
      <c r="M417" s="89" t="e">
        <f aca="false">J417+($F$8-20)*F417/800</f>
        <v>#NAME?</v>
      </c>
      <c r="N417" s="91" t="e">
        <f aca="false">(1-$F$7*(M417-25)-$K$24/100)*F417*$K$26*$K$27*$K$28*$K$29*$K$30</f>
        <v>#NAME?</v>
      </c>
      <c r="P417" s="89" t="e">
        <f aca="false">instantaneainclinada($D$412, C417-12+0.5,$C$4,$D$413,0.2,$J$411,$C$12)</f>
        <v>#NAME?</v>
      </c>
      <c r="Q417" s="12" t="e">
        <f aca="false">rinstan_segui_un_eje_azimutal($C$4, $D$412,C417-11.5,$F$12,$F$13,$F$14,$D$413, 0.2,$F$15)</f>
        <v>#NAME?</v>
      </c>
      <c r="R417" s="12" t="e">
        <f aca="false">rinstan_segui_dos_ejes_optimo($C$4, $D$412, C417-11.5,$D$413,0.2)</f>
        <v>#NAME?</v>
      </c>
      <c r="S417" s="1" t="e">
        <f aca="false">rinstan_segui_dos_ejes_concentracion($C$4, $D$412, C417-11.5,$D$413, 0.2,$J$12)</f>
        <v>#NAME?</v>
      </c>
    </row>
    <row r="418" customFormat="false" ht="12.75" hidden="false" customHeight="false" outlineLevel="0" collapsed="false">
      <c r="C418" s="16" t="n">
        <v>3</v>
      </c>
      <c r="D418" s="12" t="n">
        <v>4</v>
      </c>
      <c r="E418" s="89" t="n">
        <f aca="false">globalinstantanea($D$412, C418-12+0.5, $C$4, $D$413)*esdedia($D$412, C418-12+0.5,$C$4)</f>
        <v>0</v>
      </c>
      <c r="F418" s="90" t="e">
        <f aca="false">IF((P418*$C$11+Q418*$F$11+R418*$H$11+S418*$J$11)&lt;$G$5/$G$4*1000,(P418*$C$11+Q418*$F$11+R418*$H$11+S418*$J$11),$G$5/$G$4*1000)</f>
        <v>#NAME?</v>
      </c>
      <c r="G418" s="89"/>
      <c r="H418" s="12"/>
      <c r="I418" s="12"/>
      <c r="J418" s="89" t="n">
        <f aca="false">($J$412+$N$412)/2+0.5*($J$412-$N$412)*COS(2*3.141592*(C418+0.5-14)/24)</f>
        <v>8.88440946602761</v>
      </c>
      <c r="K418" s="12"/>
      <c r="L418" s="12"/>
      <c r="M418" s="89" t="e">
        <f aca="false">J418+($F$8-20)*F418/800</f>
        <v>#NAME?</v>
      </c>
      <c r="N418" s="91" t="e">
        <f aca="false">(1-$F$7*(M418-25)-$K$24/100)*F418*$K$26*$K$27*$K$28*$K$29*$K$30</f>
        <v>#NAME?</v>
      </c>
      <c r="P418" s="89" t="e">
        <f aca="false">instantaneainclinada($D$412, C418-12+0.5,$C$4,$D$413,0.2,$J$411,$C$12)</f>
        <v>#NAME?</v>
      </c>
      <c r="Q418" s="12" t="e">
        <f aca="false">rinstan_segui_un_eje_azimutal($C$4, $D$412,C418-11.5,$F$12,$F$13,$F$14,$D$413, 0.2,$F$15)</f>
        <v>#NAME?</v>
      </c>
      <c r="R418" s="12" t="e">
        <f aca="false">rinstan_segui_dos_ejes_optimo($C$4, $D$412, C418-11.5,$D$413,0.2)</f>
        <v>#NAME?</v>
      </c>
      <c r="S418" s="1" t="e">
        <f aca="false">rinstan_segui_dos_ejes_concentracion($C$4, $D$412, C418-11.5,$D$413, 0.2,$J$12)</f>
        <v>#NAME?</v>
      </c>
    </row>
    <row r="419" customFormat="false" ht="12.75" hidden="false" customHeight="false" outlineLevel="0" collapsed="false">
      <c r="C419" s="16" t="n">
        <v>4</v>
      </c>
      <c r="D419" s="12" t="n">
        <v>5</v>
      </c>
      <c r="E419" s="89" t="n">
        <f aca="false">globalinstantanea($D$412, C419-12+0.5, $C$4, $D$413)*esdedia($D$412, C419-12+0.5,$C$4)</f>
        <v>0</v>
      </c>
      <c r="F419" s="90" t="e">
        <f aca="false">IF((P419*$C$11+Q419*$F$11+R419*$H$11+S419*$J$11)&lt;$G$5/$G$4*1000,(P419*$C$11+Q419*$F$11+R419*$H$11+S419*$J$11),$G$5/$G$4*1000)</f>
        <v>#NAME?</v>
      </c>
      <c r="G419" s="89"/>
      <c r="H419" s="12"/>
      <c r="I419" s="12"/>
      <c r="J419" s="89" t="n">
        <f aca="false">($J$412+$N$412)/2+0.5*($J$412-$N$412)*COS(2*3.141592*(C419+0.5-14)/24)</f>
        <v>9.54356722222191</v>
      </c>
      <c r="K419" s="12"/>
      <c r="L419" s="12"/>
      <c r="M419" s="89" t="e">
        <f aca="false">J419+($F$8-20)*F419/800</f>
        <v>#NAME?</v>
      </c>
      <c r="N419" s="91" t="e">
        <f aca="false">(1-$F$7*(M419-25)-$K$24/100)*F419*$K$26*$K$27*$K$28*$K$29*$K$30</f>
        <v>#NAME?</v>
      </c>
      <c r="P419" s="89" t="e">
        <f aca="false">instantaneainclinada($D$412, C419-12+0.5,$C$4,$D$413,0.2,$J$411,$C$12)</f>
        <v>#NAME?</v>
      </c>
      <c r="Q419" s="12" t="e">
        <f aca="false">rinstan_segui_un_eje_azimutal($C$4, $D$412,C419-11.5,$F$12,$F$13,$F$14,$D$413, 0.2,$F$15)</f>
        <v>#NAME?</v>
      </c>
      <c r="R419" s="12" t="e">
        <f aca="false">rinstan_segui_dos_ejes_optimo($C$4, $D$412, C419-11.5,$D$413,0.2)</f>
        <v>#NAME?</v>
      </c>
      <c r="S419" s="1" t="e">
        <f aca="false">rinstan_segui_dos_ejes_concentracion($C$4, $D$412, C419-11.5,$D$413, 0.2,$J$12)</f>
        <v>#NAME?</v>
      </c>
    </row>
    <row r="420" customFormat="false" ht="12.75" hidden="false" customHeight="false" outlineLevel="0" collapsed="false">
      <c r="C420" s="16" t="n">
        <v>5</v>
      </c>
      <c r="D420" s="12" t="n">
        <v>6</v>
      </c>
      <c r="E420" s="89" t="n">
        <f aca="false">globalinstantanea($D$412, C420-12+0.5, $C$4, $D$413)*esdedia($D$412, C420-12+0.5,$C$4)</f>
        <v>0</v>
      </c>
      <c r="F420" s="90" t="e">
        <f aca="false">IF((P420*$C$11+Q420*$F$11+R420*$H$11+S420*$J$11)&lt;$G$5/$G$4*1000,(P420*$C$11+Q420*$F$11+R420*$H$11+S420*$J$11),$G$5/$G$4*1000)</f>
        <v>#NAME?</v>
      </c>
      <c r="G420" s="89"/>
      <c r="H420" s="12"/>
      <c r="I420" s="12"/>
      <c r="J420" s="89" t="n">
        <f aca="false">($J$412+$N$412)/2+0.5*($J$412-$N$412)*COS(2*3.141592*(C420+0.5-14)/24)</f>
        <v>10.4757566383229</v>
      </c>
      <c r="K420" s="12"/>
      <c r="L420" s="12"/>
      <c r="M420" s="89" t="e">
        <f aca="false">J420+($F$8-20)*F420/800</f>
        <v>#NAME?</v>
      </c>
      <c r="N420" s="91" t="e">
        <f aca="false">(1-$F$7*(M420-25)-$K$24/100)*F420*$K$26*$K$27*$K$28*$K$29*$K$30</f>
        <v>#NAME?</v>
      </c>
      <c r="P420" s="89" t="e">
        <f aca="false">instantaneainclinada($D$412, C420-12+0.5,$C$4,$D$413,0.2,$J$411,$C$12)</f>
        <v>#NAME?</v>
      </c>
      <c r="Q420" s="12" t="e">
        <f aca="false">rinstan_segui_un_eje_azimutal($C$4, $D$412,C420-11.5,$F$12,$F$13,$F$14,$D$413, 0.2,$F$15)</f>
        <v>#NAME?</v>
      </c>
      <c r="R420" s="12" t="e">
        <f aca="false">rinstan_segui_dos_ejes_optimo($C$4, $D$412, C420-11.5,$D$413,0.2)</f>
        <v>#NAME?</v>
      </c>
      <c r="S420" s="1" t="e">
        <f aca="false">rinstan_segui_dos_ejes_concentracion($C$4, $D$412, C420-11.5,$D$413, 0.2,$J$12)</f>
        <v>#NAME?</v>
      </c>
    </row>
    <row r="421" customFormat="false" ht="12.75" hidden="false" customHeight="false" outlineLevel="0" collapsed="false">
      <c r="C421" s="16" t="n">
        <v>6</v>
      </c>
      <c r="D421" s="12" t="n">
        <v>7</v>
      </c>
      <c r="E421" s="89" t="n">
        <f aca="false">globalinstantanea($D$412, C421-12+0.5, $C$4, $D$413)*esdedia($D$412, C421-12+0.5,$C$4)</f>
        <v>0</v>
      </c>
      <c r="F421" s="90" t="e">
        <f aca="false">IF((P421*$C$11+Q421*$F$11+R421*$H$11+S421*$J$11)&lt;$G$5/$G$4*1000,(P421*$C$11+Q421*$F$11+R421*$H$11+S421*$J$11),$G$5/$G$4*1000)</f>
        <v>#NAME?</v>
      </c>
      <c r="G421" s="89"/>
      <c r="H421" s="12"/>
      <c r="I421" s="12"/>
      <c r="J421" s="89" t="n">
        <f aca="false">($J$412+$N$412)/2+0.5*($J$412-$N$412)*COS(2*3.141592*(C421+0.5-14)/24)</f>
        <v>11.6174505724209</v>
      </c>
      <c r="K421" s="12"/>
      <c r="L421" s="12"/>
      <c r="M421" s="89" t="e">
        <f aca="false">J421+($F$8-20)*F421/800</f>
        <v>#NAME?</v>
      </c>
      <c r="N421" s="91" t="e">
        <f aca="false">(1-$F$7*(M421-25)-$K$24/100)*F421*$K$26*$K$27*$K$28*$K$29*$K$30</f>
        <v>#NAME?</v>
      </c>
      <c r="P421" s="89" t="e">
        <f aca="false">instantaneainclinada($D$412, C421-12+0.5,$C$4,$D$413,0.2,$J$411,$C$12)</f>
        <v>#NAME?</v>
      </c>
      <c r="Q421" s="12" t="e">
        <f aca="false">rinstan_segui_un_eje_azimutal($C$4, $D$412,C421-11.5,$F$12,$F$13,$F$14,$D$413, 0.2,$F$15)</f>
        <v>#NAME?</v>
      </c>
      <c r="R421" s="12" t="e">
        <f aca="false">rinstan_segui_dos_ejes_optimo($C$4, $D$412, C421-11.5,$D$413,0.2)</f>
        <v>#NAME?</v>
      </c>
      <c r="S421" s="1" t="e">
        <f aca="false">rinstan_segui_dos_ejes_concentracion($C$4, $D$412, C421-11.5,$D$413, 0.2,$J$12)</f>
        <v>#NAME?</v>
      </c>
    </row>
    <row r="422" customFormat="false" ht="12.75" hidden="false" customHeight="false" outlineLevel="0" collapsed="false">
      <c r="C422" s="16" t="n">
        <v>7</v>
      </c>
      <c r="D422" s="12" t="n">
        <v>8</v>
      </c>
      <c r="E422" s="89" t="n">
        <f aca="false">globalinstantanea($D$412, C422-12+0.5, $C$4, $D$413)*esdedia($D$412, C422-12+0.5,$C$4)</f>
        <v>43.6422792672297</v>
      </c>
      <c r="F422" s="90" t="e">
        <f aca="false">IF((P422*$C$11+Q422*$F$11+R422*$H$11+S422*$J$11)&lt;$G$5/$G$4*1000,(P422*$C$11+Q422*$F$11+R422*$H$11+S422*$J$11),$G$5/$G$4*1000)</f>
        <v>#NAME?</v>
      </c>
      <c r="G422" s="89"/>
      <c r="H422" s="12"/>
      <c r="I422" s="12"/>
      <c r="J422" s="89" t="n">
        <f aca="false">($J$412+$N$412)/2+0.5*($J$412-$N$412)*COS(2*3.141592*(C422+0.5-14)/24)</f>
        <v>12.890844501834</v>
      </c>
      <c r="K422" s="12"/>
      <c r="L422" s="12"/>
      <c r="M422" s="89" t="e">
        <f aca="false">J422+($F$8-20)*F422/800</f>
        <v>#NAME?</v>
      </c>
      <c r="N422" s="91" t="e">
        <f aca="false">(1-$F$7*(M422-25)-$K$24/100)*F422*$K$26*$K$27*$K$28*$K$29*$K$30</f>
        <v>#NAME?</v>
      </c>
      <c r="P422" s="89" t="e">
        <f aca="false">instantaneainclinada($D$412, C422-12+0.5,$C$4,$D$413,0.2,$J$411,$C$12)</f>
        <v>#NAME?</v>
      </c>
      <c r="Q422" s="12" t="e">
        <f aca="false">rinstan_segui_un_eje_azimutal($C$4, $D$412,C422-11.5,$F$12,$F$13,$F$14,$D$413, 0.2,$F$15)</f>
        <v>#NAME?</v>
      </c>
      <c r="R422" s="12" t="e">
        <f aca="false">rinstan_segui_dos_ejes_optimo($C$4, $D$412, C422-11.5,$D$413,0.2)</f>
        <v>#NAME?</v>
      </c>
      <c r="S422" s="1" t="e">
        <f aca="false">rinstan_segui_dos_ejes_concentracion($C$4, $D$412, C422-11.5,$D$413, 0.2,$J$12)</f>
        <v>#NAME?</v>
      </c>
    </row>
    <row r="423" customFormat="false" ht="12.75" hidden="false" customHeight="false" outlineLevel="0" collapsed="false">
      <c r="C423" s="16" t="n">
        <v>8</v>
      </c>
      <c r="D423" s="12" t="n">
        <v>9</v>
      </c>
      <c r="E423" s="89" t="n">
        <f aca="false">globalinstantanea($D$412, C423-12+0.5, $C$4, $D$413)*esdedia($D$412, C423-12+0.5,$C$4)</f>
        <v>144.40187852432</v>
      </c>
      <c r="F423" s="90" t="e">
        <f aca="false">IF((P423*$C$11+Q423*$F$11+R423*$H$11+S423*$J$11)&lt;$G$5/$G$4*1000,(P423*$C$11+Q423*$F$11+R423*$H$11+S423*$J$11),$G$5/$G$4*1000)</f>
        <v>#NAME?</v>
      </c>
      <c r="G423" s="89"/>
      <c r="H423" s="12"/>
      <c r="I423" s="12"/>
      <c r="J423" s="89" t="n">
        <f aca="false">($J$412+$N$412)/2+0.5*($J$412-$N$412)*COS(2*3.141592*(C423+0.5-14)/24)</f>
        <v>14.2091587705572</v>
      </c>
      <c r="K423" s="12"/>
      <c r="L423" s="12"/>
      <c r="M423" s="89" t="e">
        <f aca="false">J423+($F$8-20)*F423/800</f>
        <v>#NAME?</v>
      </c>
      <c r="N423" s="91" t="e">
        <f aca="false">(1-$F$7*(M423-25)-$K$24/100)*F423*$K$26*$K$27*$K$28*$K$29*$K$30</f>
        <v>#NAME?</v>
      </c>
      <c r="P423" s="89" t="e">
        <f aca="false">instantaneainclinada($D$412, C423-12+0.5,$C$4,$D$413,0.2,$J$411,$C$12)</f>
        <v>#NAME?</v>
      </c>
      <c r="Q423" s="12" t="e">
        <f aca="false">rinstan_segui_un_eje_azimutal($C$4, $D$412,C423-11.5,$F$12,$F$13,$F$14,$D$413, 0.2,$F$15)</f>
        <v>#NAME?</v>
      </c>
      <c r="R423" s="12" t="e">
        <f aca="false">rinstan_segui_dos_ejes_optimo($C$4, $D$412, C423-11.5,$D$413,0.2)</f>
        <v>#NAME?</v>
      </c>
      <c r="S423" s="1" t="e">
        <f aca="false">rinstan_segui_dos_ejes_concentracion($C$4, $D$412, C423-11.5,$D$413, 0.2,$J$12)</f>
        <v>#NAME?</v>
      </c>
    </row>
    <row r="424" customFormat="false" ht="12.75" hidden="false" customHeight="false" outlineLevel="0" collapsed="false">
      <c r="C424" s="16" t="n">
        <v>9</v>
      </c>
      <c r="D424" s="12" t="n">
        <v>10</v>
      </c>
      <c r="E424" s="89" t="n">
        <f aca="false">globalinstantanea($D$412, C424-12+0.5, $C$4, $D$413)*esdedia($D$412, C424-12+0.5,$C$4)</f>
        <v>246.180220968199</v>
      </c>
      <c r="F424" s="90" t="e">
        <f aca="false">IF((P424*$C$11+Q424*$F$11+R424*$H$11+S424*$J$11)&lt;$G$5/$G$4*1000,(P424*$C$11+Q424*$F$11+R424*$H$11+S424*$J$11),$G$5/$G$4*1000)</f>
        <v>#NAME?</v>
      </c>
      <c r="G424" s="89"/>
      <c r="H424" s="12"/>
      <c r="I424" s="12"/>
      <c r="J424" s="89" t="n">
        <f aca="false">($J$412+$N$412)/2+0.5*($J$412-$N$412)*COS(2*3.141592*(C424+0.5-14)/24)</f>
        <v>15.4825524769623</v>
      </c>
      <c r="K424" s="12"/>
      <c r="L424" s="12"/>
      <c r="M424" s="89" t="e">
        <f aca="false">J424+($F$8-20)*F424/800</f>
        <v>#NAME?</v>
      </c>
      <c r="N424" s="91" t="e">
        <f aca="false">(1-$F$7*(M424-25)-$K$24/100)*F424*$K$26*$K$27*$K$28*$K$29*$K$30</f>
        <v>#NAME?</v>
      </c>
      <c r="P424" s="89" t="e">
        <f aca="false">instantaneainclinada($D$412, C424-12+0.5,$C$4,$D$413,0.2,$J$411,$C$12)</f>
        <v>#NAME?</v>
      </c>
      <c r="Q424" s="12" t="e">
        <f aca="false">rinstan_segui_un_eje_azimutal($C$4, $D$412,C424-11.5,$F$12,$F$13,$F$14,$D$413, 0.2,$F$15)</f>
        <v>#NAME?</v>
      </c>
      <c r="R424" s="12" t="e">
        <f aca="false">rinstan_segui_dos_ejes_optimo($C$4, $D$412, C424-11.5,$D$413,0.2)</f>
        <v>#NAME?</v>
      </c>
      <c r="S424" s="1" t="e">
        <f aca="false">rinstan_segui_dos_ejes_concentracion($C$4, $D$412, C424-11.5,$D$413, 0.2,$J$12)</f>
        <v>#NAME?</v>
      </c>
    </row>
    <row r="425" customFormat="false" ht="12.75" hidden="false" customHeight="false" outlineLevel="0" collapsed="false">
      <c r="C425" s="16" t="n">
        <v>10</v>
      </c>
      <c r="D425" s="12" t="n">
        <v>11</v>
      </c>
      <c r="E425" s="89" t="n">
        <f aca="false">globalinstantanea($D$412, C425-12+0.5, $C$4, $D$413)*esdedia($D$412, C425-12+0.5,$C$4)</f>
        <v>328.733325548765</v>
      </c>
      <c r="F425" s="90" t="e">
        <f aca="false">IF((P425*$C$11+Q425*$F$11+R425*$H$11+S425*$J$11)&lt;$G$5/$G$4*1000,(P425*$C$11+Q425*$F$11+R425*$H$11+S425*$J$11),$G$5/$G$4*1000)</f>
        <v>#NAME?</v>
      </c>
      <c r="G425" s="89"/>
      <c r="H425" s="12"/>
      <c r="I425" s="12"/>
      <c r="J425" s="89" t="n">
        <f aca="false">($J$412+$N$412)/2+0.5*($J$412-$N$412)*COS(2*3.141592*(C425+0.5-14)/24)</f>
        <v>16.624245980242</v>
      </c>
      <c r="K425" s="12"/>
      <c r="L425" s="12"/>
      <c r="M425" s="89" t="e">
        <f aca="false">J425+($F$8-20)*F425/800</f>
        <v>#NAME?</v>
      </c>
      <c r="N425" s="91" t="e">
        <f aca="false">(1-$F$7*(M425-25)-$K$24/100)*F425*$K$26*$K$27*$K$28*$K$29*$K$30</f>
        <v>#NAME?</v>
      </c>
      <c r="P425" s="89" t="e">
        <f aca="false">instantaneainclinada($D$412, C425-12+0.5,$C$4,$D$413,0.2,$J$411,$C$12)</f>
        <v>#NAME?</v>
      </c>
      <c r="Q425" s="12" t="e">
        <f aca="false">rinstan_segui_un_eje_azimutal($C$4, $D$412,C425-11.5,$F$12,$F$13,$F$14,$D$413, 0.2,$F$15)</f>
        <v>#NAME?</v>
      </c>
      <c r="R425" s="12" t="e">
        <f aca="false">rinstan_segui_dos_ejes_optimo($C$4, $D$412, C425-11.5,$D$413,0.2)</f>
        <v>#NAME?</v>
      </c>
      <c r="S425" s="1" t="e">
        <f aca="false">rinstan_segui_dos_ejes_concentracion($C$4, $D$412, C425-11.5,$D$413, 0.2,$J$12)</f>
        <v>#NAME?</v>
      </c>
    </row>
    <row r="426" customFormat="false" ht="12.75" hidden="false" customHeight="false" outlineLevel="0" collapsed="false">
      <c r="C426" s="16" t="n">
        <v>11</v>
      </c>
      <c r="D426" s="12" t="n">
        <v>12</v>
      </c>
      <c r="E426" s="89" t="n">
        <f aca="false">globalinstantanea($D$412, C426-12+0.5, $C$4, $D$413)*esdedia($D$412, C426-12+0.5,$C$4)</f>
        <v>374.910308622769</v>
      </c>
      <c r="F426" s="90" t="e">
        <f aca="false">IF((P426*$C$11+Q426*$F$11+R426*$H$11+S426*$J$11)&lt;$G$5/$G$4*1000,(P426*$C$11+Q426*$F$11+R426*$H$11+S426*$J$11),$G$5/$G$4*1000)</f>
        <v>#NAME?</v>
      </c>
      <c r="G426" s="89"/>
      <c r="H426" s="12"/>
      <c r="I426" s="12"/>
      <c r="J426" s="89" t="n">
        <f aca="false">($J$412+$N$412)/2+0.5*($J$412-$N$412)*COS(2*3.141592*(C426+0.5-14)/24)</f>
        <v>17.5564347870739</v>
      </c>
      <c r="K426" s="12"/>
      <c r="L426" s="12"/>
      <c r="M426" s="89" t="e">
        <f aca="false">J426+($F$8-20)*F426/800</f>
        <v>#NAME?</v>
      </c>
      <c r="N426" s="91" t="e">
        <f aca="false">(1-$F$7*(M426-25)-$K$24/100)*F426*$K$26*$K$27*$K$28*$K$29*$K$30</f>
        <v>#NAME?</v>
      </c>
      <c r="P426" s="89" t="e">
        <f aca="false">instantaneainclinada($D$412, C426-12+0.5,$C$4,$D$413,0.2,$J$411,$C$12)</f>
        <v>#NAME?</v>
      </c>
      <c r="Q426" s="12" t="n">
        <f aca="false">rinstan_segui_un_eje_azimutal($C$4, $D$412,C426-11.5,$F$12,$F$13,$F$14,$D$413, 0.2,$F$15)</f>
        <v>368.192362985919</v>
      </c>
      <c r="R426" s="12" t="e">
        <f aca="false">rinstan_segui_dos_ejes_optimo($C$4, $D$412, C426-11.5,$D$413,0.2)</f>
        <v>#NAME?</v>
      </c>
      <c r="S426" s="1" t="e">
        <f aca="false">rinstan_segui_dos_ejes_concentracion($C$4, $D$412, C426-11.5,$D$413, 0.2,$J$12)</f>
        <v>#NAME?</v>
      </c>
    </row>
    <row r="427" customFormat="false" ht="12.75" hidden="false" customHeight="false" outlineLevel="0" collapsed="false">
      <c r="C427" s="16" t="n">
        <v>12</v>
      </c>
      <c r="D427" s="12" t="n">
        <v>13</v>
      </c>
      <c r="E427" s="89" t="n">
        <f aca="false">globalinstantanea($D$412, C427-12+0.5, $C$4, $D$413)*esdedia($D$412, C427-12+0.5,$C$4)</f>
        <v>374.910308622769</v>
      </c>
      <c r="F427" s="90" t="e">
        <f aca="false">IF((P427*$C$11+Q427*$F$11+R427*$H$11+S427*$J$11)&lt;$G$5/$G$4*1000,(P427*$C$11+Q427*$F$11+R427*$H$11+S427*$J$11),$G$5/$G$4*1000)</f>
        <v>#NAME?</v>
      </c>
      <c r="G427" s="89"/>
      <c r="H427" s="12"/>
      <c r="I427" s="12"/>
      <c r="J427" s="89" t="n">
        <f aca="false">($J$412+$N$412)/2+0.5*($J$412-$N$412)*COS(2*3.141592*(C427+0.5-14)/24)</f>
        <v>18.215591797069</v>
      </c>
      <c r="K427" s="12"/>
      <c r="L427" s="12"/>
      <c r="M427" s="89" t="e">
        <f aca="false">J427+($F$8-20)*F427/800</f>
        <v>#NAME?</v>
      </c>
      <c r="N427" s="91" t="e">
        <f aca="false">(1-$F$7*(M427-25)-$K$24/100)*F427*$K$26*$K$27*$K$28*$K$29*$K$30</f>
        <v>#NAME?</v>
      </c>
      <c r="P427" s="89" t="e">
        <f aca="false">instantaneainclinada($D$412, C427-12+0.5,$C$4,$D$413,0.2,$J$411,$C$12)</f>
        <v>#NAME?</v>
      </c>
      <c r="Q427" s="12" t="e">
        <f aca="false">rinstan_segui_un_eje_azimutal($C$4, $D$412,C427-11.5,$F$12,$F$13,$F$14,$D$413, 0.2,$F$15)</f>
        <v>#NAME?</v>
      </c>
      <c r="R427" s="12" t="e">
        <f aca="false">rinstan_segui_dos_ejes_optimo($C$4, $D$412, C427-11.5,$D$413,0.2)</f>
        <v>#NAME?</v>
      </c>
      <c r="S427" s="1" t="e">
        <f aca="false">rinstan_segui_dos_ejes_concentracion($C$4, $D$412, C427-11.5,$D$413, 0.2,$J$12)</f>
        <v>#NAME?</v>
      </c>
    </row>
    <row r="428" customFormat="false" ht="12.75" hidden="false" customHeight="false" outlineLevel="0" collapsed="false">
      <c r="C428" s="16" t="n">
        <v>13</v>
      </c>
      <c r="D428" s="12" t="n">
        <v>14</v>
      </c>
      <c r="E428" s="89" t="n">
        <f aca="false">globalinstantanea($D$412, C428-12+0.5, $C$4, $D$413)*esdedia($D$412, C428-12+0.5,$C$4)</f>
        <v>328.733325548765</v>
      </c>
      <c r="F428" s="90" t="e">
        <f aca="false">IF((P428*$C$11+Q428*$F$11+R428*$H$11+S428*$J$11)&lt;$G$5/$G$4*1000,(P428*$C$11+Q428*$F$11+R428*$H$11+S428*$J$11),$G$5/$G$4*1000)</f>
        <v>#NAME?</v>
      </c>
      <c r="G428" s="89"/>
      <c r="H428" s="12"/>
      <c r="I428" s="12"/>
      <c r="J428" s="89" t="n">
        <f aca="false">($J$412+$N$412)/2+0.5*($J$412-$N$412)*COS(2*3.141592*(C428+0.5-14)/24)</f>
        <v>18.5567965678885</v>
      </c>
      <c r="K428" s="12"/>
      <c r="L428" s="12"/>
      <c r="M428" s="89" t="e">
        <f aca="false">J428+($F$8-20)*F428/800</f>
        <v>#NAME?</v>
      </c>
      <c r="N428" s="91" t="e">
        <f aca="false">(1-$F$7*(M428-25)-$K$24/100)*F428*$K$26*$K$27*$K$28*$K$29*$K$30</f>
        <v>#NAME?</v>
      </c>
      <c r="P428" s="89" t="e">
        <f aca="false">instantaneainclinada($D$412, C428-12+0.5,$C$4,$D$413,0.2,$J$411,$C$12)</f>
        <v>#NAME?</v>
      </c>
      <c r="Q428" s="12" t="e">
        <f aca="false">rinstan_segui_un_eje_azimutal($C$4, $D$412,C428-11.5,$F$12,$F$13,$F$14,$D$413, 0.2,$F$15)</f>
        <v>#NAME?</v>
      </c>
      <c r="R428" s="12" t="e">
        <f aca="false">rinstan_segui_dos_ejes_optimo($C$4, $D$412, C428-11.5,$D$413,0.2)</f>
        <v>#NAME?</v>
      </c>
      <c r="S428" s="1" t="e">
        <f aca="false">rinstan_segui_dos_ejes_concentracion($C$4, $D$412, C428-11.5,$D$413, 0.2,$J$12)</f>
        <v>#NAME?</v>
      </c>
    </row>
    <row r="429" customFormat="false" ht="12.75" hidden="false" customHeight="false" outlineLevel="0" collapsed="false">
      <c r="C429" s="16" t="n">
        <v>14</v>
      </c>
      <c r="D429" s="12" t="n">
        <v>15</v>
      </c>
      <c r="E429" s="89" t="n">
        <f aca="false">globalinstantanea($D$412, C429-12+0.5, $C$4, $D$413)*esdedia($D$412, C429-12+0.5,$C$4)</f>
        <v>246.180220968199</v>
      </c>
      <c r="F429" s="90" t="e">
        <f aca="false">IF((P429*$C$11+Q429*$F$11+R429*$H$11+S429*$J$11)&lt;$G$5/$G$4*1000,(P429*$C$11+Q429*$F$11+R429*$H$11+S429*$J$11),$G$5/$G$4*1000)</f>
        <v>#NAME?</v>
      </c>
      <c r="G429" s="89"/>
      <c r="H429" s="12"/>
      <c r="I429" s="12"/>
      <c r="J429" s="89" t="n">
        <f aca="false">($J$412+$N$412)/2+0.5*($J$412-$N$412)*COS(2*3.141592*(C429+0.5-14)/24)</f>
        <v>18.5567965678885</v>
      </c>
      <c r="K429" s="12"/>
      <c r="L429" s="12"/>
      <c r="M429" s="89" t="e">
        <f aca="false">J429+($F$8-20)*F429/800</f>
        <v>#NAME?</v>
      </c>
      <c r="N429" s="91" t="e">
        <f aca="false">(1-$F$7*(M429-25)-$K$24/100)*F429*$K$26*$K$27*$K$28*$K$29*$K$30</f>
        <v>#NAME?</v>
      </c>
      <c r="P429" s="89" t="e">
        <f aca="false">instantaneainclinada($D$412, C429-12+0.5,$C$4,$D$413,0.2,$J$411,$C$12)</f>
        <v>#NAME?</v>
      </c>
      <c r="Q429" s="12" t="e">
        <f aca="false">rinstan_segui_un_eje_azimutal($C$4, $D$412,C429-11.5,$F$12,$F$13,$F$14,$D$413, 0.2,$F$15)</f>
        <v>#NAME?</v>
      </c>
      <c r="R429" s="12" t="e">
        <f aca="false">rinstan_segui_dos_ejes_optimo($C$4, $D$412, C429-11.5,$D$413,0.2)</f>
        <v>#NAME?</v>
      </c>
      <c r="S429" s="1" t="e">
        <f aca="false">rinstan_segui_dos_ejes_concentracion($C$4, $D$412, C429-11.5,$D$413, 0.2,$J$12)</f>
        <v>#NAME?</v>
      </c>
    </row>
    <row r="430" customFormat="false" ht="12.75" hidden="false" customHeight="false" outlineLevel="0" collapsed="false">
      <c r="C430" s="16" t="n">
        <v>15</v>
      </c>
      <c r="D430" s="12" t="n">
        <v>16</v>
      </c>
      <c r="E430" s="89" t="n">
        <f aca="false">globalinstantanea($D$412, C430-12+0.5, $C$4, $D$413)*esdedia($D$412, C430-12+0.5,$C$4)</f>
        <v>144.40187852432</v>
      </c>
      <c r="F430" s="90" t="e">
        <f aca="false">IF((P430*$C$11+Q430*$F$11+R430*$H$11+S430*$J$11)&lt;$G$5/$G$4*1000,(P430*$C$11+Q430*$F$11+R430*$H$11+S430*$J$11),$G$5/$G$4*1000)</f>
        <v>#NAME?</v>
      </c>
      <c r="G430" s="89"/>
      <c r="H430" s="12"/>
      <c r="I430" s="12"/>
      <c r="J430" s="89" t="n">
        <f aca="false">($J$412+$N$412)/2+0.5*($J$412-$N$412)*COS(2*3.141592*(C430+0.5-14)/24)</f>
        <v>18.215591797069</v>
      </c>
      <c r="K430" s="12"/>
      <c r="L430" s="12"/>
      <c r="M430" s="89" t="e">
        <f aca="false">J430+($F$8-20)*F430/800</f>
        <v>#NAME?</v>
      </c>
      <c r="N430" s="91" t="e">
        <f aca="false">(1-$F$7*(M430-25)-$K$24/100)*F430*$K$26*$K$27*$K$28*$K$29*$K$30</f>
        <v>#NAME?</v>
      </c>
      <c r="P430" s="89" t="e">
        <f aca="false">instantaneainclinada($D$412, C430-12+0.5,$C$4,$D$413,0.2,$J$411,$C$12)</f>
        <v>#NAME?</v>
      </c>
      <c r="Q430" s="12" t="e">
        <f aca="false">rinstan_segui_un_eje_azimutal($C$4, $D$412,C430-11.5,$F$12,$F$13,$F$14,$D$413, 0.2,$F$15)</f>
        <v>#NAME?</v>
      </c>
      <c r="R430" s="12" t="e">
        <f aca="false">rinstan_segui_dos_ejes_optimo($C$4, $D$412, C430-11.5,$D$413,0.2)</f>
        <v>#NAME?</v>
      </c>
      <c r="S430" s="1" t="e">
        <f aca="false">rinstan_segui_dos_ejes_concentracion($C$4, $D$412, C430-11.5,$D$413, 0.2,$J$12)</f>
        <v>#NAME?</v>
      </c>
    </row>
    <row r="431" customFormat="false" ht="12.75" hidden="false" customHeight="false" outlineLevel="0" collapsed="false">
      <c r="C431" s="16" t="n">
        <v>16</v>
      </c>
      <c r="D431" s="12" t="n">
        <v>17</v>
      </c>
      <c r="E431" s="89" t="n">
        <f aca="false">globalinstantanea($D$412, C431-12+0.5, $C$4, $D$413)*esdedia($D$412, C431-12+0.5,$C$4)</f>
        <v>43.6422792672297</v>
      </c>
      <c r="F431" s="90" t="e">
        <f aca="false">IF((P431*$C$11+Q431*$F$11+R431*$H$11+S431*$J$11)&lt;$G$5/$G$4*1000,(P431*$C$11+Q431*$F$11+R431*$H$11+S431*$J$11),$G$5/$G$4*1000)</f>
        <v>#NAME?</v>
      </c>
      <c r="G431" s="89"/>
      <c r="H431" s="12"/>
      <c r="I431" s="12"/>
      <c r="J431" s="89" t="n">
        <f aca="false">($J$412+$N$412)/2+0.5*($J$412-$N$412)*COS(2*3.141592*(C431+0.5-14)/24)</f>
        <v>17.5564347870739</v>
      </c>
      <c r="K431" s="12"/>
      <c r="L431" s="12"/>
      <c r="M431" s="89" t="e">
        <f aca="false">J431+($F$8-20)*F431/800</f>
        <v>#NAME?</v>
      </c>
      <c r="N431" s="91" t="e">
        <f aca="false">(1-$F$7*(M431-25)-$K$24/100)*F431*$K$26*$K$27*$K$28*$K$29*$K$30</f>
        <v>#NAME?</v>
      </c>
      <c r="P431" s="89" t="e">
        <f aca="false">instantaneainclinada($D$412, C431-12+0.5,$C$4,$D$413,0.2,$J$411,$C$12)</f>
        <v>#NAME?</v>
      </c>
      <c r="Q431" s="12" t="e">
        <f aca="false">rinstan_segui_un_eje_azimutal($C$4, $D$412,C431-11.5,$F$12,$F$13,$F$14,$D$413, 0.2,$F$15)</f>
        <v>#NAME?</v>
      </c>
      <c r="R431" s="12" t="e">
        <f aca="false">rinstan_segui_dos_ejes_optimo($C$4, $D$412, C431-11.5,$D$413,0.2)</f>
        <v>#NAME?</v>
      </c>
      <c r="S431" s="1" t="e">
        <f aca="false">rinstan_segui_dos_ejes_concentracion($C$4, $D$412, C431-11.5,$D$413, 0.2,$J$12)</f>
        <v>#NAME?</v>
      </c>
    </row>
    <row r="432" customFormat="false" ht="12.75" hidden="false" customHeight="false" outlineLevel="0" collapsed="false">
      <c r="C432" s="16" t="n">
        <v>17</v>
      </c>
      <c r="D432" s="12" t="n">
        <v>18</v>
      </c>
      <c r="E432" s="89" t="n">
        <f aca="false">globalinstantanea($D$412, C432-12+0.5, $C$4, $D$413)*esdedia($D$412, C432-12+0.5,$C$4)</f>
        <v>0</v>
      </c>
      <c r="F432" s="90" t="e">
        <f aca="false">IF((P432*$C$11+Q432*$F$11+R432*$H$11+S432*$J$11)&lt;$G$5/$G$4*1000,(P432*$C$11+Q432*$F$11+R432*$H$11+S432*$J$11),$G$5/$G$4*1000)</f>
        <v>#NAME?</v>
      </c>
      <c r="G432" s="89"/>
      <c r="H432" s="12"/>
      <c r="I432" s="12"/>
      <c r="J432" s="89" t="n">
        <f aca="false">($J$412+$N$412)/2+0.5*($J$412-$N$412)*COS(2*3.141592*(C432+0.5-14)/24)</f>
        <v>16.624245980242</v>
      </c>
      <c r="K432" s="12"/>
      <c r="L432" s="12"/>
      <c r="M432" s="89" t="e">
        <f aca="false">J432+($F$8-20)*F432/800</f>
        <v>#NAME?</v>
      </c>
      <c r="N432" s="91" t="e">
        <f aca="false">(1-$F$7*(M432-25)-$K$24/100)*F432*$K$26*$K$27*$K$28*$K$29*$K$30</f>
        <v>#NAME?</v>
      </c>
      <c r="P432" s="89" t="e">
        <f aca="false">instantaneainclinada($D$412, C432-12+0.5,$C$4,$D$413,0.2,$J$411,$C$12)</f>
        <v>#NAME?</v>
      </c>
      <c r="Q432" s="12" t="e">
        <f aca="false">rinstan_segui_un_eje_azimutal($C$4, $D$412,C432-11.5,$F$12,$F$13,$F$14,$D$413, 0.2,$F$15)</f>
        <v>#NAME?</v>
      </c>
      <c r="R432" s="12" t="e">
        <f aca="false">rinstan_segui_dos_ejes_optimo($C$4, $D$412, C432-11.5,$D$413,0.2)</f>
        <v>#NAME?</v>
      </c>
      <c r="S432" s="1" t="e">
        <f aca="false">rinstan_segui_dos_ejes_concentracion($C$4, $D$412, C432-11.5,$D$413, 0.2,$J$12)</f>
        <v>#NAME?</v>
      </c>
    </row>
    <row r="433" customFormat="false" ht="12.75" hidden="false" customHeight="false" outlineLevel="0" collapsed="false">
      <c r="C433" s="16" t="n">
        <v>18</v>
      </c>
      <c r="D433" s="12" t="n">
        <v>19</v>
      </c>
      <c r="E433" s="89" t="n">
        <f aca="false">globalinstantanea($D$412, C433-12+0.5, $C$4, $D$413)*esdedia($D$412, C433-12+0.5,$C$4)</f>
        <v>0</v>
      </c>
      <c r="F433" s="90" t="e">
        <f aca="false">IF((P433*$C$11+Q433*$F$11+R433*$H$11+S433*$J$11)&lt;$G$5/$G$4*1000,(P433*$C$11+Q433*$F$11+R433*$H$11+S433*$J$11),$G$5/$G$4*1000)</f>
        <v>#NAME?</v>
      </c>
      <c r="G433" s="89"/>
      <c r="H433" s="12"/>
      <c r="I433" s="12"/>
      <c r="J433" s="89" t="n">
        <f aca="false">($J$412+$N$412)/2+0.5*($J$412-$N$412)*COS(2*3.141592*(C433+0.5-14)/24)</f>
        <v>15.4825524769623</v>
      </c>
      <c r="K433" s="12"/>
      <c r="L433" s="12"/>
      <c r="M433" s="89" t="e">
        <f aca="false">J433+($F$8-20)*F433/800</f>
        <v>#NAME?</v>
      </c>
      <c r="N433" s="91" t="e">
        <f aca="false">(1-$F$7*(M433-25)-$K$24/100)*F433*$K$26*$K$27*$K$28*$K$29*$K$30</f>
        <v>#NAME?</v>
      </c>
      <c r="P433" s="89" t="e">
        <f aca="false">instantaneainclinada($D$412, C433-12+0.5,$C$4,$D$413,0.2,$J$411,$C$12)</f>
        <v>#NAME?</v>
      </c>
      <c r="Q433" s="12" t="e">
        <f aca="false">rinstan_segui_un_eje_azimutal($C$4, $D$412,C433-11.5,$F$12,$F$13,$F$14,$D$413, 0.2,$F$15)</f>
        <v>#NAME?</v>
      </c>
      <c r="R433" s="12" t="e">
        <f aca="false">rinstan_segui_dos_ejes_optimo($C$4, $D$412, C433-11.5,$D$413,0.2)</f>
        <v>#NAME?</v>
      </c>
      <c r="S433" s="1" t="e">
        <f aca="false">rinstan_segui_dos_ejes_concentracion($C$4, $D$412, C433-11.5,$D$413, 0.2,$J$12)</f>
        <v>#NAME?</v>
      </c>
    </row>
    <row r="434" customFormat="false" ht="12.75" hidden="false" customHeight="false" outlineLevel="0" collapsed="false">
      <c r="C434" s="16" t="n">
        <v>19</v>
      </c>
      <c r="D434" s="12" t="n">
        <v>20</v>
      </c>
      <c r="E434" s="89" t="n">
        <f aca="false">globalinstantanea($D$412, C434-12+0.5, $C$4, $D$413)*esdedia($D$412, C434-12+0.5,$C$4)</f>
        <v>0</v>
      </c>
      <c r="F434" s="90" t="e">
        <f aca="false">IF((P434*$C$11+Q434*$F$11+R434*$H$11+S434*$J$11)&lt;$G$5/$G$4*1000,(P434*$C$11+Q434*$F$11+R434*$H$11+S434*$J$11),$G$5/$G$4*1000)</f>
        <v>#NAME?</v>
      </c>
      <c r="G434" s="89"/>
      <c r="H434" s="12"/>
      <c r="I434" s="12"/>
      <c r="J434" s="89" t="n">
        <f aca="false">($J$412+$N$412)/2+0.5*($J$412-$N$412)*COS(2*3.141592*(C434+0.5-14)/24)</f>
        <v>14.2091587705572</v>
      </c>
      <c r="K434" s="12"/>
      <c r="L434" s="12"/>
      <c r="M434" s="89" t="e">
        <f aca="false">J434+($F$8-20)*F434/800</f>
        <v>#NAME?</v>
      </c>
      <c r="N434" s="91" t="e">
        <f aca="false">(1-$F$7*(M434-25)-$K$24/100)*F434*$K$26*$K$27*$K$28*$K$29*$K$30</f>
        <v>#NAME?</v>
      </c>
      <c r="P434" s="89" t="e">
        <f aca="false">instantaneainclinada($D$412, C434-12+0.5,$C$4,$D$413,0.2,$J$411,$C$12)</f>
        <v>#NAME?</v>
      </c>
      <c r="Q434" s="12" t="e">
        <f aca="false">rinstan_segui_un_eje_azimutal($C$4, $D$412,C434-11.5,$F$12,$F$13,$F$14,$D$413, 0.2,$F$15)</f>
        <v>#NAME?</v>
      </c>
      <c r="R434" s="12" t="e">
        <f aca="false">rinstan_segui_dos_ejes_optimo($C$4, $D$412, C434-11.5,$D$413,0.2)</f>
        <v>#NAME?</v>
      </c>
      <c r="S434" s="1" t="e">
        <f aca="false">rinstan_segui_dos_ejes_concentracion($C$4, $D$412, C434-11.5,$D$413, 0.2,$J$12)</f>
        <v>#NAME?</v>
      </c>
    </row>
    <row r="435" customFormat="false" ht="12.75" hidden="false" customHeight="false" outlineLevel="0" collapsed="false">
      <c r="C435" s="16" t="n">
        <v>20</v>
      </c>
      <c r="D435" s="12" t="n">
        <v>21</v>
      </c>
      <c r="E435" s="89" t="n">
        <f aca="false">globalinstantanea($D$412, C435-12+0.5, $C$4, $D$413)*esdedia($D$412, C435-12+0.5,$C$4)</f>
        <v>0</v>
      </c>
      <c r="F435" s="90" t="e">
        <f aca="false">IF((P435*$C$11+Q435*$F$11+R435*$H$11+S435*$J$11)&lt;$G$5/$G$4*1000,(P435*$C$11+Q435*$F$11+R435*$H$11+S435*$J$11),$G$5/$G$4*1000)</f>
        <v>#NAME?</v>
      </c>
      <c r="G435" s="89"/>
      <c r="H435" s="12"/>
      <c r="I435" s="12"/>
      <c r="J435" s="89" t="n">
        <f aca="false">($J$412+$N$412)/2+0.5*($J$412-$N$412)*COS(2*3.141592*(C435+0.5-14)/24)</f>
        <v>12.890844501834</v>
      </c>
      <c r="K435" s="12"/>
      <c r="L435" s="12"/>
      <c r="M435" s="89" t="e">
        <f aca="false">J435+($F$8-20)*F435/800</f>
        <v>#NAME?</v>
      </c>
      <c r="N435" s="91" t="e">
        <f aca="false">(1-$F$7*(M435-25)-$K$24/100)*F435*$K$26*$K$27*$K$28*$K$29*$K$30</f>
        <v>#NAME?</v>
      </c>
      <c r="P435" s="89" t="e">
        <f aca="false">instantaneainclinada($D$412, C435-12+0.5,$C$4,$D$413,0.2,$J$411,$C$12)</f>
        <v>#NAME?</v>
      </c>
      <c r="Q435" s="12" t="e">
        <f aca="false">rinstan_segui_un_eje_azimutal($C$4, $D$412,C435-11.5,$F$12,$F$13,$F$14,$D$413, 0.2,$F$15)</f>
        <v>#NAME?</v>
      </c>
      <c r="R435" s="12" t="e">
        <f aca="false">rinstan_segui_dos_ejes_optimo($C$4, $D$412, C435-11.5,$D$413,0.2)</f>
        <v>#NAME?</v>
      </c>
      <c r="S435" s="1" t="e">
        <f aca="false">rinstan_segui_dos_ejes_concentracion($C$4, $D$412, C435-11.5,$D$413, 0.2,$J$12)</f>
        <v>#NAME?</v>
      </c>
    </row>
    <row r="436" customFormat="false" ht="12.75" hidden="false" customHeight="false" outlineLevel="0" collapsed="false">
      <c r="C436" s="16" t="n">
        <v>21</v>
      </c>
      <c r="D436" s="12" t="n">
        <v>22</v>
      </c>
      <c r="E436" s="89" t="n">
        <f aca="false">globalinstantanea($D$412, C436-12+0.5, $C$4, $D$413)*esdedia($D$412, C436-12+0.5,$C$4)</f>
        <v>0</v>
      </c>
      <c r="F436" s="90" t="e">
        <f aca="false">IF((P436*$C$11+Q436*$F$11+R436*$H$11+S436*$J$11)&lt;$G$5/$G$4*1000,(P436*$C$11+Q436*$F$11+R436*$H$11+S436*$J$11),$G$5/$G$4*1000)</f>
        <v>#NAME?</v>
      </c>
      <c r="G436" s="89"/>
      <c r="H436" s="12"/>
      <c r="I436" s="12"/>
      <c r="J436" s="89" t="n">
        <f aca="false">($J$412+$N$412)/2+0.5*($J$412-$N$412)*COS(2*3.141592*(C436+0.5-14)/24)</f>
        <v>11.6174505724209</v>
      </c>
      <c r="K436" s="12"/>
      <c r="L436" s="12"/>
      <c r="M436" s="89" t="e">
        <f aca="false">J436+($F$8-20)*F436/800</f>
        <v>#NAME?</v>
      </c>
      <c r="N436" s="91" t="e">
        <f aca="false">(1-$F$7*(M436-25)-$K$24/100)*F436*$K$26*$K$27*$K$28*$K$29*$K$30</f>
        <v>#NAME?</v>
      </c>
      <c r="P436" s="89" t="e">
        <f aca="false">instantaneainclinada($D$412, C436-12+0.5,$C$4,$D$413,0.2,$J$411,$C$12)</f>
        <v>#NAME?</v>
      </c>
      <c r="Q436" s="12" t="e">
        <f aca="false">rinstan_segui_un_eje_azimutal($C$4, $D$412,C436-11.5,$F$12,$F$13,$F$14,$D$413, 0.2,$F$15)</f>
        <v>#NAME?</v>
      </c>
      <c r="R436" s="12" t="e">
        <f aca="false">rinstan_segui_dos_ejes_optimo($C$4, $D$412, C436-11.5,$D$413,0.2)</f>
        <v>#NAME?</v>
      </c>
      <c r="S436" s="1" t="e">
        <f aca="false">rinstan_segui_dos_ejes_concentracion($C$4, $D$412, C436-11.5,$D$413, 0.2,$J$12)</f>
        <v>#NAME?</v>
      </c>
    </row>
    <row r="437" customFormat="false" ht="12.75" hidden="false" customHeight="false" outlineLevel="0" collapsed="false">
      <c r="C437" s="16" t="n">
        <v>22</v>
      </c>
      <c r="D437" s="12" t="n">
        <v>23</v>
      </c>
      <c r="E437" s="89" t="n">
        <f aca="false">globalinstantanea($D$412, C437-12+0.5, $C$4, $D$413)*esdedia($D$412, C437-12+0.5,$C$4)</f>
        <v>0</v>
      </c>
      <c r="F437" s="90" t="e">
        <f aca="false">IF((P437*$C$11+Q437*$F$11+R437*$H$11+S437*$J$11)&lt;$G$5/$G$4*1000,(P437*$C$11+Q437*$F$11+R437*$H$11+S437*$J$11),$G$5/$G$4*1000)</f>
        <v>#NAME?</v>
      </c>
      <c r="G437" s="89"/>
      <c r="H437" s="12"/>
      <c r="I437" s="12"/>
      <c r="J437" s="89" t="n">
        <f aca="false">($J$412+$N$412)/2+0.5*($J$412-$N$412)*COS(2*3.141592*(C437+0.5-14)/24)</f>
        <v>10.4757566383229</v>
      </c>
      <c r="K437" s="12"/>
      <c r="L437" s="12"/>
      <c r="M437" s="89" t="e">
        <f aca="false">J437+($F$8-20)*F437/800</f>
        <v>#NAME?</v>
      </c>
      <c r="N437" s="91" t="e">
        <f aca="false">(1-$F$7*(M437-25)-$K$24/100)*F437*$K$26*$K$27*$K$28*$K$29*$K$30</f>
        <v>#NAME?</v>
      </c>
      <c r="P437" s="89" t="e">
        <f aca="false">instantaneainclinada($D$412, C437-12+0.5,$C$4,$D$413,0.2,$J$411,$C$12)</f>
        <v>#NAME?</v>
      </c>
      <c r="Q437" s="12" t="e">
        <f aca="false">rinstan_segui_un_eje_azimutal($C$4, $D$412,C437-11.5,$F$12,$F$13,$F$14,$D$413, 0.2,$F$15)</f>
        <v>#NAME?</v>
      </c>
      <c r="R437" s="12" t="e">
        <f aca="false">rinstan_segui_dos_ejes_optimo($C$4, $D$412, C437-11.5,$D$413,0.2)</f>
        <v>#NAME?</v>
      </c>
      <c r="S437" s="1" t="e">
        <f aca="false">rinstan_segui_dos_ejes_concentracion($C$4, $D$412, C437-11.5,$D$413, 0.2,$J$12)</f>
        <v>#NAME?</v>
      </c>
    </row>
    <row r="438" customFormat="false" ht="12.75" hidden="false" customHeight="false" outlineLevel="0" collapsed="false">
      <c r="C438" s="16"/>
      <c r="D438" s="12"/>
      <c r="E438" s="12"/>
      <c r="F438" s="12"/>
      <c r="G438" s="12"/>
      <c r="H438" s="12"/>
      <c r="I438" s="12"/>
      <c r="J438" s="12"/>
      <c r="K438" s="12"/>
      <c r="L438" s="12"/>
      <c r="M438" s="12"/>
      <c r="N438" s="15"/>
    </row>
    <row r="439" customFormat="false" ht="12.75" hidden="false" customHeight="false" outlineLevel="0" collapsed="false">
      <c r="C439" s="16"/>
      <c r="D439" s="12"/>
      <c r="E439" s="12"/>
      <c r="F439" s="12"/>
      <c r="G439" s="12"/>
      <c r="H439" s="12"/>
      <c r="I439" s="12"/>
      <c r="J439" s="12" t="s">
        <v>94</v>
      </c>
      <c r="K439" s="12"/>
      <c r="L439" s="12"/>
      <c r="M439" s="89" t="n">
        <f aca="false">SUM(N415:N437)/SUM(F415:F437)</f>
        <v>0.759321655448497</v>
      </c>
      <c r="N439" s="15"/>
    </row>
    <row r="440" customFormat="false" ht="13.5" hidden="false" customHeight="false" outlineLevel="0" collapsed="false">
      <c r="C440" s="33"/>
      <c r="D440" s="34"/>
      <c r="E440" s="34"/>
      <c r="F440" s="34"/>
      <c r="G440" s="34"/>
      <c r="H440" s="34"/>
      <c r="I440" s="34"/>
      <c r="J440" s="34"/>
      <c r="K440" s="34"/>
      <c r="L440" s="34"/>
      <c r="M440" s="34"/>
      <c r="N440" s="37"/>
    </row>
    <row r="444" customFormat="false" ht="13.5" hidden="false" customHeight="false" outlineLevel="0" collapsed="false"/>
    <row r="445" customFormat="false" ht="15.75" hidden="false" customHeight="false" outlineLevel="0" collapsed="false">
      <c r="C445" s="80"/>
      <c r="D445" s="81"/>
      <c r="E445" s="82" t="s">
        <v>106</v>
      </c>
      <c r="F445" s="81"/>
      <c r="G445" s="81"/>
      <c r="H445" s="81"/>
      <c r="I445" s="81"/>
      <c r="J445" s="81"/>
      <c r="K445" s="81"/>
      <c r="L445" s="81"/>
      <c r="M445" s="81"/>
      <c r="N445" s="83"/>
    </row>
    <row r="446" customFormat="false" ht="12.75" hidden="false" customHeight="false" outlineLevel="0" collapsed="false">
      <c r="C446" s="84" t="s">
        <v>80</v>
      </c>
      <c r="D446" s="6" t="n">
        <v>12</v>
      </c>
      <c r="E446" s="6"/>
      <c r="F446" s="85" t="s">
        <v>81</v>
      </c>
      <c r="G446" s="6"/>
      <c r="H446" s="6"/>
      <c r="I446" s="6"/>
      <c r="J446" s="6" t="n">
        <f aca="false">F45</f>
        <v>0</v>
      </c>
      <c r="K446" s="6"/>
      <c r="L446" s="6"/>
      <c r="M446" s="6"/>
      <c r="N446" s="9"/>
    </row>
    <row r="447" customFormat="false" ht="12.75" hidden="false" customHeight="false" outlineLevel="0" collapsed="false">
      <c r="C447" s="86" t="s">
        <v>82</v>
      </c>
      <c r="D447" s="12" t="n">
        <f aca="false">diajuliano(15,D446,99)</f>
        <v>349</v>
      </c>
      <c r="E447" s="12"/>
      <c r="F447" s="87" t="s">
        <v>83</v>
      </c>
      <c r="G447" s="12"/>
      <c r="H447" s="12"/>
      <c r="I447" s="12"/>
      <c r="J447" s="12" t="n">
        <f aca="false">valorclimatico("TMAX",$C$4,$C$5,D446)</f>
        <v>14.1</v>
      </c>
      <c r="K447" s="12"/>
      <c r="L447" s="12"/>
      <c r="M447" s="87" t="s">
        <v>84</v>
      </c>
      <c r="N447" s="88" t="n">
        <f aca="false">valorclimatico("TMIN",$C$4,$C$5,D446)</f>
        <v>5.1</v>
      </c>
    </row>
    <row r="448" customFormat="false" ht="12.75" hidden="false" customHeight="false" outlineLevel="0" collapsed="false">
      <c r="C448" s="86" t="s">
        <v>85</v>
      </c>
      <c r="D448" s="12" t="n">
        <f aca="false">valorclimatico("RAD",$C$4,$C$5,D446)</f>
        <v>6237000</v>
      </c>
      <c r="E448" s="12"/>
      <c r="F448" s="87"/>
      <c r="G448" s="12"/>
      <c r="H448" s="12"/>
      <c r="I448" s="12"/>
      <c r="J448" s="12"/>
      <c r="K448" s="12"/>
      <c r="L448" s="12"/>
      <c r="M448" s="12"/>
      <c r="N448" s="88"/>
    </row>
    <row r="449" customFormat="false" ht="12.75" hidden="false" customHeight="false" outlineLevel="0" collapsed="false">
      <c r="C449" s="86" t="s">
        <v>86</v>
      </c>
      <c r="D449" s="87" t="s">
        <v>87</v>
      </c>
      <c r="E449" s="87" t="s">
        <v>88</v>
      </c>
      <c r="F449" s="87" t="s">
        <v>96</v>
      </c>
      <c r="G449" s="87"/>
      <c r="H449" s="12"/>
      <c r="I449" s="12"/>
      <c r="J449" s="87" t="s">
        <v>90</v>
      </c>
      <c r="K449" s="12"/>
      <c r="L449" s="12"/>
      <c r="M449" s="12" t="s">
        <v>91</v>
      </c>
      <c r="N449" s="88" t="s">
        <v>92</v>
      </c>
    </row>
    <row r="450" customFormat="false" ht="12.75" hidden="false" customHeight="false" outlineLevel="0" collapsed="false">
      <c r="C450" s="16" t="n">
        <v>0</v>
      </c>
      <c r="D450" s="12" t="n">
        <v>1</v>
      </c>
      <c r="E450" s="89" t="n">
        <f aca="false">globalinstantanea($D$447, C450-12+0.5, $C$4, $D$448)*esdedia($D$447, C450-12+0.5,$C$4)</f>
        <v>0</v>
      </c>
      <c r="F450" s="90" t="n">
        <f aca="false">IF((P450*$C$11+Q450*$F$11+R450*$H$11+S450*$J$11)&lt;$G$5/$G$4*1000,(P450*$C$11+Q450*$F$11+R450*$H$11+S450*$J$11),$G$5/$G$4*1000)</f>
        <v>0</v>
      </c>
      <c r="G450" s="89"/>
      <c r="H450" s="12"/>
      <c r="I450" s="12"/>
      <c r="J450" s="89" t="n">
        <f aca="false">($J$447+$N$447)/2+0.5*($J$447-$N$447)*COS(2*3.141592*(C450+0.5-14)/24)</f>
        <v>5.44254083747803</v>
      </c>
      <c r="K450" s="12"/>
      <c r="L450" s="12"/>
      <c r="M450" s="89" t="n">
        <f aca="false">J450+($F$8-20)*F450/800</f>
        <v>5.44254083747803</v>
      </c>
      <c r="N450" s="91" t="n">
        <f aca="false">(1-$F$7*(M450-25)-$K$24/100)*F450*$K$26*$K$27*$K$28*$K$29*$K$30</f>
        <v>0</v>
      </c>
      <c r="P450" s="89" t="n">
        <f aca="false">instantaneainclinada($D$447, C450-12+0.5,$C$4,$D$448,0.2,$J$446,$C$12)</f>
        <v>0</v>
      </c>
      <c r="Q450" s="12" t="n">
        <f aca="false">rinstan_segui_un_eje_azimutal($C$4, $D$447,C450-11.5,$F$12,$F$13,$F$14,$D$448, 0.2,$F$15)</f>
        <v>0</v>
      </c>
      <c r="R450" s="12" t="n">
        <f aca="false">rinstan_segui_dos_ejes_optimo($C$4, $D$447, C450-11.5,$D$448,0.2)</f>
        <v>0</v>
      </c>
      <c r="S450" s="1" t="n">
        <f aca="false">rinstan_segui_dos_ejes_concentracion($C$4, $D$447, C450-11.5,$D$448, 0.2,$J$12)</f>
        <v>0</v>
      </c>
    </row>
    <row r="451" customFormat="false" ht="12.75" hidden="false" customHeight="false" outlineLevel="0" collapsed="false">
      <c r="C451" s="16" t="n">
        <v>1</v>
      </c>
      <c r="D451" s="12" t="n">
        <v>2</v>
      </c>
      <c r="E451" s="89" t="n">
        <f aca="false">globalinstantanea($D$447, C451-12+0.5, $C$4, $D$448)*esdedia($D$447, C451-12+0.5,$C$4)</f>
        <v>0</v>
      </c>
      <c r="F451" s="90" t="e">
        <f aca="false">IF((P451*$C$11+Q451*$F$11+R451*$H$11+S451*$J$11)&lt;$G$5/$G$4*1000,(P451*$C$11+Q451*$F$11+R451*$H$11+S451*$J$11),$G$5/$G$4*1000)</f>
        <v>#NAME?</v>
      </c>
      <c r="G451" s="89"/>
      <c r="H451" s="12"/>
      <c r="I451" s="12"/>
      <c r="J451" s="89" t="n">
        <f aca="false">($J$447+$N$447)/2+0.5*($J$447-$N$447)*COS(2*3.141592*(C451+0.5-14)/24)</f>
        <v>5.13849772392551</v>
      </c>
      <c r="K451" s="12"/>
      <c r="L451" s="12"/>
      <c r="M451" s="89" t="e">
        <f aca="false">J451+($F$8-20)*F451/800</f>
        <v>#NAME?</v>
      </c>
      <c r="N451" s="91" t="e">
        <f aca="false">(1-$F$7*(M451-25)-$K$24/100)*F451*$K$26*$K$27*$K$28*$K$29*$K$30</f>
        <v>#NAME?</v>
      </c>
      <c r="P451" s="89" t="e">
        <f aca="false">instantaneainclinada($D$447, C451-12+0.5,$C$4,$D$448,0.2,$J$446,$C$12)</f>
        <v>#NAME?</v>
      </c>
      <c r="Q451" s="12" t="e">
        <f aca="false">rinstan_segui_un_eje_azimutal($C$4, $D$447,C451-11.5,$F$12,$F$13,$F$14,$D$448, 0.2,$F$15)</f>
        <v>#NAME?</v>
      </c>
      <c r="R451" s="12" t="e">
        <f aca="false">rinstan_segui_dos_ejes_optimo($C$4, $D$447, C451-11.5,$D$448,0.2)</f>
        <v>#NAME?</v>
      </c>
      <c r="S451" s="1" t="e">
        <f aca="false">rinstan_segui_dos_ejes_concentracion($C$4, $D$447, C451-11.5,$D$448, 0.2,$J$12)</f>
        <v>#NAME?</v>
      </c>
    </row>
    <row r="452" customFormat="false" ht="12.75" hidden="false" customHeight="false" outlineLevel="0" collapsed="false">
      <c r="C452" s="16" t="n">
        <v>2</v>
      </c>
      <c r="D452" s="12" t="n">
        <v>3</v>
      </c>
      <c r="E452" s="89" t="n">
        <f aca="false">globalinstantanea($D$447, C452-12+0.5, $C$4, $D$448)*esdedia($D$447, C452-12+0.5,$C$4)</f>
        <v>0</v>
      </c>
      <c r="F452" s="90" t="e">
        <f aca="false">IF((P452*$C$11+Q452*$F$11+R452*$H$11+S452*$J$11)&lt;$G$5/$G$4*1000,(P452*$C$11+Q452*$F$11+R452*$H$11+S452*$J$11),$G$5/$G$4*1000)</f>
        <v>#NAME?</v>
      </c>
      <c r="G452" s="89"/>
      <c r="H452" s="12"/>
      <c r="I452" s="12"/>
      <c r="J452" s="89" t="n">
        <f aca="false">($J$447+$N$447)/2+0.5*($J$447-$N$447)*COS(2*3.141592*(C452+0.5-14)/24)</f>
        <v>5.13849849172063</v>
      </c>
      <c r="K452" s="12"/>
      <c r="L452" s="12"/>
      <c r="M452" s="89" t="e">
        <f aca="false">J452+($F$8-20)*F452/800</f>
        <v>#NAME?</v>
      </c>
      <c r="N452" s="91" t="e">
        <f aca="false">(1-$F$7*(M452-25)-$K$24/100)*F452*$K$26*$K$27*$K$28*$K$29*$K$30</f>
        <v>#NAME?</v>
      </c>
      <c r="P452" s="89" t="e">
        <f aca="false">instantaneainclinada($D$447, C452-12+0.5,$C$4,$D$448,0.2,$J$446,$C$12)</f>
        <v>#NAME?</v>
      </c>
      <c r="Q452" s="12" t="e">
        <f aca="false">rinstan_segui_un_eje_azimutal($C$4, $D$447,C452-11.5,$F$12,$F$13,$F$14,$D$448, 0.2,$F$15)</f>
        <v>#NAME?</v>
      </c>
      <c r="R452" s="12" t="e">
        <f aca="false">rinstan_segui_dos_ejes_optimo($C$4, $D$447, C452-11.5,$D$448,0.2)</f>
        <v>#NAME?</v>
      </c>
      <c r="S452" s="1" t="e">
        <f aca="false">rinstan_segui_dos_ejes_concentracion($C$4, $D$447, C452-11.5,$D$448, 0.2,$J$12)</f>
        <v>#NAME?</v>
      </c>
    </row>
    <row r="453" customFormat="false" ht="12.75" hidden="false" customHeight="false" outlineLevel="0" collapsed="false">
      <c r="C453" s="16" t="n">
        <v>3</v>
      </c>
      <c r="D453" s="12" t="n">
        <v>4</v>
      </c>
      <c r="E453" s="89" t="n">
        <f aca="false">globalinstantanea($D$447, C453-12+0.5, $C$4, $D$448)*esdedia($D$447, C453-12+0.5,$C$4)</f>
        <v>0</v>
      </c>
      <c r="F453" s="90" t="e">
        <f aca="false">IF((P453*$C$11+Q453*$F$11+R453*$H$11+S453*$J$11)&lt;$G$5/$G$4*1000,(P453*$C$11+Q453*$F$11+R453*$H$11+S453*$J$11),$G$5/$G$4*1000)</f>
        <v>#NAME?</v>
      </c>
      <c r="G453" s="89"/>
      <c r="H453" s="12"/>
      <c r="I453" s="12"/>
      <c r="J453" s="89" t="n">
        <f aca="false">($J$447+$N$447)/2+0.5*($J$447-$N$447)*COS(2*3.141592*(C453+0.5-14)/24)</f>
        <v>5.44254308853946</v>
      </c>
      <c r="K453" s="12"/>
      <c r="L453" s="12"/>
      <c r="M453" s="89" t="e">
        <f aca="false">J453+($F$8-20)*F453/800</f>
        <v>#NAME?</v>
      </c>
      <c r="N453" s="91" t="e">
        <f aca="false">(1-$F$7*(M453-25)-$K$24/100)*F453*$K$26*$K$27*$K$28*$K$29*$K$30</f>
        <v>#NAME?</v>
      </c>
      <c r="P453" s="89" t="e">
        <f aca="false">instantaneainclinada($D$447, C453-12+0.5,$C$4,$D$448,0.2,$J$446,$C$12)</f>
        <v>#NAME?</v>
      </c>
      <c r="Q453" s="12" t="e">
        <f aca="false">rinstan_segui_un_eje_azimutal($C$4, $D$447,C453-11.5,$F$12,$F$13,$F$14,$D$448, 0.2,$F$15)</f>
        <v>#NAME?</v>
      </c>
      <c r="R453" s="12" t="e">
        <f aca="false">rinstan_segui_dos_ejes_optimo($C$4, $D$447, C453-11.5,$D$448,0.2)</f>
        <v>#NAME?</v>
      </c>
      <c r="S453" s="1" t="e">
        <f aca="false">rinstan_segui_dos_ejes_concentracion($C$4, $D$447, C453-11.5,$D$448, 0.2,$J$12)</f>
        <v>#NAME?</v>
      </c>
    </row>
    <row r="454" customFormat="false" ht="12.75" hidden="false" customHeight="false" outlineLevel="0" collapsed="false">
      <c r="C454" s="16" t="n">
        <v>4</v>
      </c>
      <c r="D454" s="12" t="n">
        <v>5</v>
      </c>
      <c r="E454" s="89" t="n">
        <f aca="false">globalinstantanea($D$447, C454-12+0.5, $C$4, $D$448)*esdedia($D$447, C454-12+0.5,$C$4)</f>
        <v>0</v>
      </c>
      <c r="F454" s="90" t="e">
        <f aca="false">IF((P454*$C$11+Q454*$F$11+R454*$H$11+S454*$J$11)&lt;$G$5/$G$4*1000,(P454*$C$11+Q454*$F$11+R454*$H$11+S454*$J$11),$G$5/$G$4*1000)</f>
        <v>#NAME?</v>
      </c>
      <c r="G454" s="89"/>
      <c r="H454" s="12"/>
      <c r="I454" s="12"/>
      <c r="J454" s="89" t="n">
        <f aca="false">($J$447+$N$447)/2+0.5*($J$447-$N$447)*COS(2*3.141592*(C454+0.5-14)/24)</f>
        <v>6.02991138613833</v>
      </c>
      <c r="K454" s="12"/>
      <c r="L454" s="12"/>
      <c r="M454" s="89" t="e">
        <f aca="false">J454+($F$8-20)*F454/800</f>
        <v>#NAME?</v>
      </c>
      <c r="N454" s="91" t="e">
        <f aca="false">(1-$F$7*(M454-25)-$K$24/100)*F454*$K$26*$K$27*$K$28*$K$29*$K$30</f>
        <v>#NAME?</v>
      </c>
      <c r="P454" s="89" t="e">
        <f aca="false">instantaneainclinada($D$447, C454-12+0.5,$C$4,$D$448,0.2,$J$446,$C$12)</f>
        <v>#NAME?</v>
      </c>
      <c r="Q454" s="12" t="e">
        <f aca="false">rinstan_segui_un_eje_azimutal($C$4, $D$447,C454-11.5,$F$12,$F$13,$F$14,$D$448, 0.2,$F$15)</f>
        <v>#NAME?</v>
      </c>
      <c r="R454" s="12" t="e">
        <f aca="false">rinstan_segui_dos_ejes_optimo($C$4, $D$447, C454-11.5,$D$448,0.2)</f>
        <v>#NAME?</v>
      </c>
      <c r="S454" s="1" t="e">
        <f aca="false">rinstan_segui_dos_ejes_concentracion($C$4, $D$447, C454-11.5,$D$448, 0.2,$J$12)</f>
        <v>#NAME?</v>
      </c>
    </row>
    <row r="455" customFormat="false" ht="12.75" hidden="false" customHeight="false" outlineLevel="0" collapsed="false">
      <c r="C455" s="16" t="n">
        <v>5</v>
      </c>
      <c r="D455" s="12" t="n">
        <v>6</v>
      </c>
      <c r="E455" s="89" t="n">
        <f aca="false">globalinstantanea($D$447, C455-12+0.5, $C$4, $D$448)*esdedia($D$447, C455-12+0.5,$C$4)</f>
        <v>0</v>
      </c>
      <c r="F455" s="90" t="e">
        <f aca="false">IF((P455*$C$11+Q455*$F$11+R455*$H$11+S455*$J$11)&lt;$G$5/$G$4*1000,(P455*$C$11+Q455*$F$11+R455*$H$11+S455*$J$11),$G$5/$G$4*1000)</f>
        <v>#NAME?</v>
      </c>
      <c r="G455" s="89"/>
      <c r="H455" s="12"/>
      <c r="I455" s="12"/>
      <c r="J455" s="89" t="n">
        <f aca="false">($J$447+$N$447)/2+0.5*($J$447-$N$447)*COS(2*3.141592*(C455+0.5-14)/24)</f>
        <v>6.86057522226792</v>
      </c>
      <c r="K455" s="12"/>
      <c r="L455" s="12"/>
      <c r="M455" s="89" t="e">
        <f aca="false">J455+($F$8-20)*F455/800</f>
        <v>#NAME?</v>
      </c>
      <c r="N455" s="91" t="e">
        <f aca="false">(1-$F$7*(M455-25)-$K$24/100)*F455*$K$26*$K$27*$K$28*$K$29*$K$30</f>
        <v>#NAME?</v>
      </c>
      <c r="P455" s="89" t="e">
        <f aca="false">instantaneainclinada($D$447, C455-12+0.5,$C$4,$D$448,0.2,$J$446,$C$12)</f>
        <v>#NAME?</v>
      </c>
      <c r="Q455" s="12" t="e">
        <f aca="false">rinstan_segui_un_eje_azimutal($C$4, $D$447,C455-11.5,$F$12,$F$13,$F$14,$D$448, 0.2,$F$15)</f>
        <v>#NAME?</v>
      </c>
      <c r="R455" s="12" t="e">
        <f aca="false">rinstan_segui_dos_ejes_optimo($C$4, $D$447, C455-11.5,$D$448,0.2)</f>
        <v>#NAME?</v>
      </c>
      <c r="S455" s="1" t="e">
        <f aca="false">rinstan_segui_dos_ejes_concentracion($C$4, $D$447, C455-11.5,$D$448, 0.2,$J$12)</f>
        <v>#NAME?</v>
      </c>
    </row>
    <row r="456" customFormat="false" ht="12.75" hidden="false" customHeight="false" outlineLevel="0" collapsed="false">
      <c r="C456" s="16" t="n">
        <v>6</v>
      </c>
      <c r="D456" s="12" t="n">
        <v>7</v>
      </c>
      <c r="E456" s="89" t="n">
        <f aca="false">globalinstantanea($D$447, C456-12+0.5, $C$4, $D$448)*esdedia($D$447, C456-12+0.5,$C$4)</f>
        <v>0</v>
      </c>
      <c r="F456" s="90" t="e">
        <f aca="false">IF((P456*$C$11+Q456*$F$11+R456*$H$11+S456*$J$11)&lt;$G$5/$G$4*1000,(P456*$C$11+Q456*$F$11+R456*$H$11+S456*$J$11),$G$5/$G$4*1000)</f>
        <v>#NAME?</v>
      </c>
      <c r="G456" s="89"/>
      <c r="H456" s="12"/>
      <c r="I456" s="12"/>
      <c r="J456" s="89" t="n">
        <f aca="false">($J$447+$N$447)/2+0.5*($J$447-$N$447)*COS(2*3.141592*(C456+0.5-14)/24)</f>
        <v>7.87792625265227</v>
      </c>
      <c r="K456" s="12"/>
      <c r="L456" s="12"/>
      <c r="M456" s="89" t="e">
        <f aca="false">J456+($F$8-20)*F456/800</f>
        <v>#NAME?</v>
      </c>
      <c r="N456" s="91" t="e">
        <f aca="false">(1-$F$7*(M456-25)-$K$24/100)*F456*$K$26*$K$27*$K$28*$K$29*$K$30</f>
        <v>#NAME?</v>
      </c>
      <c r="P456" s="89" t="e">
        <f aca="false">instantaneainclinada($D$447, C456-12+0.5,$C$4,$D$448,0.2,$J$446,$C$12)</f>
        <v>#NAME?</v>
      </c>
      <c r="Q456" s="12" t="e">
        <f aca="false">rinstan_segui_un_eje_azimutal($C$4, $D$447,C456-11.5,$F$12,$F$13,$F$14,$D$448, 0.2,$F$15)</f>
        <v>#NAME?</v>
      </c>
      <c r="R456" s="12" t="e">
        <f aca="false">rinstan_segui_dos_ejes_optimo($C$4, $D$447, C456-11.5,$D$448,0.2)</f>
        <v>#NAME?</v>
      </c>
      <c r="S456" s="1" t="e">
        <f aca="false">rinstan_segui_dos_ejes_concentracion($C$4, $D$447, C456-11.5,$D$448, 0.2,$J$12)</f>
        <v>#NAME?</v>
      </c>
    </row>
    <row r="457" customFormat="false" ht="12.75" hidden="false" customHeight="false" outlineLevel="0" collapsed="false">
      <c r="C457" s="16" t="n">
        <v>7</v>
      </c>
      <c r="D457" s="12" t="n">
        <v>8</v>
      </c>
      <c r="E457" s="89" t="n">
        <f aca="false">globalinstantanea($D$447, C457-12+0.5, $C$4, $D$448)*esdedia($D$447, C457-12+0.5,$C$4)</f>
        <v>14.8692651796107</v>
      </c>
      <c r="F457" s="90" t="e">
        <f aca="false">IF((P457*$C$11+Q457*$F$11+R457*$H$11+S457*$J$11)&lt;$G$5/$G$4*1000,(P457*$C$11+Q457*$F$11+R457*$H$11+S457*$J$11),$G$5/$G$4*1000)</f>
        <v>#NAME?</v>
      </c>
      <c r="G457" s="89"/>
      <c r="H457" s="12"/>
      <c r="I457" s="12"/>
      <c r="J457" s="89" t="n">
        <f aca="false">($J$447+$N$447)/2+0.5*($J$447-$N$447)*COS(2*3.141592*(C457+0.5-14)/24)</f>
        <v>9.01263371450552</v>
      </c>
      <c r="K457" s="12"/>
      <c r="L457" s="12"/>
      <c r="M457" s="89" t="e">
        <f aca="false">J457+($F$8-20)*F457/800</f>
        <v>#NAME?</v>
      </c>
      <c r="N457" s="91" t="e">
        <f aca="false">(1-$F$7*(M457-25)-$K$24/100)*F457*$K$26*$K$27*$K$28*$K$29*$K$30</f>
        <v>#NAME?</v>
      </c>
      <c r="P457" s="89" t="n">
        <f aca="false">instantaneainclinada($D$447, C457-12+0.5,$C$4,$D$448,0.2,$J$446,$C$12)</f>
        <v>15.2602769954913</v>
      </c>
      <c r="Q457" s="12" t="n">
        <f aca="false">rinstan_segui_un_eje_azimutal($C$4, $D$447,C457-11.5,$F$12,$F$13,$F$14,$D$448, 0.2,$F$15)</f>
        <v>9.11706702327702</v>
      </c>
      <c r="R457" s="12" t="n">
        <f aca="false">rinstan_segui_dos_ejes_optimo($C$4, $D$447, C457-11.5,$D$448,0.2)</f>
        <v>9.1170650157067</v>
      </c>
      <c r="S457" s="1" t="e">
        <f aca="false">rinstan_segui_dos_ejes_concentracion($C$4, $D$447, C457-11.5,$D$448, 0.2,$J$12)</f>
        <v>#NAME?</v>
      </c>
    </row>
    <row r="458" customFormat="false" ht="12.75" hidden="false" customHeight="false" outlineLevel="0" collapsed="false">
      <c r="C458" s="16" t="n">
        <v>8</v>
      </c>
      <c r="D458" s="12" t="n">
        <v>9</v>
      </c>
      <c r="E458" s="89" t="n">
        <f aca="false">globalinstantanea($D$447, C458-12+0.5, $C$4, $D$448)*esdedia($D$447, C458-12+0.5,$C$4)</f>
        <v>99.5552653278575</v>
      </c>
      <c r="F458" s="90" t="e">
        <f aca="false">IF((P458*$C$11+Q458*$F$11+R458*$H$11+S458*$J$11)&lt;$G$5/$G$4*1000,(P458*$C$11+Q458*$F$11+R458*$H$11+S458*$J$11),$G$5/$G$4*1000)</f>
        <v>#NAME?</v>
      </c>
      <c r="G458" s="89"/>
      <c r="H458" s="12"/>
      <c r="I458" s="12"/>
      <c r="J458" s="89" t="n">
        <f aca="false">($J$447+$N$447)/2+0.5*($J$447-$N$447)*COS(2*3.141592*(C458+0.5-14)/24)</f>
        <v>10.1873692014866</v>
      </c>
      <c r="K458" s="12"/>
      <c r="L458" s="12"/>
      <c r="M458" s="89" t="e">
        <f aca="false">J458+($F$8-20)*F458/800</f>
        <v>#NAME?</v>
      </c>
      <c r="N458" s="91" t="e">
        <f aca="false">(1-$F$7*(M458-25)-$K$24/100)*F458*$K$26*$K$27*$K$28*$K$29*$K$30</f>
        <v>#NAME?</v>
      </c>
      <c r="P458" s="89" t="e">
        <f aca="false">instantaneainclinada($D$447, C458-12+0.5,$C$4,$D$448,0.2,$J$446,$C$12)</f>
        <v>#NAME?</v>
      </c>
      <c r="Q458" s="12" t="e">
        <f aca="false">rinstan_segui_un_eje_azimutal($C$4, $D$447,C458-11.5,$F$12,$F$13,$F$14,$D$448, 0.2,$F$15)</f>
        <v>#NAME?</v>
      </c>
      <c r="R458" s="12" t="e">
        <f aca="false">rinstan_segui_dos_ejes_optimo($C$4, $D$447, C458-11.5,$D$448,0.2)</f>
        <v>#NAME?</v>
      </c>
      <c r="S458" s="1" t="e">
        <f aca="false">rinstan_segui_dos_ejes_concentracion($C$4, $D$447, C458-11.5,$D$448, 0.2,$J$12)</f>
        <v>#NAME?</v>
      </c>
    </row>
    <row r="459" customFormat="false" ht="12.75" hidden="false" customHeight="false" outlineLevel="0" collapsed="false">
      <c r="C459" s="16" t="n">
        <v>9</v>
      </c>
      <c r="D459" s="12" t="n">
        <v>10</v>
      </c>
      <c r="E459" s="89" t="n">
        <f aca="false">globalinstantanea($D$447, C459-12+0.5, $C$4, $D$448)*esdedia($D$447, C459-12+0.5,$C$4)</f>
        <v>187.280261439833</v>
      </c>
      <c r="F459" s="90" t="e">
        <f aca="false">IF((P459*$C$11+Q459*$F$11+R459*$H$11+S459*$J$11)&lt;$G$5/$G$4*1000,(P459*$C$11+Q459*$F$11+R459*$H$11+S459*$J$11),$G$5/$G$4*1000)</f>
        <v>#NAME?</v>
      </c>
      <c r="G459" s="89"/>
      <c r="H459" s="12"/>
      <c r="I459" s="12"/>
      <c r="J459" s="89" t="n">
        <f aca="false">($J$447+$N$447)/2+0.5*($J$447-$N$447)*COS(2*3.141592*(C459+0.5-14)/24)</f>
        <v>11.3220764646199</v>
      </c>
      <c r="K459" s="12"/>
      <c r="L459" s="12"/>
      <c r="M459" s="89" t="e">
        <f aca="false">J459+($F$8-20)*F459/800</f>
        <v>#NAME?</v>
      </c>
      <c r="N459" s="91" t="e">
        <f aca="false">(1-$F$7*(M459-25)-$K$24/100)*F459*$K$26*$K$27*$K$28*$K$29*$K$30</f>
        <v>#NAME?</v>
      </c>
      <c r="P459" s="89" t="e">
        <f aca="false">instantaneainclinada($D$447, C459-12+0.5,$C$4,$D$448,0.2,$J$446,$C$12)</f>
        <v>#NAME?</v>
      </c>
      <c r="Q459" s="12" t="e">
        <f aca="false">rinstan_segui_un_eje_azimutal($C$4, $D$447,C459-11.5,$F$12,$F$13,$F$14,$D$448, 0.2,$F$15)</f>
        <v>#NAME?</v>
      </c>
      <c r="R459" s="12" t="e">
        <f aca="false">rinstan_segui_dos_ejes_optimo($C$4, $D$447, C459-11.5,$D$448,0.2)</f>
        <v>#NAME?</v>
      </c>
      <c r="S459" s="1" t="e">
        <f aca="false">rinstan_segui_dos_ejes_concentracion($C$4, $D$447, C459-11.5,$D$448, 0.2,$J$12)</f>
        <v>#NAME?</v>
      </c>
    </row>
    <row r="460" customFormat="false" ht="12.75" hidden="false" customHeight="false" outlineLevel="0" collapsed="false">
      <c r="C460" s="16" t="n">
        <v>10</v>
      </c>
      <c r="D460" s="12" t="n">
        <v>11</v>
      </c>
      <c r="E460" s="89" t="n">
        <f aca="false">globalinstantanea($D$447, C460-12+0.5, $C$4, $D$448)*esdedia($D$447, C460-12+0.5,$C$4)</f>
        <v>259.391923849128</v>
      </c>
      <c r="F460" s="90" t="e">
        <f aca="false">IF((P460*$C$11+Q460*$F$11+R460*$H$11+S460*$J$11)&lt;$G$5/$G$4*1000,(P460*$C$11+Q460*$F$11+R460*$H$11+S460*$J$11),$G$5/$G$4*1000)</f>
        <v>#NAME?</v>
      </c>
      <c r="G460" s="89"/>
      <c r="H460" s="12"/>
      <c r="I460" s="12"/>
      <c r="J460" s="89" t="n">
        <f aca="false">($J$447+$N$447)/2+0.5*($J$447-$N$447)*COS(2*3.141592*(C460+0.5-14)/24)</f>
        <v>12.3394271111067</v>
      </c>
      <c r="K460" s="12"/>
      <c r="L460" s="12"/>
      <c r="M460" s="89" t="e">
        <f aca="false">J460+($F$8-20)*F460/800</f>
        <v>#NAME?</v>
      </c>
      <c r="N460" s="91" t="e">
        <f aca="false">(1-$F$7*(M460-25)-$K$24/100)*F460*$K$26*$K$27*$K$28*$K$29*$K$30</f>
        <v>#NAME?</v>
      </c>
      <c r="P460" s="89" t="e">
        <f aca="false">instantaneainclinada($D$447, C460-12+0.5,$C$4,$D$448,0.2,$J$446,$C$12)</f>
        <v>#NAME?</v>
      </c>
      <c r="Q460" s="12" t="e">
        <f aca="false">rinstan_segui_un_eje_azimutal($C$4, $D$447,C460-11.5,$F$12,$F$13,$F$14,$D$448, 0.2,$F$15)</f>
        <v>#NAME?</v>
      </c>
      <c r="R460" s="12" t="e">
        <f aca="false">rinstan_segui_dos_ejes_optimo($C$4, $D$447, C460-11.5,$D$448,0.2)</f>
        <v>#NAME?</v>
      </c>
      <c r="S460" s="1" t="e">
        <f aca="false">rinstan_segui_dos_ejes_concentracion($C$4, $D$447, C460-11.5,$D$448, 0.2,$J$12)</f>
        <v>#NAME?</v>
      </c>
    </row>
    <row r="461" customFormat="false" ht="12.75" hidden="false" customHeight="false" outlineLevel="0" collapsed="false">
      <c r="C461" s="16" t="n">
        <v>11</v>
      </c>
      <c r="D461" s="12" t="n">
        <v>12</v>
      </c>
      <c r="E461" s="89" t="n">
        <f aca="false">globalinstantanea($D$447, C461-12+0.5, $C$4, $D$448)*esdedia($D$447, C461-12+0.5,$C$4)</f>
        <v>299.999943247314</v>
      </c>
      <c r="F461" s="90" t="e">
        <f aca="false">IF((P461*$C$11+Q461*$F$11+R461*$H$11+S461*$J$11)&lt;$G$5/$G$4*1000,(P461*$C$11+Q461*$F$11+R461*$H$11+S461*$J$11),$G$5/$G$4*1000)</f>
        <v>#NAME?</v>
      </c>
      <c r="G461" s="89"/>
      <c r="H461" s="12"/>
      <c r="I461" s="12"/>
      <c r="J461" s="89" t="n">
        <f aca="false">($J$447+$N$447)/2+0.5*($J$447-$N$447)*COS(2*3.141592*(C461+0.5-14)/24)</f>
        <v>13.1700904043233</v>
      </c>
      <c r="K461" s="12"/>
      <c r="L461" s="12"/>
      <c r="M461" s="89" t="e">
        <f aca="false">J461+($F$8-20)*F461/800</f>
        <v>#NAME?</v>
      </c>
      <c r="N461" s="91" t="e">
        <f aca="false">(1-$F$7*(M461-25)-$K$24/100)*F461*$K$26*$K$27*$K$28*$K$29*$K$30</f>
        <v>#NAME?</v>
      </c>
      <c r="P461" s="89" t="e">
        <f aca="false">instantaneainclinada($D$447, C461-12+0.5,$C$4,$D$448,0.2,$J$446,$C$12)</f>
        <v>#NAME?</v>
      </c>
      <c r="Q461" s="12" t="e">
        <f aca="false">rinstan_segui_un_eje_azimutal($C$4, $D$447,C461-11.5,$F$12,$F$13,$F$14,$D$448, 0.2,$F$15)</f>
        <v>#NAME?</v>
      </c>
      <c r="R461" s="12" t="e">
        <f aca="false">rinstan_segui_dos_ejes_optimo($C$4, $D$447, C461-11.5,$D$448,0.2)</f>
        <v>#NAME?</v>
      </c>
      <c r="S461" s="1" t="e">
        <f aca="false">rinstan_segui_dos_ejes_concentracion($C$4, $D$447, C461-11.5,$D$448, 0.2,$J$12)</f>
        <v>#NAME?</v>
      </c>
    </row>
    <row r="462" customFormat="false" ht="12.75" hidden="false" customHeight="false" outlineLevel="0" collapsed="false">
      <c r="C462" s="16" t="n">
        <v>12</v>
      </c>
      <c r="D462" s="12" t="n">
        <v>13</v>
      </c>
      <c r="E462" s="89" t="n">
        <f aca="false">globalinstantanea($D$447, C462-12+0.5, $C$4, $D$448)*esdedia($D$447, C462-12+0.5,$C$4)</f>
        <v>299.999943247314</v>
      </c>
      <c r="F462" s="90" t="e">
        <f aca="false">IF((P462*$C$11+Q462*$F$11+R462*$H$11+S462*$J$11)&lt;$G$5/$G$4*1000,(P462*$C$11+Q462*$F$11+R462*$H$11+S462*$J$11),$G$5/$G$4*1000)</f>
        <v>#NAME?</v>
      </c>
      <c r="G462" s="89"/>
      <c r="H462" s="12"/>
      <c r="I462" s="12"/>
      <c r="J462" s="89" t="n">
        <f aca="false">($J$447+$N$447)/2+0.5*($J$447-$N$447)*COS(2*3.141592*(C462+0.5-14)/24)</f>
        <v>13.7574580369921</v>
      </c>
      <c r="K462" s="12"/>
      <c r="L462" s="12"/>
      <c r="M462" s="89" t="e">
        <f aca="false">J462+($F$8-20)*F462/800</f>
        <v>#NAME?</v>
      </c>
      <c r="N462" s="91" t="e">
        <f aca="false">(1-$F$7*(M462-25)-$K$24/100)*F462*$K$26*$K$27*$K$28*$K$29*$K$30</f>
        <v>#NAME?</v>
      </c>
      <c r="P462" s="89" t="e">
        <f aca="false">instantaneainclinada($D$447, C462-12+0.5,$C$4,$D$448,0.2,$J$446,$C$12)</f>
        <v>#NAME?</v>
      </c>
      <c r="Q462" s="12" t="e">
        <f aca="false">rinstan_segui_un_eje_azimutal($C$4, $D$447,C462-11.5,$F$12,$F$13,$F$14,$D$448, 0.2,$F$15)</f>
        <v>#NAME?</v>
      </c>
      <c r="R462" s="12" t="e">
        <f aca="false">rinstan_segui_dos_ejes_optimo($C$4, $D$447, C462-11.5,$D$448,0.2)</f>
        <v>#NAME?</v>
      </c>
      <c r="S462" s="1" t="e">
        <f aca="false">rinstan_segui_dos_ejes_concentracion($C$4, $D$447, C462-11.5,$D$448, 0.2,$J$12)</f>
        <v>#NAME?</v>
      </c>
    </row>
    <row r="463" customFormat="false" ht="12.75" hidden="false" customHeight="false" outlineLevel="0" collapsed="false">
      <c r="C463" s="16" t="n">
        <v>13</v>
      </c>
      <c r="D463" s="12" t="n">
        <v>14</v>
      </c>
      <c r="E463" s="89" t="n">
        <f aca="false">globalinstantanea($D$447, C463-12+0.5, $C$4, $D$448)*esdedia($D$447, C463-12+0.5,$C$4)</f>
        <v>259.391923849128</v>
      </c>
      <c r="F463" s="90" t="e">
        <f aca="false">IF((P463*$C$11+Q463*$F$11+R463*$H$11+S463*$J$11)&lt;$G$5/$G$4*1000,(P463*$C$11+Q463*$F$11+R463*$H$11+S463*$J$11),$G$5/$G$4*1000)</f>
        <v>#NAME?</v>
      </c>
      <c r="G463" s="89"/>
      <c r="H463" s="12"/>
      <c r="I463" s="12"/>
      <c r="J463" s="89" t="n">
        <f aca="false">($J$447+$N$447)/2+0.5*($J$447-$N$447)*COS(2*3.141592*(C463+0.5-14)/24)</f>
        <v>14.0615018921779</v>
      </c>
      <c r="K463" s="12"/>
      <c r="L463" s="12"/>
      <c r="M463" s="89" t="e">
        <f aca="false">J463+($F$8-20)*F463/800</f>
        <v>#NAME?</v>
      </c>
      <c r="N463" s="91" t="e">
        <f aca="false">(1-$F$7*(M463-25)-$K$24/100)*F463*$K$26*$K$27*$K$28*$K$29*$K$30</f>
        <v>#NAME?</v>
      </c>
      <c r="P463" s="89" t="e">
        <f aca="false">instantaneainclinada($D$447, C463-12+0.5,$C$4,$D$448,0.2,$J$446,$C$12)</f>
        <v>#NAME?</v>
      </c>
      <c r="Q463" s="12" t="e">
        <f aca="false">rinstan_segui_un_eje_azimutal($C$4, $D$447,C463-11.5,$F$12,$F$13,$F$14,$D$448, 0.2,$F$15)</f>
        <v>#NAME?</v>
      </c>
      <c r="R463" s="12" t="e">
        <f aca="false">rinstan_segui_dos_ejes_optimo($C$4, $D$447, C463-11.5,$D$448,0.2)</f>
        <v>#NAME?</v>
      </c>
      <c r="S463" s="1" t="e">
        <f aca="false">rinstan_segui_dos_ejes_concentracion($C$4, $D$447, C463-11.5,$D$448, 0.2,$J$12)</f>
        <v>#NAME?</v>
      </c>
    </row>
    <row r="464" customFormat="false" ht="12.75" hidden="false" customHeight="false" outlineLevel="0" collapsed="false">
      <c r="C464" s="16" t="n">
        <v>14</v>
      </c>
      <c r="D464" s="12" t="n">
        <v>15</v>
      </c>
      <c r="E464" s="89" t="n">
        <f aca="false">globalinstantanea($D$447, C464-12+0.5, $C$4, $D$448)*esdedia($D$447, C464-12+0.5,$C$4)</f>
        <v>187.280261439833</v>
      </c>
      <c r="F464" s="90" t="e">
        <f aca="false">IF((P464*$C$11+Q464*$F$11+R464*$H$11+S464*$J$11)&lt;$G$5/$G$4*1000,(P464*$C$11+Q464*$F$11+R464*$H$11+S464*$J$11),$G$5/$G$4*1000)</f>
        <v>#NAME?</v>
      </c>
      <c r="G464" s="89"/>
      <c r="H464" s="12"/>
      <c r="I464" s="12"/>
      <c r="J464" s="89" t="n">
        <f aca="false">($J$447+$N$447)/2+0.5*($J$447-$N$447)*COS(2*3.141592*(C464+0.5-14)/24)</f>
        <v>14.0615018921779</v>
      </c>
      <c r="K464" s="12"/>
      <c r="L464" s="12"/>
      <c r="M464" s="89" t="e">
        <f aca="false">J464+($F$8-20)*F464/800</f>
        <v>#NAME?</v>
      </c>
      <c r="N464" s="91" t="e">
        <f aca="false">(1-$F$7*(M464-25)-$K$24/100)*F464*$K$26*$K$27*$K$28*$K$29*$K$30</f>
        <v>#NAME?</v>
      </c>
      <c r="P464" s="89" t="e">
        <f aca="false">instantaneainclinada($D$447, C464-12+0.5,$C$4,$D$448,0.2,$J$446,$C$12)</f>
        <v>#NAME?</v>
      </c>
      <c r="Q464" s="12" t="e">
        <f aca="false">rinstan_segui_un_eje_azimutal($C$4, $D$447,C464-11.5,$F$12,$F$13,$F$14,$D$448, 0.2,$F$15)</f>
        <v>#NAME?</v>
      </c>
      <c r="R464" s="12" t="e">
        <f aca="false">rinstan_segui_dos_ejes_optimo($C$4, $D$447, C464-11.5,$D$448,0.2)</f>
        <v>#NAME?</v>
      </c>
      <c r="S464" s="1" t="e">
        <f aca="false">rinstan_segui_dos_ejes_concentracion($C$4, $D$447, C464-11.5,$D$448, 0.2,$J$12)</f>
        <v>#NAME?</v>
      </c>
    </row>
    <row r="465" customFormat="false" ht="12.75" hidden="false" customHeight="false" outlineLevel="0" collapsed="false">
      <c r="C465" s="16" t="n">
        <v>15</v>
      </c>
      <c r="D465" s="12" t="n">
        <v>16</v>
      </c>
      <c r="E465" s="89" t="n">
        <f aca="false">globalinstantanea($D$447, C465-12+0.5, $C$4, $D$448)*esdedia($D$447, C465-12+0.5,$C$4)</f>
        <v>99.5552653278575</v>
      </c>
      <c r="F465" s="90" t="e">
        <f aca="false">IF((P465*$C$11+Q465*$F$11+R465*$H$11+S465*$J$11)&lt;$G$5/$G$4*1000,(P465*$C$11+Q465*$F$11+R465*$H$11+S465*$J$11),$G$5/$G$4*1000)</f>
        <v>#NAME?</v>
      </c>
      <c r="G465" s="89"/>
      <c r="H465" s="12"/>
      <c r="I465" s="12"/>
      <c r="J465" s="89" t="n">
        <f aca="false">($J$447+$N$447)/2+0.5*($J$447-$N$447)*COS(2*3.141592*(C465+0.5-14)/24)</f>
        <v>13.7574580369921</v>
      </c>
      <c r="K465" s="12"/>
      <c r="L465" s="12"/>
      <c r="M465" s="89" t="e">
        <f aca="false">J465+($F$8-20)*F465/800</f>
        <v>#NAME?</v>
      </c>
      <c r="N465" s="91" t="e">
        <f aca="false">(1-$F$7*(M465-25)-$K$24/100)*F465*$K$26*$K$27*$K$28*$K$29*$K$30</f>
        <v>#NAME?</v>
      </c>
      <c r="P465" s="89" t="e">
        <f aca="false">instantaneainclinada($D$447, C465-12+0.5,$C$4,$D$448,0.2,$J$446,$C$12)</f>
        <v>#NAME?</v>
      </c>
      <c r="Q465" s="12" t="e">
        <f aca="false">rinstan_segui_un_eje_azimutal($C$4, $D$447,C465-11.5,$F$12,$F$13,$F$14,$D$448, 0.2,$F$15)</f>
        <v>#NAME?</v>
      </c>
      <c r="R465" s="12" t="e">
        <f aca="false">rinstan_segui_dos_ejes_optimo($C$4, $D$447, C465-11.5,$D$448,0.2)</f>
        <v>#NAME?</v>
      </c>
      <c r="S465" s="1" t="e">
        <f aca="false">rinstan_segui_dos_ejes_concentracion($C$4, $D$447, C465-11.5,$D$448, 0.2,$J$12)</f>
        <v>#NAME?</v>
      </c>
    </row>
    <row r="466" customFormat="false" ht="12.75" hidden="false" customHeight="false" outlineLevel="0" collapsed="false">
      <c r="C466" s="16" t="n">
        <v>16</v>
      </c>
      <c r="D466" s="12" t="n">
        <v>17</v>
      </c>
      <c r="E466" s="89" t="n">
        <f aca="false">globalinstantanea($D$447, C466-12+0.5, $C$4, $D$448)*esdedia($D$447, C466-12+0.5,$C$4)</f>
        <v>14.8692651796107</v>
      </c>
      <c r="F466" s="90" t="e">
        <f aca="false">IF((P466*$C$11+Q466*$F$11+R466*$H$11+S466*$J$11)&lt;$G$5/$G$4*1000,(P466*$C$11+Q466*$F$11+R466*$H$11+S466*$J$11),$G$5/$G$4*1000)</f>
        <v>#NAME?</v>
      </c>
      <c r="G466" s="89"/>
      <c r="H466" s="12"/>
      <c r="I466" s="12"/>
      <c r="J466" s="89" t="n">
        <f aca="false">($J$447+$N$447)/2+0.5*($J$447-$N$447)*COS(2*3.141592*(C466+0.5-14)/24)</f>
        <v>13.1700904043233</v>
      </c>
      <c r="K466" s="12"/>
      <c r="L466" s="12"/>
      <c r="M466" s="89" t="e">
        <f aca="false">J466+($F$8-20)*F466/800</f>
        <v>#NAME?</v>
      </c>
      <c r="N466" s="91" t="e">
        <f aca="false">(1-$F$7*(M466-25)-$K$24/100)*F466*$K$26*$K$27*$K$28*$K$29*$K$30</f>
        <v>#NAME?</v>
      </c>
      <c r="P466" s="89" t="e">
        <f aca="false">instantaneainclinada($D$447, C466-12+0.5,$C$4,$D$448,0.2,$J$446,$C$12)</f>
        <v>#NAME?</v>
      </c>
      <c r="Q466" s="12" t="e">
        <f aca="false">rinstan_segui_un_eje_azimutal($C$4, $D$447,C466-11.5,$F$12,$F$13,$F$14,$D$448, 0.2,$F$15)</f>
        <v>#NAME?</v>
      </c>
      <c r="R466" s="12" t="e">
        <f aca="false">rinstan_segui_dos_ejes_optimo($C$4, $D$447, C466-11.5,$D$448,0.2)</f>
        <v>#NAME?</v>
      </c>
      <c r="S466" s="1" t="e">
        <f aca="false">rinstan_segui_dos_ejes_concentracion($C$4, $D$447, C466-11.5,$D$448, 0.2,$J$12)</f>
        <v>#NAME?</v>
      </c>
    </row>
    <row r="467" customFormat="false" ht="12.75" hidden="false" customHeight="false" outlineLevel="0" collapsed="false">
      <c r="C467" s="16" t="n">
        <v>17</v>
      </c>
      <c r="D467" s="12" t="n">
        <v>18</v>
      </c>
      <c r="E467" s="89" t="n">
        <f aca="false">globalinstantanea($D$447, C467-12+0.5, $C$4, $D$448)*esdedia($D$447, C467-12+0.5,$C$4)</f>
        <v>0</v>
      </c>
      <c r="F467" s="90" t="e">
        <f aca="false">IF((P467*$C$11+Q467*$F$11+R467*$H$11+S467*$J$11)&lt;$G$5/$G$4*1000,(P467*$C$11+Q467*$F$11+R467*$H$11+S467*$J$11),$G$5/$G$4*1000)</f>
        <v>#NAME?</v>
      </c>
      <c r="G467" s="89"/>
      <c r="H467" s="12"/>
      <c r="I467" s="12"/>
      <c r="J467" s="89" t="n">
        <f aca="false">($J$447+$N$447)/2+0.5*($J$447-$N$447)*COS(2*3.141592*(C467+0.5-14)/24)</f>
        <v>12.3394271111067</v>
      </c>
      <c r="K467" s="12"/>
      <c r="L467" s="12"/>
      <c r="M467" s="89" t="e">
        <f aca="false">J467+($F$8-20)*F467/800</f>
        <v>#NAME?</v>
      </c>
      <c r="N467" s="91" t="e">
        <f aca="false">(1-$F$7*(M467-25)-$K$24/100)*F467*$K$26*$K$27*$K$28*$K$29*$K$30</f>
        <v>#NAME?</v>
      </c>
      <c r="P467" s="89" t="e">
        <f aca="false">instantaneainclinada($D$447, C467-12+0.5,$C$4,$D$448,0.2,$J$446,$C$12)</f>
        <v>#NAME?</v>
      </c>
      <c r="Q467" s="12" t="e">
        <f aca="false">rinstan_segui_un_eje_azimutal($C$4, $D$447,C467-11.5,$F$12,$F$13,$F$14,$D$448, 0.2,$F$15)</f>
        <v>#NAME?</v>
      </c>
      <c r="R467" s="12" t="e">
        <f aca="false">rinstan_segui_dos_ejes_optimo($C$4, $D$447, C467-11.5,$D$448,0.2)</f>
        <v>#NAME?</v>
      </c>
      <c r="S467" s="1" t="e">
        <f aca="false">rinstan_segui_dos_ejes_concentracion($C$4, $D$447, C467-11.5,$D$448, 0.2,$J$12)</f>
        <v>#NAME?</v>
      </c>
    </row>
    <row r="468" customFormat="false" ht="12.75" hidden="false" customHeight="false" outlineLevel="0" collapsed="false">
      <c r="C468" s="16" t="n">
        <v>18</v>
      </c>
      <c r="D468" s="12" t="n">
        <v>19</v>
      </c>
      <c r="E468" s="89" t="n">
        <f aca="false">globalinstantanea($D$447, C468-12+0.5, $C$4, $D$448)*esdedia($D$447, C468-12+0.5,$C$4)</f>
        <v>0</v>
      </c>
      <c r="F468" s="90" t="e">
        <f aca="false">IF((P468*$C$11+Q468*$F$11+R468*$H$11+S468*$J$11)&lt;$G$5/$G$4*1000,(P468*$C$11+Q468*$F$11+R468*$H$11+S468*$J$11),$G$5/$G$4*1000)</f>
        <v>#NAME?</v>
      </c>
      <c r="G468" s="89"/>
      <c r="H468" s="12"/>
      <c r="I468" s="12"/>
      <c r="J468" s="89" t="n">
        <f aca="false">($J$447+$N$447)/2+0.5*($J$447-$N$447)*COS(2*3.141592*(C468+0.5-14)/24)</f>
        <v>11.3220764646199</v>
      </c>
      <c r="K468" s="12"/>
      <c r="L468" s="12"/>
      <c r="M468" s="89" t="e">
        <f aca="false">J468+($F$8-20)*F468/800</f>
        <v>#NAME?</v>
      </c>
      <c r="N468" s="91" t="e">
        <f aca="false">(1-$F$7*(M468-25)-$K$24/100)*F468*$K$26*$K$27*$K$28*$K$29*$K$30</f>
        <v>#NAME?</v>
      </c>
      <c r="P468" s="89" t="e">
        <f aca="false">instantaneainclinada($D$447, C468-12+0.5,$C$4,$D$448,0.2,$J$446,$C$12)</f>
        <v>#NAME?</v>
      </c>
      <c r="Q468" s="12" t="e">
        <f aca="false">rinstan_segui_un_eje_azimutal($C$4, $D$447,C468-11.5,$F$12,$F$13,$F$14,$D$448, 0.2,$F$15)</f>
        <v>#NAME?</v>
      </c>
      <c r="R468" s="12" t="e">
        <f aca="false">rinstan_segui_dos_ejes_optimo($C$4, $D$447, C468-11.5,$D$448,0.2)</f>
        <v>#NAME?</v>
      </c>
      <c r="S468" s="1" t="e">
        <f aca="false">rinstan_segui_dos_ejes_concentracion($C$4, $D$447, C468-11.5,$D$448, 0.2,$J$12)</f>
        <v>#NAME?</v>
      </c>
    </row>
    <row r="469" customFormat="false" ht="12.75" hidden="false" customHeight="false" outlineLevel="0" collapsed="false">
      <c r="C469" s="16" t="n">
        <v>19</v>
      </c>
      <c r="D469" s="12" t="n">
        <v>20</v>
      </c>
      <c r="E469" s="89" t="n">
        <f aca="false">globalinstantanea($D$447, C469-12+0.5, $C$4, $D$448)*esdedia($D$447, C469-12+0.5,$C$4)</f>
        <v>0</v>
      </c>
      <c r="F469" s="90" t="e">
        <f aca="false">IF((P469*$C$11+Q469*$F$11+R469*$H$11+S469*$J$11)&lt;$G$5/$G$4*1000,(P469*$C$11+Q469*$F$11+R469*$H$11+S469*$J$11),$G$5/$G$4*1000)</f>
        <v>#NAME?</v>
      </c>
      <c r="G469" s="89"/>
      <c r="H469" s="12"/>
      <c r="I469" s="12"/>
      <c r="J469" s="89" t="n">
        <f aca="false">($J$447+$N$447)/2+0.5*($J$447-$N$447)*COS(2*3.141592*(C469+0.5-14)/24)</f>
        <v>10.1873692014866</v>
      </c>
      <c r="K469" s="12"/>
      <c r="L469" s="12"/>
      <c r="M469" s="89" t="e">
        <f aca="false">J469+($F$8-20)*F469/800</f>
        <v>#NAME?</v>
      </c>
      <c r="N469" s="91" t="e">
        <f aca="false">(1-$F$7*(M469-25)-$K$24/100)*F469*$K$26*$K$27*$K$28*$K$29*$K$30</f>
        <v>#NAME?</v>
      </c>
      <c r="P469" s="89" t="e">
        <f aca="false">instantaneainclinada($D$447, C469-12+0.5,$C$4,$D$448,0.2,$J$446,$C$12)</f>
        <v>#NAME?</v>
      </c>
      <c r="Q469" s="12" t="e">
        <f aca="false">rinstan_segui_un_eje_azimutal($C$4, $D$447,C469-11.5,$F$12,$F$13,$F$14,$D$448, 0.2,$F$15)</f>
        <v>#NAME?</v>
      </c>
      <c r="R469" s="12" t="e">
        <f aca="false">rinstan_segui_dos_ejes_optimo($C$4, $D$447, C469-11.5,$D$448,0.2)</f>
        <v>#NAME?</v>
      </c>
      <c r="S469" s="1" t="e">
        <f aca="false">rinstan_segui_dos_ejes_concentracion($C$4, $D$447, C469-11.5,$D$448, 0.2,$J$12)</f>
        <v>#NAME?</v>
      </c>
    </row>
    <row r="470" customFormat="false" ht="12.75" hidden="false" customHeight="false" outlineLevel="0" collapsed="false">
      <c r="C470" s="16" t="n">
        <v>20</v>
      </c>
      <c r="D470" s="12" t="n">
        <v>21</v>
      </c>
      <c r="E470" s="89" t="n">
        <f aca="false">globalinstantanea($D$447, C470-12+0.5, $C$4, $D$448)*esdedia($D$447, C470-12+0.5,$C$4)</f>
        <v>0</v>
      </c>
      <c r="F470" s="90" t="e">
        <f aca="false">IF((P470*$C$11+Q470*$F$11+R470*$H$11+S470*$J$11)&lt;$G$5/$G$4*1000,(P470*$C$11+Q470*$F$11+R470*$H$11+S470*$J$11),$G$5/$G$4*1000)</f>
        <v>#NAME?</v>
      </c>
      <c r="G470" s="89"/>
      <c r="H470" s="12"/>
      <c r="I470" s="12"/>
      <c r="J470" s="89" t="n">
        <f aca="false">($J$447+$N$447)/2+0.5*($J$447-$N$447)*COS(2*3.141592*(C470+0.5-14)/24)</f>
        <v>9.01263371450552</v>
      </c>
      <c r="K470" s="12"/>
      <c r="L470" s="12"/>
      <c r="M470" s="89" t="e">
        <f aca="false">J470+($F$8-20)*F470/800</f>
        <v>#NAME?</v>
      </c>
      <c r="N470" s="91" t="e">
        <f aca="false">(1-$F$7*(M470-25)-$K$24/100)*F470*$K$26*$K$27*$K$28*$K$29*$K$30</f>
        <v>#NAME?</v>
      </c>
      <c r="P470" s="89" t="e">
        <f aca="false">instantaneainclinada($D$447, C470-12+0.5,$C$4,$D$448,0.2,$J$446,$C$12)</f>
        <v>#NAME?</v>
      </c>
      <c r="Q470" s="12" t="e">
        <f aca="false">rinstan_segui_un_eje_azimutal($C$4, $D$447,C470-11.5,$F$12,$F$13,$F$14,$D$448, 0.2,$F$15)</f>
        <v>#NAME?</v>
      </c>
      <c r="R470" s="12" t="e">
        <f aca="false">rinstan_segui_dos_ejes_optimo($C$4, $D$447, C470-11.5,$D$448,0.2)</f>
        <v>#NAME?</v>
      </c>
      <c r="S470" s="1" t="e">
        <f aca="false">rinstan_segui_dos_ejes_concentracion($C$4, $D$447, C470-11.5,$D$448, 0.2,$J$12)</f>
        <v>#NAME?</v>
      </c>
    </row>
    <row r="471" customFormat="false" ht="12.75" hidden="false" customHeight="false" outlineLevel="0" collapsed="false">
      <c r="C471" s="16" t="n">
        <v>21</v>
      </c>
      <c r="D471" s="12" t="n">
        <v>22</v>
      </c>
      <c r="E471" s="89" t="n">
        <f aca="false">globalinstantanea($D$447, C471-12+0.5, $C$4, $D$448)*esdedia($D$447, C471-12+0.5,$C$4)</f>
        <v>0</v>
      </c>
      <c r="F471" s="90" t="e">
        <f aca="false">IF((P471*$C$11+Q471*$F$11+R471*$H$11+S471*$J$11)&lt;$G$5/$G$4*1000,(P471*$C$11+Q471*$F$11+R471*$H$11+S471*$J$11),$G$5/$G$4*1000)</f>
        <v>#NAME?</v>
      </c>
      <c r="G471" s="89"/>
      <c r="H471" s="12"/>
      <c r="I471" s="12"/>
      <c r="J471" s="89" t="n">
        <f aca="false">($J$447+$N$447)/2+0.5*($J$447-$N$447)*COS(2*3.141592*(C471+0.5-14)/24)</f>
        <v>7.87792625265227</v>
      </c>
      <c r="K471" s="12"/>
      <c r="L471" s="12"/>
      <c r="M471" s="89" t="e">
        <f aca="false">J471+($F$8-20)*F471/800</f>
        <v>#NAME?</v>
      </c>
      <c r="N471" s="91" t="e">
        <f aca="false">(1-$F$7*(M471-25)-$K$24/100)*F471*$K$26*$K$27*$K$28*$K$29*$K$30</f>
        <v>#NAME?</v>
      </c>
      <c r="P471" s="89" t="e">
        <f aca="false">instantaneainclinada($D$447, C471-12+0.5,$C$4,$D$448,0.2,$J$446,$C$12)</f>
        <v>#NAME?</v>
      </c>
      <c r="Q471" s="12" t="e">
        <f aca="false">rinstan_segui_un_eje_azimutal($C$4, $D$447,C471-11.5,$F$12,$F$13,$F$14,$D$448, 0.2,$F$15)</f>
        <v>#NAME?</v>
      </c>
      <c r="R471" s="12" t="e">
        <f aca="false">rinstan_segui_dos_ejes_optimo($C$4, $D$447, C471-11.5,$D$448,0.2)</f>
        <v>#NAME?</v>
      </c>
      <c r="S471" s="1" t="e">
        <f aca="false">rinstan_segui_dos_ejes_concentracion($C$4, $D$447, C471-11.5,$D$448, 0.2,$J$12)</f>
        <v>#NAME?</v>
      </c>
    </row>
    <row r="472" customFormat="false" ht="12.75" hidden="false" customHeight="false" outlineLevel="0" collapsed="false">
      <c r="C472" s="16" t="n">
        <v>22</v>
      </c>
      <c r="D472" s="12" t="n">
        <v>23</v>
      </c>
      <c r="E472" s="89" t="n">
        <f aca="false">globalinstantanea($D$447, C472-12+0.5, $C$4, $D$448)*esdedia($D$447, C472-12+0.5,$C$4)</f>
        <v>0</v>
      </c>
      <c r="F472" s="90" t="e">
        <f aca="false">IF((P472*$C$11+Q472*$F$11+R472*$H$11+S472*$J$11)&lt;$G$5/$G$4*1000,(P472*$C$11+Q472*$F$11+R472*$H$11+S472*$J$11),$G$5/$G$4*1000)</f>
        <v>#NAME?</v>
      </c>
      <c r="G472" s="89"/>
      <c r="H472" s="12"/>
      <c r="I472" s="12"/>
      <c r="J472" s="89" t="n">
        <f aca="false">($J$447+$N$447)/2+0.5*($J$447-$N$447)*COS(2*3.141592*(C472+0.5-14)/24)</f>
        <v>6.86057522226792</v>
      </c>
      <c r="K472" s="12"/>
      <c r="L472" s="12"/>
      <c r="M472" s="89" t="e">
        <f aca="false">J472+($F$8-20)*F472/800</f>
        <v>#NAME?</v>
      </c>
      <c r="N472" s="91" t="e">
        <f aca="false">(1-$F$7*(M472-25)-$K$24/100)*F472*$K$26*$K$27*$K$28*$K$29*$K$30</f>
        <v>#NAME?</v>
      </c>
      <c r="P472" s="89" t="e">
        <f aca="false">instantaneainclinada($D$447, C472-12+0.5,$C$4,$D$448,0.2,$J$446,$C$12)</f>
        <v>#NAME?</v>
      </c>
      <c r="Q472" s="12" t="e">
        <f aca="false">rinstan_segui_un_eje_azimutal($C$4, $D$447,C472-11.5,$F$12,$F$13,$F$14,$D$448, 0.2,$F$15)</f>
        <v>#NAME?</v>
      </c>
      <c r="R472" s="12" t="e">
        <f aca="false">rinstan_segui_dos_ejes_optimo($C$4, $D$447, C472-11.5,$D$448,0.2)</f>
        <v>#NAME?</v>
      </c>
      <c r="S472" s="1" t="e">
        <f aca="false">rinstan_segui_dos_ejes_concentracion($C$4, $D$447, C472-11.5,$D$448, 0.2,$J$12)</f>
        <v>#NAME?</v>
      </c>
    </row>
    <row r="473" customFormat="false" ht="12.75" hidden="false" customHeight="false" outlineLevel="0" collapsed="false">
      <c r="C473" s="16"/>
      <c r="D473" s="12"/>
      <c r="E473" s="12"/>
      <c r="F473" s="12"/>
      <c r="G473" s="12"/>
      <c r="H473" s="12"/>
      <c r="I473" s="12"/>
      <c r="J473" s="12"/>
      <c r="K473" s="12"/>
      <c r="L473" s="12"/>
      <c r="M473" s="12"/>
      <c r="N473" s="15"/>
    </row>
    <row r="474" customFormat="false" ht="12.75" hidden="false" customHeight="false" outlineLevel="0" collapsed="false">
      <c r="C474" s="16"/>
      <c r="D474" s="12"/>
      <c r="E474" s="12"/>
      <c r="F474" s="12"/>
      <c r="G474" s="12"/>
      <c r="H474" s="12"/>
      <c r="I474" s="12"/>
      <c r="J474" s="12" t="s">
        <v>94</v>
      </c>
      <c r="K474" s="12"/>
      <c r="L474" s="12"/>
      <c r="M474" s="89" t="n">
        <f aca="false">SUM(N450:N472)/SUM(F450:F472)</f>
        <v>0.778980541810575</v>
      </c>
      <c r="N474" s="15"/>
    </row>
    <row r="475" customFormat="false" ht="13.5" hidden="false" customHeight="false" outlineLevel="0" collapsed="false">
      <c r="C475" s="33"/>
      <c r="D475" s="34"/>
      <c r="E475" s="34"/>
      <c r="F475" s="34"/>
      <c r="G475" s="34"/>
      <c r="H475" s="34"/>
      <c r="I475" s="34"/>
      <c r="J475" s="34"/>
      <c r="K475" s="34"/>
      <c r="L475" s="34"/>
      <c r="M475" s="34"/>
      <c r="N475" s="37"/>
    </row>
  </sheetData>
  <mergeCells count="29">
    <mergeCell ref="B20:G20"/>
    <mergeCell ref="H20:I20"/>
    <mergeCell ref="L20:O20"/>
    <mergeCell ref="B21:G21"/>
    <mergeCell ref="H21:I21"/>
    <mergeCell ref="L21:O21"/>
    <mergeCell ref="B22:G22"/>
    <mergeCell ref="H22:I22"/>
    <mergeCell ref="L22:O22"/>
    <mergeCell ref="B23:G23"/>
    <mergeCell ref="H23:I23"/>
    <mergeCell ref="L23:O23"/>
    <mergeCell ref="B24:G24"/>
    <mergeCell ref="H24:I24"/>
    <mergeCell ref="B26:G26"/>
    <mergeCell ref="H26:I26"/>
    <mergeCell ref="L26:O26"/>
    <mergeCell ref="B27:G27"/>
    <mergeCell ref="H27:I27"/>
    <mergeCell ref="L27:O27"/>
    <mergeCell ref="B28:G28"/>
    <mergeCell ref="H28:I28"/>
    <mergeCell ref="L28:O28"/>
    <mergeCell ref="B29:G29"/>
    <mergeCell ref="H29:I29"/>
    <mergeCell ref="L29:O29"/>
    <mergeCell ref="B30:G30"/>
    <mergeCell ref="H30:I30"/>
    <mergeCell ref="L30:O30"/>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3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11" activeCellId="0" sqref="I11"/>
    </sheetView>
  </sheetViews>
  <sheetFormatPr defaultColWidth="10.70703125" defaultRowHeight="12.75" zeroHeight="false" outlineLevelRow="0" outlineLevelCol="0"/>
  <sheetData>
    <row r="1" customFormat="false" ht="12.75" hidden="false" customHeight="false" outlineLevel="0" collapsed="false">
      <c r="C1" s="92" t="s">
        <v>79</v>
      </c>
    </row>
    <row r="2" customFormat="false" ht="12.75" hidden="false" customHeight="false" outlineLevel="0" collapsed="false">
      <c r="A2" s="92" t="s">
        <v>80</v>
      </c>
      <c r="B2" s="92" t="n">
        <v>1</v>
      </c>
      <c r="D2" s="92" t="s">
        <v>81</v>
      </c>
      <c r="F2" s="92" t="n">
        <v>14.0362434679265</v>
      </c>
    </row>
    <row r="3" customFormat="false" ht="12.75" hidden="false" customHeight="false" outlineLevel="0" collapsed="false">
      <c r="A3" s="92" t="s">
        <v>82</v>
      </c>
      <c r="B3" s="92" t="n">
        <v>15</v>
      </c>
      <c r="D3" s="92" t="s">
        <v>83</v>
      </c>
      <c r="F3" s="92" t="n">
        <v>13.7</v>
      </c>
      <c r="G3" s="92" t="s">
        <v>84</v>
      </c>
      <c r="H3" s="92" t="n">
        <v>4.5</v>
      </c>
    </row>
    <row r="4" customFormat="false" ht="12.75" hidden="false" customHeight="false" outlineLevel="0" collapsed="false">
      <c r="A4" s="92" t="s">
        <v>85</v>
      </c>
      <c r="B4" s="92" t="n">
        <v>7401000</v>
      </c>
    </row>
    <row r="5" customFormat="false" ht="12.75" hidden="false" customHeight="false" outlineLevel="0" collapsed="false">
      <c r="A5" s="92" t="s">
        <v>86</v>
      </c>
      <c r="B5" s="92" t="s">
        <v>87</v>
      </c>
      <c r="C5" s="92" t="s">
        <v>88</v>
      </c>
      <c r="D5" s="92" t="s">
        <v>89</v>
      </c>
      <c r="F5" s="92" t="s">
        <v>90</v>
      </c>
      <c r="G5" s="92" t="s">
        <v>91</v>
      </c>
      <c r="H5" s="92" t="s">
        <v>92</v>
      </c>
      <c r="J5" s="92" t="s">
        <v>93</v>
      </c>
    </row>
    <row r="6" customFormat="false" ht="12.75" hidden="false" customHeight="false" outlineLevel="0" collapsed="false">
      <c r="A6" s="92" t="n">
        <v>0</v>
      </c>
      <c r="B6" s="92" t="n">
        <v>1</v>
      </c>
      <c r="C6" s="92" t="n">
        <v>0</v>
      </c>
      <c r="D6" s="92" t="n">
        <v>0</v>
      </c>
      <c r="F6" s="92" t="n">
        <v>4.85015285608866</v>
      </c>
      <c r="G6" s="92" t="n">
        <v>4.85015285608866</v>
      </c>
      <c r="H6" s="92" t="n">
        <v>0</v>
      </c>
      <c r="J6" s="92" t="n">
        <v>0</v>
      </c>
      <c r="K6" s="92" t="n">
        <v>0</v>
      </c>
      <c r="L6" s="92" t="n">
        <v>0</v>
      </c>
      <c r="M6" s="92" t="n">
        <v>0</v>
      </c>
    </row>
    <row r="7" customFormat="false" ht="12.75" hidden="false" customHeight="false" outlineLevel="0" collapsed="false">
      <c r="A7" s="92" t="n">
        <v>1</v>
      </c>
      <c r="B7" s="92" t="n">
        <v>2</v>
      </c>
      <c r="C7" s="92" t="n">
        <v>0</v>
      </c>
      <c r="D7" s="92" t="n">
        <v>0</v>
      </c>
      <c r="F7" s="92" t="n">
        <v>4.53935322890163</v>
      </c>
      <c r="G7" s="92" t="n">
        <v>4.53935322890163</v>
      </c>
      <c r="H7" s="92" t="n">
        <v>0</v>
      </c>
      <c r="J7" s="92" t="n">
        <v>0</v>
      </c>
      <c r="K7" s="92" t="n">
        <v>0</v>
      </c>
      <c r="L7" s="92" t="n">
        <v>0</v>
      </c>
      <c r="M7" s="92" t="n">
        <v>0</v>
      </c>
    </row>
    <row r="8" customFormat="false" ht="12.75" hidden="false" customHeight="false" outlineLevel="0" collapsed="false">
      <c r="A8" s="92" t="n">
        <v>2</v>
      </c>
      <c r="B8" s="92" t="n">
        <v>3</v>
      </c>
      <c r="C8" s="92" t="n">
        <v>0</v>
      </c>
      <c r="D8" s="92" t="n">
        <v>0</v>
      </c>
      <c r="F8" s="92" t="n">
        <v>4.53935401375887</v>
      </c>
      <c r="G8" s="92" t="n">
        <v>4.53935401375887</v>
      </c>
      <c r="H8" s="92" t="n">
        <v>0</v>
      </c>
      <c r="J8" s="92" t="n">
        <v>0</v>
      </c>
      <c r="K8" s="92" t="n">
        <v>0</v>
      </c>
      <c r="L8" s="92" t="n">
        <v>0</v>
      </c>
      <c r="M8" s="92" t="n">
        <v>0</v>
      </c>
    </row>
    <row r="9" customFormat="false" ht="12.75" hidden="false" customHeight="false" outlineLevel="0" collapsed="false">
      <c r="A9" s="92" t="n">
        <v>3</v>
      </c>
      <c r="B9" s="92" t="n">
        <v>4</v>
      </c>
      <c r="C9" s="92" t="n">
        <v>0</v>
      </c>
      <c r="D9" s="92" t="n">
        <v>0</v>
      </c>
      <c r="F9" s="92" t="n">
        <v>4.85015515717367</v>
      </c>
      <c r="G9" s="92" t="n">
        <v>4.85015515717367</v>
      </c>
      <c r="H9" s="92" t="n">
        <v>0</v>
      </c>
      <c r="J9" s="92" t="n">
        <v>0</v>
      </c>
      <c r="K9" s="92" t="n">
        <v>0</v>
      </c>
      <c r="L9" s="92" t="n">
        <v>0</v>
      </c>
      <c r="M9" s="92" t="n">
        <v>0</v>
      </c>
    </row>
    <row r="10" customFormat="false" ht="12.75" hidden="false" customHeight="false" outlineLevel="0" collapsed="false">
      <c r="A10" s="92" t="n">
        <v>4</v>
      </c>
      <c r="B10" s="92" t="n">
        <v>5</v>
      </c>
      <c r="C10" s="92" t="n">
        <v>0</v>
      </c>
      <c r="D10" s="92" t="n">
        <v>0</v>
      </c>
      <c r="F10" s="92" t="n">
        <v>5.45057608360807</v>
      </c>
      <c r="G10" s="92" t="n">
        <v>5.45057608360807</v>
      </c>
      <c r="H10" s="92" t="n">
        <v>0</v>
      </c>
      <c r="J10" s="92" t="n">
        <v>0</v>
      </c>
      <c r="K10" s="92" t="n">
        <v>0</v>
      </c>
      <c r="L10" s="92" t="n">
        <v>0</v>
      </c>
      <c r="M10" s="92" t="n">
        <v>0</v>
      </c>
    </row>
    <row r="11" customFormat="false" ht="12.75" hidden="false" customHeight="false" outlineLevel="0" collapsed="false">
      <c r="A11" s="92" t="n">
        <v>5</v>
      </c>
      <c r="B11" s="92" t="n">
        <v>6</v>
      </c>
      <c r="C11" s="92" t="n">
        <v>0</v>
      </c>
      <c r="D11" s="92" t="n">
        <v>0</v>
      </c>
      <c r="F11" s="92" t="n">
        <v>6.2996991160961</v>
      </c>
      <c r="G11" s="92" t="n">
        <v>6.2996991160961</v>
      </c>
      <c r="H11" s="92" t="n">
        <v>0</v>
      </c>
      <c r="J11" s="92" t="n">
        <v>0</v>
      </c>
      <c r="K11" s="92" t="n">
        <v>0</v>
      </c>
      <c r="L11" s="92" t="n">
        <v>0</v>
      </c>
      <c r="M11" s="92" t="n">
        <v>0</v>
      </c>
    </row>
    <row r="12" customFormat="false" ht="12.75" hidden="false" customHeight="false" outlineLevel="0" collapsed="false">
      <c r="A12" s="92" t="n">
        <v>6</v>
      </c>
      <c r="B12" s="92" t="n">
        <v>7</v>
      </c>
      <c r="C12" s="92" t="n">
        <v>0</v>
      </c>
      <c r="D12" s="92" t="n">
        <v>0</v>
      </c>
      <c r="F12" s="92" t="n">
        <v>7.33965794715565</v>
      </c>
      <c r="G12" s="92" t="n">
        <v>7.33965794715565</v>
      </c>
      <c r="H12" s="92" t="n">
        <v>0</v>
      </c>
      <c r="J12" s="92" t="n">
        <v>0</v>
      </c>
      <c r="K12" s="92" t="n">
        <v>0</v>
      </c>
      <c r="L12" s="92" t="n">
        <v>0</v>
      </c>
      <c r="M12" s="92" t="n">
        <v>0</v>
      </c>
    </row>
    <row r="13" customFormat="false" ht="12.75" hidden="false" customHeight="false" outlineLevel="0" collapsed="false">
      <c r="A13" s="92" t="n">
        <v>7</v>
      </c>
      <c r="B13" s="92" t="n">
        <v>8</v>
      </c>
      <c r="C13" s="92" t="n">
        <v>28.3195329988773</v>
      </c>
      <c r="D13" s="92" t="n">
        <v>31.707713539669</v>
      </c>
      <c r="F13" s="92" t="n">
        <v>8.49958113038342</v>
      </c>
      <c r="G13" s="92" t="n">
        <v>9.49044717849808</v>
      </c>
      <c r="H13" s="92" t="n">
        <v>25.9088808604502</v>
      </c>
      <c r="J13" s="92" t="n">
        <v>31.707713539669</v>
      </c>
      <c r="K13" s="92" t="n">
        <v>42.020036470859</v>
      </c>
      <c r="L13" s="92" t="n">
        <v>49.1028882669605</v>
      </c>
      <c r="M13" s="92" t="n">
        <v>108.920365741271</v>
      </c>
    </row>
    <row r="14" customFormat="false" ht="12.75" hidden="false" customHeight="false" outlineLevel="0" collapsed="false">
      <c r="A14" s="92" t="n">
        <v>8</v>
      </c>
      <c r="B14" s="92" t="n">
        <v>9</v>
      </c>
      <c r="C14" s="92" t="n">
        <v>124.060775920533</v>
      </c>
      <c r="D14" s="92" t="n">
        <v>139.231709256318</v>
      </c>
      <c r="F14" s="92" t="n">
        <v>9.7004218504085</v>
      </c>
      <c r="G14" s="92" t="n">
        <v>14.0514127646685</v>
      </c>
      <c r="H14" s="92" t="n">
        <v>111.610983012243</v>
      </c>
      <c r="J14" s="92" t="n">
        <v>139.231709256318</v>
      </c>
      <c r="K14" s="92" t="n">
        <v>169.7385745346</v>
      </c>
      <c r="L14" s="92" t="n">
        <v>186.500849218257</v>
      </c>
      <c r="M14" s="92" t="n">
        <v>403.052856694511</v>
      </c>
    </row>
    <row r="15" customFormat="false" ht="12.75" hidden="false" customHeight="false" outlineLevel="0" collapsed="false">
      <c r="A15" s="92" t="n">
        <v>9</v>
      </c>
      <c r="B15" s="92" t="n">
        <v>10</v>
      </c>
      <c r="C15" s="92" t="n">
        <v>222.040362163928</v>
      </c>
      <c r="D15" s="92" t="n">
        <v>250.032661464025</v>
      </c>
      <c r="F15" s="92" t="n">
        <v>10.8603448305003</v>
      </c>
      <c r="G15" s="92" t="n">
        <v>18.6738655012511</v>
      </c>
      <c r="H15" s="92" t="n">
        <v>196.504654473293</v>
      </c>
      <c r="J15" s="92" t="n">
        <v>250.032661464025</v>
      </c>
      <c r="K15" s="92" t="n">
        <v>288.026451107702</v>
      </c>
      <c r="L15" s="92" t="n">
        <v>305.189468397799</v>
      </c>
      <c r="M15" s="92" t="n">
        <v>651.046836120994</v>
      </c>
    </row>
    <row r="16" customFormat="false" ht="12.75" hidden="false" customHeight="false" outlineLevel="0" collapsed="false">
      <c r="A16" s="92" t="n">
        <v>10</v>
      </c>
      <c r="B16" s="92" t="n">
        <v>11</v>
      </c>
      <c r="C16" s="92" t="n">
        <v>302.069417644286</v>
      </c>
      <c r="D16" s="92" t="n">
        <v>340.864482280644</v>
      </c>
      <c r="F16" s="92" t="n">
        <v>11.9003032691313</v>
      </c>
      <c r="G16" s="92" t="n">
        <v>22.5523183404014</v>
      </c>
      <c r="H16" s="92" t="n">
        <v>263.399327749469</v>
      </c>
      <c r="J16" s="92" t="n">
        <v>340.864482280644</v>
      </c>
      <c r="K16" s="92" t="n">
        <v>377.932114258509</v>
      </c>
      <c r="L16" s="92" t="n">
        <v>392.20324638158</v>
      </c>
      <c r="M16" s="92" t="n">
        <v>830.228201241161</v>
      </c>
    </row>
    <row r="17" customFormat="false" ht="12.75" hidden="false" customHeight="false" outlineLevel="0" collapsed="false">
      <c r="A17" s="92" t="n">
        <v>11</v>
      </c>
      <c r="B17" s="92" t="n">
        <v>12</v>
      </c>
      <c r="C17" s="92" t="n">
        <v>346.992596815489</v>
      </c>
      <c r="D17" s="92" t="n">
        <v>391.944704912799</v>
      </c>
      <c r="F17" s="92" t="n">
        <v>12.7494257466416</v>
      </c>
      <c r="G17" s="92" t="n">
        <v>24.9976977751665</v>
      </c>
      <c r="H17" s="92" t="n">
        <v>299.614729843164</v>
      </c>
      <c r="J17" s="92" t="n">
        <v>391.944704912799</v>
      </c>
      <c r="K17" s="92" t="n">
        <v>426.130580078372</v>
      </c>
      <c r="L17" s="92" t="n">
        <v>438.156724527004</v>
      </c>
      <c r="M17" s="92" t="n">
        <v>924.124775984488</v>
      </c>
    </row>
    <row r="18" customFormat="false" ht="12.75" hidden="false" customHeight="false" outlineLevel="0" collapsed="false">
      <c r="A18" s="92" t="n">
        <v>12</v>
      </c>
      <c r="B18" s="92" t="n">
        <v>13</v>
      </c>
      <c r="C18" s="92" t="n">
        <v>346.992596815489</v>
      </c>
      <c r="D18" s="92" t="n">
        <v>391.944704912799</v>
      </c>
      <c r="F18" s="92" t="n">
        <v>13.3498459933697</v>
      </c>
      <c r="G18" s="92" t="n">
        <v>25.5981180218947</v>
      </c>
      <c r="H18" s="92" t="n">
        <v>298.81520580169</v>
      </c>
      <c r="J18" s="92" t="n">
        <v>391.944704912799</v>
      </c>
      <c r="K18" s="92" t="n">
        <v>426.130580078372</v>
      </c>
      <c r="L18" s="92" t="n">
        <v>438.156724527004</v>
      </c>
      <c r="M18" s="92" t="n">
        <v>924.124775984488</v>
      </c>
    </row>
    <row r="19" customFormat="false" ht="12.75" hidden="false" customHeight="false" outlineLevel="0" collapsed="false">
      <c r="A19" s="92" t="n">
        <v>13</v>
      </c>
      <c r="B19" s="92" t="n">
        <v>14</v>
      </c>
      <c r="C19" s="92" t="n">
        <v>302.069417644286</v>
      </c>
      <c r="D19" s="92" t="n">
        <v>340.864482280644</v>
      </c>
      <c r="F19" s="92" t="n">
        <v>13.6606463786707</v>
      </c>
      <c r="G19" s="92" t="n">
        <v>24.3126614499408</v>
      </c>
      <c r="H19" s="92" t="n">
        <v>261.360735013426</v>
      </c>
      <c r="J19" s="92" t="n">
        <v>340.864482280644</v>
      </c>
      <c r="K19" s="92" t="n">
        <v>377.932114258509</v>
      </c>
      <c r="L19" s="92" t="n">
        <v>392.20324638158</v>
      </c>
      <c r="M19" s="92" t="n">
        <v>830.228201241161</v>
      </c>
    </row>
    <row r="20" customFormat="false" ht="12.75" hidden="false" customHeight="false" outlineLevel="0" collapsed="false">
      <c r="A20" s="92" t="n">
        <v>14</v>
      </c>
      <c r="B20" s="92" t="n">
        <v>15</v>
      </c>
      <c r="C20" s="92" t="n">
        <v>222.040362163928</v>
      </c>
      <c r="D20" s="92" t="n">
        <v>250.032661464025</v>
      </c>
      <c r="F20" s="92" t="n">
        <v>13.6606463786707</v>
      </c>
      <c r="G20" s="92" t="n">
        <v>21.4741670494215</v>
      </c>
      <c r="H20" s="92" t="n">
        <v>194.125881796627</v>
      </c>
      <c r="J20" s="92" t="n">
        <v>250.032661464025</v>
      </c>
      <c r="K20" s="92" t="n">
        <v>288.026451107702</v>
      </c>
      <c r="L20" s="92" t="n">
        <v>305.189468397799</v>
      </c>
      <c r="M20" s="92" t="n">
        <v>651.046836120994</v>
      </c>
    </row>
    <row r="21" customFormat="false" ht="12.75" hidden="false" customHeight="false" outlineLevel="0" collapsed="false">
      <c r="A21" s="92" t="n">
        <v>15</v>
      </c>
      <c r="B21" s="92" t="n">
        <v>16</v>
      </c>
      <c r="C21" s="92" t="n">
        <v>124.060775920533</v>
      </c>
      <c r="D21" s="92" t="n">
        <v>139.231709256318</v>
      </c>
      <c r="F21" s="92" t="n">
        <v>13.3498459933697</v>
      </c>
      <c r="G21" s="92" t="n">
        <v>17.7008369076297</v>
      </c>
      <c r="H21" s="92" t="n">
        <v>109.884692463962</v>
      </c>
      <c r="J21" s="92" t="n">
        <v>139.231709256318</v>
      </c>
      <c r="K21" s="92" t="n">
        <v>169.7385745346</v>
      </c>
      <c r="L21" s="92" t="n">
        <v>186.500849218257</v>
      </c>
      <c r="M21" s="92" t="n">
        <v>403.052856694511</v>
      </c>
    </row>
    <row r="22" customFormat="false" ht="12.75" hidden="false" customHeight="false" outlineLevel="0" collapsed="false">
      <c r="A22" s="92" t="n">
        <v>16</v>
      </c>
      <c r="B22" s="92" t="n">
        <v>17</v>
      </c>
      <c r="C22" s="92" t="n">
        <v>28.3195329988773</v>
      </c>
      <c r="D22" s="92" t="n">
        <v>31.707713539669</v>
      </c>
      <c r="F22" s="92" t="n">
        <v>12.7494257466416</v>
      </c>
      <c r="G22" s="92" t="n">
        <v>13.7402917947562</v>
      </c>
      <c r="H22" s="92" t="n">
        <v>25.4510665385393</v>
      </c>
      <c r="J22" s="92" t="n">
        <v>31.707713539669</v>
      </c>
      <c r="K22" s="92" t="n">
        <v>42.020036470859</v>
      </c>
      <c r="L22" s="92" t="n">
        <v>49.1028882669605</v>
      </c>
      <c r="M22" s="92" t="n">
        <v>108.920365741271</v>
      </c>
    </row>
    <row r="23" customFormat="false" ht="12.75" hidden="false" customHeight="false" outlineLevel="0" collapsed="false">
      <c r="A23" s="92" t="n">
        <v>17</v>
      </c>
      <c r="B23" s="92" t="n">
        <v>18</v>
      </c>
      <c r="C23" s="92" t="n">
        <v>0</v>
      </c>
      <c r="D23" s="92" t="n">
        <v>0</v>
      </c>
      <c r="F23" s="92" t="n">
        <v>11.9003032691313</v>
      </c>
      <c r="G23" s="92" t="n">
        <v>11.9003032691313</v>
      </c>
      <c r="H23" s="92" t="n">
        <v>0</v>
      </c>
      <c r="J23" s="92" t="n">
        <v>0</v>
      </c>
      <c r="K23" s="92" t="n">
        <v>0</v>
      </c>
      <c r="L23" s="92" t="n">
        <v>0</v>
      </c>
      <c r="M23" s="92" t="n">
        <v>0</v>
      </c>
    </row>
    <row r="24" customFormat="false" ht="12.75" hidden="false" customHeight="false" outlineLevel="0" collapsed="false">
      <c r="A24" s="92" t="n">
        <v>18</v>
      </c>
      <c r="B24" s="92" t="n">
        <v>19</v>
      </c>
      <c r="C24" s="92" t="n">
        <v>0</v>
      </c>
      <c r="D24" s="92" t="n">
        <v>0</v>
      </c>
      <c r="F24" s="92" t="n">
        <v>10.8603448305003</v>
      </c>
      <c r="G24" s="92" t="n">
        <v>10.8603448305003</v>
      </c>
      <c r="H24" s="92" t="n">
        <v>0</v>
      </c>
      <c r="J24" s="92" t="n">
        <v>0</v>
      </c>
      <c r="K24" s="92" t="n">
        <v>0</v>
      </c>
      <c r="L24" s="92" t="n">
        <v>0</v>
      </c>
      <c r="M24" s="92" t="n">
        <v>0</v>
      </c>
    </row>
    <row r="25" customFormat="false" ht="12.75" hidden="false" customHeight="false" outlineLevel="0" collapsed="false">
      <c r="A25" s="92" t="n">
        <v>19</v>
      </c>
      <c r="B25" s="92" t="n">
        <v>20</v>
      </c>
      <c r="C25" s="92" t="n">
        <v>0</v>
      </c>
      <c r="D25" s="92" t="n">
        <v>0</v>
      </c>
      <c r="F25" s="92" t="n">
        <v>9.7004218504085</v>
      </c>
      <c r="G25" s="92" t="n">
        <v>9.7004218504085</v>
      </c>
      <c r="H25" s="92" t="n">
        <v>0</v>
      </c>
      <c r="J25" s="92" t="n">
        <v>0</v>
      </c>
      <c r="K25" s="92" t="n">
        <v>0</v>
      </c>
      <c r="L25" s="92" t="n">
        <v>0</v>
      </c>
      <c r="M25" s="92" t="n">
        <v>0</v>
      </c>
    </row>
    <row r="26" customFormat="false" ht="12.75" hidden="false" customHeight="false" outlineLevel="0" collapsed="false">
      <c r="A26" s="92" t="n">
        <v>20</v>
      </c>
      <c r="B26" s="92" t="n">
        <v>21</v>
      </c>
      <c r="C26" s="92" t="n">
        <v>0</v>
      </c>
      <c r="D26" s="92" t="n">
        <v>0</v>
      </c>
      <c r="F26" s="92" t="n">
        <v>8.49958113038342</v>
      </c>
      <c r="G26" s="92" t="n">
        <v>8.49958113038342</v>
      </c>
      <c r="H26" s="92" t="n">
        <v>0</v>
      </c>
      <c r="J26" s="92" t="n">
        <v>0</v>
      </c>
      <c r="K26" s="92" t="n">
        <v>0</v>
      </c>
      <c r="L26" s="92" t="n">
        <v>0</v>
      </c>
      <c r="M26" s="92" t="n">
        <v>0</v>
      </c>
    </row>
    <row r="27" customFormat="false" ht="12.75" hidden="false" customHeight="false" outlineLevel="0" collapsed="false">
      <c r="A27" s="92" t="n">
        <v>21</v>
      </c>
      <c r="B27" s="92" t="n">
        <v>22</v>
      </c>
      <c r="C27" s="92" t="n">
        <v>0</v>
      </c>
      <c r="D27" s="92" t="n">
        <v>0</v>
      </c>
      <c r="F27" s="92" t="n">
        <v>7.33965794715565</v>
      </c>
      <c r="G27" s="92" t="n">
        <v>7.33965794715565</v>
      </c>
      <c r="H27" s="92" t="n">
        <v>0</v>
      </c>
      <c r="J27" s="92" t="n">
        <v>0</v>
      </c>
      <c r="K27" s="92" t="n">
        <v>0</v>
      </c>
      <c r="L27" s="92" t="n">
        <v>0</v>
      </c>
      <c r="M27" s="92" t="n">
        <v>0</v>
      </c>
    </row>
    <row r="28" customFormat="false" ht="12.75" hidden="false" customHeight="false" outlineLevel="0" collapsed="false">
      <c r="A28" s="92" t="n">
        <v>22</v>
      </c>
      <c r="B28" s="92" t="n">
        <v>23</v>
      </c>
      <c r="C28" s="92" t="n">
        <v>0</v>
      </c>
      <c r="D28" s="92" t="n">
        <v>0</v>
      </c>
      <c r="F28" s="92" t="n">
        <v>6.2996991160961</v>
      </c>
      <c r="G28" s="92" t="n">
        <v>6.2996991160961</v>
      </c>
      <c r="H28" s="92" t="n">
        <v>0</v>
      </c>
      <c r="J28" s="92" t="n">
        <v>0</v>
      </c>
      <c r="K28" s="92" t="n">
        <v>0</v>
      </c>
      <c r="L28" s="92" t="n">
        <v>0</v>
      </c>
      <c r="M28" s="92" t="n">
        <v>0</v>
      </c>
    </row>
    <row r="30" customFormat="false" ht="12.75" hidden="false" customHeight="false" outlineLevel="0" collapsed="false">
      <c r="F30" s="92" t="s">
        <v>94</v>
      </c>
      <c r="G30" s="92" t="n">
        <v>0.774269873223947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5:I1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5" activeCellId="0" sqref="A5"/>
    </sheetView>
  </sheetViews>
  <sheetFormatPr defaultColWidth="10.70703125" defaultRowHeight="12.75" zeroHeight="false" outlineLevelRow="0" outlineLevelCol="0"/>
  <sheetData>
    <row r="5" customFormat="false" ht="12.75" hidden="false" customHeight="false" outlineLevel="0" collapsed="false">
      <c r="A5" s="92" t="n">
        <v>14</v>
      </c>
      <c r="B5" s="92" t="n">
        <v>9</v>
      </c>
      <c r="C5" s="92" t="n">
        <v>5</v>
      </c>
      <c r="D5" s="92" t="n">
        <v>6</v>
      </c>
      <c r="E5" s="92" t="n">
        <v>9</v>
      </c>
      <c r="F5" s="92" t="n">
        <v>5</v>
      </c>
      <c r="G5" s="92" t="n">
        <v>6</v>
      </c>
      <c r="H5" s="92" t="n">
        <v>5</v>
      </c>
      <c r="I5" s="92" t="n">
        <v>5</v>
      </c>
    </row>
    <row r="6" customFormat="false" ht="12.75" hidden="false" customHeight="false" outlineLevel="0" collapsed="false">
      <c r="A6" s="92" t="n">
        <v>14</v>
      </c>
      <c r="B6" s="92" t="n">
        <v>23</v>
      </c>
      <c r="C6" s="92" t="n">
        <v>5</v>
      </c>
      <c r="D6" s="92" t="n">
        <v>6</v>
      </c>
      <c r="E6" s="92" t="n">
        <v>23</v>
      </c>
      <c r="F6" s="92" t="n">
        <v>5</v>
      </c>
      <c r="G6" s="92" t="n">
        <v>6</v>
      </c>
      <c r="H6" s="92" t="n">
        <v>19</v>
      </c>
      <c r="I6" s="92" t="n">
        <v>5</v>
      </c>
    </row>
    <row r="7" customFormat="false" ht="12.75" hidden="false" customHeight="false" outlineLevel="0" collapsed="false">
      <c r="A7" s="92" t="n">
        <v>14</v>
      </c>
      <c r="B7" s="92" t="n">
        <v>37</v>
      </c>
      <c r="C7" s="92" t="n">
        <v>5</v>
      </c>
      <c r="D7" s="92" t="n">
        <v>6</v>
      </c>
      <c r="E7" s="92" t="n">
        <v>37</v>
      </c>
      <c r="F7" s="92" t="n">
        <v>5</v>
      </c>
      <c r="G7" s="92" t="n">
        <v>6</v>
      </c>
      <c r="H7" s="92" t="n">
        <v>33</v>
      </c>
      <c r="I7" s="92" t="n">
        <v>5</v>
      </c>
    </row>
    <row r="8" customFormat="false" ht="12.75" hidden="false" customHeight="false" outlineLevel="0" collapsed="false">
      <c r="A8" s="92" t="n">
        <v>34</v>
      </c>
      <c r="B8" s="92" t="n">
        <v>9</v>
      </c>
      <c r="C8" s="92" t="n">
        <v>5</v>
      </c>
      <c r="D8" s="92" t="n">
        <v>26</v>
      </c>
      <c r="E8" s="92" t="n">
        <v>9</v>
      </c>
      <c r="F8" s="92" t="n">
        <v>5</v>
      </c>
      <c r="G8" s="92" t="n">
        <v>26</v>
      </c>
      <c r="H8" s="92" t="n">
        <v>5</v>
      </c>
      <c r="I8" s="92" t="n">
        <v>5</v>
      </c>
    </row>
    <row r="9" customFormat="false" ht="12.75" hidden="false" customHeight="false" outlineLevel="0" collapsed="false">
      <c r="A9" s="92" t="n">
        <v>34</v>
      </c>
      <c r="B9" s="92" t="n">
        <v>23</v>
      </c>
      <c r="C9" s="92" t="n">
        <v>5</v>
      </c>
      <c r="D9" s="92" t="n">
        <v>26</v>
      </c>
      <c r="E9" s="92" t="n">
        <v>23</v>
      </c>
      <c r="F9" s="92" t="n">
        <v>5</v>
      </c>
      <c r="G9" s="92" t="n">
        <v>26</v>
      </c>
      <c r="H9" s="92" t="n">
        <v>19</v>
      </c>
      <c r="I9" s="92" t="n">
        <v>5</v>
      </c>
    </row>
    <row r="10" customFormat="false" ht="12.75" hidden="false" customHeight="false" outlineLevel="0" collapsed="false">
      <c r="A10" s="92" t="n">
        <v>34</v>
      </c>
      <c r="B10" s="92" t="n">
        <v>37</v>
      </c>
      <c r="C10" s="92" t="n">
        <v>5</v>
      </c>
      <c r="D10" s="92" t="n">
        <v>26</v>
      </c>
      <c r="E10" s="92" t="n">
        <v>37</v>
      </c>
      <c r="F10" s="92" t="n">
        <v>5</v>
      </c>
      <c r="G10" s="92" t="n">
        <v>26</v>
      </c>
      <c r="H10" s="92" t="n">
        <v>33</v>
      </c>
      <c r="I10" s="92" t="n">
        <v>5</v>
      </c>
    </row>
    <row r="11" customFormat="false" ht="12.75" hidden="false" customHeight="false" outlineLevel="0" collapsed="false">
      <c r="A11" s="92" t="n">
        <v>54</v>
      </c>
      <c r="B11" s="92" t="n">
        <v>9</v>
      </c>
      <c r="C11" s="92" t="n">
        <v>5</v>
      </c>
      <c r="D11" s="92" t="n">
        <v>46</v>
      </c>
      <c r="E11" s="92" t="n">
        <v>9</v>
      </c>
      <c r="F11" s="92" t="n">
        <v>5</v>
      </c>
      <c r="G11" s="92" t="n">
        <v>46</v>
      </c>
      <c r="H11" s="92" t="n">
        <v>5</v>
      </c>
      <c r="I11" s="92" t="n">
        <v>5</v>
      </c>
    </row>
    <row r="12" customFormat="false" ht="12.75" hidden="false" customHeight="false" outlineLevel="0" collapsed="false">
      <c r="A12" s="92" t="n">
        <v>54</v>
      </c>
      <c r="B12" s="92" t="n">
        <v>23</v>
      </c>
      <c r="C12" s="92" t="n">
        <v>5</v>
      </c>
      <c r="D12" s="92" t="n">
        <v>46</v>
      </c>
      <c r="E12" s="92" t="n">
        <v>23</v>
      </c>
      <c r="F12" s="92" t="n">
        <v>5</v>
      </c>
      <c r="G12" s="92" t="n">
        <v>46</v>
      </c>
      <c r="H12" s="92" t="n">
        <v>19</v>
      </c>
      <c r="I12" s="92" t="n">
        <v>5</v>
      </c>
    </row>
    <row r="13" customFormat="false" ht="12.75" hidden="false" customHeight="false" outlineLevel="0" collapsed="false">
      <c r="A13" s="92" t="n">
        <v>54</v>
      </c>
      <c r="B13" s="92" t="n">
        <v>37</v>
      </c>
      <c r="C13" s="92" t="n">
        <v>5</v>
      </c>
      <c r="D13" s="92" t="n">
        <v>46</v>
      </c>
      <c r="E13" s="92" t="n">
        <v>37</v>
      </c>
      <c r="F13" s="92" t="n">
        <v>5</v>
      </c>
      <c r="G13" s="92" t="n">
        <v>46</v>
      </c>
      <c r="H13" s="92" t="n">
        <v>33</v>
      </c>
      <c r="I13" s="92" t="n">
        <v>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Q1197"/>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18" activeCellId="0" sqref="A18"/>
    </sheetView>
  </sheetViews>
  <sheetFormatPr defaultColWidth="10.70703125" defaultRowHeight="12.75" zeroHeight="false" outlineLevelRow="0" outlineLevelCol="0"/>
  <cols>
    <col collapsed="false" customWidth="true" hidden="false" outlineLevel="0" max="1" min="1" style="0" width="12.73"/>
    <col collapsed="false" customWidth="true" hidden="false" outlineLevel="0" max="11" min="11" style="92" width="12.29"/>
    <col collapsed="false" customWidth="true" hidden="false" outlineLevel="0" max="15" min="15" style="92" width="12.29"/>
    <col collapsed="false" customWidth="true" hidden="false" outlineLevel="0" max="18" min="18" style="92" width="12.29"/>
    <col collapsed="false" customWidth="true" hidden="false" outlineLevel="0" max="21" min="21" style="92" width="16.71"/>
    <col collapsed="false" customWidth="true" hidden="false" outlineLevel="0" max="22" min="22" style="92" width="18.71"/>
    <col collapsed="false" customWidth="true" hidden="false" outlineLevel="0" max="23" min="23" style="92" width="9.71"/>
    <col collapsed="false" customWidth="true" hidden="false" outlineLevel="0" max="26" min="24" style="92" width="11.42"/>
    <col collapsed="false" customWidth="true" hidden="false" outlineLevel="0" max="27" min="27" style="92" width="11.71"/>
    <col collapsed="false" customWidth="true" hidden="false" outlineLevel="0" max="54" min="28" style="92" width="11.42"/>
    <col collapsed="false" customWidth="true" hidden="false" outlineLevel="0" max="55" min="55" style="92" width="12.71"/>
    <col collapsed="false" customWidth="true" hidden="false" outlineLevel="0" max="57" min="56" style="92" width="11.42"/>
    <col collapsed="false" customWidth="true" hidden="false" outlineLevel="0" max="58" min="58" style="92" width="12.71"/>
    <col collapsed="false" customWidth="true" hidden="false" outlineLevel="0" max="68" min="59" style="92" width="11.42"/>
  </cols>
  <sheetData>
    <row r="1" customFormat="false" ht="12.75" hidden="false" customHeight="false" outlineLevel="0" collapsed="false">
      <c r="A1" s="93" t="s">
        <v>107</v>
      </c>
      <c r="B1" s="94" t="n">
        <v>37.85</v>
      </c>
      <c r="D1" s="93" t="s">
        <v>108</v>
      </c>
      <c r="E1" s="95" t="n">
        <v>4.81</v>
      </c>
      <c r="G1" s="93" t="s">
        <v>109</v>
      </c>
      <c r="H1" s="96"/>
      <c r="I1" s="95" t="n">
        <v>275</v>
      </c>
      <c r="J1" s="96" t="s">
        <v>110</v>
      </c>
      <c r="K1" s="95" t="n">
        <v>3</v>
      </c>
      <c r="AZ1" s="97"/>
      <c r="BC1" s="98"/>
      <c r="BF1" s="98"/>
      <c r="BL1" s="98"/>
      <c r="BQ1" s="96"/>
    </row>
    <row r="2" customFormat="false" ht="12.75" hidden="false" customHeight="false" outlineLevel="0" collapsed="false">
      <c r="A2" s="93" t="s">
        <v>111</v>
      </c>
      <c r="B2" s="95" t="n">
        <v>124</v>
      </c>
      <c r="G2" s="93" t="s">
        <v>112</v>
      </c>
      <c r="H2" s="96"/>
      <c r="I2" s="95" t="n">
        <v>1.6</v>
      </c>
      <c r="J2" s="96" t="s">
        <v>113</v>
      </c>
      <c r="K2" s="95" t="n">
        <v>6</v>
      </c>
      <c r="AZ2" s="97"/>
      <c r="BC2" s="98"/>
      <c r="BF2" s="98"/>
      <c r="BL2" s="98"/>
      <c r="BQ2" s="96"/>
    </row>
    <row r="3" customFormat="false" ht="17.25" hidden="false" customHeight="false" outlineLevel="0" collapsed="false">
      <c r="A3" s="93" t="s">
        <v>114</v>
      </c>
      <c r="B3" s="94" t="n">
        <v>0.2</v>
      </c>
      <c r="I3" s="99"/>
      <c r="N3" s="3" t="s">
        <v>54</v>
      </c>
      <c r="O3" s="1"/>
      <c r="P3" s="1"/>
      <c r="Q3" s="12"/>
      <c r="R3" s="12"/>
      <c r="S3" s="12"/>
      <c r="T3" s="12"/>
      <c r="U3" s="12"/>
      <c r="V3" s="12"/>
      <c r="W3" s="1"/>
      <c r="AZ3" s="97"/>
      <c r="BC3" s="98"/>
      <c r="BF3" s="98"/>
      <c r="BL3" s="98"/>
      <c r="BQ3" s="96"/>
    </row>
    <row r="4" customFormat="false" ht="12.75" hidden="false" customHeight="false" outlineLevel="0" collapsed="false">
      <c r="B4" s="93" t="s">
        <v>115</v>
      </c>
      <c r="C4" s="93" t="s">
        <v>116</v>
      </c>
      <c r="D4" s="93" t="s">
        <v>117</v>
      </c>
      <c r="E4" s="93" t="s">
        <v>118</v>
      </c>
      <c r="F4" s="93" t="s">
        <v>119</v>
      </c>
      <c r="G4" s="93" t="s">
        <v>120</v>
      </c>
      <c r="H4" s="93" t="s">
        <v>121</v>
      </c>
      <c r="M4" s="1"/>
      <c r="N4" s="59"/>
      <c r="O4" s="60" t="s">
        <v>55</v>
      </c>
      <c r="P4" s="60" t="s">
        <v>13</v>
      </c>
      <c r="Q4" s="60" t="s">
        <v>56</v>
      </c>
      <c r="R4" s="60" t="s">
        <v>57</v>
      </c>
      <c r="S4" s="61" t="s">
        <v>58</v>
      </c>
      <c r="T4" s="60" t="s">
        <v>59</v>
      </c>
      <c r="U4" s="60" t="s">
        <v>60</v>
      </c>
      <c r="V4" s="60" t="s">
        <v>61</v>
      </c>
      <c r="W4" s="62" t="s">
        <v>62</v>
      </c>
      <c r="Z4" s="100" t="s">
        <v>122</v>
      </c>
      <c r="AZ4" s="97"/>
      <c r="BC4" s="98"/>
      <c r="BF4" s="98"/>
      <c r="BL4" s="98"/>
      <c r="BQ4" s="96"/>
    </row>
    <row r="5" customFormat="false" ht="12.75" hidden="false" customHeight="false" outlineLevel="0" collapsed="false">
      <c r="A5" s="93" t="s">
        <v>63</v>
      </c>
      <c r="B5" s="94" t="n">
        <v>7401000</v>
      </c>
      <c r="C5" s="94" t="n">
        <v>13.7</v>
      </c>
      <c r="D5" s="94" t="n">
        <v>4.5</v>
      </c>
      <c r="E5" s="94" t="n">
        <v>2.5</v>
      </c>
      <c r="F5" s="94" t="n">
        <v>86</v>
      </c>
      <c r="G5" s="94" t="n">
        <v>68</v>
      </c>
      <c r="H5" s="101" t="n">
        <f aca="false">etopm(C5,D5,E5,B5/1000000,F5,G5,AA5,$B$1,$B$2)</f>
        <v>1.24192792207334</v>
      </c>
      <c r="J5" s="93" t="s">
        <v>123</v>
      </c>
      <c r="K5" s="102" t="n">
        <f aca="false">totalsuperficie(SUM(B21:J141))</f>
        <v>288</v>
      </c>
      <c r="M5" s="1"/>
      <c r="N5" s="64" t="s">
        <v>63</v>
      </c>
      <c r="O5" s="65" t="n">
        <f aca="false">ConectadasRed!D34</f>
        <v>7401000</v>
      </c>
      <c r="P5" s="65" t="str">
        <f aca="false">ConectadasRed!E34</f>
        <v>-</v>
      </c>
      <c r="Q5" s="65" t="n">
        <f aca="false">ConectadasRed!F34</f>
        <v>0</v>
      </c>
      <c r="R5" s="65" t="n">
        <f aca="false">ConectadasRed!G34</f>
        <v>8407413.95645642</v>
      </c>
      <c r="S5" s="65" t="n">
        <f aca="false">ConectadasRed!H34</f>
        <v>31</v>
      </c>
      <c r="T5" s="65" t="n">
        <f aca="false">ConectadasRed!I34</f>
        <v>0.776333888362847</v>
      </c>
      <c r="U5" s="65" t="n">
        <f aca="false">ConectadasRed!J34</f>
        <v>89.7457050585134</v>
      </c>
      <c r="V5" s="65" t="n">
        <f aca="false">ConectadasRed!K34</f>
        <v>2782.11685681392</v>
      </c>
      <c r="W5" s="65" t="n">
        <f aca="false">ConectadasRed!L34</f>
        <v>556.423371362783</v>
      </c>
      <c r="Z5" s="92" t="n">
        <v>1</v>
      </c>
      <c r="AA5" s="92" t="n">
        <f aca="false">diajuliano(15,Z5,2019)</f>
        <v>15</v>
      </c>
      <c r="AZ5" s="97"/>
      <c r="BC5" s="98"/>
      <c r="BF5" s="98"/>
      <c r="BL5" s="98"/>
      <c r="BQ5" s="96"/>
    </row>
    <row r="6" customFormat="false" ht="12.75" hidden="false" customHeight="false" outlineLevel="0" collapsed="false">
      <c r="A6" s="93" t="s">
        <v>64</v>
      </c>
      <c r="B6" s="94" t="n">
        <v>11097000</v>
      </c>
      <c r="C6" s="94" t="n">
        <v>16.2</v>
      </c>
      <c r="D6" s="94" t="n">
        <v>5.2</v>
      </c>
      <c r="E6" s="94" t="n">
        <v>2.5</v>
      </c>
      <c r="F6" s="94" t="n">
        <v>81</v>
      </c>
      <c r="G6" s="94" t="n">
        <v>63</v>
      </c>
      <c r="H6" s="101" t="e">
        <f aca="false">etopm(C6,D6,E6,B6/1000000,F6,G6,AA6,$B$1,$B$2)</f>
        <v>#NAME?</v>
      </c>
      <c r="J6" s="93" t="s">
        <v>13</v>
      </c>
      <c r="K6" s="102" t="n">
        <f aca="false">180/PI()*ang_azimut(SUM(B21:J141))</f>
        <v>89.9999812760317</v>
      </c>
      <c r="M6" s="1"/>
      <c r="N6" s="64" t="s">
        <v>64</v>
      </c>
      <c r="O6" s="65" t="n">
        <f aca="false">ConectadasRed!D35</f>
        <v>11097000</v>
      </c>
      <c r="P6" s="65" t="str">
        <f aca="false">ConectadasRed!E35</f>
        <v>-</v>
      </c>
      <c r="Q6" s="65" t="n">
        <f aca="false">ConectadasRed!F35</f>
        <v>0</v>
      </c>
      <c r="R6" s="65" t="n">
        <f aca="false">ConectadasRed!G35</f>
        <v>12292167.5456122</v>
      </c>
      <c r="S6" s="65" t="n">
        <f aca="false">ConectadasRed!H35</f>
        <v>28</v>
      </c>
      <c r="T6" s="65" t="n">
        <f aca="false">ConectadasRed!I35</f>
        <v>0.760585598654589</v>
      </c>
      <c r="U6" s="65" t="n">
        <f aca="false">ConectadasRed!J35</f>
        <v>128.552127157327</v>
      </c>
      <c r="V6" s="65" t="n">
        <f aca="false">ConectadasRed!K35</f>
        <v>3599.45956040517</v>
      </c>
      <c r="W6" s="65" t="n">
        <f aca="false">ConectadasRed!L35</f>
        <v>719.891912081034</v>
      </c>
      <c r="Z6" s="92" t="n">
        <v>2</v>
      </c>
      <c r="AA6" s="92" t="e">
        <f aca="false">diajuliano(15,Z6,2019)</f>
        <v>#NAME?</v>
      </c>
      <c r="AZ6" s="97"/>
      <c r="BC6" s="98"/>
      <c r="BF6" s="98"/>
      <c r="BL6" s="98"/>
      <c r="BQ6" s="96"/>
    </row>
    <row r="7" customFormat="false" ht="12.75" hidden="false" customHeight="false" outlineLevel="0" collapsed="false">
      <c r="A7" s="93" t="s">
        <v>65</v>
      </c>
      <c r="B7" s="94" t="n">
        <v>14158000</v>
      </c>
      <c r="C7" s="94" t="n">
        <v>19</v>
      </c>
      <c r="D7" s="94" t="n">
        <v>7.9</v>
      </c>
      <c r="E7" s="94" t="n">
        <v>2.5</v>
      </c>
      <c r="F7" s="94" t="n">
        <v>74</v>
      </c>
      <c r="G7" s="94" t="n">
        <v>56</v>
      </c>
      <c r="H7" s="101" t="e">
        <f aca="false">etopm(C7,D7,E7,B7/1000000,F7,G7,AA7,$B$1,$B$2)</f>
        <v>#NAME?</v>
      </c>
      <c r="J7" s="93" t="s">
        <v>56</v>
      </c>
      <c r="K7" s="102" t="n">
        <f aca="false">180/PI()*ang_inclinacion(SUM(B21:J141))</f>
        <v>0</v>
      </c>
      <c r="M7" s="1"/>
      <c r="N7" s="64" t="s">
        <v>65</v>
      </c>
      <c r="O7" s="65" t="n">
        <f aca="false">ConectadasRed!D36</f>
        <v>14158000</v>
      </c>
      <c r="P7" s="65" t="str">
        <f aca="false">ConectadasRed!E36</f>
        <v>-</v>
      </c>
      <c r="Q7" s="65" t="n">
        <f aca="false">ConectadasRed!F36</f>
        <v>0</v>
      </c>
      <c r="R7" s="65" t="n">
        <f aca="false">ConectadasRed!G36</f>
        <v>13101846.599907</v>
      </c>
      <c r="S7" s="65" t="n">
        <f aca="false">ConectadasRed!H36</f>
        <v>31</v>
      </c>
      <c r="T7" s="65" t="n">
        <f aca="false">ConectadasRed!I36</f>
        <v>0.754065666914671</v>
      </c>
      <c r="U7" s="65" t="n">
        <f aca="false">ConectadasRed!J36</f>
        <v>135.845224544873</v>
      </c>
      <c r="V7" s="65" t="n">
        <f aca="false">ConectadasRed!K36</f>
        <v>4211.20196089106</v>
      </c>
      <c r="W7" s="65" t="n">
        <f aca="false">ConectadasRed!L36</f>
        <v>842.240392178213</v>
      </c>
      <c r="Z7" s="92" t="n">
        <v>3</v>
      </c>
      <c r="AA7" s="92" t="e">
        <f aca="false">diajuliano(15,Z7,2019)</f>
        <v>#NAME?</v>
      </c>
      <c r="AZ7" s="97"/>
      <c r="BC7" s="98"/>
      <c r="BF7" s="98"/>
      <c r="BL7" s="98"/>
      <c r="BQ7" s="96"/>
    </row>
    <row r="8" customFormat="false" ht="12.75" hidden="false" customHeight="false" outlineLevel="0" collapsed="false">
      <c r="A8" s="93" t="s">
        <v>66</v>
      </c>
      <c r="B8" s="94" t="n">
        <v>17307000</v>
      </c>
      <c r="C8" s="94" t="n">
        <v>22.7</v>
      </c>
      <c r="D8" s="94" t="n">
        <v>9.9</v>
      </c>
      <c r="E8" s="94" t="n">
        <v>2.5</v>
      </c>
      <c r="F8" s="94" t="n">
        <v>70</v>
      </c>
      <c r="G8" s="94" t="n">
        <v>52</v>
      </c>
      <c r="H8" s="101" t="e">
        <f aca="false">etopm(C8,D8,E8,B8/1000000,F8,G8,AA8,$B$1,$B$2)</f>
        <v>#NAME?</v>
      </c>
      <c r="M8" s="1"/>
      <c r="N8" s="64" t="s">
        <v>66</v>
      </c>
      <c r="O8" s="65" t="n">
        <f aca="false">ConectadasRed!D37</f>
        <v>17307000</v>
      </c>
      <c r="P8" s="65" t="str">
        <f aca="false">ConectadasRed!E37</f>
        <v>-</v>
      </c>
      <c r="Q8" s="65" t="n">
        <f aca="false">ConectadasRed!F37</f>
        <v>0</v>
      </c>
      <c r="R8" s="65" t="n">
        <f aca="false">ConectadasRed!G37</f>
        <v>13865446.95467</v>
      </c>
      <c r="S8" s="65" t="n">
        <f aca="false">ConectadasRed!H37</f>
        <v>30</v>
      </c>
      <c r="T8" s="65" t="n">
        <f aca="false">ConectadasRed!I37</f>
        <v>0.745179909597269</v>
      </c>
      <c r="U8" s="65" t="n">
        <f aca="false">ConectadasRed!J37</f>
        <v>142.068471987842</v>
      </c>
      <c r="V8" s="65" t="n">
        <f aca="false">ConectadasRed!K37</f>
        <v>4262.05415963527</v>
      </c>
      <c r="W8" s="65" t="n">
        <f aca="false">ConectadasRed!L37</f>
        <v>852.410831927054</v>
      </c>
      <c r="Z8" s="92" t="n">
        <v>4</v>
      </c>
      <c r="AA8" s="92" t="e">
        <f aca="false">diajuliano(15,Z8,2019)</f>
        <v>#NAME?</v>
      </c>
      <c r="AZ8" s="97"/>
      <c r="BC8" s="98"/>
      <c r="BF8" s="98"/>
      <c r="BL8" s="98"/>
      <c r="BQ8" s="96"/>
    </row>
    <row r="9" customFormat="false" ht="12.75" hidden="false" customHeight="false" outlineLevel="0" collapsed="false">
      <c r="A9" s="93" t="s">
        <v>67</v>
      </c>
      <c r="B9" s="94" t="n">
        <v>19017000</v>
      </c>
      <c r="C9" s="94" t="n">
        <v>26</v>
      </c>
      <c r="D9" s="94" t="n">
        <v>12.7</v>
      </c>
      <c r="E9" s="94" t="n">
        <v>2.5</v>
      </c>
      <c r="F9" s="94" t="n">
        <v>65</v>
      </c>
      <c r="G9" s="94" t="n">
        <v>47</v>
      </c>
      <c r="H9" s="101" t="e">
        <f aca="false">etopm(C9,D9,E9,B9/1000000,F9,G9,AA9,$B$1,$B$2)</f>
        <v>#NAME?</v>
      </c>
      <c r="M9" s="1"/>
      <c r="N9" s="64" t="s">
        <v>67</v>
      </c>
      <c r="O9" s="65" t="n">
        <f aca="false">ConectadasRed!D38</f>
        <v>19017000</v>
      </c>
      <c r="P9" s="65" t="str">
        <f aca="false">ConectadasRed!E38</f>
        <v>-</v>
      </c>
      <c r="Q9" s="65" t="n">
        <f aca="false">ConectadasRed!F38</f>
        <v>0</v>
      </c>
      <c r="R9" s="65" t="n">
        <f aca="false">ConectadasRed!G38</f>
        <v>13927956.284201</v>
      </c>
      <c r="S9" s="65" t="n">
        <f aca="false">ConectadasRed!H38</f>
        <v>31</v>
      </c>
      <c r="T9" s="65" t="n">
        <f aca="false">ConectadasRed!I38</f>
        <v>0.737293939846467</v>
      </c>
      <c r="U9" s="65" t="n">
        <f aca="false">ConectadasRed!J38</f>
        <v>141.198719238334</v>
      </c>
      <c r="V9" s="65" t="n">
        <f aca="false">ConectadasRed!K38</f>
        <v>4377.16029638834</v>
      </c>
      <c r="W9" s="65" t="n">
        <f aca="false">ConectadasRed!L38</f>
        <v>875.432059277669</v>
      </c>
      <c r="Z9" s="92" t="n">
        <v>5</v>
      </c>
      <c r="AA9" s="92" t="e">
        <f aca="false">diajuliano(15,Z9,2019)</f>
        <v>#NAME?</v>
      </c>
      <c r="AZ9" s="97"/>
      <c r="BC9" s="98"/>
      <c r="BF9" s="98"/>
      <c r="BL9" s="98"/>
      <c r="BQ9" s="96"/>
    </row>
    <row r="10" customFormat="false" ht="12.75" hidden="false" customHeight="false" outlineLevel="0" collapsed="false">
      <c r="A10" s="93" t="s">
        <v>68</v>
      </c>
      <c r="B10" s="94" t="n">
        <v>24263000</v>
      </c>
      <c r="C10" s="94" t="n">
        <v>32</v>
      </c>
      <c r="D10" s="94" t="n">
        <v>16.7</v>
      </c>
      <c r="E10" s="94" t="n">
        <v>2.5</v>
      </c>
      <c r="F10" s="94" t="n">
        <v>58</v>
      </c>
      <c r="G10" s="94" t="n">
        <v>40</v>
      </c>
      <c r="H10" s="101" t="e">
        <f aca="false">etopm(C10,D10,E10,B10/1000000,F10,G10,AA10,$B$1,$B$2)</f>
        <v>#NAME?</v>
      </c>
      <c r="M10" s="1"/>
      <c r="N10" s="64" t="s">
        <v>68</v>
      </c>
      <c r="O10" s="65" t="n">
        <f aca="false">ConectadasRed!D39</f>
        <v>24263000</v>
      </c>
      <c r="P10" s="65" t="str">
        <f aca="false">ConectadasRed!E39</f>
        <v>-</v>
      </c>
      <c r="Q10" s="65" t="n">
        <f aca="false">ConectadasRed!F39</f>
        <v>0</v>
      </c>
      <c r="R10" s="65" t="n">
        <f aca="false">ConectadasRed!G39</f>
        <v>20147631.8464135</v>
      </c>
      <c r="S10" s="65" t="n">
        <f aca="false">ConectadasRed!H39</f>
        <v>30</v>
      </c>
      <c r="T10" s="65" t="n">
        <f aca="false">ConectadasRed!I39</f>
        <v>0.710289781485878</v>
      </c>
      <c r="U10" s="65" t="n">
        <f aca="false">ConectadasRed!J39</f>
        <v>196.771534047646</v>
      </c>
      <c r="V10" s="65" t="n">
        <f aca="false">ConectadasRed!K39</f>
        <v>5903.14602142938</v>
      </c>
      <c r="W10" s="65" t="n">
        <f aca="false">ConectadasRed!L39</f>
        <v>1180.62920428588</v>
      </c>
      <c r="Z10" s="92" t="n">
        <v>6</v>
      </c>
      <c r="AA10" s="92" t="e">
        <f aca="false">diajuliano(15,Z10,2019)</f>
        <v>#NAME?</v>
      </c>
      <c r="AM10" s="103"/>
      <c r="AN10" s="103"/>
      <c r="AO10" s="103"/>
      <c r="AP10" s="103"/>
      <c r="AQ10" s="103"/>
      <c r="AR10" s="103"/>
      <c r="AZ10" s="97"/>
      <c r="BC10" s="98"/>
      <c r="BF10" s="98"/>
      <c r="BL10" s="98"/>
      <c r="BQ10" s="96"/>
    </row>
    <row r="11" customFormat="false" ht="12.75" hidden="false" customHeight="false" outlineLevel="0" collapsed="false">
      <c r="A11" s="93" t="s">
        <v>69</v>
      </c>
      <c r="B11" s="94" t="n">
        <v>25719000</v>
      </c>
      <c r="C11" s="94" t="n">
        <v>36.2</v>
      </c>
      <c r="D11" s="94" t="n">
        <v>19.5</v>
      </c>
      <c r="E11" s="94" t="n">
        <v>2.5</v>
      </c>
      <c r="F11" s="94" t="n">
        <v>51</v>
      </c>
      <c r="G11" s="94" t="n">
        <v>33</v>
      </c>
      <c r="H11" s="101" t="e">
        <f aca="false">etopm(C11,D11,E11,B11/1000000,F11,G11,AA11,$B$1,$B$2)</f>
        <v>#NAME?</v>
      </c>
      <c r="M11" s="1"/>
      <c r="N11" s="64" t="s">
        <v>69</v>
      </c>
      <c r="O11" s="65" t="n">
        <f aca="false">ConectadasRed!D40</f>
        <v>25719000</v>
      </c>
      <c r="P11" s="65" t="str">
        <f aca="false">ConectadasRed!E40</f>
        <v>-</v>
      </c>
      <c r="Q11" s="65" t="n">
        <f aca="false">ConectadasRed!F40</f>
        <v>0</v>
      </c>
      <c r="R11" s="65" t="n">
        <f aca="false">ConectadasRed!G40</f>
        <v>23224696.0691949</v>
      </c>
      <c r="S11" s="65" t="n">
        <f aca="false">ConectadasRed!H40</f>
        <v>31</v>
      </c>
      <c r="T11" s="65" t="n">
        <f aca="false">ConectadasRed!I40</f>
        <v>0.691417412830615</v>
      </c>
      <c r="U11" s="65" t="n">
        <f aca="false">ConectadasRed!J40</f>
        <v>220.796939961676</v>
      </c>
      <c r="V11" s="65" t="n">
        <f aca="false">ConectadasRed!K40</f>
        <v>6844.70513881196</v>
      </c>
      <c r="W11" s="65" t="n">
        <f aca="false">ConectadasRed!L40</f>
        <v>1368.94102776239</v>
      </c>
      <c r="Z11" s="92" t="n">
        <v>7</v>
      </c>
      <c r="AA11" s="92" t="e">
        <f aca="false">diajuliano(15,Z11,2019)</f>
        <v>#NAME?</v>
      </c>
      <c r="AM11" s="103"/>
      <c r="AN11" s="103"/>
      <c r="AO11" s="103"/>
      <c r="AP11" s="103"/>
      <c r="AQ11" s="103"/>
      <c r="AR11" s="103"/>
      <c r="AZ11" s="97"/>
      <c r="BC11" s="98"/>
      <c r="BF11" s="98"/>
      <c r="BL11" s="98"/>
      <c r="BQ11" s="96"/>
    </row>
    <row r="12" customFormat="false" ht="12.75" hidden="false" customHeight="false" outlineLevel="0" collapsed="false">
      <c r="A12" s="93" t="s">
        <v>70</v>
      </c>
      <c r="B12" s="94" t="n">
        <v>23411000</v>
      </c>
      <c r="C12" s="94" t="n">
        <v>35.5</v>
      </c>
      <c r="D12" s="94" t="n">
        <v>19.6</v>
      </c>
      <c r="E12" s="94" t="n">
        <v>2.5</v>
      </c>
      <c r="F12" s="94" t="n">
        <v>53</v>
      </c>
      <c r="G12" s="94" t="n">
        <v>35</v>
      </c>
      <c r="H12" s="101" t="e">
        <f aca="false">etopm(C12,D12,E12,B12/1000000,F12,G12,AA12,$B$1,$B$2)</f>
        <v>#NAME?</v>
      </c>
      <c r="M12" s="1"/>
      <c r="N12" s="64" t="s">
        <v>70</v>
      </c>
      <c r="O12" s="65" t="n">
        <f aca="false">ConectadasRed!D41</f>
        <v>23411000</v>
      </c>
      <c r="P12" s="65" t="str">
        <f aca="false">ConectadasRed!E41</f>
        <v>-</v>
      </c>
      <c r="Q12" s="65" t="n">
        <f aca="false">ConectadasRed!F41</f>
        <v>0</v>
      </c>
      <c r="R12" s="65" t="n">
        <f aca="false">ConectadasRed!G41</f>
        <v>23438106.2486997</v>
      </c>
      <c r="S12" s="65" t="n">
        <f aca="false">ConectadasRed!H41</f>
        <v>31</v>
      </c>
      <c r="T12" s="65" t="n">
        <f aca="false">ConectadasRed!I41</f>
        <v>0.691300713677036</v>
      </c>
      <c r="U12" s="65" t="n">
        <f aca="false">ConectadasRed!J41</f>
        <v>222.78821918326</v>
      </c>
      <c r="V12" s="65" t="n">
        <f aca="false">ConectadasRed!K41</f>
        <v>6906.43479468104</v>
      </c>
      <c r="W12" s="65" t="n">
        <f aca="false">ConectadasRed!L41</f>
        <v>1381.28695893621</v>
      </c>
      <c r="X12" s="103"/>
      <c r="Y12" s="103"/>
      <c r="Z12" s="92" t="n">
        <v>8</v>
      </c>
      <c r="AA12" s="92" t="e">
        <f aca="false">diajuliano(15,Z12,2019)</f>
        <v>#NAME?</v>
      </c>
      <c r="AB12" s="103"/>
      <c r="AC12" s="103"/>
      <c r="AD12" s="103"/>
      <c r="AE12" s="103"/>
      <c r="AF12" s="103"/>
      <c r="AG12" s="103"/>
      <c r="AH12" s="103"/>
      <c r="AI12" s="103"/>
      <c r="AZ12" s="97"/>
      <c r="BC12" s="98"/>
      <c r="BF12" s="98"/>
      <c r="BL12" s="98"/>
      <c r="BQ12" s="96"/>
    </row>
    <row r="13" customFormat="false" ht="12.75" hidden="false" customHeight="false" outlineLevel="0" collapsed="false">
      <c r="A13" s="93" t="s">
        <v>71</v>
      </c>
      <c r="B13" s="94" t="n">
        <v>17983000</v>
      </c>
      <c r="C13" s="94" t="n">
        <v>31.2</v>
      </c>
      <c r="D13" s="94" t="n">
        <v>17.3</v>
      </c>
      <c r="E13" s="94" t="n">
        <v>2.5</v>
      </c>
      <c r="F13" s="94" t="n">
        <v>62</v>
      </c>
      <c r="G13" s="94" t="n">
        <v>44</v>
      </c>
      <c r="H13" s="101" t="e">
        <f aca="false">etopm(C13,D13,E13,B13/1000000,F13,G13,AA13,$B$1,$B$2)</f>
        <v>#NAME?</v>
      </c>
      <c r="M13" s="1"/>
      <c r="N13" s="64" t="s">
        <v>71</v>
      </c>
      <c r="O13" s="65" t="n">
        <f aca="false">ConectadasRed!D42</f>
        <v>17983000</v>
      </c>
      <c r="P13" s="65" t="str">
        <f aca="false">ConectadasRed!E42</f>
        <v>-</v>
      </c>
      <c r="Q13" s="65" t="n">
        <f aca="false">ConectadasRed!F42</f>
        <v>0</v>
      </c>
      <c r="R13" s="65" t="n">
        <f aca="false">ConectadasRed!G42</f>
        <v>18284302.637059</v>
      </c>
      <c r="S13" s="65" t="n">
        <f aca="false">ConectadasRed!H42</f>
        <v>30</v>
      </c>
      <c r="T13" s="65" t="n">
        <f aca="false">ConectadasRed!I42</f>
        <v>0.705572931801805</v>
      </c>
      <c r="U13" s="65" t="n">
        <f aca="false">ConectadasRed!J42</f>
        <v>177.387498991742</v>
      </c>
      <c r="V13" s="65" t="n">
        <f aca="false">ConectadasRed!K42</f>
        <v>5321.62496975225</v>
      </c>
      <c r="W13" s="65" t="n">
        <f aca="false">ConectadasRed!L42</f>
        <v>1064.32499395045</v>
      </c>
      <c r="X13" s="103"/>
      <c r="Y13" s="104"/>
      <c r="Z13" s="92" t="n">
        <v>9</v>
      </c>
      <c r="AA13" s="92" t="e">
        <f aca="false">diajuliano(15,Z13,2019)</f>
        <v>#NAME?</v>
      </c>
      <c r="AB13" s="104"/>
      <c r="AC13" s="104"/>
      <c r="AD13" s="104"/>
      <c r="AE13" s="104"/>
      <c r="AF13" s="104"/>
      <c r="AG13" s="104"/>
      <c r="AH13" s="104"/>
      <c r="AI13" s="104"/>
      <c r="AZ13" s="97"/>
      <c r="BC13" s="98"/>
      <c r="BF13" s="98"/>
      <c r="BL13" s="98"/>
      <c r="BQ13" s="96"/>
    </row>
    <row r="14" customFormat="false" ht="12.75" hidden="false" customHeight="false" outlineLevel="0" collapsed="false">
      <c r="A14" s="93" t="s">
        <v>72</v>
      </c>
      <c r="B14" s="94" t="n">
        <v>11895000</v>
      </c>
      <c r="C14" s="94" t="n">
        <v>24.4</v>
      </c>
      <c r="D14" s="94" t="n">
        <v>12.9</v>
      </c>
      <c r="E14" s="94" t="n">
        <v>2.5</v>
      </c>
      <c r="F14" s="94" t="n">
        <v>76</v>
      </c>
      <c r="G14" s="94" t="n">
        <v>58</v>
      </c>
      <c r="H14" s="101" t="e">
        <f aca="false">etopm(C14,D14,E14,B14/1000000,F14,G14,AA14,$B$1,$B$2)</f>
        <v>#NAME?</v>
      </c>
      <c r="M14" s="1"/>
      <c r="N14" s="64" t="s">
        <v>72</v>
      </c>
      <c r="O14" s="65" t="n">
        <f aca="false">ConectadasRed!D43</f>
        <v>11895000</v>
      </c>
      <c r="P14" s="65" t="str">
        <f aca="false">ConectadasRed!E43</f>
        <v>-</v>
      </c>
      <c r="Q14" s="65" t="n">
        <f aca="false">ConectadasRed!F43</f>
        <v>0</v>
      </c>
      <c r="R14" s="65" t="n">
        <f aca="false">ConectadasRed!G43</f>
        <v>11872619.8557905</v>
      </c>
      <c r="S14" s="65" t="n">
        <f aca="false">ConectadasRed!H43</f>
        <v>31</v>
      </c>
      <c r="T14" s="65" t="n">
        <f aca="false">ConectadasRed!I43</f>
        <v>0.736481719386678</v>
      </c>
      <c r="U14" s="65" t="n">
        <f aca="false">ConectadasRed!J43</f>
        <v>120.229552918984</v>
      </c>
      <c r="V14" s="65" t="n">
        <f aca="false">ConectadasRed!K43</f>
        <v>3727.11614048849</v>
      </c>
      <c r="W14" s="65" t="n">
        <f aca="false">ConectadasRed!L43</f>
        <v>745.423228097699</v>
      </c>
      <c r="X14" s="103"/>
      <c r="Y14" s="103"/>
      <c r="Z14" s="92" t="n">
        <v>10</v>
      </c>
      <c r="AA14" s="92" t="e">
        <f aca="false">diajuliano(15,Z14,2019)</f>
        <v>#NAME?</v>
      </c>
      <c r="AB14" s="103"/>
      <c r="AC14" s="103"/>
      <c r="AD14" s="103"/>
      <c r="AE14" s="103"/>
      <c r="AF14" s="103"/>
      <c r="AG14" s="103"/>
      <c r="AH14" s="103"/>
      <c r="AI14" s="103"/>
      <c r="AZ14" s="97"/>
      <c r="BC14" s="98"/>
      <c r="BF14" s="98"/>
      <c r="BL14" s="98"/>
      <c r="BQ14" s="96"/>
    </row>
    <row r="15" customFormat="false" ht="12.75" hidden="false" customHeight="false" outlineLevel="0" collapsed="false">
      <c r="A15" s="93" t="s">
        <v>73</v>
      </c>
      <c r="B15" s="94" t="n">
        <v>8228000</v>
      </c>
      <c r="C15" s="94" t="n">
        <v>18.6</v>
      </c>
      <c r="D15" s="94" t="n">
        <v>8.5</v>
      </c>
      <c r="E15" s="94" t="n">
        <v>2.5</v>
      </c>
      <c r="F15" s="94" t="n">
        <v>83</v>
      </c>
      <c r="G15" s="94" t="n">
        <v>65</v>
      </c>
      <c r="H15" s="101" t="e">
        <f aca="false">etopm(C15,D15,E15,B15/1000000,F15,G15,AA15,$B$1,$B$2)</f>
        <v>#NAME?</v>
      </c>
      <c r="M15" s="1"/>
      <c r="N15" s="64" t="s">
        <v>73</v>
      </c>
      <c r="O15" s="65" t="n">
        <f aca="false">ConectadasRed!D44</f>
        <v>8228000</v>
      </c>
      <c r="P15" s="65" t="str">
        <f aca="false">ConectadasRed!E44</f>
        <v>-</v>
      </c>
      <c r="Q15" s="65" t="n">
        <f aca="false">ConectadasRed!F44</f>
        <v>0</v>
      </c>
      <c r="R15" s="65" t="n">
        <f aca="false">ConectadasRed!G44</f>
        <v>8989096.7174984</v>
      </c>
      <c r="S15" s="65" t="n">
        <f aca="false">ConectadasRed!H44</f>
        <v>30</v>
      </c>
      <c r="T15" s="65" t="n">
        <f aca="false">ConectadasRed!I44</f>
        <v>0.759321655448497</v>
      </c>
      <c r="U15" s="65" t="n">
        <f aca="false">ConectadasRed!J44</f>
        <v>93.8522172571162</v>
      </c>
      <c r="V15" s="65" t="n">
        <f aca="false">ConectadasRed!K44</f>
        <v>2815.56651771348</v>
      </c>
      <c r="W15" s="65" t="n">
        <f aca="false">ConectadasRed!L44</f>
        <v>563.113303542697</v>
      </c>
      <c r="X15" s="103"/>
      <c r="Y15" s="104"/>
      <c r="Z15" s="92" t="n">
        <v>11</v>
      </c>
      <c r="AA15" s="92" t="e">
        <f aca="false">diajuliano(15,Z15,2019)</f>
        <v>#NAME?</v>
      </c>
      <c r="AB15" s="104"/>
      <c r="AC15" s="104"/>
      <c r="AD15" s="104"/>
      <c r="AE15" s="104"/>
      <c r="AF15" s="104"/>
      <c r="AG15" s="104"/>
      <c r="AH15" s="104"/>
      <c r="AI15" s="104"/>
      <c r="AZ15" s="97"/>
      <c r="BC15" s="98"/>
      <c r="BF15" s="98"/>
      <c r="BL15" s="98"/>
      <c r="BQ15" s="96"/>
    </row>
    <row r="16" customFormat="false" ht="13.5" hidden="false" customHeight="false" outlineLevel="0" collapsed="false">
      <c r="A16" s="93" t="s">
        <v>74</v>
      </c>
      <c r="B16" s="94" t="n">
        <v>6237000</v>
      </c>
      <c r="C16" s="94" t="n">
        <v>14.1</v>
      </c>
      <c r="D16" s="94" t="n">
        <v>5.1</v>
      </c>
      <c r="E16" s="94" t="n">
        <v>2.5</v>
      </c>
      <c r="F16" s="94" t="n">
        <v>89</v>
      </c>
      <c r="G16" s="94" t="n">
        <v>71</v>
      </c>
      <c r="H16" s="101" t="e">
        <f aca="false">etopm(C16,D16,E16,B16/1000000,F16,G16,AA16,$B$1,$B$2)</f>
        <v>#NAME?</v>
      </c>
      <c r="M16" s="1"/>
      <c r="N16" s="71" t="s">
        <v>74</v>
      </c>
      <c r="O16" s="65" t="n">
        <f aca="false">ConectadasRed!D45</f>
        <v>6237000</v>
      </c>
      <c r="P16" s="65" t="str">
        <f aca="false">ConectadasRed!E45</f>
        <v>-</v>
      </c>
      <c r="Q16" s="65" t="n">
        <f aca="false">ConectadasRed!F45</f>
        <v>0</v>
      </c>
      <c r="R16" s="65" t="n">
        <f aca="false">ConectadasRed!G45</f>
        <v>6599249.6200166</v>
      </c>
      <c r="S16" s="65" t="n">
        <f aca="false">ConectadasRed!H45</f>
        <v>31</v>
      </c>
      <c r="T16" s="65" t="n">
        <f aca="false">ConectadasRed!I45</f>
        <v>0.778980541810575</v>
      </c>
      <c r="U16" s="65" t="n">
        <f aca="false">ConectadasRed!J45</f>
        <v>70.6844468624768</v>
      </c>
      <c r="V16" s="65" t="n">
        <f aca="false">ConectadasRed!K45</f>
        <v>2191.21785273678</v>
      </c>
      <c r="W16" s="65" t="n">
        <f aca="false">ConectadasRed!L45</f>
        <v>438.243570547356</v>
      </c>
      <c r="X16" s="103"/>
      <c r="Y16" s="104"/>
      <c r="Z16" s="92" t="n">
        <v>12</v>
      </c>
      <c r="AA16" s="92" t="e">
        <f aca="false">diajuliano(15,Z16,2019)</f>
        <v>#NAME?</v>
      </c>
      <c r="AB16" s="104"/>
      <c r="AC16" s="104"/>
      <c r="AD16" s="104"/>
      <c r="AE16" s="104"/>
      <c r="AF16" s="104"/>
      <c r="AG16" s="104"/>
      <c r="AH16" s="104"/>
      <c r="AI16" s="104"/>
      <c r="AZ16" s="97"/>
      <c r="BC16" s="98"/>
      <c r="BF16" s="98"/>
      <c r="BL16" s="98"/>
      <c r="BQ16" s="96"/>
    </row>
    <row r="17" customFormat="false" ht="13.5" hidden="false" customHeight="false" outlineLevel="0" collapsed="false">
      <c r="H17" s="105"/>
      <c r="M17" s="1"/>
      <c r="N17" s="1"/>
      <c r="O17" s="1"/>
      <c r="P17" s="1"/>
      <c r="Q17" s="12"/>
      <c r="R17" s="12"/>
      <c r="S17" s="12"/>
      <c r="T17" s="12"/>
      <c r="U17" s="12"/>
      <c r="V17" s="12"/>
      <c r="W17" s="1"/>
      <c r="X17" s="103"/>
      <c r="Y17" s="104"/>
      <c r="Z17" s="104"/>
      <c r="AA17" s="104"/>
      <c r="AB17" s="104"/>
      <c r="AC17" s="104"/>
      <c r="AD17" s="104"/>
      <c r="AE17" s="104"/>
      <c r="AF17" s="104"/>
      <c r="AG17" s="104"/>
      <c r="AH17" s="104"/>
      <c r="AI17" s="104"/>
      <c r="AZ17" s="97"/>
      <c r="BC17" s="98"/>
      <c r="BF17" s="98"/>
      <c r="BL17" s="98"/>
      <c r="BQ17" s="96"/>
    </row>
    <row r="18" customFormat="false" ht="26.25" hidden="false" customHeight="false" outlineLevel="0" collapsed="false">
      <c r="M18" s="1"/>
      <c r="N18" s="1"/>
      <c r="O18" s="1"/>
      <c r="P18" s="1"/>
      <c r="Q18" s="1"/>
      <c r="R18" s="1"/>
      <c r="S18" s="76" t="s">
        <v>75</v>
      </c>
      <c r="T18" s="77" t="n">
        <f aca="false">SUM(V5:V16)</f>
        <v>52941.8042697472</v>
      </c>
      <c r="U18" s="1"/>
      <c r="V18" s="78" t="s">
        <v>76</v>
      </c>
      <c r="W18" s="79" t="n">
        <f aca="false">SUM(W5:W16)</f>
        <v>10588.3608539494</v>
      </c>
      <c r="X18" s="103"/>
      <c r="Y18" s="104"/>
      <c r="Z18" s="104"/>
      <c r="AA18" s="104"/>
      <c r="AB18" s="104"/>
      <c r="AC18" s="104"/>
      <c r="AD18" s="104"/>
      <c r="AE18" s="104"/>
      <c r="AF18" s="104"/>
      <c r="AG18" s="104"/>
      <c r="AH18" s="104"/>
      <c r="AI18" s="104"/>
      <c r="AZ18" s="97"/>
      <c r="BC18" s="98"/>
      <c r="BF18" s="98"/>
      <c r="BL18" s="98"/>
      <c r="BQ18" s="96"/>
    </row>
    <row r="19" customFormat="false" ht="12.75" hidden="false" customHeight="false" outlineLevel="0" collapsed="false">
      <c r="X19" s="103"/>
      <c r="Y19" s="103"/>
      <c r="Z19" s="103"/>
      <c r="AA19" s="103"/>
      <c r="AB19" s="103"/>
      <c r="AC19" s="103"/>
      <c r="AD19" s="103"/>
      <c r="AE19" s="103"/>
      <c r="AF19" s="103"/>
      <c r="AG19" s="103"/>
      <c r="AH19" s="103"/>
      <c r="AI19" s="103"/>
      <c r="AZ19" s="97"/>
      <c r="BC19" s="98"/>
      <c r="BF19" s="98"/>
      <c r="BL19" s="98"/>
      <c r="BQ19" s="96"/>
    </row>
    <row r="20" customFormat="false" ht="12.75" hidden="false" customHeight="false" outlineLevel="0" collapsed="false">
      <c r="A20" s="106" t="s">
        <v>124</v>
      </c>
      <c r="B20" s="107" t="s">
        <v>125</v>
      </c>
      <c r="C20" s="107" t="s">
        <v>126</v>
      </c>
      <c r="D20" s="107" t="s">
        <v>127</v>
      </c>
      <c r="E20" s="107" t="s">
        <v>128</v>
      </c>
      <c r="F20" s="107" t="s">
        <v>129</v>
      </c>
      <c r="G20" s="107" t="s">
        <v>130</v>
      </c>
      <c r="H20" s="107" t="s">
        <v>131</v>
      </c>
      <c r="I20" s="107" t="s">
        <v>132</v>
      </c>
      <c r="J20" s="107" t="s">
        <v>133</v>
      </c>
      <c r="X20" s="103"/>
      <c r="Y20" s="103"/>
      <c r="Z20" s="103"/>
      <c r="AA20" s="103"/>
      <c r="AB20" s="103"/>
      <c r="AC20" s="103"/>
      <c r="AD20" s="103"/>
      <c r="AE20" s="103"/>
      <c r="AF20" s="103"/>
      <c r="AG20" s="103"/>
      <c r="AH20" s="103"/>
      <c r="AI20" s="103"/>
      <c r="AZ20" s="97"/>
      <c r="BC20" s="98"/>
      <c r="BF20" s="98"/>
      <c r="BL20" s="98"/>
      <c r="BQ20" s="96"/>
    </row>
    <row r="21" customFormat="false" ht="12.75" hidden="false" customHeight="false" outlineLevel="0" collapsed="false">
      <c r="A21" s="106" t="n">
        <v>1</v>
      </c>
      <c r="B21" s="92" t="n">
        <v>0</v>
      </c>
      <c r="C21" s="92" t="n">
        <v>0</v>
      </c>
      <c r="D21" s="92" t="n">
        <v>0</v>
      </c>
      <c r="E21" s="92" t="n">
        <v>50</v>
      </c>
      <c r="F21" s="92" t="n">
        <v>0</v>
      </c>
      <c r="G21" s="92" t="n">
        <v>0</v>
      </c>
      <c r="H21" s="92" t="n">
        <v>50</v>
      </c>
      <c r="I21" s="92" t="n">
        <v>40</v>
      </c>
      <c r="J21" s="92" t="n">
        <v>0</v>
      </c>
      <c r="X21" s="103"/>
      <c r="Y21" s="103"/>
      <c r="Z21" s="103"/>
      <c r="AA21" s="103"/>
      <c r="AB21" s="103"/>
      <c r="AC21" s="103"/>
      <c r="AD21" s="103"/>
      <c r="AE21" s="103"/>
      <c r="AF21" s="103"/>
      <c r="AG21" s="103"/>
      <c r="AH21" s="103"/>
      <c r="AI21" s="103"/>
      <c r="AZ21" s="97"/>
      <c r="BC21" s="98"/>
      <c r="BF21" s="98"/>
      <c r="BL21" s="98"/>
      <c r="BQ21" s="96"/>
    </row>
    <row r="22" customFormat="false" ht="12.75" hidden="false" customHeight="false" outlineLevel="0" collapsed="false">
      <c r="A22" s="106" t="n">
        <v>2</v>
      </c>
      <c r="B22" s="92" t="n">
        <v>14</v>
      </c>
      <c r="C22" s="92" t="n">
        <v>9</v>
      </c>
      <c r="D22" s="92" t="n">
        <v>5</v>
      </c>
      <c r="E22" s="92" t="n">
        <v>6</v>
      </c>
      <c r="F22" s="92" t="n">
        <v>9</v>
      </c>
      <c r="G22" s="92" t="n">
        <v>5</v>
      </c>
      <c r="H22" s="92" t="n">
        <v>6</v>
      </c>
      <c r="I22" s="92" t="n">
        <v>5</v>
      </c>
      <c r="J22" s="92" t="n">
        <v>5</v>
      </c>
      <c r="M22" s="108" t="s">
        <v>134</v>
      </c>
      <c r="N22" s="109"/>
      <c r="O22" s="109"/>
      <c r="P22" s="108" t="s">
        <v>135</v>
      </c>
      <c r="Q22" s="109"/>
      <c r="X22" s="103"/>
      <c r="Y22" s="103"/>
      <c r="Z22" s="103"/>
      <c r="AA22" s="103"/>
      <c r="AB22" s="103"/>
      <c r="AC22" s="103"/>
      <c r="AD22" s="103"/>
      <c r="AE22" s="103"/>
      <c r="AF22" s="103"/>
      <c r="AG22" s="103"/>
      <c r="AH22" s="103"/>
      <c r="AI22" s="103"/>
      <c r="AZ22" s="97"/>
      <c r="BC22" s="98"/>
      <c r="BF22" s="98"/>
      <c r="BL22" s="98"/>
      <c r="BQ22" s="96"/>
    </row>
    <row r="23" customFormat="false" ht="12.75" hidden="false" customHeight="false" outlineLevel="0" collapsed="false">
      <c r="A23" s="106" t="n">
        <v>3</v>
      </c>
      <c r="B23" s="92" t="n">
        <v>14</v>
      </c>
      <c r="C23" s="92" t="n">
        <v>23</v>
      </c>
      <c r="D23" s="92" t="n">
        <v>5</v>
      </c>
      <c r="E23" s="92" t="n">
        <v>6</v>
      </c>
      <c r="F23" s="92" t="n">
        <v>23</v>
      </c>
      <c r="G23" s="92" t="n">
        <v>5</v>
      </c>
      <c r="H23" s="92" t="n">
        <v>6</v>
      </c>
      <c r="I23" s="92" t="n">
        <v>19</v>
      </c>
      <c r="J23" s="92" t="n">
        <v>5</v>
      </c>
      <c r="M23" s="93" t="s">
        <v>136</v>
      </c>
      <c r="N23" s="96"/>
      <c r="O23" s="95" t="n">
        <v>6</v>
      </c>
      <c r="P23" s="92"/>
      <c r="X23" s="103"/>
      <c r="Y23" s="103"/>
      <c r="Z23" s="103"/>
      <c r="AA23" s="103"/>
      <c r="AB23" s="103"/>
      <c r="AC23" s="103"/>
      <c r="AD23" s="103"/>
      <c r="AE23" s="103"/>
      <c r="AF23" s="103"/>
      <c r="AG23" s="103"/>
      <c r="AH23" s="103"/>
      <c r="AI23" s="103"/>
      <c r="AZ23" s="97"/>
      <c r="BC23" s="98"/>
      <c r="BF23" s="98"/>
      <c r="BL23" s="98"/>
      <c r="BQ23" s="96"/>
    </row>
    <row r="24" customFormat="false" ht="12.75" hidden="false" customHeight="false" outlineLevel="0" collapsed="false">
      <c r="A24" s="106" t="n">
        <v>4</v>
      </c>
      <c r="B24" s="92" t="n">
        <v>14</v>
      </c>
      <c r="C24" s="92" t="n">
        <v>37</v>
      </c>
      <c r="D24" s="92" t="n">
        <v>5</v>
      </c>
      <c r="E24" s="92" t="n">
        <v>6</v>
      </c>
      <c r="F24" s="92" t="n">
        <v>37</v>
      </c>
      <c r="G24" s="92" t="n">
        <v>5</v>
      </c>
      <c r="H24" s="92" t="n">
        <v>6</v>
      </c>
      <c r="I24" s="92" t="n">
        <v>33</v>
      </c>
      <c r="J24" s="92" t="n">
        <v>5</v>
      </c>
      <c r="M24" s="93" t="s">
        <v>137</v>
      </c>
      <c r="N24" s="96"/>
      <c r="O24" s="95" t="n">
        <v>7</v>
      </c>
      <c r="P24" s="92"/>
      <c r="AZ24" s="97"/>
      <c r="BC24" s="98"/>
      <c r="BF24" s="98"/>
      <c r="BL24" s="98"/>
      <c r="BQ24" s="96"/>
    </row>
    <row r="25" customFormat="false" ht="12.75" hidden="false" customHeight="false" outlineLevel="0" collapsed="false">
      <c r="A25" s="106" t="n">
        <v>5</v>
      </c>
      <c r="B25" s="92" t="n">
        <v>34</v>
      </c>
      <c r="C25" s="92" t="n">
        <v>9</v>
      </c>
      <c r="D25" s="92" t="n">
        <v>5</v>
      </c>
      <c r="E25" s="92" t="n">
        <v>26</v>
      </c>
      <c r="F25" s="92" t="n">
        <v>9</v>
      </c>
      <c r="G25" s="92" t="n">
        <v>5</v>
      </c>
      <c r="H25" s="92" t="n">
        <v>26</v>
      </c>
      <c r="I25" s="92" t="n">
        <v>5</v>
      </c>
      <c r="J25" s="92" t="n">
        <v>5</v>
      </c>
      <c r="M25" s="93" t="s">
        <v>138</v>
      </c>
      <c r="N25" s="96"/>
      <c r="P25" s="92"/>
      <c r="AZ25" s="97"/>
      <c r="BC25" s="98"/>
      <c r="BF25" s="98"/>
      <c r="BL25" s="98"/>
      <c r="BQ25" s="96"/>
    </row>
    <row r="26" customFormat="false" ht="12.75" hidden="false" customHeight="false" outlineLevel="0" collapsed="false">
      <c r="A26" s="106" t="n">
        <v>6</v>
      </c>
      <c r="B26" s="92" t="n">
        <v>34</v>
      </c>
      <c r="C26" s="92" t="n">
        <v>23</v>
      </c>
      <c r="D26" s="92" t="n">
        <v>5</v>
      </c>
      <c r="E26" s="92" t="n">
        <v>26</v>
      </c>
      <c r="F26" s="92" t="n">
        <v>23</v>
      </c>
      <c r="G26" s="92" t="n">
        <v>5</v>
      </c>
      <c r="H26" s="92" t="n">
        <v>26</v>
      </c>
      <c r="I26" s="92" t="n">
        <v>19</v>
      </c>
      <c r="J26" s="92" t="n">
        <v>5</v>
      </c>
      <c r="M26" s="96"/>
      <c r="N26" s="93" t="s">
        <v>139</v>
      </c>
      <c r="O26" s="95" t="n">
        <v>50</v>
      </c>
      <c r="P26" s="95" t="s">
        <v>140</v>
      </c>
      <c r="AZ26" s="97"/>
      <c r="BC26" s="98"/>
      <c r="BF26" s="98"/>
      <c r="BL26" s="98"/>
      <c r="BQ26" s="96"/>
    </row>
    <row r="27" customFormat="false" ht="12.75" hidden="false" customHeight="false" outlineLevel="0" collapsed="false">
      <c r="A27" s="106" t="n">
        <v>7</v>
      </c>
      <c r="B27" s="92" t="n">
        <v>34</v>
      </c>
      <c r="C27" s="92" t="n">
        <v>37</v>
      </c>
      <c r="D27" s="92" t="n">
        <v>5</v>
      </c>
      <c r="E27" s="92" t="n">
        <v>26</v>
      </c>
      <c r="F27" s="92" t="n">
        <v>37</v>
      </c>
      <c r="G27" s="92" t="n">
        <v>5</v>
      </c>
      <c r="H27" s="92" t="n">
        <v>26</v>
      </c>
      <c r="I27" s="92" t="n">
        <v>33</v>
      </c>
      <c r="J27" s="92" t="n">
        <v>5</v>
      </c>
      <c r="M27" s="96"/>
      <c r="N27" s="93" t="s">
        <v>141</v>
      </c>
      <c r="O27" s="110" t="n">
        <v>20</v>
      </c>
      <c r="P27" s="95" t="s">
        <v>140</v>
      </c>
      <c r="AZ27" s="97"/>
      <c r="BC27" s="98"/>
      <c r="BF27" s="98"/>
      <c r="BL27" s="98"/>
      <c r="BQ27" s="96"/>
    </row>
    <row r="28" customFormat="false" ht="12.75" hidden="false" customHeight="false" outlineLevel="0" collapsed="false">
      <c r="A28" s="107" t="n">
        <v>8</v>
      </c>
      <c r="B28" s="92" t="n">
        <v>54</v>
      </c>
      <c r="C28" s="92" t="n">
        <v>9</v>
      </c>
      <c r="D28" s="92" t="n">
        <v>5</v>
      </c>
      <c r="E28" s="92" t="n">
        <v>46</v>
      </c>
      <c r="F28" s="92" t="n">
        <v>9</v>
      </c>
      <c r="G28" s="92" t="n">
        <v>5</v>
      </c>
      <c r="H28" s="92" t="n">
        <v>46</v>
      </c>
      <c r="I28" s="92" t="n">
        <v>5</v>
      </c>
      <c r="J28" s="92" t="n">
        <v>5</v>
      </c>
      <c r="M28" s="92"/>
      <c r="N28" s="92"/>
      <c r="P28" s="92"/>
      <c r="AZ28" s="97"/>
      <c r="BC28" s="98"/>
      <c r="BF28" s="98"/>
      <c r="BL28" s="98"/>
      <c r="BQ28" s="96"/>
    </row>
    <row r="29" customFormat="false" ht="12.75" hidden="false" customHeight="false" outlineLevel="0" collapsed="false">
      <c r="A29" s="107" t="n">
        <v>9</v>
      </c>
      <c r="B29" s="92" t="n">
        <v>54</v>
      </c>
      <c r="C29" s="92" t="n">
        <v>23</v>
      </c>
      <c r="D29" s="92" t="n">
        <v>5</v>
      </c>
      <c r="E29" s="92" t="n">
        <v>46</v>
      </c>
      <c r="F29" s="92" t="n">
        <v>23</v>
      </c>
      <c r="G29" s="92" t="n">
        <v>5</v>
      </c>
      <c r="H29" s="92" t="n">
        <v>46</v>
      </c>
      <c r="I29" s="92" t="n">
        <v>19</v>
      </c>
      <c r="J29" s="92" t="n">
        <v>5</v>
      </c>
      <c r="M29" s="111" t="s">
        <v>142</v>
      </c>
      <c r="N29" s="92"/>
      <c r="P29" s="92"/>
      <c r="AZ29" s="97"/>
      <c r="BC29" s="98"/>
      <c r="BF29" s="98"/>
      <c r="BL29" s="98"/>
      <c r="BQ29" s="96"/>
    </row>
    <row r="30" customFormat="false" ht="12.75" hidden="false" customHeight="false" outlineLevel="0" collapsed="false">
      <c r="A30" s="107" t="n">
        <v>10</v>
      </c>
      <c r="B30" s="92" t="n">
        <v>54</v>
      </c>
      <c r="C30" s="92" t="n">
        <v>37</v>
      </c>
      <c r="D30" s="92" t="n">
        <v>5</v>
      </c>
      <c r="E30" s="92" t="n">
        <v>46</v>
      </c>
      <c r="F30" s="92" t="n">
        <v>37</v>
      </c>
      <c r="G30" s="92" t="n">
        <v>5</v>
      </c>
      <c r="H30" s="92" t="n">
        <v>46</v>
      </c>
      <c r="I30" s="92" t="n">
        <v>33</v>
      </c>
      <c r="J30" s="92" t="n">
        <v>5</v>
      </c>
      <c r="M30" s="111" t="s">
        <v>143</v>
      </c>
      <c r="N30" s="92"/>
      <c r="P30" s="92"/>
      <c r="X30" s="103"/>
      <c r="Y30" s="112"/>
      <c r="Z30" s="112"/>
      <c r="AA30" s="112"/>
      <c r="AB30" s="112"/>
      <c r="AC30" s="112"/>
      <c r="AD30" s="112"/>
      <c r="AE30" s="112"/>
      <c r="AF30" s="112"/>
      <c r="AG30" s="112"/>
      <c r="AH30" s="112"/>
      <c r="AI30" s="112"/>
      <c r="AZ30" s="97"/>
      <c r="BC30" s="98"/>
      <c r="BF30" s="98"/>
      <c r="BL30" s="98"/>
      <c r="BQ30" s="96"/>
    </row>
    <row r="31" customFormat="false" ht="12.75" hidden="false" customHeight="false" outlineLevel="0" collapsed="false">
      <c r="A31" s="107" t="n">
        <v>11</v>
      </c>
      <c r="M31" s="111" t="s">
        <v>144</v>
      </c>
      <c r="N31" s="92" t="e">
        <f aca="false" t="array" ref="N31:N31">diajuliano(15,O23,2019)</f>
        <v>#NAME?</v>
      </c>
      <c r="P31" s="92"/>
      <c r="X31" s="103"/>
      <c r="Y31" s="112"/>
      <c r="Z31" s="112"/>
      <c r="AA31" s="112"/>
      <c r="AB31" s="112"/>
      <c r="AC31" s="112"/>
      <c r="AD31" s="112"/>
      <c r="AE31" s="112"/>
      <c r="AF31" s="112"/>
      <c r="AG31" s="112"/>
      <c r="AH31" s="112"/>
      <c r="AI31" s="112"/>
      <c r="AZ31" s="97"/>
      <c r="BC31" s="98"/>
      <c r="BF31" s="98"/>
      <c r="BL31" s="98"/>
      <c r="BQ31" s="96"/>
    </row>
    <row r="32" customFormat="false" ht="12.75" hidden="false" customHeight="false" outlineLevel="0" collapsed="false">
      <c r="A32" s="107" t="n">
        <v>12</v>
      </c>
      <c r="M32" s="111" t="s">
        <v>145</v>
      </c>
      <c r="P32" s="92"/>
      <c r="X32" s="103"/>
      <c r="Y32" s="112"/>
      <c r="Z32" s="112"/>
      <c r="AA32" s="112"/>
      <c r="AB32" s="112"/>
      <c r="AC32" s="112"/>
      <c r="AD32" s="112"/>
      <c r="AE32" s="112"/>
      <c r="AF32" s="112"/>
      <c r="AG32" s="112"/>
      <c r="AH32" s="112"/>
      <c r="AI32" s="112"/>
      <c r="AZ32" s="97"/>
      <c r="BC32" s="98"/>
      <c r="BF32" s="98"/>
      <c r="BL32" s="98"/>
      <c r="BQ32" s="96"/>
    </row>
    <row r="33" customFormat="false" ht="12.75" hidden="false" customHeight="false" outlineLevel="0" collapsed="false">
      <c r="A33" s="107" t="n">
        <v>13</v>
      </c>
      <c r="M33" s="111" t="s">
        <v>146</v>
      </c>
      <c r="N33" s="92" t="e">
        <f aca="false" t="array" ref="N33:N33">vsolarx(N31,O24,B1)</f>
        <v>#NAME?</v>
      </c>
      <c r="P33" s="92"/>
      <c r="X33" s="103"/>
      <c r="Y33" s="112"/>
      <c r="Z33" s="112"/>
      <c r="AA33" s="112"/>
      <c r="AB33" s="112"/>
      <c r="AC33" s="112"/>
      <c r="AD33" s="112"/>
      <c r="AE33" s="112"/>
      <c r="AF33" s="112"/>
      <c r="AG33" s="112"/>
      <c r="AH33" s="112"/>
      <c r="AI33" s="112"/>
      <c r="AZ33" s="97"/>
      <c r="BC33" s="98"/>
      <c r="BF33" s="98"/>
      <c r="BL33" s="98"/>
      <c r="BQ33" s="96"/>
    </row>
    <row r="34" customFormat="false" ht="12.75" hidden="false" customHeight="false" outlineLevel="0" collapsed="false">
      <c r="A34" s="107" t="n">
        <v>14</v>
      </c>
      <c r="M34" s="111" t="s">
        <v>147</v>
      </c>
      <c r="N34" s="92" t="e">
        <f aca="false" t="array" ref="N34:N34">vsolary(N31,O24,B1)</f>
        <v>#NAME?</v>
      </c>
      <c r="X34" s="103"/>
      <c r="Y34" s="112"/>
      <c r="Z34" s="112"/>
      <c r="AA34" s="112"/>
      <c r="AB34" s="112"/>
      <c r="AC34" s="112"/>
      <c r="AD34" s="112"/>
      <c r="AE34" s="112"/>
      <c r="AF34" s="112"/>
      <c r="AG34" s="112"/>
      <c r="AH34" s="112"/>
      <c r="AI34" s="112"/>
      <c r="AZ34" s="97"/>
      <c r="BC34" s="98"/>
      <c r="BF34" s="98"/>
      <c r="BL34" s="98"/>
      <c r="BQ34" s="96"/>
    </row>
    <row r="35" customFormat="false" ht="12.75" hidden="false" customHeight="false" outlineLevel="0" collapsed="false">
      <c r="A35" s="107" t="n">
        <v>15</v>
      </c>
      <c r="M35" s="111" t="s">
        <v>148</v>
      </c>
      <c r="N35" s="92" t="e">
        <f aca="false" t="array" ref="N35:N35">vsolarz(N31,O24,B1)</f>
        <v>#NAME?</v>
      </c>
      <c r="P35" s="111" t="s">
        <v>149</v>
      </c>
      <c r="X35" s="103"/>
      <c r="Y35" s="112"/>
      <c r="Z35" s="112"/>
      <c r="AA35" s="112"/>
      <c r="AB35" s="112"/>
      <c r="AC35" s="112"/>
      <c r="AD35" s="112"/>
      <c r="AE35" s="112"/>
      <c r="AF35" s="112"/>
      <c r="AG35" s="112"/>
      <c r="AH35" s="112"/>
      <c r="AI35" s="112"/>
      <c r="AZ35" s="97"/>
      <c r="BC35" s="98"/>
      <c r="BF35" s="98"/>
      <c r="BL35" s="98"/>
      <c r="BQ35" s="96"/>
    </row>
    <row r="36" customFormat="false" ht="12.75" hidden="false" customHeight="false" outlineLevel="0" collapsed="false">
      <c r="A36" s="107" t="n">
        <v>16</v>
      </c>
      <c r="M36" s="92" t="str">
        <f aca="false">IF(N35&gt;0,"ES de diá","Es DE NOCHE")</f>
        <v>ES de diá</v>
      </c>
      <c r="N36" s="111" t="s">
        <v>150</v>
      </c>
      <c r="O36" s="92" t="n">
        <f aca="false">IF(N35&gt;0,1,0)</f>
        <v>1</v>
      </c>
      <c r="X36" s="103"/>
      <c r="Y36" s="112"/>
      <c r="Z36" s="112"/>
      <c r="AA36" s="112"/>
      <c r="AB36" s="112"/>
      <c r="AC36" s="112"/>
      <c r="AD36" s="112"/>
      <c r="AE36" s="112"/>
      <c r="AF36" s="112"/>
      <c r="AG36" s="112"/>
      <c r="AH36" s="112"/>
      <c r="AI36" s="112"/>
      <c r="AZ36" s="97"/>
      <c r="BC36" s="98"/>
      <c r="BF36" s="98"/>
      <c r="BL36" s="98"/>
      <c r="BQ36" s="96"/>
    </row>
    <row r="37" customFormat="false" ht="12.75" hidden="false" customHeight="false" outlineLevel="0" collapsed="false">
      <c r="A37" s="107" t="n">
        <v>17</v>
      </c>
      <c r="X37" s="103"/>
      <c r="Y37" s="112"/>
      <c r="Z37" s="112"/>
      <c r="AA37" s="112"/>
      <c r="AB37" s="112"/>
      <c r="AC37" s="112"/>
      <c r="AD37" s="112"/>
      <c r="AE37" s="112"/>
      <c r="AF37" s="112"/>
      <c r="AG37" s="112"/>
      <c r="AH37" s="112"/>
      <c r="AI37" s="112"/>
      <c r="AZ37" s="97"/>
      <c r="BC37" s="98"/>
      <c r="BF37" s="98"/>
      <c r="BL37" s="98"/>
      <c r="BQ37" s="96"/>
    </row>
    <row r="38" customFormat="false" ht="12.75" hidden="false" customHeight="false" outlineLevel="0" collapsed="false">
      <c r="A38" s="107" t="n">
        <v>18</v>
      </c>
      <c r="M38" s="111" t="s">
        <v>151</v>
      </c>
      <c r="N38" s="92" t="e">
        <f aca="false" t="array" ref="N38:N38">valorclimatico("RAD",B1,E1,O23)</f>
        <v>#NAME?</v>
      </c>
      <c r="O38" s="92" t="s">
        <v>152</v>
      </c>
      <c r="X38" s="103"/>
      <c r="Y38" s="112"/>
      <c r="Z38" s="112"/>
      <c r="AA38" s="112"/>
      <c r="AB38" s="112"/>
      <c r="AC38" s="112"/>
      <c r="AD38" s="112"/>
      <c r="AE38" s="112"/>
      <c r="AF38" s="112"/>
      <c r="AG38" s="112"/>
      <c r="AH38" s="112"/>
      <c r="AI38" s="112"/>
      <c r="AZ38" s="97"/>
      <c r="BC38" s="98"/>
      <c r="BF38" s="98"/>
      <c r="BL38" s="98"/>
      <c r="BQ38" s="96"/>
    </row>
    <row r="39" customFormat="false" ht="12.75" hidden="false" customHeight="false" outlineLevel="0" collapsed="false">
      <c r="A39" s="107" t="n">
        <v>19</v>
      </c>
      <c r="X39" s="103"/>
      <c r="Y39" s="112"/>
      <c r="Z39" s="112"/>
      <c r="AA39" s="112"/>
      <c r="AB39" s="112"/>
      <c r="AC39" s="112"/>
      <c r="AD39" s="112"/>
      <c r="AE39" s="112"/>
      <c r="AF39" s="112"/>
      <c r="AG39" s="112"/>
      <c r="AH39" s="112"/>
      <c r="AI39" s="112"/>
      <c r="AZ39" s="97"/>
      <c r="BC39" s="98"/>
      <c r="BF39" s="98"/>
      <c r="BL39" s="98"/>
      <c r="BQ39" s="96"/>
    </row>
    <row r="40" customFormat="false" ht="12.75" hidden="false" customHeight="false" outlineLevel="0" collapsed="false">
      <c r="A40" s="107" t="n">
        <v>20</v>
      </c>
      <c r="M40" s="111" t="s">
        <v>153</v>
      </c>
      <c r="X40" s="103"/>
      <c r="Y40" s="112"/>
      <c r="Z40" s="112"/>
      <c r="AA40" s="112"/>
      <c r="AB40" s="112"/>
      <c r="AC40" s="112"/>
      <c r="AD40" s="112"/>
      <c r="AE40" s="112"/>
      <c r="AF40" s="112"/>
      <c r="AG40" s="112"/>
      <c r="AH40" s="112"/>
      <c r="AI40" s="112"/>
      <c r="AZ40" s="97"/>
      <c r="BC40" s="98"/>
      <c r="BF40" s="98"/>
      <c r="BL40" s="98"/>
      <c r="BQ40" s="96"/>
    </row>
    <row r="41" customFormat="false" ht="12.75" hidden="false" customHeight="false" outlineLevel="0" collapsed="false">
      <c r="A41" s="107" t="n">
        <v>21</v>
      </c>
      <c r="X41" s="103"/>
      <c r="Y41" s="103"/>
      <c r="Z41" s="103"/>
      <c r="AA41" s="103"/>
      <c r="AB41" s="103"/>
      <c r="AC41" s="103"/>
      <c r="AD41" s="103"/>
      <c r="AE41" s="103"/>
      <c r="AF41" s="103"/>
      <c r="AG41" s="103"/>
      <c r="AH41" s="103"/>
      <c r="AI41" s="103"/>
      <c r="AZ41" s="97"/>
      <c r="BC41" s="98"/>
      <c r="BF41" s="98"/>
      <c r="BL41" s="98"/>
      <c r="BQ41" s="96"/>
    </row>
    <row r="42" customFormat="false" ht="12.75" hidden="false" customHeight="false" outlineLevel="0" collapsed="false">
      <c r="A42" s="107" t="n">
        <v>22</v>
      </c>
      <c r="M42" s="111" t="s">
        <v>154</v>
      </c>
      <c r="O42" s="92" t="e">
        <f aca="false" t="array" ref="O42:O42">directainstantanea(N31,O24,B1,N38)*O36</f>
        <v>#NAME?</v>
      </c>
      <c r="P42" s="111" t="s">
        <v>155</v>
      </c>
      <c r="AZ42" s="97"/>
      <c r="BC42" s="98"/>
      <c r="BF42" s="98"/>
      <c r="BL42" s="98"/>
      <c r="BQ42" s="96"/>
    </row>
    <row r="43" customFormat="false" ht="12.75" hidden="false" customHeight="false" outlineLevel="0" collapsed="false">
      <c r="A43" s="107" t="n">
        <v>23</v>
      </c>
      <c r="M43" s="111" t="s">
        <v>156</v>
      </c>
      <c r="O43" s="92" t="e">
        <f aca="false" t="array" ref="O43:O43">difusainstantanea(N31,O24,B1,N38)*O36</f>
        <v>#NAME?</v>
      </c>
      <c r="P43" s="111" t="s">
        <v>155</v>
      </c>
      <c r="AZ43" s="97"/>
      <c r="BC43" s="98"/>
      <c r="BF43" s="98"/>
      <c r="BL43" s="98"/>
      <c r="BQ43" s="96"/>
    </row>
    <row r="44" customFormat="false" ht="12.75" hidden="false" customHeight="false" outlineLevel="0" collapsed="false">
      <c r="A44" s="107" t="n">
        <v>24</v>
      </c>
      <c r="AZ44" s="97"/>
      <c r="BC44" s="98"/>
      <c r="BF44" s="98"/>
      <c r="BL44" s="98"/>
      <c r="BQ44" s="96"/>
    </row>
    <row r="45" customFormat="false" ht="12.75" hidden="false" customHeight="false" outlineLevel="0" collapsed="false">
      <c r="A45" s="107" t="n">
        <v>25</v>
      </c>
      <c r="Y45" s="111"/>
      <c r="AZ45" s="97"/>
      <c r="BC45" s="98"/>
      <c r="BF45" s="98"/>
      <c r="BL45" s="98"/>
      <c r="BQ45" s="96"/>
    </row>
    <row r="46" customFormat="false" ht="12.75" hidden="false" customHeight="false" outlineLevel="0" collapsed="false">
      <c r="A46" s="107" t="n">
        <v>26</v>
      </c>
      <c r="M46" s="111" t="s">
        <v>157</v>
      </c>
      <c r="AZ46" s="97"/>
      <c r="BC46" s="98"/>
      <c r="BF46" s="98"/>
      <c r="BL46" s="98"/>
      <c r="BQ46" s="96"/>
    </row>
    <row r="47" customFormat="false" ht="12.75" hidden="false" customHeight="false" outlineLevel="0" collapsed="false">
      <c r="A47" s="107" t="n">
        <v>27</v>
      </c>
      <c r="AZ47" s="97"/>
      <c r="BC47" s="98"/>
      <c r="BF47" s="98"/>
      <c r="BL47" s="98"/>
      <c r="BQ47" s="96"/>
    </row>
    <row r="48" customFormat="false" ht="12.75" hidden="false" customHeight="false" outlineLevel="0" collapsed="false">
      <c r="A48" s="107" t="n">
        <v>28</v>
      </c>
      <c r="AZ48" s="97"/>
      <c r="BC48" s="98"/>
      <c r="BF48" s="98"/>
      <c r="BL48" s="98"/>
      <c r="BQ48" s="96"/>
    </row>
    <row r="49" customFormat="false" ht="12.75" hidden="false" customHeight="false" outlineLevel="0" collapsed="false">
      <c r="A49" s="107" t="n">
        <v>29</v>
      </c>
      <c r="AZ49" s="97"/>
      <c r="BC49" s="98"/>
      <c r="BF49" s="98"/>
      <c r="BL49" s="98"/>
      <c r="BQ49" s="96"/>
    </row>
    <row r="50" customFormat="false" ht="12.75" hidden="false" customHeight="false" outlineLevel="0" collapsed="false">
      <c r="A50" s="107" t="n">
        <v>30</v>
      </c>
      <c r="X50" s="103"/>
      <c r="Y50" s="112"/>
      <c r="Z50" s="112"/>
      <c r="AA50" s="112"/>
      <c r="AB50" s="112"/>
      <c r="AC50" s="112"/>
      <c r="AD50" s="112"/>
      <c r="AE50" s="112"/>
      <c r="AF50" s="112"/>
      <c r="AG50" s="112"/>
      <c r="AH50" s="112"/>
      <c r="AI50" s="112"/>
      <c r="AZ50" s="97"/>
      <c r="BC50" s="98"/>
      <c r="BF50" s="98"/>
      <c r="BL50" s="98"/>
      <c r="BQ50" s="96"/>
    </row>
    <row r="51" customFormat="false" ht="12.75" hidden="false" customHeight="false" outlineLevel="0" collapsed="false">
      <c r="A51" s="107" t="n">
        <v>31</v>
      </c>
      <c r="X51" s="103"/>
      <c r="Y51" s="112"/>
      <c r="Z51" s="112"/>
      <c r="AA51" s="112"/>
      <c r="AB51" s="112"/>
      <c r="AC51" s="112"/>
      <c r="AD51" s="112"/>
      <c r="AE51" s="112"/>
      <c r="AF51" s="112"/>
      <c r="AG51" s="112"/>
      <c r="AH51" s="112"/>
      <c r="AI51" s="112"/>
      <c r="AZ51" s="97"/>
      <c r="BC51" s="98"/>
      <c r="BF51" s="98"/>
      <c r="BL51" s="98"/>
      <c r="BQ51" s="96"/>
    </row>
    <row r="52" customFormat="false" ht="12.75" hidden="false" customHeight="false" outlineLevel="0" collapsed="false">
      <c r="A52" s="107" t="n">
        <v>32</v>
      </c>
      <c r="M52" s="111" t="s">
        <v>158</v>
      </c>
      <c r="X52" s="103"/>
      <c r="Y52" s="112"/>
      <c r="Z52" s="112"/>
      <c r="AA52" s="112"/>
      <c r="AB52" s="112"/>
      <c r="AC52" s="112"/>
      <c r="AD52" s="113"/>
      <c r="AE52" s="112"/>
      <c r="AF52" s="112"/>
      <c r="AG52" s="112"/>
      <c r="AH52" s="112"/>
      <c r="AI52" s="112"/>
      <c r="AZ52" s="97"/>
      <c r="BC52" s="98"/>
      <c r="BF52" s="98"/>
      <c r="BL52" s="98"/>
      <c r="BQ52" s="96"/>
    </row>
    <row r="53" customFormat="false" ht="12.75" hidden="false" customHeight="false" outlineLevel="0" collapsed="false">
      <c r="A53" s="107" t="n">
        <v>33</v>
      </c>
      <c r="N53" s="111" t="s">
        <v>159</v>
      </c>
      <c r="X53" s="103"/>
      <c r="Y53" s="112"/>
      <c r="Z53" s="112"/>
      <c r="AA53" s="112"/>
      <c r="AB53" s="112"/>
      <c r="AC53" s="112"/>
      <c r="AD53" s="112"/>
      <c r="AE53" s="112"/>
      <c r="AF53" s="112"/>
      <c r="AG53" s="112"/>
      <c r="AH53" s="112"/>
      <c r="AI53" s="112"/>
      <c r="AZ53" s="97"/>
      <c r="BC53" s="98"/>
      <c r="BF53" s="98"/>
      <c r="BL53" s="98"/>
      <c r="BQ53" s="96"/>
    </row>
    <row r="54" customFormat="false" ht="12.75" hidden="false" customHeight="false" outlineLevel="0" collapsed="false">
      <c r="A54" s="107" t="n">
        <v>34</v>
      </c>
      <c r="M54" s="92" t="s">
        <v>160</v>
      </c>
      <c r="X54" s="103"/>
      <c r="Y54" s="112"/>
      <c r="Z54" s="112"/>
      <c r="AA54" s="112"/>
      <c r="AB54" s="112"/>
      <c r="AC54" s="112"/>
      <c r="AD54" s="112"/>
      <c r="AE54" s="112"/>
      <c r="AF54" s="112"/>
      <c r="AG54" s="112"/>
      <c r="AH54" s="112"/>
      <c r="AI54" s="112"/>
      <c r="AZ54" s="97"/>
      <c r="BC54" s="98"/>
      <c r="BF54" s="98"/>
      <c r="BL54" s="98"/>
      <c r="BQ54" s="96"/>
    </row>
    <row r="55" customFormat="false" ht="12.75" hidden="false" customHeight="false" outlineLevel="0" collapsed="false">
      <c r="A55" s="107" t="n">
        <v>35</v>
      </c>
      <c r="M55" s="111" t="s">
        <v>161</v>
      </c>
      <c r="O55" s="111" t="s">
        <v>162</v>
      </c>
      <c r="P55" s="92" t="n">
        <f aca="false">((B22-E22)^2+(C22-F22)^2)^0.5</f>
        <v>8</v>
      </c>
      <c r="Q55" s="92" t="s">
        <v>140</v>
      </c>
      <c r="S55" s="111" t="s">
        <v>163</v>
      </c>
      <c r="T55" s="92" t="n">
        <f aca="false">((E22-H22)^2+(F22-I22)^2)^0.5</f>
        <v>4</v>
      </c>
      <c r="U55" s="92" t="s">
        <v>140</v>
      </c>
      <c r="X55" s="103"/>
      <c r="Y55" s="112"/>
      <c r="Z55" s="112"/>
      <c r="AA55" s="112"/>
      <c r="AB55" s="112"/>
      <c r="AC55" s="112"/>
      <c r="AD55" s="112"/>
      <c r="AE55" s="112"/>
      <c r="AF55" s="112"/>
      <c r="AG55" s="112"/>
      <c r="AH55" s="112"/>
      <c r="AI55" s="112"/>
      <c r="AZ55" s="97"/>
      <c r="BC55" s="98"/>
      <c r="BF55" s="98"/>
      <c r="BL55" s="98"/>
      <c r="BQ55" s="96"/>
    </row>
    <row r="56" customFormat="false" ht="12.75" hidden="false" customHeight="false" outlineLevel="0" collapsed="false">
      <c r="A56" s="107" t="n">
        <v>36</v>
      </c>
      <c r="X56" s="103"/>
      <c r="Y56" s="112"/>
      <c r="Z56" s="112"/>
      <c r="AA56" s="112"/>
      <c r="AB56" s="112"/>
      <c r="AC56" s="112"/>
      <c r="AD56" s="112"/>
      <c r="AE56" s="112"/>
      <c r="AF56" s="112"/>
      <c r="AG56" s="112"/>
      <c r="AH56" s="112"/>
      <c r="AI56" s="112"/>
      <c r="AZ56" s="97"/>
      <c r="BC56" s="98"/>
      <c r="BF56" s="98"/>
      <c r="BL56" s="98"/>
      <c r="BQ56" s="96"/>
    </row>
    <row r="57" customFormat="false" ht="12.75" hidden="false" customHeight="false" outlineLevel="0" collapsed="false">
      <c r="A57" s="106" t="n">
        <v>37</v>
      </c>
      <c r="N57" s="111" t="s">
        <v>164</v>
      </c>
      <c r="O57" s="104" t="s">
        <v>165</v>
      </c>
      <c r="P57" s="104" t="s">
        <v>166</v>
      </c>
      <c r="Q57" s="104" t="s">
        <v>167</v>
      </c>
      <c r="R57" s="104"/>
      <c r="S57" s="104" t="s">
        <v>168</v>
      </c>
      <c r="T57" s="104" t="s">
        <v>169</v>
      </c>
      <c r="U57" s="104" t="s">
        <v>170</v>
      </c>
      <c r="X57" s="103"/>
      <c r="Y57" s="112"/>
      <c r="Z57" s="112"/>
      <c r="AA57" s="112"/>
      <c r="AB57" s="112"/>
      <c r="AC57" s="112"/>
      <c r="AD57" s="112"/>
      <c r="AE57" s="112"/>
      <c r="AF57" s="112"/>
      <c r="AG57" s="112"/>
      <c r="AH57" s="112"/>
      <c r="AI57" s="112"/>
      <c r="AZ57" s="97"/>
      <c r="BC57" s="98"/>
      <c r="BF57" s="98"/>
      <c r="BL57" s="98"/>
      <c r="BQ57" s="96"/>
    </row>
    <row r="58" customFormat="false" ht="12.75" hidden="false" customHeight="false" outlineLevel="0" collapsed="false">
      <c r="A58" s="106" t="n">
        <v>38</v>
      </c>
      <c r="O58" s="114" t="n">
        <f aca="false">IF($P$55&gt;$T$55,B22-E22,G26-H22)</f>
        <v>8</v>
      </c>
      <c r="P58" s="114" t="n">
        <f aca="false">IF($P$55&gt;$T$55,C22-F22,F22-I22)</f>
        <v>0</v>
      </c>
      <c r="Q58" s="114" t="n">
        <v>0</v>
      </c>
      <c r="R58" s="114"/>
      <c r="S58" s="114" t="n">
        <f aca="false">O58/(O58^2+P58^2+Q58^2)^0.5</f>
        <v>1</v>
      </c>
      <c r="T58" s="114" t="n">
        <f aca="false">Q58/(O58^2+P58^2+Q58^2)^0.5</f>
        <v>0</v>
      </c>
      <c r="U58" s="114" t="n">
        <f aca="false">Q58/(O58^2+P58^2+Q58^2)^0.5</f>
        <v>0</v>
      </c>
      <c r="X58" s="103"/>
      <c r="Y58" s="112"/>
      <c r="Z58" s="112"/>
      <c r="AA58" s="112"/>
      <c r="AB58" s="112"/>
      <c r="AC58" s="112"/>
      <c r="AD58" s="112"/>
      <c r="AE58" s="112"/>
      <c r="AF58" s="112"/>
      <c r="AG58" s="112"/>
      <c r="AH58" s="112"/>
      <c r="AI58" s="112"/>
      <c r="AZ58" s="97"/>
      <c r="BC58" s="98"/>
      <c r="BF58" s="98"/>
      <c r="BL58" s="98"/>
      <c r="BQ58" s="96"/>
    </row>
    <row r="59" customFormat="false" ht="12.75" hidden="false" customHeight="false" outlineLevel="0" collapsed="false">
      <c r="A59" s="106" t="n">
        <v>39</v>
      </c>
      <c r="O59" s="114" t="n">
        <f aca="false">IF($P$55&gt;$T$55,B23-E23,G27-H23)</f>
        <v>8</v>
      </c>
      <c r="P59" s="114" t="n">
        <f aca="false">IF($P$55&gt;$T$55,C23-F23,F23-I23)</f>
        <v>0</v>
      </c>
      <c r="Q59" s="114" t="n">
        <v>0</v>
      </c>
      <c r="R59" s="114"/>
      <c r="S59" s="114" t="n">
        <f aca="false">O59/(O59^2+P59^2+Q59^2)^0.5</f>
        <v>1</v>
      </c>
      <c r="T59" s="114" t="n">
        <f aca="false">Q59/(O59^2+P59^2+Q59^2)^0.5</f>
        <v>0</v>
      </c>
      <c r="U59" s="114" t="n">
        <f aca="false">Q59/(O59^2+P59^2+Q59^2)^0.5</f>
        <v>0</v>
      </c>
      <c r="X59" s="103"/>
      <c r="Y59" s="112"/>
      <c r="Z59" s="112"/>
      <c r="AA59" s="112"/>
      <c r="AB59" s="112"/>
      <c r="AC59" s="112"/>
      <c r="AD59" s="112"/>
      <c r="AE59" s="112"/>
      <c r="AF59" s="112"/>
      <c r="AG59" s="112"/>
      <c r="AH59" s="112"/>
      <c r="AI59" s="112"/>
      <c r="AZ59" s="97"/>
      <c r="BC59" s="98"/>
      <c r="BF59" s="98"/>
      <c r="BL59" s="98"/>
      <c r="BQ59" s="96"/>
    </row>
    <row r="60" customFormat="false" ht="12.75" hidden="false" customHeight="false" outlineLevel="0" collapsed="false">
      <c r="A60" s="106" t="n">
        <v>40</v>
      </c>
      <c r="X60" s="103"/>
      <c r="Y60" s="112"/>
      <c r="Z60" s="112"/>
      <c r="AA60" s="112"/>
      <c r="AB60" s="112"/>
      <c r="AC60" s="112"/>
      <c r="AD60" s="112"/>
      <c r="AE60" s="112"/>
      <c r="AF60" s="112"/>
      <c r="AG60" s="112"/>
      <c r="AH60" s="112"/>
      <c r="AI60" s="112"/>
      <c r="AZ60" s="97"/>
      <c r="BC60" s="98"/>
      <c r="BF60" s="98"/>
      <c r="BL60" s="98"/>
      <c r="BQ60" s="96"/>
    </row>
    <row r="61" customFormat="false" ht="12.75" hidden="false" customHeight="false" outlineLevel="0" collapsed="false">
      <c r="A61" s="106" t="n">
        <v>41</v>
      </c>
      <c r="X61" s="103"/>
      <c r="Y61" s="103"/>
      <c r="Z61" s="103"/>
      <c r="AA61" s="103"/>
      <c r="AB61" s="103"/>
      <c r="AC61" s="103"/>
      <c r="AD61" s="103"/>
      <c r="AE61" s="103"/>
      <c r="AF61" s="103"/>
      <c r="AG61" s="103"/>
      <c r="AH61" s="103"/>
      <c r="AI61" s="103"/>
      <c r="AZ61" s="97"/>
      <c r="BC61" s="98"/>
      <c r="BF61" s="98"/>
      <c r="BL61" s="98"/>
      <c r="BQ61" s="96"/>
    </row>
    <row r="62" customFormat="false" ht="12.75" hidden="false" customHeight="false" outlineLevel="0" collapsed="false">
      <c r="A62" s="106" t="n">
        <v>42</v>
      </c>
      <c r="N62" s="111" t="s">
        <v>171</v>
      </c>
      <c r="O62" s="115" t="s">
        <v>172</v>
      </c>
      <c r="P62" s="115" t="s">
        <v>173</v>
      </c>
      <c r="Q62" s="115" t="s">
        <v>174</v>
      </c>
      <c r="S62" s="116" t="s">
        <v>175</v>
      </c>
      <c r="T62" s="96"/>
      <c r="U62" s="96" t="n">
        <f aca="false">((O63-O64)^2+(P63-P64)^2+(Q63-Q64)^2)^0.5</f>
        <v>14</v>
      </c>
      <c r="AZ62" s="97"/>
      <c r="BC62" s="98"/>
      <c r="BF62" s="98"/>
      <c r="BL62" s="98"/>
      <c r="BQ62" s="96"/>
    </row>
    <row r="63" customFormat="false" ht="12.75" hidden="false" customHeight="false" outlineLevel="0" collapsed="false">
      <c r="A63" s="106" t="n">
        <v>43</v>
      </c>
      <c r="O63" s="117" t="n">
        <f aca="false">IF($P$55&gt;$T$55,(E22+H22)/2,(B22+E22)/2)</f>
        <v>6</v>
      </c>
      <c r="P63" s="117" t="n">
        <f aca="false">IF($P$55&gt;$T$55,(F22+I22)/2,(C22+F22)/2)</f>
        <v>7</v>
      </c>
      <c r="Q63" s="117" t="n">
        <f aca="false">(D22+G22)/2</f>
        <v>5</v>
      </c>
      <c r="S63" s="93" t="s">
        <v>176</v>
      </c>
      <c r="T63" s="96"/>
      <c r="U63" s="96" t="n">
        <f aca="false">MIN(P55,T55)</f>
        <v>4</v>
      </c>
      <c r="AZ63" s="97"/>
      <c r="BC63" s="98"/>
      <c r="BF63" s="98"/>
      <c r="BL63" s="98"/>
      <c r="BQ63" s="96"/>
    </row>
    <row r="64" customFormat="false" ht="12.75" hidden="false" customHeight="false" outlineLevel="0" collapsed="false">
      <c r="A64" s="107" t="n">
        <v>44</v>
      </c>
      <c r="O64" s="117" t="n">
        <f aca="false">IF($P$55&gt;$T$55,(E23+H23)/2,(B23+E23)/2)</f>
        <v>6</v>
      </c>
      <c r="P64" s="117" t="n">
        <f aca="false">IF($P$55&gt;$T$55,(F23+I23)/2,(C23+F23)/2)</f>
        <v>21</v>
      </c>
      <c r="Q64" s="117" t="n">
        <f aca="false">(D23+G23)/2</f>
        <v>5</v>
      </c>
      <c r="AZ64" s="97"/>
      <c r="BC64" s="98"/>
      <c r="BF64" s="98"/>
      <c r="BL64" s="98"/>
      <c r="BQ64" s="96"/>
    </row>
    <row r="65" customFormat="false" ht="12.75" hidden="false" customHeight="false" outlineLevel="0" collapsed="false">
      <c r="A65" s="107" t="n">
        <v>45</v>
      </c>
      <c r="M65" s="92" t="s">
        <v>177</v>
      </c>
      <c r="AZ65" s="97"/>
      <c r="BC65" s="98"/>
      <c r="BF65" s="98"/>
      <c r="BL65" s="98"/>
      <c r="BQ65" s="96"/>
    </row>
    <row r="66" customFormat="false" ht="12.75" hidden="false" customHeight="false" outlineLevel="0" collapsed="false">
      <c r="A66" s="107" t="n">
        <v>46</v>
      </c>
      <c r="N66" s="111" t="s">
        <v>178</v>
      </c>
      <c r="O66" s="92" t="e">
        <f aca="false" t="array" ref="O66:O66">n_seguiuneje_hay_daviesx(O42,O43,B3,N33,N34,N35,S58,T58,U58,90)</f>
        <v>#NAME?</v>
      </c>
      <c r="AZ66" s="97"/>
      <c r="BC66" s="98"/>
      <c r="BF66" s="98"/>
      <c r="BL66" s="98"/>
      <c r="BQ66" s="96"/>
    </row>
    <row r="67" customFormat="false" ht="12.75" hidden="false" customHeight="false" outlineLevel="0" collapsed="false">
      <c r="A67" s="107" t="n">
        <v>47</v>
      </c>
      <c r="N67" s="111" t="s">
        <v>179</v>
      </c>
      <c r="O67" s="92" t="e">
        <f aca="false" t="array" ref="O67:O67">n_seguiuneje_hay_daviesy(O42,O43,B3,N33,N34,N35,S58,T58,U58,90)</f>
        <v>#NAME?</v>
      </c>
      <c r="AZ67" s="97"/>
      <c r="BC67" s="98"/>
      <c r="BF67" s="98"/>
      <c r="BL67" s="98"/>
      <c r="BQ67" s="96"/>
    </row>
    <row r="68" customFormat="false" ht="12.75" hidden="false" customHeight="false" outlineLevel="0" collapsed="false">
      <c r="A68" s="107" t="n">
        <v>48</v>
      </c>
      <c r="N68" s="111" t="s">
        <v>180</v>
      </c>
      <c r="O68" s="92" t="e">
        <f aca="false" t="array" ref="O68:O68">n_seguiuneje_hay_daviesz(O42,O43,B3,N33,N34,N35,S58,T58,U58,90)</f>
        <v>#NAME?</v>
      </c>
      <c r="AZ68" s="97"/>
      <c r="BC68" s="98"/>
      <c r="BF68" s="98"/>
      <c r="BL68" s="98"/>
      <c r="BQ68" s="96"/>
    </row>
    <row r="69" customFormat="false" ht="12.75" hidden="false" customHeight="false" outlineLevel="0" collapsed="false">
      <c r="A69" s="107" t="n">
        <v>49</v>
      </c>
      <c r="M69" s="92" t="s">
        <v>181</v>
      </c>
      <c r="N69" s="111"/>
      <c r="AZ69" s="97"/>
      <c r="BC69" s="98"/>
      <c r="BF69" s="98"/>
      <c r="BL69" s="98"/>
      <c r="BQ69" s="96"/>
    </row>
    <row r="70" customFormat="false" ht="12.75" hidden="false" customHeight="false" outlineLevel="0" collapsed="false">
      <c r="A70" s="107" t="n">
        <v>50</v>
      </c>
      <c r="N70" s="111" t="s">
        <v>182</v>
      </c>
      <c r="O70" s="111" t="e">
        <f aca="false" t="array" ref="O70:O70">det_angulogiro(O66,O67,O68,0,0,1,S58,T58,U58)</f>
        <v>#NAME?</v>
      </c>
      <c r="P70" s="92" t="s">
        <v>135</v>
      </c>
      <c r="AZ70" s="97"/>
      <c r="BC70" s="98"/>
      <c r="BF70" s="98"/>
      <c r="BL70" s="98"/>
      <c r="BQ70" s="96"/>
    </row>
    <row r="71" customFormat="false" ht="12.75" hidden="false" customHeight="false" outlineLevel="0" collapsed="false">
      <c r="A71" s="107" t="n">
        <v>51</v>
      </c>
      <c r="AZ71" s="97"/>
      <c r="BC71" s="98"/>
      <c r="BF71" s="98"/>
      <c r="BL71" s="98"/>
      <c r="BQ71" s="96"/>
    </row>
    <row r="72" customFormat="false" ht="12.75" hidden="false" customHeight="false" outlineLevel="0" collapsed="false">
      <c r="A72" s="107" t="n">
        <v>52</v>
      </c>
      <c r="M72" s="92" t="s">
        <v>183</v>
      </c>
      <c r="N72" s="111"/>
      <c r="AZ72" s="97"/>
      <c r="BC72" s="98"/>
      <c r="BF72" s="98"/>
      <c r="BL72" s="98"/>
      <c r="BQ72" s="96"/>
    </row>
    <row r="73" customFormat="false" ht="12.75" hidden="false" customHeight="false" outlineLevel="0" collapsed="false">
      <c r="A73" s="107" t="n">
        <v>53</v>
      </c>
      <c r="AZ73" s="97"/>
      <c r="BC73" s="98"/>
      <c r="BF73" s="98"/>
      <c r="BL73" s="98"/>
      <c r="BQ73" s="96"/>
    </row>
    <row r="74" customFormat="false" ht="12.75" hidden="false" customHeight="false" outlineLevel="0" collapsed="false">
      <c r="A74" s="107" t="n">
        <v>54</v>
      </c>
      <c r="N74" s="111"/>
      <c r="AZ74" s="97"/>
      <c r="BC74" s="98"/>
      <c r="BF74" s="98"/>
      <c r="BL74" s="98"/>
      <c r="BQ74" s="96"/>
    </row>
    <row r="75" customFormat="false" ht="12.75" hidden="false" customHeight="false" outlineLevel="0" collapsed="false">
      <c r="A75" s="107" t="n">
        <v>55</v>
      </c>
      <c r="N75" s="111" t="s">
        <v>184</v>
      </c>
      <c r="O75" s="111" t="s">
        <v>185</v>
      </c>
      <c r="P75" s="111" t="s">
        <v>186</v>
      </c>
      <c r="Q75" s="111" t="s">
        <v>187</v>
      </c>
      <c r="R75" s="111" t="s">
        <v>188</v>
      </c>
      <c r="S75" s="111" t="s">
        <v>189</v>
      </c>
      <c r="T75" s="111" t="s">
        <v>190</v>
      </c>
      <c r="U75" s="111" t="s">
        <v>191</v>
      </c>
      <c r="V75" s="111" t="s">
        <v>192</v>
      </c>
      <c r="AZ75" s="97"/>
      <c r="BC75" s="98"/>
      <c r="BF75" s="98"/>
      <c r="BL75" s="98"/>
      <c r="BQ75" s="96"/>
    </row>
    <row r="76" customFormat="false" ht="12.75" hidden="false" customHeight="false" outlineLevel="0" collapsed="false">
      <c r="A76" s="107" t="n">
        <v>56</v>
      </c>
      <c r="N76" s="92" t="e">
        <f aca="false" t="array" ref="N76:N76">rotarpx(S58,T58,U58,O63,P63,Q63,$O$70*PI()/180,B22,C22,D22)</f>
        <v>#NAME?</v>
      </c>
      <c r="O76" s="92" t="e">
        <f aca="false" t="array" ref="O76:O76">rotarpy(S58,T58,U58,O63,P63,Q63,$O$70*PI()/180,B22,C22,D22)</f>
        <v>#NAME?</v>
      </c>
      <c r="P76" s="92" t="e">
        <f aca="false" t="array" ref="P76:P76">rotarpz(S58,T58,U58,O63,P63,Q63,$O$70*PI()/180,B22,C22,D22)</f>
        <v>#NAME?</v>
      </c>
      <c r="Q76" s="92" t="e">
        <f aca="false" t="array" ref="Q76:Q76">rotarpx(S58,T58,U58,O63,P63,Q63,$O$70*PI()/180,E22,F22,G22)</f>
        <v>#NAME?</v>
      </c>
      <c r="R76" s="92" t="e">
        <f aca="false" t="array" ref="R76:R76">rotarpy(S58,T58,U58,O63,P63,Q63,$O$70*PI()/180,E22,F22,G22)</f>
        <v>#NAME?</v>
      </c>
      <c r="S76" s="92" t="e">
        <f aca="false" t="array" ref="S76:S76">rotarpz(S58,T58,U58,O63,P63,Q63,$O$70*PI()/180,E22,F22,G22)</f>
        <v>#NAME?</v>
      </c>
      <c r="T76" s="92" t="e">
        <f aca="false" t="array" ref="T76:T76">rotarpx(S58,T58,U58,O63,P63,Q63,$O$70*PI()/180,H22,I22,J22)</f>
        <v>#NAME?</v>
      </c>
      <c r="U76" s="92" t="e">
        <f aca="false" t="array" ref="U76:U76">rotarpy(S58,T58,U58,O63,P63,Q63,$O$70*PI()/180,H22,I22,J22)</f>
        <v>#NAME?</v>
      </c>
      <c r="V76" s="92" t="e">
        <f aca="false" t="array" ref="V76:V76">rotarpz(S58,T58,U58,O63,P63,Q63,$O$70*PI()/180,H22,I22,J22)</f>
        <v>#NAME?</v>
      </c>
      <c r="AZ76" s="97"/>
      <c r="BC76" s="98"/>
      <c r="BF76" s="98"/>
      <c r="BL76" s="98"/>
      <c r="BQ76" s="96"/>
    </row>
    <row r="77" customFormat="false" ht="12.75" hidden="false" customHeight="false" outlineLevel="0" collapsed="false">
      <c r="A77" s="107" t="n">
        <v>57</v>
      </c>
      <c r="N77" s="92" t="e">
        <f aca="false" t="array" ref="N77:N77">rotarpx(S59,T59,U59,O64,P64,Q64,$O$70*PI()/180,B23,C23,D23)</f>
        <v>#NAME?</v>
      </c>
      <c r="O77" s="92" t="e">
        <f aca="false" t="array" ref="O77:O77">rotarpy(S59,T59,U59,O64,P64,Q64,$O$70*PI()/180,B23,C23,D23)</f>
        <v>#NAME?</v>
      </c>
      <c r="P77" s="92" t="e">
        <f aca="false" t="array" ref="P77:P77">rotarpz(S59,T59,U59,O64,P64,Q64,$O$70*PI()/180,B23,C23,D23)</f>
        <v>#NAME?</v>
      </c>
      <c r="Q77" s="92" t="e">
        <f aca="false" t="array" ref="Q77:Q77">rotarpx(S59,T59,U59,O64,P64,Q64,$O$70*PI()/180,E23,F23,G23)</f>
        <v>#NAME?</v>
      </c>
      <c r="R77" s="92" t="e">
        <f aca="false" t="array" ref="R77:R77">rotarpy(S59,T59,U59,O64,P64,Q64,$O$70*PI()/180,E23,F23,G23)</f>
        <v>#NAME?</v>
      </c>
      <c r="S77" s="92" t="e">
        <f aca="false" t="array" ref="S77:S77">rotarpz(S59,T59,U59,O64,P64,Q64,$O$70*PI()/180,E23,F23,G23)</f>
        <v>#NAME?</v>
      </c>
      <c r="T77" s="92" t="e">
        <f aca="false" t="array" ref="T77:T77">rotarpx(S59,T59,U59,O64,P64,Q64,$O$70*PI()/180,H23,I23,J23)</f>
        <v>#NAME?</v>
      </c>
      <c r="U77" s="92" t="e">
        <f aca="false" t="array" ref="U77:U77">rotarpy(S59,T59,U59,O64,P64,Q64,$O$70*PI()/180,H23,I23,J23)</f>
        <v>#NAME?</v>
      </c>
      <c r="V77" s="92" t="e">
        <f aca="false" t="array" ref="V77:V77">rotarpz(S59,T59,U59,O64,P64,Q64,$O$70*PI()/180,H23,I23,J23)</f>
        <v>#NAME?</v>
      </c>
      <c r="AZ77" s="97"/>
      <c r="BC77" s="98"/>
      <c r="BF77" s="98"/>
      <c r="BL77" s="98"/>
      <c r="BQ77" s="96"/>
    </row>
    <row r="78" customFormat="false" ht="12.75" hidden="false" customHeight="false" outlineLevel="0" collapsed="false">
      <c r="A78" s="107" t="n">
        <v>58</v>
      </c>
      <c r="M78" s="111" t="s">
        <v>193</v>
      </c>
      <c r="AZ78" s="97"/>
      <c r="BC78" s="98"/>
      <c r="BF78" s="98"/>
      <c r="BL78" s="98"/>
      <c r="BQ78" s="96"/>
    </row>
    <row r="79" customFormat="false" ht="12.75" hidden="false" customHeight="false" outlineLevel="0" collapsed="false">
      <c r="A79" s="107" t="n">
        <v>59</v>
      </c>
      <c r="N79" s="111" t="s">
        <v>194</v>
      </c>
      <c r="AZ79" s="97"/>
      <c r="BC79" s="98"/>
      <c r="BF79" s="98"/>
      <c r="BL79" s="98"/>
      <c r="BQ79" s="96"/>
    </row>
    <row r="80" customFormat="false" ht="12.75" hidden="false" customHeight="false" outlineLevel="0" collapsed="false">
      <c r="A80" s="107" t="n">
        <v>60</v>
      </c>
      <c r="AZ80" s="97"/>
      <c r="BC80" s="98"/>
      <c r="BF80" s="98"/>
      <c r="BL80" s="98"/>
      <c r="BQ80" s="96"/>
    </row>
    <row r="81" customFormat="false" ht="12.75" hidden="false" customHeight="false" outlineLevel="0" collapsed="false">
      <c r="A81" s="107" t="n">
        <v>61</v>
      </c>
      <c r="N81" s="111" t="s">
        <v>195</v>
      </c>
      <c r="O81" s="92" t="n">
        <f aca="false">- T58 * Q82</f>
        <v>0</v>
      </c>
      <c r="P81" s="92" t="n">
        <f aca="false">S58*Q82</f>
        <v>1</v>
      </c>
      <c r="Q81" s="92" t="n">
        <v>0</v>
      </c>
      <c r="AZ81" s="97"/>
      <c r="BC81" s="98"/>
      <c r="BF81" s="98"/>
      <c r="BL81" s="98"/>
      <c r="BQ81" s="96"/>
    </row>
    <row r="82" customFormat="false" ht="12.75" hidden="false" customHeight="false" outlineLevel="0" collapsed="false">
      <c r="A82" s="107" t="n">
        <v>62</v>
      </c>
      <c r="N82" s="111" t="s">
        <v>196</v>
      </c>
      <c r="O82" s="92" t="n">
        <v>0</v>
      </c>
      <c r="P82" s="92" t="n">
        <v>0</v>
      </c>
      <c r="Q82" s="92" t="n">
        <v>1</v>
      </c>
      <c r="AZ82" s="97"/>
      <c r="BC82" s="98"/>
      <c r="BF82" s="98"/>
      <c r="BL82" s="98"/>
      <c r="BQ82" s="96"/>
    </row>
    <row r="83" customFormat="false" ht="12.75" hidden="false" customHeight="false" outlineLevel="0" collapsed="false">
      <c r="A83" s="107"/>
      <c r="N83" s="111"/>
      <c r="AZ83" s="97"/>
      <c r="BC83" s="98"/>
      <c r="BF83" s="98"/>
      <c r="BL83" s="98"/>
      <c r="BQ83" s="96"/>
    </row>
    <row r="84" customFormat="false" ht="12.75" hidden="false" customHeight="false" outlineLevel="0" collapsed="false">
      <c r="A84" s="107" t="n">
        <v>63</v>
      </c>
      <c r="N84" s="111" t="s">
        <v>197</v>
      </c>
      <c r="O84" s="92" t="s">
        <v>198</v>
      </c>
      <c r="Q84" s="111" t="s">
        <v>197</v>
      </c>
      <c r="R84" s="92" t="s">
        <v>198</v>
      </c>
      <c r="T84" s="111" t="s">
        <v>197</v>
      </c>
      <c r="U84" s="92" t="s">
        <v>198</v>
      </c>
      <c r="AZ84" s="97"/>
      <c r="BC84" s="98"/>
      <c r="BF84" s="98"/>
      <c r="BL84" s="98"/>
      <c r="BQ84" s="96"/>
    </row>
    <row r="85" customFormat="false" ht="12.75" hidden="false" customHeight="false" outlineLevel="0" collapsed="false">
      <c r="A85" s="107" t="n">
        <v>64</v>
      </c>
      <c r="N85" s="92" t="n">
        <f aca="false">SUMPRODUCT($O$81:$Q$81,N76:P76)</f>
        <v>7.31614546350942</v>
      </c>
      <c r="O85" s="92" t="n">
        <f aca="false">SUMPRODUCT($O$82:$Q$82,N76:P76)</f>
        <v>6.97485494300276</v>
      </c>
      <c r="Q85" s="92" t="n">
        <f aca="false">SUMPRODUCT($O$81:$Q$81,Q76:S76)</f>
        <v>7.31614546350942</v>
      </c>
      <c r="R85" s="92" t="n">
        <f aca="false">SUMPRODUCT($O$82:$Q$82,Q76:S76)</f>
        <v>6.97485494300276</v>
      </c>
      <c r="T85" s="92" t="n">
        <f aca="false">SUMPRODUCT($O$81:$Q$81,T76:V76)</f>
        <v>6.68385453649058</v>
      </c>
      <c r="U85" s="92" t="n">
        <f aca="false">SUMPRODUCT($O$82:$Q$82,T76:V76)</f>
        <v>3.02514505699724</v>
      </c>
      <c r="AZ85" s="97"/>
      <c r="BC85" s="98"/>
      <c r="BF85" s="98"/>
      <c r="BL85" s="98"/>
      <c r="BQ85" s="96"/>
    </row>
    <row r="86" customFormat="false" ht="12.75" hidden="false" customHeight="false" outlineLevel="0" collapsed="false">
      <c r="A86" s="107" t="n">
        <v>65</v>
      </c>
      <c r="N86" s="92" t="n">
        <f aca="false">SUMPRODUCT($O$81:$Q$81,N77:P77)</f>
        <v>21.3161454635094</v>
      </c>
      <c r="O86" s="92" t="n">
        <f aca="false">SUMPRODUCT($O$82:$Q$82,N77:P77)</f>
        <v>6.97485494300276</v>
      </c>
      <c r="Q86" s="92" t="n">
        <f aca="false">SUMPRODUCT($O$81:$Q$81,Q77:S77)</f>
        <v>21.3161454635094</v>
      </c>
      <c r="R86" s="92" t="n">
        <f aca="false">SUMPRODUCT($O$82:$Q$82,Q77:S77)</f>
        <v>6.97485494300276</v>
      </c>
      <c r="T86" s="92" t="n">
        <f aca="false">SUMPRODUCT($O$81:$Q$81,T77:V77)</f>
        <v>20.6838545364906</v>
      </c>
      <c r="U86" s="92" t="n">
        <f aca="false">SUMPRODUCT($O$82:$Q$82,T77:V77)</f>
        <v>3.02514505699724</v>
      </c>
      <c r="AZ86" s="97"/>
      <c r="BC86" s="98"/>
      <c r="BF86" s="98"/>
      <c r="BL86" s="98"/>
      <c r="BQ86" s="96"/>
    </row>
    <row r="87" customFormat="false" ht="12.75" hidden="false" customHeight="false" outlineLevel="0" collapsed="false">
      <c r="A87" s="107"/>
      <c r="AZ87" s="97"/>
      <c r="BC87" s="98"/>
      <c r="BF87" s="98"/>
      <c r="BL87" s="98"/>
      <c r="BQ87" s="96"/>
    </row>
    <row r="88" customFormat="false" ht="12.75" hidden="false" customHeight="false" outlineLevel="0" collapsed="false">
      <c r="A88" s="107" t="n">
        <v>66</v>
      </c>
      <c r="Q88" s="92" t="s">
        <v>199</v>
      </c>
      <c r="S88" s="92" t="s">
        <v>200</v>
      </c>
      <c r="AZ88" s="97"/>
      <c r="BC88" s="98"/>
      <c r="BF88" s="98"/>
      <c r="BL88" s="98"/>
      <c r="BQ88" s="96"/>
    </row>
    <row r="89" customFormat="false" ht="12.75" hidden="false" customHeight="false" outlineLevel="0" collapsed="false">
      <c r="A89" s="107" t="n">
        <v>67</v>
      </c>
      <c r="N89" s="111" t="s">
        <v>201</v>
      </c>
      <c r="Q89" s="92" t="n">
        <f aca="false">$N$33*O81+$N$34*P81+$N$35*Q81</f>
        <v>-0.458391983306844</v>
      </c>
      <c r="S89" s="92" t="n">
        <f aca="false">$N$33*O82+$N$34*P82+$N$35*Q82</f>
        <v>0.0552010812654279</v>
      </c>
      <c r="AZ89" s="97"/>
      <c r="BC89" s="98"/>
      <c r="BF89" s="98"/>
      <c r="BL89" s="98"/>
      <c r="BQ89" s="96"/>
    </row>
    <row r="90" customFormat="false" ht="12.75" hidden="false" customHeight="false" outlineLevel="0" collapsed="false">
      <c r="A90" s="107" t="n">
        <v>68</v>
      </c>
      <c r="N90" s="111" t="s">
        <v>202</v>
      </c>
      <c r="Q90" s="92" t="n">
        <f aca="false">O66*O81+O67*P81+O68*Q81</f>
        <v>-0.987427471501377</v>
      </c>
      <c r="S90" s="92" t="n">
        <f aca="false">O66*O82+O67*P82+O68*Q82</f>
        <v>0.15807273175471</v>
      </c>
      <c r="AZ90" s="97"/>
      <c r="BC90" s="98"/>
      <c r="BF90" s="98"/>
      <c r="BL90" s="98"/>
      <c r="BQ90" s="96"/>
    </row>
    <row r="91" customFormat="false" ht="12.75" hidden="false" customHeight="false" outlineLevel="0" collapsed="false">
      <c r="A91" s="107" t="n">
        <v>69</v>
      </c>
      <c r="AZ91" s="97"/>
      <c r="BC91" s="98"/>
      <c r="BF91" s="98"/>
      <c r="BL91" s="98"/>
      <c r="BQ91" s="96"/>
    </row>
    <row r="92" customFormat="false" ht="12.75" hidden="false" customHeight="false" outlineLevel="0" collapsed="false">
      <c r="A92" s="107" t="n">
        <v>70</v>
      </c>
      <c r="N92" s="92" t="s">
        <v>203</v>
      </c>
      <c r="AZ92" s="97"/>
      <c r="BC92" s="98"/>
      <c r="BF92" s="98"/>
      <c r="BL92" s="98"/>
      <c r="BQ92" s="96"/>
    </row>
    <row r="93" customFormat="false" ht="12.75" hidden="false" customHeight="false" outlineLevel="0" collapsed="false">
      <c r="A93" s="107" t="n">
        <v>71</v>
      </c>
      <c r="N93" s="118" t="n">
        <f aca="false">N85</f>
        <v>7.31614546350942</v>
      </c>
      <c r="O93" s="119" t="n">
        <f aca="false">O85</f>
        <v>6.97485494300276</v>
      </c>
      <c r="P93" s="119"/>
      <c r="Q93" s="119" t="n">
        <f aca="false">Q85</f>
        <v>7.31614546350942</v>
      </c>
      <c r="R93" s="119" t="n">
        <f aca="false">R85</f>
        <v>6.97485494300276</v>
      </c>
      <c r="S93" s="119"/>
      <c r="T93" s="119" t="n">
        <f aca="false">T85</f>
        <v>6.68385453649058</v>
      </c>
      <c r="U93" s="119" t="n">
        <f aca="false">U85</f>
        <v>3.02514505699724</v>
      </c>
      <c r="V93" s="119"/>
      <c r="W93" s="119"/>
      <c r="X93" s="120"/>
      <c r="AZ93" s="97"/>
      <c r="BC93" s="98"/>
      <c r="BF93" s="98"/>
      <c r="BL93" s="98"/>
      <c r="BQ93" s="96"/>
    </row>
    <row r="94" customFormat="false" ht="12.75" hidden="false" customHeight="false" outlineLevel="0" collapsed="false">
      <c r="A94" s="107" t="n">
        <v>72</v>
      </c>
      <c r="N94" s="121" t="n">
        <f aca="false">N93+$Q$90</f>
        <v>6.32871799200804</v>
      </c>
      <c r="O94" s="122" t="n">
        <f aca="false">O93+$S$89</f>
        <v>7.03005602426818</v>
      </c>
      <c r="P94" s="122"/>
      <c r="Q94" s="122" t="n">
        <f aca="false">Q93+$Q$90</f>
        <v>6.32871799200804</v>
      </c>
      <c r="R94" s="122" t="n">
        <f aca="false">R93+$S$89</f>
        <v>7.03005602426818</v>
      </c>
      <c r="S94" s="122"/>
      <c r="T94" s="122" t="n">
        <f aca="false">T93+$Q$90</f>
        <v>5.69642706498921</v>
      </c>
      <c r="U94" s="122" t="n">
        <f aca="false">U93+$S$89</f>
        <v>3.08034613826267</v>
      </c>
      <c r="V94" s="122"/>
      <c r="W94" s="122"/>
      <c r="X94" s="123"/>
      <c r="AZ94" s="97"/>
      <c r="BC94" s="98"/>
      <c r="BF94" s="98"/>
      <c r="BL94" s="98"/>
      <c r="BQ94" s="96"/>
    </row>
    <row r="95" customFormat="false" ht="12.75" hidden="false" customHeight="false" outlineLevel="0" collapsed="false">
      <c r="A95" s="106" t="n">
        <v>73</v>
      </c>
      <c r="N95" s="121"/>
      <c r="O95" s="122"/>
      <c r="P95" s="122"/>
      <c r="Q95" s="122"/>
      <c r="R95" s="122"/>
      <c r="S95" s="122"/>
      <c r="T95" s="122"/>
      <c r="U95" s="122"/>
      <c r="V95" s="122"/>
      <c r="W95" s="122" t="n">
        <f aca="false">SUMPRODUCT($O$81:$Q$81,N76:P76)</f>
        <v>7.31614546350942</v>
      </c>
      <c r="X95" s="124" t="n">
        <f aca="false">SUMPRODUCT($O$82:$Q$82,N76:P76)</f>
        <v>6.97485494300276</v>
      </c>
      <c r="AZ95" s="97"/>
      <c r="BC95" s="98"/>
      <c r="BF95" s="98"/>
      <c r="BL95" s="98"/>
      <c r="BQ95" s="96"/>
    </row>
    <row r="96" customFormat="false" ht="12.75" hidden="false" customHeight="false" outlineLevel="0" collapsed="false">
      <c r="A96" s="106" t="n">
        <v>74</v>
      </c>
      <c r="N96" s="121" t="n">
        <f aca="false">N86</f>
        <v>21.3161454635094</v>
      </c>
      <c r="O96" s="122" t="n">
        <f aca="false">O86</f>
        <v>6.97485494300276</v>
      </c>
      <c r="P96" s="122"/>
      <c r="Q96" s="122" t="n">
        <f aca="false">Q86</f>
        <v>21.3161454635094</v>
      </c>
      <c r="R96" s="122" t="n">
        <f aca="false">R86</f>
        <v>6.97485494300276</v>
      </c>
      <c r="S96" s="122"/>
      <c r="T96" s="122" t="n">
        <f aca="false">T86</f>
        <v>20.6838545364906</v>
      </c>
      <c r="U96" s="122" t="n">
        <f aca="false">U86</f>
        <v>3.02514505699724</v>
      </c>
      <c r="V96" s="122"/>
      <c r="W96" s="122" t="n">
        <f aca="false">SUMPRODUCT($O$81:$Q$81,Q76:S76)</f>
        <v>7.31614546350942</v>
      </c>
      <c r="X96" s="124" t="n">
        <f aca="false">SUMPRODUCT($O$82:$Q$82,Q76:S76)</f>
        <v>6.97485494300276</v>
      </c>
      <c r="AZ96" s="97"/>
      <c r="BC96" s="98"/>
      <c r="BF96" s="98"/>
      <c r="BL96" s="98"/>
      <c r="BQ96" s="96"/>
    </row>
    <row r="97" customFormat="false" ht="12.75" hidden="false" customHeight="false" outlineLevel="0" collapsed="false">
      <c r="A97" s="106" t="n">
        <v>75</v>
      </c>
      <c r="N97" s="125" t="n">
        <f aca="false">N96+$Q$90</f>
        <v>20.328717992008</v>
      </c>
      <c r="O97" s="126" t="n">
        <f aca="false">O96+$S$89</f>
        <v>7.03005602426818</v>
      </c>
      <c r="P97" s="126"/>
      <c r="Q97" s="126" t="n">
        <f aca="false">Q96+$Q$90</f>
        <v>20.328717992008</v>
      </c>
      <c r="R97" s="126" t="n">
        <f aca="false">R96+$S$89</f>
        <v>7.03005602426818</v>
      </c>
      <c r="S97" s="126"/>
      <c r="T97" s="126" t="n">
        <f aca="false">T96+$Q$90</f>
        <v>19.6964270649892</v>
      </c>
      <c r="U97" s="126" t="n">
        <f aca="false">U96+$S$89</f>
        <v>3.08034613826267</v>
      </c>
      <c r="V97" s="126"/>
      <c r="W97" s="122" t="n">
        <f aca="false">SUMPRODUCT($O$81:$Q$81,T76:V76)</f>
        <v>6.68385453649058</v>
      </c>
      <c r="X97" s="124" t="n">
        <f aca="false">SUMPRODUCT($O$82:$Q$82,T76:V76)</f>
        <v>3.02514505699724</v>
      </c>
      <c r="AZ97" s="97"/>
      <c r="BC97" s="98"/>
      <c r="BF97" s="98"/>
      <c r="BL97" s="98"/>
      <c r="BQ97" s="96"/>
    </row>
    <row r="98" customFormat="false" ht="12.75" hidden="false" customHeight="false" outlineLevel="0" collapsed="false">
      <c r="A98" s="106" t="n">
        <v>76</v>
      </c>
      <c r="W98" s="121" t="n">
        <f aca="false">SUMPRODUCT($O$81:$Q$81,N77:P77)</f>
        <v>21.3161454635094</v>
      </c>
      <c r="X98" s="124" t="n">
        <f aca="false">SUMPRODUCT($O$82:$Q$82,N77:P77)</f>
        <v>6.97485494300276</v>
      </c>
      <c r="AZ98" s="97"/>
      <c r="BC98" s="98"/>
      <c r="BF98" s="98"/>
      <c r="BL98" s="98"/>
      <c r="BQ98" s="96"/>
    </row>
    <row r="99" customFormat="false" ht="12.75" hidden="false" customHeight="false" outlineLevel="0" collapsed="false">
      <c r="A99" s="106" t="n">
        <v>77</v>
      </c>
      <c r="R99" s="111"/>
      <c r="W99" s="121" t="n">
        <f aca="false">SUMPRODUCT($O$81:$Q$81,Q77:S77)</f>
        <v>21.3161454635094</v>
      </c>
      <c r="X99" s="124" t="n">
        <f aca="false">SUMPRODUCT($O$82:$Q$82,Q77:S77)</f>
        <v>6.97485494300276</v>
      </c>
      <c r="AZ99" s="97"/>
      <c r="BC99" s="98"/>
      <c r="BF99" s="98"/>
      <c r="BL99" s="98"/>
    </row>
    <row r="100" customFormat="false" ht="12.75" hidden="false" customHeight="false" outlineLevel="0" collapsed="false">
      <c r="A100" s="106" t="n">
        <v>78</v>
      </c>
      <c r="W100" s="121" t="n">
        <f aca="false">SUMPRODUCT($O$81:$Q$81,T77:V77)</f>
        <v>20.6838545364906</v>
      </c>
      <c r="X100" s="124" t="n">
        <f aca="false">SUMPRODUCT($O$82:$Q$82,T77:V77)</f>
        <v>3.02514505699724</v>
      </c>
      <c r="AZ100" s="97"/>
      <c r="BC100" s="98"/>
      <c r="BF100" s="98"/>
    </row>
    <row r="101" customFormat="false" ht="12.75" hidden="false" customHeight="false" outlineLevel="0" collapsed="false">
      <c r="A101" s="106" t="n">
        <v>79</v>
      </c>
      <c r="W101" s="121"/>
      <c r="X101" s="123"/>
      <c r="AZ101" s="97"/>
      <c r="BC101" s="98"/>
      <c r="BF101" s="98"/>
    </row>
    <row r="102" customFormat="false" ht="12.75" hidden="false" customHeight="false" outlineLevel="0" collapsed="false">
      <c r="A102" s="107" t="n">
        <v>80</v>
      </c>
      <c r="W102" s="121" t="n">
        <f aca="false">(MAX(W95:W97)+MIN(W95:W97))/2</f>
        <v>7</v>
      </c>
      <c r="X102" s="124" t="n">
        <f aca="false">(MAX(X95:X97)+MIN(X95:X97))/2</f>
        <v>5</v>
      </c>
      <c r="AZ102" s="97"/>
      <c r="BC102" s="98"/>
      <c r="BF102" s="98"/>
    </row>
    <row r="103" customFormat="false" ht="12.75" hidden="false" customHeight="false" outlineLevel="0" collapsed="false">
      <c r="A103" s="107" t="n">
        <v>81</v>
      </c>
      <c r="W103" s="121" t="n">
        <f aca="false">(MAX(W95:W97)+MIN(W95:W97))/2</f>
        <v>7</v>
      </c>
      <c r="X103" s="123" t="n">
        <v>0</v>
      </c>
      <c r="AZ103" s="97"/>
      <c r="BC103" s="98"/>
      <c r="BF103" s="98"/>
    </row>
    <row r="104" customFormat="false" ht="12.75" hidden="false" customHeight="false" outlineLevel="0" collapsed="false">
      <c r="A104" s="107" t="n">
        <v>82</v>
      </c>
      <c r="W104" s="121"/>
      <c r="X104" s="123"/>
      <c r="AZ104" s="97"/>
      <c r="BC104" s="98"/>
      <c r="BF104" s="98"/>
    </row>
    <row r="105" customFormat="false" ht="12.75" hidden="false" customHeight="false" outlineLevel="0" collapsed="false">
      <c r="A105" s="107" t="n">
        <v>83</v>
      </c>
      <c r="W105" s="121" t="n">
        <f aca="false">(MAX(W98:W100)+MIN(W98:W100))/2</f>
        <v>21</v>
      </c>
      <c r="X105" s="124" t="n">
        <f aca="false">(MAX(X98:X100)+MIN(X98:X100))/2</f>
        <v>5</v>
      </c>
      <c r="AZ105" s="97"/>
      <c r="BC105" s="98"/>
      <c r="BF105" s="98"/>
    </row>
    <row r="106" customFormat="false" ht="12.75" hidden="false" customHeight="false" outlineLevel="0" collapsed="false">
      <c r="A106" s="107" t="n">
        <v>84</v>
      </c>
      <c r="W106" s="125" t="n">
        <f aca="false">(MAX(W98:W100)+MIN(W98:W100))/2</f>
        <v>21</v>
      </c>
      <c r="X106" s="127" t="n">
        <v>0</v>
      </c>
      <c r="AZ106" s="97"/>
      <c r="BC106" s="98"/>
      <c r="BF106" s="98"/>
    </row>
    <row r="107" customFormat="false" ht="12.75" hidden="false" customHeight="false" outlineLevel="0" collapsed="false">
      <c r="A107" s="107" t="n">
        <v>85</v>
      </c>
      <c r="AZ107" s="97"/>
      <c r="BC107" s="98"/>
      <c r="BF107" s="98"/>
    </row>
    <row r="108" customFormat="false" ht="12.75" hidden="false" customHeight="false" outlineLevel="0" collapsed="false">
      <c r="A108" s="107" t="n">
        <v>86</v>
      </c>
      <c r="AZ108" s="97"/>
      <c r="BC108" s="98"/>
      <c r="BF108" s="98"/>
    </row>
    <row r="109" customFormat="false" ht="12.75" hidden="false" customHeight="false" outlineLevel="0" collapsed="false">
      <c r="A109" s="107" t="n">
        <v>87</v>
      </c>
      <c r="AZ109" s="97"/>
      <c r="BC109" s="98"/>
      <c r="BF109" s="98"/>
    </row>
    <row r="110" customFormat="false" ht="12.75" hidden="false" customHeight="false" outlineLevel="0" collapsed="false">
      <c r="A110" s="107" t="n">
        <v>88</v>
      </c>
      <c r="AZ110" s="97"/>
      <c r="BC110" s="98"/>
      <c r="BF110" s="98"/>
    </row>
    <row r="111" customFormat="false" ht="12.75" hidden="false" customHeight="false" outlineLevel="0" collapsed="false">
      <c r="A111" s="107" t="n">
        <v>89</v>
      </c>
      <c r="AZ111" s="97"/>
      <c r="BC111" s="98"/>
      <c r="BF111" s="98"/>
    </row>
    <row r="112" customFormat="false" ht="13.5" hidden="false" customHeight="false" outlineLevel="0" collapsed="false">
      <c r="A112" s="107" t="n">
        <v>90</v>
      </c>
      <c r="N112" s="111" t="s">
        <v>204</v>
      </c>
      <c r="AZ112" s="97"/>
      <c r="BC112" s="98"/>
      <c r="BF112" s="98"/>
    </row>
    <row r="113" customFormat="false" ht="13.5" hidden="false" customHeight="false" outlineLevel="0" collapsed="false">
      <c r="A113" s="107" t="n">
        <v>91</v>
      </c>
      <c r="N113" s="92" t="s">
        <v>205</v>
      </c>
      <c r="O113" s="92" t="n">
        <f aca="false">U62-U62*Q90/(Q89*Q90+S89*S90)*Q89</f>
        <v>0.264787636099575</v>
      </c>
      <c r="P113" s="92" t="s">
        <v>206</v>
      </c>
      <c r="Q113" s="92" t="n">
        <f aca="false">-U62*Q90/(Q89*Q90+S89*S90)*S89</f>
        <v>1.65403977710938</v>
      </c>
      <c r="T113" s="128" t="s">
        <v>207</v>
      </c>
      <c r="U113" s="129"/>
      <c r="V113" s="129"/>
      <c r="W113" s="129" t="n">
        <f aca="false">IF(O113^2+Q113^2&lt;U63^2,1,0)</f>
        <v>1</v>
      </c>
      <c r="X113" s="130"/>
      <c r="AZ113" s="97"/>
      <c r="BC113" s="98"/>
      <c r="BF113" s="98"/>
    </row>
    <row r="114" customFormat="false" ht="12.75" hidden="false" customHeight="false" outlineLevel="0" collapsed="false">
      <c r="A114" s="107" t="n">
        <v>92</v>
      </c>
      <c r="X114" s="103"/>
      <c r="Y114" s="131"/>
      <c r="Z114" s="131"/>
      <c r="AA114" s="131"/>
      <c r="AB114" s="131"/>
      <c r="AC114" s="131"/>
      <c r="AD114" s="131"/>
      <c r="AE114" s="131"/>
      <c r="AF114" s="131"/>
      <c r="AG114" s="131"/>
      <c r="AH114" s="131"/>
      <c r="AI114" s="131"/>
      <c r="AZ114" s="97"/>
      <c r="BC114" s="98"/>
      <c r="BF114" s="98"/>
    </row>
    <row r="115" customFormat="false" ht="12.75" hidden="false" customHeight="false" outlineLevel="0" collapsed="false">
      <c r="A115" s="107" t="n">
        <v>93</v>
      </c>
      <c r="N115" s="111" t="s">
        <v>208</v>
      </c>
      <c r="O115" s="92" t="e">
        <f aca="false" t="array" ref="O115:O115">argumento2(ABS(Q89),S89)</f>
        <v>#NAME?</v>
      </c>
      <c r="Q115" s="111" t="s">
        <v>209</v>
      </c>
      <c r="R115" s="92" t="n">
        <f aca="false">COS(O115+O116-PI()/2)*SIGN(Q89)</f>
        <v>-0.306868474650387</v>
      </c>
      <c r="X115" s="103"/>
      <c r="Y115" s="131"/>
      <c r="Z115" s="131"/>
      <c r="AA115" s="131"/>
      <c r="AB115" s="131"/>
      <c r="AC115" s="131"/>
      <c r="AD115" s="131"/>
      <c r="AE115" s="131"/>
      <c r="AF115" s="131"/>
      <c r="AG115" s="131"/>
      <c r="AH115" s="131"/>
      <c r="AI115" s="131"/>
      <c r="AZ115" s="97"/>
      <c r="BC115" s="98"/>
      <c r="BF115" s="98"/>
    </row>
    <row r="116" customFormat="false" ht="12.75" hidden="false" customHeight="false" outlineLevel="0" collapsed="false">
      <c r="A116" s="107" t="n">
        <v>94</v>
      </c>
      <c r="N116" s="111" t="s">
        <v>210</v>
      </c>
      <c r="O116" s="92" t="e">
        <f aca="false" t="array" ref="O116:O116">PI()- arseno(U62/U63*SIN(O115))</f>
        <v>#NAME?</v>
      </c>
      <c r="Q116" s="111" t="s">
        <v>211</v>
      </c>
      <c r="R116" s="111" t="n">
        <f aca="false">SIN(O115+O116-PI()/2)</f>
        <v>0.951751931579729</v>
      </c>
      <c r="X116" s="103"/>
      <c r="Y116" s="131"/>
      <c r="Z116" s="131"/>
      <c r="AA116" s="131"/>
      <c r="AB116" s="131"/>
      <c r="AC116" s="131"/>
      <c r="AD116" s="131"/>
      <c r="AE116" s="131"/>
      <c r="AF116" s="131"/>
      <c r="AG116" s="131"/>
      <c r="AH116" s="131"/>
      <c r="AI116" s="131"/>
      <c r="AZ116" s="97"/>
      <c r="BC116" s="98"/>
      <c r="BF116" s="98"/>
    </row>
    <row r="117" customFormat="false" ht="12.75" hidden="false" customHeight="false" outlineLevel="0" collapsed="false">
      <c r="A117" s="107" t="n">
        <v>95</v>
      </c>
      <c r="N117" s="111" t="s">
        <v>212</v>
      </c>
      <c r="X117" s="103"/>
      <c r="Y117" s="131"/>
      <c r="Z117" s="131"/>
      <c r="AA117" s="131"/>
      <c r="AB117" s="131"/>
      <c r="AC117" s="131"/>
      <c r="AD117" s="131"/>
      <c r="AE117" s="131"/>
      <c r="AF117" s="131"/>
      <c r="AG117" s="131"/>
      <c r="AH117" s="131"/>
      <c r="AI117" s="131"/>
      <c r="AZ117" s="97"/>
      <c r="BC117" s="98"/>
      <c r="BF117" s="98"/>
    </row>
    <row r="118" customFormat="false" ht="12.75" hidden="false" customHeight="false" outlineLevel="0" collapsed="false">
      <c r="A118" s="107" t="n">
        <v>96</v>
      </c>
      <c r="N118" s="111" t="s">
        <v>213</v>
      </c>
      <c r="O118" s="92" t="n">
        <f aca="false">R115*O81</f>
        <v>0</v>
      </c>
      <c r="X118" s="103"/>
      <c r="Y118" s="131"/>
      <c r="Z118" s="131"/>
      <c r="AA118" s="131"/>
      <c r="AB118" s="131"/>
      <c r="AC118" s="131"/>
      <c r="AD118" s="131"/>
      <c r="AE118" s="131"/>
      <c r="AF118" s="131"/>
      <c r="AG118" s="131"/>
      <c r="AH118" s="131"/>
      <c r="AI118" s="131"/>
      <c r="AZ118" s="97"/>
      <c r="BC118" s="98"/>
      <c r="BF118" s="98"/>
    </row>
    <row r="119" customFormat="false" ht="12.75" hidden="false" customHeight="false" outlineLevel="0" collapsed="false">
      <c r="A119" s="107" t="n">
        <v>97</v>
      </c>
      <c r="N119" s="111" t="s">
        <v>214</v>
      </c>
      <c r="O119" s="92" t="n">
        <f aca="false">R115*P81</f>
        <v>-0.306868474650387</v>
      </c>
      <c r="X119" s="103"/>
      <c r="Y119" s="131"/>
      <c r="Z119" s="131"/>
      <c r="AA119" s="131"/>
      <c r="AB119" s="131"/>
      <c r="AC119" s="131"/>
      <c r="AD119" s="131"/>
      <c r="AE119" s="131"/>
      <c r="AF119" s="131"/>
      <c r="AG119" s="131"/>
      <c r="AH119" s="131"/>
      <c r="AI119" s="131"/>
      <c r="AZ119" s="97"/>
      <c r="BC119" s="98"/>
      <c r="BF119" s="98"/>
    </row>
    <row r="120" customFormat="false" ht="12.75" hidden="false" customHeight="false" outlineLevel="0" collapsed="false">
      <c r="A120" s="107" t="n">
        <v>98</v>
      </c>
      <c r="N120" s="111" t="s">
        <v>215</v>
      </c>
      <c r="O120" s="92" t="n">
        <f aca="false">R116</f>
        <v>0.951751931579729</v>
      </c>
      <c r="X120" s="103"/>
      <c r="Y120" s="131"/>
      <c r="Z120" s="131"/>
      <c r="AA120" s="131"/>
      <c r="AB120" s="131"/>
      <c r="AC120" s="131"/>
      <c r="AD120" s="131"/>
      <c r="AE120" s="131"/>
      <c r="AF120" s="131"/>
      <c r="AG120" s="131"/>
      <c r="AH120" s="131"/>
      <c r="AI120" s="131"/>
      <c r="AZ120" s="97"/>
      <c r="BC120" s="98"/>
      <c r="BF120" s="98"/>
    </row>
    <row r="121" customFormat="false" ht="12.75" hidden="false" customHeight="false" outlineLevel="0" collapsed="false">
      <c r="A121" s="107" t="n">
        <v>99</v>
      </c>
      <c r="X121" s="103"/>
      <c r="Y121" s="131"/>
      <c r="Z121" s="131"/>
      <c r="AA121" s="131"/>
      <c r="AB121" s="131"/>
      <c r="AC121" s="131"/>
      <c r="AD121" s="131"/>
      <c r="AE121" s="131"/>
      <c r="AF121" s="131"/>
      <c r="AG121" s="131"/>
      <c r="AH121" s="131"/>
      <c r="AI121" s="131"/>
      <c r="AZ121" s="97"/>
      <c r="BC121" s="98"/>
      <c r="BF121" s="98"/>
    </row>
    <row r="122" customFormat="false" ht="12.75" hidden="false" customHeight="false" outlineLevel="0" collapsed="false">
      <c r="A122" s="107" t="n">
        <v>100</v>
      </c>
      <c r="X122" s="103"/>
      <c r="Y122" s="131"/>
      <c r="Z122" s="131"/>
      <c r="AA122" s="131"/>
      <c r="AB122" s="131"/>
      <c r="AC122" s="131"/>
      <c r="AD122" s="131"/>
      <c r="AE122" s="131"/>
      <c r="AF122" s="131"/>
      <c r="AG122" s="131"/>
      <c r="AH122" s="131"/>
      <c r="AI122" s="131"/>
      <c r="AZ122" s="97"/>
      <c r="BC122" s="98"/>
      <c r="BF122" s="98"/>
    </row>
    <row r="123" customFormat="false" ht="12.75" hidden="false" customHeight="false" outlineLevel="0" collapsed="false">
      <c r="A123" s="107" t="n">
        <v>101</v>
      </c>
      <c r="N123" s="93" t="s">
        <v>216</v>
      </c>
      <c r="O123" s="96"/>
      <c r="P123" s="96"/>
      <c r="Q123" s="96"/>
      <c r="R123" s="96"/>
      <c r="S123" s="96"/>
      <c r="X123" s="103"/>
      <c r="Y123" s="131"/>
      <c r="Z123" s="131"/>
      <c r="AA123" s="131"/>
      <c r="AB123" s="131"/>
      <c r="AC123" s="131"/>
      <c r="AD123" s="131"/>
      <c r="AE123" s="131"/>
      <c r="AF123" s="131"/>
      <c r="AG123" s="131"/>
      <c r="AH123" s="131"/>
      <c r="AI123" s="131"/>
      <c r="AZ123" s="97"/>
      <c r="BC123" s="98"/>
      <c r="BF123" s="98"/>
    </row>
    <row r="124" customFormat="false" ht="12.6" hidden="false" customHeight="true" outlineLevel="0" collapsed="false">
      <c r="A124" s="107" t="n">
        <v>102</v>
      </c>
      <c r="N124" s="93" t="s">
        <v>213</v>
      </c>
      <c r="O124" s="96" t="n">
        <f aca="false">IF(W113=1,O118,O66)</f>
        <v>0</v>
      </c>
      <c r="P124" s="93" t="s">
        <v>214</v>
      </c>
      <c r="Q124" s="96" t="n">
        <f aca="false">IF(W113=1,O119,O67)</f>
        <v>-0.306868474650387</v>
      </c>
      <c r="R124" s="93" t="s">
        <v>215</v>
      </c>
      <c r="S124" s="96" t="n">
        <f aca="false">IF(W113=1,O120,O68)</f>
        <v>0.951751931579729</v>
      </c>
      <c r="X124" s="103"/>
      <c r="Y124" s="131"/>
      <c r="Z124" s="131"/>
      <c r="AA124" s="131"/>
      <c r="AB124" s="131"/>
      <c r="AC124" s="131"/>
      <c r="AD124" s="131"/>
      <c r="AE124" s="131"/>
      <c r="AF124" s="131"/>
      <c r="AG124" s="131"/>
      <c r="AH124" s="131"/>
      <c r="AI124" s="131"/>
    </row>
    <row r="125" customFormat="false" ht="12.6" hidden="false" customHeight="true" outlineLevel="0" collapsed="false">
      <c r="A125" s="107"/>
      <c r="I125" s="92"/>
      <c r="J125" s="92"/>
      <c r="L125" s="92"/>
      <c r="M125" s="92"/>
      <c r="N125" s="111" t="s">
        <v>217</v>
      </c>
      <c r="P125" s="111"/>
      <c r="Q125" s="92"/>
      <c r="R125" s="111"/>
      <c r="S125" s="92"/>
      <c r="T125" s="92"/>
      <c r="X125" s="103"/>
      <c r="Y125" s="131"/>
      <c r="Z125" s="131"/>
      <c r="AA125" s="131"/>
      <c r="AB125" s="131"/>
      <c r="AC125" s="131"/>
      <c r="AD125" s="131"/>
      <c r="AE125" s="131"/>
      <c r="AF125" s="131"/>
      <c r="AG125" s="131"/>
      <c r="AH125" s="131"/>
      <c r="AI125" s="131"/>
    </row>
    <row r="126" customFormat="false" ht="12.6" hidden="false" customHeight="true" outlineLevel="0" collapsed="false">
      <c r="A126" s="107"/>
      <c r="I126" s="92"/>
      <c r="J126" s="92"/>
      <c r="L126" s="92"/>
      <c r="M126" s="92"/>
      <c r="N126" s="111" t="s">
        <v>182</v>
      </c>
      <c r="O126" s="111" t="e">
        <f aca="false" t="array" ref="O126:O126">det_angulogiro(O124,Q124,S124,0,0,1,S58,T58,U58)</f>
        <v>#NAME?</v>
      </c>
      <c r="P126" s="111" t="s">
        <v>135</v>
      </c>
      <c r="Q126" s="92"/>
      <c r="R126" s="111"/>
      <c r="S126" s="92"/>
      <c r="T126" s="92"/>
      <c r="X126" s="103"/>
      <c r="Y126" s="131"/>
      <c r="Z126" s="131"/>
      <c r="AA126" s="131"/>
      <c r="AB126" s="131"/>
      <c r="AC126" s="131"/>
      <c r="AD126" s="131"/>
      <c r="AE126" s="131"/>
      <c r="AF126" s="131"/>
      <c r="AG126" s="131"/>
      <c r="AH126" s="131"/>
      <c r="AI126" s="131"/>
    </row>
    <row r="127" customFormat="false" ht="12.75" hidden="false" customHeight="false" outlineLevel="0" collapsed="false">
      <c r="A127" s="107" t="n">
        <v>103</v>
      </c>
      <c r="X127" s="103"/>
      <c r="Y127" s="103"/>
      <c r="Z127" s="103"/>
      <c r="AA127" s="103"/>
      <c r="AB127" s="103"/>
      <c r="AC127" s="103"/>
      <c r="AD127" s="103"/>
      <c r="AE127" s="103"/>
      <c r="AF127" s="103"/>
      <c r="AG127" s="103"/>
      <c r="AH127" s="103"/>
      <c r="AI127" s="103"/>
    </row>
    <row r="128" customFormat="false" ht="12.75" hidden="false" customHeight="false" outlineLevel="0" collapsed="false">
      <c r="A128" s="107" t="n">
        <v>104</v>
      </c>
      <c r="N128" s="111" t="s">
        <v>218</v>
      </c>
      <c r="BB128" s="111"/>
      <c r="BC128" s="98"/>
    </row>
    <row r="129" customFormat="false" ht="12.75" hidden="false" customHeight="false" outlineLevel="0" collapsed="false">
      <c r="A129" s="107" t="n">
        <v>105</v>
      </c>
      <c r="BB129" s="111"/>
    </row>
    <row r="130" customFormat="false" ht="12.75" hidden="false" customHeight="false" outlineLevel="0" collapsed="false">
      <c r="A130" s="107" t="n">
        <v>106</v>
      </c>
      <c r="N130" s="111"/>
      <c r="BB130" s="111"/>
    </row>
    <row r="131" customFormat="false" ht="12.75" hidden="false" customHeight="false" outlineLevel="0" collapsed="false">
      <c r="A131" s="107" t="n">
        <v>107</v>
      </c>
      <c r="N131" s="111" t="s">
        <v>184</v>
      </c>
      <c r="O131" s="111" t="s">
        <v>185</v>
      </c>
      <c r="P131" s="111" t="s">
        <v>186</v>
      </c>
      <c r="Q131" s="111" t="s">
        <v>187</v>
      </c>
      <c r="R131" s="111" t="s">
        <v>188</v>
      </c>
      <c r="S131" s="111" t="s">
        <v>189</v>
      </c>
      <c r="T131" s="111" t="s">
        <v>190</v>
      </c>
      <c r="U131" s="111" t="s">
        <v>191</v>
      </c>
      <c r="V131" s="111" t="s">
        <v>192</v>
      </c>
      <c r="BF131" s="98"/>
    </row>
    <row r="132" customFormat="false" ht="12.75" hidden="false" customHeight="false" outlineLevel="0" collapsed="false">
      <c r="A132" s="107" t="n">
        <v>108</v>
      </c>
      <c r="N132" s="92" t="e">
        <f aca="false" t="array" ref="N132:N132">rotarpx(S58,T58,U58,O63,P63,Q63,$O$126*PI()/180,B22,C22,D22)</f>
        <v>#NAME?</v>
      </c>
      <c r="O132" s="92" t="e">
        <f aca="false" t="array" ref="O132:O132">rotarpy(S58,T58,U58,O63,P63,Q63,$O$126*PI()/180,B22,C22,D22)</f>
        <v>#NAME?</v>
      </c>
      <c r="P132" s="92" t="e">
        <f aca="false" t="array" ref="P132:P132">rotarpz(S58,T58,U58,O63,P63,Q63,$O$126*PI()/180,B22,C22,D22)</f>
        <v>#NAME?</v>
      </c>
      <c r="Q132" s="92" t="e">
        <f aca="false" t="array" ref="Q132:Q132">rotarpx(S58,T58,U58,O63,P63,Q63,$O$126*PI()/180,E22,F22,G22)</f>
        <v>#NAME?</v>
      </c>
      <c r="R132" s="92" t="e">
        <f aca="false" t="array" ref="R132:R132">rotarpy(S58,T58,U58,O63,P63,Q63,$O$126*PI()/180,E22,F22,G22)</f>
        <v>#NAME?</v>
      </c>
      <c r="S132" s="92" t="e">
        <f aca="false" t="array" ref="S132:S132">rotarpz(S58,T58,U58,O63,P63,Q63,$O$126*PI()/180,E22,F22,G22)</f>
        <v>#NAME?</v>
      </c>
      <c r="T132" s="92" t="e">
        <f aca="false" t="array" ref="T132:T132">rotarpx(S58,T58,U58,O63,P63,Q63,$O$126*PI()/180,H22,I22,J22)</f>
        <v>#NAME?</v>
      </c>
      <c r="U132" s="92" t="e">
        <f aca="false" t="array" ref="U132:U132">rotarpy(S58,T58,U58,O63,P63,Q63,$O$126*PI()/180,H22,I22,J22)</f>
        <v>#NAME?</v>
      </c>
      <c r="V132" s="92" t="e">
        <f aca="false" t="array" ref="V132:V132">rotarpz(S58,T58,U58,O63,P63,Q63,$O$126*PI()/180,H22,I22,J22)</f>
        <v>#NAME?</v>
      </c>
    </row>
    <row r="133" customFormat="false" ht="12.75" hidden="false" customHeight="false" outlineLevel="0" collapsed="false">
      <c r="A133" s="106" t="n">
        <v>109</v>
      </c>
      <c r="N133" s="92" t="e">
        <f aca="false" t="array" ref="N133:N133">rotarpx(S59,T59,U59,O64,P64,Q64,$O$126*PI()/180,B23,C23,D23)</f>
        <v>#NAME?</v>
      </c>
      <c r="O133" s="92" t="e">
        <f aca="false" t="array" ref="O133:O133">rotarpy(S59,T59,U59,O64,P64,Q64,$O$126*PI()/180,B23,C23,D23)</f>
        <v>#NAME?</v>
      </c>
      <c r="P133" s="92" t="e">
        <f aca="false" t="array" ref="P133:P133">rotarpz(S59,T59,U59,O64,P64,Q64,$O$126*PI()/180,B23,C23,D23)</f>
        <v>#NAME?</v>
      </c>
      <c r="Q133" s="92" t="e">
        <f aca="false" t="array" ref="Q133:Q133">rotarpx(S59,T59,U59,O64,P64,Q64,$O$126*PI()/180,E23,F23,G23)</f>
        <v>#NAME?</v>
      </c>
      <c r="R133" s="92" t="e">
        <f aca="false" t="array" ref="R133:R133">rotarpy(S59,T59,U59,O64,P64,Q64,$O$126*PI()/180,E23,F23,G23)</f>
        <v>#NAME?</v>
      </c>
      <c r="S133" s="92" t="e">
        <f aca="false" t="array" ref="S133:S133">rotarpz(S59,T59,U59,O64,P64,Q64,$O$126*PI()/180,E23,F23,G23)</f>
        <v>#NAME?</v>
      </c>
      <c r="T133" s="92" t="e">
        <f aca="false" t="array" ref="T133:T133">rotarpx(S59,T59,U59,O64,P64,Q64,$O$126*PI()/180,H23,I23,J23)</f>
        <v>#NAME?</v>
      </c>
      <c r="U133" s="92" t="e">
        <f aca="false" t="array" ref="U133:U133">rotarpy(S59,T59,U59,O64,P64,Q64,$O$126*PI()/180,H23,I23,J23)</f>
        <v>#NAME?</v>
      </c>
      <c r="V133" s="92" t="e">
        <f aca="false" t="array" ref="V133:V133">rotarpz(S59,T59,U59,O64,P64,Q64,$O$126*PI()/180,H23,I23,J23)</f>
        <v>#NAME?</v>
      </c>
    </row>
    <row r="134" customFormat="false" ht="12.75" hidden="false" customHeight="false" outlineLevel="0" collapsed="false">
      <c r="A134" s="106" t="n">
        <v>110</v>
      </c>
      <c r="N134" s="111" t="s">
        <v>219</v>
      </c>
    </row>
    <row r="135" customFormat="false" ht="12.75" hidden="false" customHeight="false" outlineLevel="0" collapsed="false">
      <c r="A135" s="106" t="n">
        <v>111</v>
      </c>
      <c r="N135" s="111" t="s">
        <v>194</v>
      </c>
    </row>
    <row r="136" customFormat="false" ht="12.75" hidden="false" customHeight="false" outlineLevel="0" collapsed="false">
      <c r="A136" s="106" t="n">
        <v>112</v>
      </c>
    </row>
    <row r="137" customFormat="false" ht="12.75" hidden="false" customHeight="false" outlineLevel="0" collapsed="false">
      <c r="A137" s="106" t="n">
        <v>113</v>
      </c>
      <c r="N137" s="111" t="s">
        <v>220</v>
      </c>
      <c r="O137" s="92" t="n">
        <f aca="false">O81</f>
        <v>0</v>
      </c>
      <c r="P137" s="92" t="n">
        <f aca="false">P81</f>
        <v>1</v>
      </c>
      <c r="Q137" s="92" t="n">
        <f aca="false">Q81</f>
        <v>0</v>
      </c>
    </row>
    <row r="138" customFormat="false" ht="12.75" hidden="false" customHeight="false" outlineLevel="0" collapsed="false">
      <c r="A138" s="106" t="n">
        <v>114</v>
      </c>
      <c r="N138" s="111" t="s">
        <v>196</v>
      </c>
      <c r="O138" s="92" t="n">
        <f aca="false">O82</f>
        <v>0</v>
      </c>
      <c r="P138" s="92" t="n">
        <f aca="false">P82</f>
        <v>0</v>
      </c>
      <c r="Q138" s="92" t="n">
        <f aca="false">Q82</f>
        <v>1</v>
      </c>
    </row>
    <row r="139" customFormat="false" ht="12.75" hidden="false" customHeight="false" outlineLevel="0" collapsed="false">
      <c r="A139" s="106"/>
      <c r="N139" s="111"/>
    </row>
    <row r="140" customFormat="false" ht="13.5" hidden="false" customHeight="false" outlineLevel="0" collapsed="false">
      <c r="A140" s="106" t="n">
        <v>115</v>
      </c>
      <c r="N140" s="111" t="s">
        <v>197</v>
      </c>
      <c r="O140" s="92" t="s">
        <v>198</v>
      </c>
      <c r="Q140" s="111" t="s">
        <v>197</v>
      </c>
      <c r="R140" s="92" t="s">
        <v>198</v>
      </c>
      <c r="T140" s="111" t="s">
        <v>197</v>
      </c>
      <c r="U140" s="92" t="s">
        <v>198</v>
      </c>
    </row>
    <row r="141" customFormat="false" ht="12.75" hidden="false" customHeight="false" outlineLevel="0" collapsed="false">
      <c r="A141" s="106" t="n">
        <v>116</v>
      </c>
      <c r="N141" s="92" t="n">
        <f aca="false">SUMPRODUCT($O$81:$Q$81,N132:P132)</f>
        <v>8.90350386315946</v>
      </c>
      <c r="O141" s="92" t="n">
        <f aca="false">SUMPRODUCT($O$82:$Q$82,N132:P132)</f>
        <v>5.61373694930078</v>
      </c>
      <c r="Q141" s="92" t="n">
        <f aca="false">SUMPRODUCT($O$81:$Q$81,Q132:S132)</f>
        <v>8.90350386315946</v>
      </c>
      <c r="R141" s="92" t="n">
        <f aca="false">SUMPRODUCT($O$82:$Q$82,Q132:S132)</f>
        <v>5.61373694930078</v>
      </c>
      <c r="T141" s="92" t="n">
        <f aca="false">SUMPRODUCT($O$81:$Q$81,T132:V132)</f>
        <v>5.09649613684054</v>
      </c>
      <c r="U141" s="92" t="n">
        <f aca="false">SUMPRODUCT($O$82:$Q$82,T132:V132)</f>
        <v>4.38626305069922</v>
      </c>
      <c r="W141" s="132" t="n">
        <f aca="false">SUMPRODUCT($O$81:$Q$81,N132:P132)</f>
        <v>8.90350386315946</v>
      </c>
      <c r="X141" s="133" t="n">
        <f aca="false">SUMPRODUCT($O$82:$Q$82,N132:P132)</f>
        <v>5.61373694930078</v>
      </c>
    </row>
    <row r="142" customFormat="false" ht="12.75" hidden="false" customHeight="false" outlineLevel="0" collapsed="false">
      <c r="N142" s="92" t="n">
        <f aca="false">SUMPRODUCT($O$81:$Q$81,N133:P133)</f>
        <v>22.9035038631595</v>
      </c>
      <c r="O142" s="92" t="n">
        <f aca="false">SUMPRODUCT($O$82:$Q$82,N133:P133)</f>
        <v>5.61373694930078</v>
      </c>
      <c r="Q142" s="92" t="n">
        <f aca="false">SUMPRODUCT($O$81:$Q$81,Q133:S133)</f>
        <v>22.9035038631595</v>
      </c>
      <c r="R142" s="92" t="n">
        <f aca="false">SUMPRODUCT($O$82:$Q$82,Q133:S133)</f>
        <v>5.61373694930078</v>
      </c>
      <c r="T142" s="92" t="n">
        <f aca="false">SUMPRODUCT($O$81:$Q$81,T133:V133)</f>
        <v>19.0964961368405</v>
      </c>
      <c r="U142" s="92" t="n">
        <f aca="false">SUMPRODUCT($O$82:$Q$82,T133:V133)</f>
        <v>4.38626305069922</v>
      </c>
      <c r="W142" s="134" t="n">
        <f aca="false">SUMPRODUCT($O$81:$Q$81,Q132:S132)</f>
        <v>8.90350386315946</v>
      </c>
      <c r="X142" s="135" t="n">
        <f aca="false">SUMPRODUCT($O$82:$Q$82,Q132:S132)</f>
        <v>5.61373694930078</v>
      </c>
    </row>
    <row r="143" customFormat="false" ht="12.75" hidden="false" customHeight="false" outlineLevel="0" collapsed="false">
      <c r="W143" s="134" t="n">
        <f aca="false">SUMPRODUCT($O$81:$Q$81,T132:V132)</f>
        <v>5.09649613684054</v>
      </c>
      <c r="X143" s="135" t="n">
        <f aca="false">SUMPRODUCT($O$82:$Q$82,T132:V132)</f>
        <v>4.38626305069922</v>
      </c>
    </row>
    <row r="144" customFormat="false" ht="12.75" hidden="false" customHeight="false" outlineLevel="0" collapsed="false">
      <c r="N144" s="111" t="s">
        <v>201</v>
      </c>
      <c r="Q144" s="92" t="n">
        <f aca="false">$N$33*O137+$N$34*P137+$N$35*Q137</f>
        <v>-0.458391983306844</v>
      </c>
      <c r="S144" s="92" t="n">
        <f aca="false">$N$33*O138+$N$34*P138+$N$35*Q138</f>
        <v>0.0552010812654279</v>
      </c>
      <c r="W144" s="134" t="n">
        <f aca="false">SUMPRODUCT($O$81:$Q$81,N133:P133)</f>
        <v>22.9035038631595</v>
      </c>
      <c r="X144" s="135" t="n">
        <f aca="false">SUMPRODUCT($O$82:$Q$82,N133:P133)</f>
        <v>5.61373694930078</v>
      </c>
    </row>
    <row r="145" customFormat="false" ht="12.75" hidden="false" customHeight="false" outlineLevel="0" collapsed="false">
      <c r="N145" s="111" t="s">
        <v>202</v>
      </c>
      <c r="Q145" s="92" t="n">
        <f aca="false">O120*O137+O121*P137+O122*Q137</f>
        <v>0</v>
      </c>
      <c r="S145" s="92" t="n">
        <f aca="false">O120*O138+O121*P138+O122*Q138</f>
        <v>0</v>
      </c>
      <c r="W145" s="134" t="n">
        <f aca="false">SUMPRODUCT($O$81:$Q$81,Q133:S133)</f>
        <v>22.9035038631595</v>
      </c>
      <c r="X145" s="135" t="n">
        <f aca="false">SUMPRODUCT($O$82:$Q$82,Q133:S133)</f>
        <v>5.61373694930078</v>
      </c>
    </row>
    <row r="146" customFormat="false" ht="12.75" hidden="false" customHeight="false" outlineLevel="0" collapsed="false">
      <c r="W146" s="134" t="n">
        <f aca="false">SUMPRODUCT($O$81:$Q$81,T133:V133)</f>
        <v>19.0964961368405</v>
      </c>
      <c r="X146" s="135" t="n">
        <f aca="false">SUMPRODUCT($O$82:$Q$82,T133:V133)</f>
        <v>4.38626305069922</v>
      </c>
    </row>
    <row r="147" customFormat="false" ht="13.5" hidden="false" customHeight="false" outlineLevel="0" collapsed="false">
      <c r="N147" s="92" t="s">
        <v>221</v>
      </c>
      <c r="W147" s="134"/>
      <c r="X147" s="136"/>
    </row>
    <row r="148" customFormat="false" ht="12.75" hidden="false" customHeight="false" outlineLevel="0" collapsed="false">
      <c r="N148" s="132" t="n">
        <f aca="false">N141</f>
        <v>8.90350386315946</v>
      </c>
      <c r="O148" s="137" t="n">
        <f aca="false">O141</f>
        <v>5.61373694930078</v>
      </c>
      <c r="P148" s="137"/>
      <c r="Q148" s="137" t="n">
        <f aca="false">Q141</f>
        <v>8.90350386315946</v>
      </c>
      <c r="R148" s="137" t="n">
        <f aca="false">R141</f>
        <v>5.61373694930078</v>
      </c>
      <c r="S148" s="137"/>
      <c r="T148" s="137" t="n">
        <f aca="false">T141</f>
        <v>5.09649613684054</v>
      </c>
      <c r="U148" s="137" t="n">
        <f aca="false">U141</f>
        <v>4.38626305069922</v>
      </c>
      <c r="V148" s="137"/>
      <c r="W148" s="132" t="n">
        <f aca="false">(MAX(W141:W143)+MIN(W141:W143))/2</f>
        <v>7</v>
      </c>
      <c r="X148" s="138" t="n">
        <f aca="false">(MAX(X141:X143)+MIN(X141:X143))/2</f>
        <v>5</v>
      </c>
    </row>
    <row r="149" customFormat="false" ht="12.75" hidden="false" customHeight="false" outlineLevel="0" collapsed="false">
      <c r="N149" s="134" t="n">
        <f aca="false">N148+$Q$144</f>
        <v>8.44511187985261</v>
      </c>
      <c r="O149" s="122" t="n">
        <f aca="false">O148+$S$144</f>
        <v>5.6689380305662</v>
      </c>
      <c r="P149" s="122"/>
      <c r="Q149" s="122" t="n">
        <f aca="false">Q148+$Q$144</f>
        <v>8.44511187985261</v>
      </c>
      <c r="R149" s="122" t="n">
        <f aca="false">R148+$S$144</f>
        <v>5.6689380305662</v>
      </c>
      <c r="S149" s="122"/>
      <c r="T149" s="122" t="n">
        <f aca="false">T148+$Q$144</f>
        <v>4.6381041535337</v>
      </c>
      <c r="U149" s="122" t="n">
        <f aca="false">U148+$S$144</f>
        <v>4.44146413196465</v>
      </c>
      <c r="V149" s="122"/>
      <c r="W149" s="134" t="n">
        <f aca="false">(MAX(W141:W143)+MIN(W141:W143))/2</f>
        <v>7</v>
      </c>
      <c r="X149" s="123" t="n">
        <v>0</v>
      </c>
    </row>
    <row r="150" customFormat="false" ht="12.75" hidden="false" customHeight="false" outlineLevel="0" collapsed="false">
      <c r="N150" s="134"/>
      <c r="O150" s="122"/>
      <c r="P150" s="122"/>
      <c r="Q150" s="122"/>
      <c r="R150" s="122"/>
      <c r="S150" s="122"/>
      <c r="T150" s="122"/>
      <c r="U150" s="122"/>
      <c r="V150" s="122"/>
      <c r="W150" s="134"/>
      <c r="X150" s="123"/>
    </row>
    <row r="151" customFormat="false" ht="12.75" hidden="false" customHeight="false" outlineLevel="0" collapsed="false">
      <c r="N151" s="134" t="n">
        <f aca="false">N142</f>
        <v>22.9035038631595</v>
      </c>
      <c r="O151" s="122" t="n">
        <f aca="false">O142</f>
        <v>5.61373694930078</v>
      </c>
      <c r="P151" s="122"/>
      <c r="Q151" s="122" t="n">
        <f aca="false">Q142</f>
        <v>22.9035038631595</v>
      </c>
      <c r="R151" s="122" t="n">
        <f aca="false">R142</f>
        <v>5.61373694930078</v>
      </c>
      <c r="S151" s="122"/>
      <c r="T151" s="122" t="n">
        <f aca="false">T142</f>
        <v>19.0964961368405</v>
      </c>
      <c r="U151" s="122" t="n">
        <f aca="false">U142</f>
        <v>4.38626305069922</v>
      </c>
      <c r="V151" s="122"/>
      <c r="W151" s="134" t="n">
        <f aca="false">(MAX(W144:W146)+MIN(W144:W146))/2</f>
        <v>21</v>
      </c>
      <c r="X151" s="124" t="n">
        <f aca="false">(MAX(X144:X146)+MIN(X144:X146))/2</f>
        <v>5</v>
      </c>
    </row>
    <row r="152" customFormat="false" ht="13.5" hidden="false" customHeight="false" outlineLevel="0" collapsed="false">
      <c r="N152" s="139" t="n">
        <f aca="false">N151+$Q$144</f>
        <v>22.4451118798526</v>
      </c>
      <c r="O152" s="140" t="n">
        <f aca="false">O151+$S$144</f>
        <v>5.6689380305662</v>
      </c>
      <c r="P152" s="140"/>
      <c r="Q152" s="140" t="n">
        <f aca="false">Q151+$Q$144</f>
        <v>22.4451118798526</v>
      </c>
      <c r="R152" s="140" t="n">
        <f aca="false">R151+$S$144</f>
        <v>5.6689380305662</v>
      </c>
      <c r="S152" s="140"/>
      <c r="T152" s="140" t="n">
        <f aca="false">T151+$Q$144</f>
        <v>18.6381041535337</v>
      </c>
      <c r="U152" s="140" t="n">
        <f aca="false">U151+$S$144</f>
        <v>4.44146413196465</v>
      </c>
      <c r="V152" s="140"/>
      <c r="W152" s="141" t="n">
        <f aca="false">(MAX(W144:W146)+MIN(W144:W146))/2</f>
        <v>21</v>
      </c>
      <c r="X152" s="127" t="n">
        <v>0</v>
      </c>
    </row>
    <row r="169" customFormat="false" ht="12.75" hidden="false" customHeight="false" outlineLevel="0" collapsed="false">
      <c r="N169" s="111" t="s">
        <v>222</v>
      </c>
    </row>
    <row r="170" customFormat="false" ht="12.75" hidden="false" customHeight="false" outlineLevel="0" collapsed="false">
      <c r="N170" s="111" t="s">
        <v>223</v>
      </c>
    </row>
    <row r="173" customFormat="false" ht="12.75" hidden="false" customHeight="false" outlineLevel="0" collapsed="false">
      <c r="N173" s="92" t="s">
        <v>224</v>
      </c>
    </row>
    <row r="174" customFormat="false" ht="12.75" hidden="false" customHeight="false" outlineLevel="0" collapsed="false">
      <c r="N174" s="92" t="s">
        <v>225</v>
      </c>
      <c r="P174" s="92" t="e">
        <f aca="false" t="array" ref="P174:P174">intersectarectarectangulo(B22,C22,D22,E22,F22,G22,H22,I22,J22,$O$26,$O$27,0,N33,N34,N35)</f>
        <v>#NAME?</v>
      </c>
    </row>
    <row r="175" customFormat="false" ht="13.5" hidden="false" customHeight="false" outlineLevel="0" collapsed="false">
      <c r="N175" s="92" t="s">
        <v>226</v>
      </c>
      <c r="P175" s="92" t="e">
        <f aca="false" t="array" ref="P175:P175">intersectarectarectangulo(B23,C23,D23,E23,F23,G23,H23,I23,J23,$O$26,$O$27,0,N33,N34,N35)</f>
        <v>#NAME?</v>
      </c>
    </row>
    <row r="176" customFormat="false" ht="12.75" hidden="false" customHeight="false" outlineLevel="0" collapsed="false">
      <c r="N176" s="132"/>
      <c r="O176" s="137"/>
      <c r="P176" s="137"/>
      <c r="Q176" s="133"/>
    </row>
    <row r="177" customFormat="false" ht="12.75" hidden="false" customHeight="false" outlineLevel="0" collapsed="false">
      <c r="N177" s="134" t="s">
        <v>227</v>
      </c>
      <c r="O177" s="122"/>
      <c r="P177" s="122" t="n">
        <f aca="false">(1-MAX(P174:P175))*O42</f>
        <v>11.7232195063623</v>
      </c>
      <c r="Q177" s="135" t="s">
        <v>228</v>
      </c>
    </row>
    <row r="178" customFormat="false" ht="13.5" hidden="false" customHeight="false" outlineLevel="0" collapsed="false">
      <c r="N178" s="139"/>
      <c r="O178" s="140"/>
      <c r="P178" s="140"/>
      <c r="Q178" s="142"/>
    </row>
    <row r="180" customFormat="false" ht="12.75" hidden="false" customHeight="false" outlineLevel="0" collapsed="false">
      <c r="N180" s="92" t="s">
        <v>229</v>
      </c>
    </row>
    <row r="181" customFormat="false" ht="12.75" hidden="false" customHeight="false" outlineLevel="0" collapsed="false">
      <c r="N181" s="92" t="s">
        <v>230</v>
      </c>
    </row>
    <row r="182" customFormat="false" ht="12.75" hidden="false" customHeight="false" outlineLevel="0" collapsed="false">
      <c r="N182" s="96" t="s">
        <v>231</v>
      </c>
      <c r="O182" s="96" t="n">
        <f aca="false">O26</f>
        <v>50</v>
      </c>
      <c r="P182" s="96" t="s">
        <v>232</v>
      </c>
      <c r="Q182" s="96" t="n">
        <f aca="false">O27</f>
        <v>20</v>
      </c>
      <c r="R182" s="96" t="s">
        <v>233</v>
      </c>
      <c r="S182" s="96" t="n">
        <f aca="false">0</f>
        <v>0</v>
      </c>
    </row>
    <row r="183" customFormat="false" ht="12.75" hidden="false" customHeight="false" outlineLevel="0" collapsed="false">
      <c r="N183" s="92" t="s">
        <v>234</v>
      </c>
      <c r="T183" s="92" t="s">
        <v>235</v>
      </c>
      <c r="U183" s="92" t="s">
        <v>236</v>
      </c>
      <c r="V183" s="92" t="s">
        <v>237</v>
      </c>
      <c r="X183" s="92" t="s">
        <v>238</v>
      </c>
      <c r="Y183" s="92" t="s">
        <v>239</v>
      </c>
      <c r="AA183" s="92" t="s">
        <v>240</v>
      </c>
    </row>
    <row r="184" customFormat="false" ht="12.75" hidden="false" customHeight="false" outlineLevel="0" collapsed="false">
      <c r="T184" s="92" t="n">
        <v>-0.98</v>
      </c>
      <c r="U184" s="92" t="n">
        <v>-0.196</v>
      </c>
      <c r="V184" s="92" t="n">
        <v>0.0344093010681716</v>
      </c>
      <c r="X184" s="92" t="e">
        <f aca="false" t="array" ref="X184:X184">intersectarectarectangulo($B$22,$C$22,$D$22,$E$22,$F$22,$G$22,$H$22,$I$22,$J$22,$O$26,$O$27,0,T184,U184,V184)</f>
        <v>#NAME?</v>
      </c>
      <c r="Y184" s="92" t="e">
        <f aca="false" t="array" ref="Y184:Y184">intersectarectarectangulo($B$23,$C$23,$D$23,$E$23,$F$23,$G$23,$H$23,$I$23,$J$23,$O$26,$O$27,0,T184,U184,V184)</f>
        <v>#NAME?</v>
      </c>
      <c r="AA184" s="92" t="n">
        <f aca="false">MAX(X184:Y184)</f>
        <v>0</v>
      </c>
      <c r="AB184" s="92" t="n">
        <v>1</v>
      </c>
    </row>
    <row r="185" customFormat="false" ht="12.75" hidden="false" customHeight="false" outlineLevel="0" collapsed="false">
      <c r="T185" s="92" t="n">
        <v>-0.98</v>
      </c>
      <c r="U185" s="92" t="n">
        <v>-0.14</v>
      </c>
      <c r="V185" s="92" t="n">
        <v>0.14142135623731</v>
      </c>
      <c r="X185" s="92" t="e">
        <f aca="false" t="array" ref="X185:X185">intersectarectarectangulo($B$22,$C$22,$D$22,$E$22,$F$22,$G$22,$H$22,$I$22,$J$22,$O$26,$O$27,0,T185,U185,V185)</f>
        <v>#NAME?</v>
      </c>
      <c r="Y185" s="92" t="e">
        <f aca="false" t="array" ref="Y185:Y185">intersectarectarectangulo($B$23,$C$23,$D$23,$E$23,$F$23,$G$23,$H$23,$I$23,$J$23,$O$26,$O$27,0,T185,U185,V185)</f>
        <v>#NAME?</v>
      </c>
      <c r="AA185" s="92" t="e">
        <f aca="false">MAX(X185:Y185)</f>
        <v>#NAME?</v>
      </c>
      <c r="AB185" s="92" t="n">
        <v>2</v>
      </c>
    </row>
    <row r="186" customFormat="false" ht="12.75" hidden="false" customHeight="false" outlineLevel="0" collapsed="false">
      <c r="N186" s="92" t="s">
        <v>241</v>
      </c>
      <c r="O186" s="92" t="n">
        <f aca="false">AA1197</f>
        <v>0</v>
      </c>
      <c r="P186" s="92" t="s">
        <v>242</v>
      </c>
      <c r="T186" s="92" t="n">
        <v>-0.98</v>
      </c>
      <c r="U186" s="92" t="n">
        <v>-0.084</v>
      </c>
      <c r="V186" s="92" t="n">
        <v>0.180399556540475</v>
      </c>
      <c r="X186" s="92" t="e">
        <f aca="false" t="array" ref="X186:X186">intersectarectarectangulo($B$22,$C$22,$D$22,$E$22,$F$22,$G$22,$H$22,$I$22,$J$22,$O$26,$O$27,0,T186,U186,V186)</f>
        <v>#NAME?</v>
      </c>
      <c r="Y186" s="92" t="e">
        <f aca="false" t="array" ref="Y186:Y186">intersectarectarectangulo($B$23,$C$23,$D$23,$E$23,$F$23,$G$23,$H$23,$I$23,$J$23,$O$26,$O$27,0,T186,U186,V186)</f>
        <v>#NAME?</v>
      </c>
      <c r="AA186" s="92" t="e">
        <f aca="false">MAX(X186:Y186)</f>
        <v>#NAME?</v>
      </c>
      <c r="AB186" s="92" t="n">
        <v>3</v>
      </c>
    </row>
    <row r="187" customFormat="false" ht="12.75" hidden="false" customHeight="false" outlineLevel="0" collapsed="false">
      <c r="N187" s="92" t="s">
        <v>243</v>
      </c>
      <c r="O187" s="92" t="n">
        <f aca="false">1012-O186</f>
        <v>1012</v>
      </c>
      <c r="P187" s="92" t="s">
        <v>244</v>
      </c>
      <c r="T187" s="92" t="n">
        <v>-0.98</v>
      </c>
      <c r="U187" s="92" t="n">
        <v>-0.028</v>
      </c>
      <c r="V187" s="92" t="n">
        <v>0.197017765696396</v>
      </c>
      <c r="X187" s="92" t="e">
        <f aca="false" t="array" ref="X187:X187">intersectarectarectangulo($B$22,$C$22,$D$22,$E$22,$F$22,$G$22,$H$22,$I$22,$J$22,$O$26,$O$27,0,T187,U187,V187)</f>
        <v>#NAME?</v>
      </c>
      <c r="Y187" s="92" t="e">
        <f aca="false" t="array" ref="Y187:Y187">intersectarectarectangulo($B$23,$C$23,$D$23,$E$23,$F$23,$G$23,$H$23,$I$23,$J$23,$O$26,$O$27,0,T187,U187,V187)</f>
        <v>#NAME?</v>
      </c>
      <c r="AA187" s="92" t="e">
        <f aca="false">MAX(X187:Y187)</f>
        <v>#NAME?</v>
      </c>
      <c r="AB187" s="92" t="n">
        <v>4</v>
      </c>
    </row>
    <row r="188" customFormat="false" ht="12.75" hidden="false" customHeight="false" outlineLevel="0" collapsed="false">
      <c r="T188" s="92" t="n">
        <v>-0.98</v>
      </c>
      <c r="U188" s="92" t="n">
        <v>0.028</v>
      </c>
      <c r="V188" s="92" t="n">
        <v>0.197017765696396</v>
      </c>
      <c r="X188" s="92" t="e">
        <f aca="false" t="array" ref="X188:X188">intersectarectarectangulo($B$22,$C$22,$D$22,$E$22,$F$22,$G$22,$H$22,$I$22,$J$22,$O$26,$O$27,0,T188,U188,V188)</f>
        <v>#NAME?</v>
      </c>
      <c r="Y188" s="92" t="e">
        <f aca="false" t="array" ref="Y188:Y188">intersectarectarectangulo($B$23,$C$23,$D$23,$E$23,$F$23,$G$23,$H$23,$I$23,$J$23,$O$26,$O$27,0,T188,U188,V188)</f>
        <v>#NAME?</v>
      </c>
      <c r="AA188" s="92" t="e">
        <f aca="false">MAX(X188:Y188)</f>
        <v>#NAME?</v>
      </c>
      <c r="AB188" s="92" t="n">
        <v>5</v>
      </c>
    </row>
    <row r="189" customFormat="false" ht="12.75" hidden="false" customHeight="false" outlineLevel="0" collapsed="false">
      <c r="T189" s="92" t="n">
        <v>-0.98</v>
      </c>
      <c r="U189" s="92" t="n">
        <v>0.084</v>
      </c>
      <c r="V189" s="92" t="n">
        <v>0.180399556540475</v>
      </c>
      <c r="X189" s="92" t="e">
        <f aca="false" t="array" ref="X189:X189">intersectarectarectangulo($B$22,$C$22,$D$22,$E$22,$F$22,$G$22,$H$22,$I$22,$J$22,$O$26,$O$27,0,T189,U189,V189)</f>
        <v>#NAME?</v>
      </c>
      <c r="Y189" s="92" t="e">
        <f aca="false" t="array" ref="Y189:Y189">intersectarectarectangulo($B$23,$C$23,$D$23,$E$23,$F$23,$G$23,$H$23,$I$23,$J$23,$O$26,$O$27,0,T189,U189,V189)</f>
        <v>#NAME?</v>
      </c>
      <c r="AA189" s="92" t="e">
        <f aca="false">MAX(X189:Y189)</f>
        <v>#NAME?</v>
      </c>
      <c r="AB189" s="92" t="n">
        <v>6</v>
      </c>
    </row>
    <row r="190" customFormat="false" ht="12.75" hidden="false" customHeight="false" outlineLevel="0" collapsed="false">
      <c r="N190" s="143" t="s">
        <v>245</v>
      </c>
      <c r="O190" s="143" t="n">
        <f aca="false">O187/1024</f>
        <v>0.98828125</v>
      </c>
      <c r="T190" s="92" t="n">
        <v>-0.98</v>
      </c>
      <c r="U190" s="92" t="n">
        <v>0.14</v>
      </c>
      <c r="V190" s="92" t="n">
        <v>0.14142135623731</v>
      </c>
      <c r="X190" s="92" t="e">
        <f aca="false" t="array" ref="X190:X190">intersectarectarectangulo($B$22,$C$22,$D$22,$E$22,$F$22,$G$22,$H$22,$I$22,$J$22,$O$26,$O$27,0,T190,U190,V190)</f>
        <v>#NAME?</v>
      </c>
      <c r="Y190" s="92" t="e">
        <f aca="false" t="array" ref="Y190:Y190">intersectarectarectangulo($B$23,$C$23,$D$23,$E$23,$F$23,$G$23,$H$23,$I$23,$J$23,$O$26,$O$27,0,T190,U190,V190)</f>
        <v>#NAME?</v>
      </c>
      <c r="AA190" s="92" t="e">
        <f aca="false">MAX(X190:Y190)</f>
        <v>#NAME?</v>
      </c>
      <c r="AB190" s="92" t="n">
        <v>7</v>
      </c>
    </row>
    <row r="191" customFormat="false" ht="12.75" hidden="false" customHeight="false" outlineLevel="0" collapsed="false">
      <c r="T191" s="92" t="n">
        <v>-0.98</v>
      </c>
      <c r="U191" s="92" t="n">
        <v>0.196</v>
      </c>
      <c r="V191" s="92" t="n">
        <v>0.0344093010681716</v>
      </c>
      <c r="X191" s="92" t="e">
        <f aca="false" t="array" ref="X191:X191">intersectarectarectangulo($B$22,$C$22,$D$22,$E$22,$F$22,$G$22,$H$22,$I$22,$J$22,$O$26,$O$27,0,T191,U191,V191)</f>
        <v>#NAME?</v>
      </c>
      <c r="Y191" s="92" t="e">
        <f aca="false" t="array" ref="Y191:Y191">intersectarectarectangulo($B$23,$C$23,$D$23,$E$23,$F$23,$G$23,$H$23,$I$23,$J$23,$O$26,$O$27,0,T191,U191,V191)</f>
        <v>#NAME?</v>
      </c>
      <c r="AA191" s="92" t="e">
        <f aca="false">MAX(X191:Y191)</f>
        <v>#NAME?</v>
      </c>
      <c r="AB191" s="92" t="n">
        <v>8</v>
      </c>
    </row>
    <row r="192" customFormat="false" ht="12.75" hidden="false" customHeight="false" outlineLevel="0" collapsed="false">
      <c r="T192" s="92" t="n">
        <v>-0.924</v>
      </c>
      <c r="U192" s="92" t="n">
        <v>-0.364</v>
      </c>
      <c r="V192" s="92" t="n">
        <v>0.117166548127014</v>
      </c>
      <c r="X192" s="92" t="e">
        <f aca="false" t="array" ref="X192:X192">intersectarectarectangulo($B$22,$C$22,$D$22,$E$22,$F$22,$G$22,$H$22,$I$22,$J$22,$O$26,$O$27,0,T192,U192,V192)</f>
        <v>#NAME?</v>
      </c>
      <c r="Y192" s="92" t="e">
        <f aca="false" t="array" ref="Y192:Y192">intersectarectarectangulo($B$23,$C$23,$D$23,$E$23,$F$23,$G$23,$H$23,$I$23,$J$23,$O$26,$O$27,0,T192,U192,V192)</f>
        <v>#NAME?</v>
      </c>
      <c r="AA192" s="92" t="e">
        <f aca="false">MAX(X192:Y192)</f>
        <v>#NAME?</v>
      </c>
      <c r="AB192" s="92" t="n">
        <v>9</v>
      </c>
    </row>
    <row r="193" customFormat="false" ht="13.5" hidden="false" customHeight="false" outlineLevel="0" collapsed="false">
      <c r="T193" s="92" t="n">
        <v>-0.924</v>
      </c>
      <c r="U193" s="92" t="n">
        <v>-0.308</v>
      </c>
      <c r="V193" s="92" t="n">
        <v>0.226627447587444</v>
      </c>
      <c r="X193" s="92" t="e">
        <f aca="false" t="array" ref="X193:X193">intersectarectarectangulo($B$22,$C$22,$D$22,$E$22,$F$22,$G$22,$H$22,$I$22,$J$22,$O$26,$O$27,0,T193,U193,V193)</f>
        <v>#NAME?</v>
      </c>
      <c r="Y193" s="92" t="e">
        <f aca="false" t="array" ref="Y193:Y193">intersectarectarectangulo($B$23,$C$23,$D$23,$E$23,$F$23,$G$23,$H$23,$I$23,$J$23,$O$26,$O$27,0,T193,U193,V193)</f>
        <v>#NAME?</v>
      </c>
      <c r="AA193" s="92" t="e">
        <f aca="false">MAX(X193:Y193)</f>
        <v>#NAME?</v>
      </c>
      <c r="AB193" s="92" t="n">
        <v>10</v>
      </c>
    </row>
    <row r="194" customFormat="false" ht="12.75" hidden="false" customHeight="false" outlineLevel="0" collapsed="false">
      <c r="N194" s="132"/>
      <c r="O194" s="137"/>
      <c r="P194" s="137"/>
      <c r="Q194" s="133"/>
      <c r="T194" s="92" t="n">
        <v>-0.924</v>
      </c>
      <c r="U194" s="92" t="n">
        <v>-0.252</v>
      </c>
      <c r="V194" s="92" t="n">
        <v>0.287610848195961</v>
      </c>
      <c r="X194" s="92" t="e">
        <f aca="false" t="array" ref="X194:X194">intersectarectarectangulo($B$22,$C$22,$D$22,$E$22,$F$22,$G$22,$H$22,$I$22,$J$22,$O$26,$O$27,0,T194,U194,V194)</f>
        <v>#NAME?</v>
      </c>
      <c r="Y194" s="92" t="e">
        <f aca="false" t="array" ref="Y194:Y194">intersectarectarectangulo($B$23,$C$23,$D$23,$E$23,$F$23,$G$23,$H$23,$I$23,$J$23,$O$26,$O$27,0,T194,U194,V194)</f>
        <v>#NAME?</v>
      </c>
      <c r="AA194" s="92" t="e">
        <f aca="false">MAX(X194:Y194)</f>
        <v>#NAME?</v>
      </c>
      <c r="AB194" s="92" t="n">
        <v>11</v>
      </c>
    </row>
    <row r="195" customFormat="false" ht="12.75" hidden="false" customHeight="false" outlineLevel="0" collapsed="false">
      <c r="N195" s="134" t="s">
        <v>246</v>
      </c>
      <c r="O195" s="122"/>
      <c r="P195" s="122" t="n">
        <f aca="false">O190*O43</f>
        <v>18.3454733255517</v>
      </c>
      <c r="Q195" s="135" t="s">
        <v>155</v>
      </c>
      <c r="T195" s="92" t="n">
        <v>-0.924</v>
      </c>
      <c r="U195" s="92" t="n">
        <v>-0.196</v>
      </c>
      <c r="V195" s="92" t="n">
        <v>0.328341285859698</v>
      </c>
      <c r="X195" s="92" t="e">
        <f aca="false" t="array" ref="X195:X195">intersectarectarectangulo($B$22,$C$22,$D$22,$E$22,$F$22,$G$22,$H$22,$I$22,$J$22,$O$26,$O$27,0,T195,U195,V195)</f>
        <v>#NAME?</v>
      </c>
      <c r="Y195" s="92" t="e">
        <f aca="false" t="array" ref="Y195:Y195">intersectarectarectangulo($B$23,$C$23,$D$23,$E$23,$F$23,$G$23,$H$23,$I$23,$J$23,$O$26,$O$27,0,T195,U195,V195)</f>
        <v>#NAME?</v>
      </c>
      <c r="AA195" s="92" t="e">
        <f aca="false">MAX(X195:Y195)</f>
        <v>#NAME?</v>
      </c>
      <c r="AB195" s="92" t="n">
        <v>12</v>
      </c>
    </row>
    <row r="196" customFormat="false" ht="13.5" hidden="false" customHeight="false" outlineLevel="0" collapsed="false">
      <c r="N196" s="139"/>
      <c r="O196" s="140"/>
      <c r="P196" s="140"/>
      <c r="Q196" s="142"/>
      <c r="T196" s="92" t="n">
        <v>-0.924</v>
      </c>
      <c r="U196" s="92" t="n">
        <v>-0.14</v>
      </c>
      <c r="V196" s="92" t="n">
        <v>0.355842661860547</v>
      </c>
      <c r="X196" s="92" t="e">
        <f aca="false" t="array" ref="X196:X196">intersectarectarectangulo($B$22,$C$22,$D$22,$E$22,$F$22,$G$22,$H$22,$I$22,$J$22,$O$26,$O$27,0,T196,U196,V196)</f>
        <v>#NAME?</v>
      </c>
      <c r="Y196" s="92" t="e">
        <f aca="false" t="array" ref="Y196:Y196">intersectarectarectangulo($B$23,$C$23,$D$23,$E$23,$F$23,$G$23,$H$23,$I$23,$J$23,$O$26,$O$27,0,T196,U196,V196)</f>
        <v>#NAME?</v>
      </c>
      <c r="AA196" s="92" t="e">
        <f aca="false">MAX(X196:Y196)</f>
        <v>#NAME?</v>
      </c>
      <c r="AB196" s="92" t="n">
        <v>13</v>
      </c>
    </row>
    <row r="197" customFormat="false" ht="12.75" hidden="false" customHeight="false" outlineLevel="0" collapsed="false">
      <c r="T197" s="92" t="n">
        <v>-0.924</v>
      </c>
      <c r="U197" s="92" t="n">
        <v>-0.084</v>
      </c>
      <c r="V197" s="92" t="n">
        <v>0.373052275157249</v>
      </c>
      <c r="X197" s="92" t="e">
        <f aca="false" t="array" ref="X197:X197">intersectarectarectangulo($B$22,$C$22,$D$22,$E$22,$F$22,$G$22,$H$22,$I$22,$J$22,$O$26,$O$27,0,T197,U197,V197)</f>
        <v>#NAME?</v>
      </c>
      <c r="Y197" s="92" t="e">
        <f aca="false" t="array" ref="Y197:Y197">intersectarectarectangulo($B$23,$C$23,$D$23,$E$23,$F$23,$G$23,$H$23,$I$23,$J$23,$O$26,$O$27,0,T197,U197,V197)</f>
        <v>#NAME?</v>
      </c>
      <c r="AA197" s="92" t="e">
        <f aca="false">MAX(X197:Y197)</f>
        <v>#NAME?</v>
      </c>
      <c r="AB197" s="92" t="n">
        <v>14</v>
      </c>
    </row>
    <row r="198" customFormat="false" ht="13.5" hidden="false" customHeight="false" outlineLevel="0" collapsed="false">
      <c r="T198" s="92" t="n">
        <v>-0.924</v>
      </c>
      <c r="U198" s="92" t="n">
        <v>-0.028</v>
      </c>
      <c r="V198" s="92" t="n">
        <v>0.381365965969697</v>
      </c>
      <c r="X198" s="92" t="e">
        <f aca="false" t="array" ref="X198:X198">intersectarectarectangulo($B$22,$C$22,$D$22,$E$22,$F$22,$G$22,$H$22,$I$22,$J$22,$O$26,$O$27,0,T198,U198,V198)</f>
        <v>#NAME?</v>
      </c>
      <c r="Y198" s="92" t="e">
        <f aca="false" t="array" ref="Y198:Y198">intersectarectarectangulo($B$23,$C$23,$D$23,$E$23,$F$23,$G$23,$H$23,$I$23,$J$23,$O$26,$O$27,0,T198,U198,V198)</f>
        <v>#NAME?</v>
      </c>
      <c r="AA198" s="92" t="e">
        <f aca="false">MAX(X198:Y198)</f>
        <v>#NAME?</v>
      </c>
      <c r="AB198" s="92" t="n">
        <v>15</v>
      </c>
    </row>
    <row r="199" customFormat="false" ht="12.75" hidden="false" customHeight="false" outlineLevel="0" collapsed="false">
      <c r="N199" s="132"/>
      <c r="O199" s="137"/>
      <c r="P199" s="137"/>
      <c r="Q199" s="133"/>
      <c r="T199" s="92" t="n">
        <v>-0.924</v>
      </c>
      <c r="U199" s="92" t="n">
        <v>0.028</v>
      </c>
      <c r="V199" s="92" t="n">
        <v>0.381365965969697</v>
      </c>
      <c r="X199" s="92" t="e">
        <f aca="false" t="array" ref="X199:X199">intersectarectarectangulo($B$22,$C$22,$D$22,$E$22,$F$22,$G$22,$H$22,$I$22,$J$22,$O$26,$O$27,0,T199,U199,V199)</f>
        <v>#NAME?</v>
      </c>
      <c r="Y199" s="92" t="e">
        <f aca="false" t="array" ref="Y199:Y199">intersectarectarectangulo($B$23,$C$23,$D$23,$E$23,$F$23,$G$23,$H$23,$I$23,$J$23,$O$26,$O$27,0,T199,U199,V199)</f>
        <v>#NAME?</v>
      </c>
      <c r="AA199" s="92" t="e">
        <f aca="false">MAX(X199:Y199)</f>
        <v>#NAME?</v>
      </c>
      <c r="AB199" s="92" t="n">
        <v>16</v>
      </c>
    </row>
    <row r="200" customFormat="false" ht="12.75" hidden="false" customHeight="false" outlineLevel="0" collapsed="false">
      <c r="N200" s="134" t="s">
        <v>247</v>
      </c>
      <c r="O200" s="122"/>
      <c r="P200" s="122" t="n">
        <f aca="false">(1-O190)*B3*(O42+O43)</f>
        <v>0.0709833470829813</v>
      </c>
      <c r="Q200" s="135" t="s">
        <v>155</v>
      </c>
      <c r="T200" s="92" t="n">
        <v>-0.924</v>
      </c>
      <c r="U200" s="92" t="n">
        <v>0.084</v>
      </c>
      <c r="V200" s="92" t="n">
        <v>0.373052275157249</v>
      </c>
      <c r="X200" s="92" t="e">
        <f aca="false" t="array" ref="X200:X200">intersectarectarectangulo($B$22,$C$22,$D$22,$E$22,$F$22,$G$22,$H$22,$I$22,$J$22,$O$26,$O$27,0,T200,U200,V200)</f>
        <v>#NAME?</v>
      </c>
      <c r="Y200" s="92" t="e">
        <f aca="false" t="array" ref="Y200:Y200">intersectarectarectangulo($B$23,$C$23,$D$23,$E$23,$F$23,$G$23,$H$23,$I$23,$J$23,$O$26,$O$27,0,T200,U200,V200)</f>
        <v>#NAME?</v>
      </c>
      <c r="AA200" s="92" t="e">
        <f aca="false">MAX(X200:Y200)</f>
        <v>#NAME?</v>
      </c>
      <c r="AB200" s="92" t="n">
        <v>17</v>
      </c>
    </row>
    <row r="201" customFormat="false" ht="13.5" hidden="false" customHeight="false" outlineLevel="0" collapsed="false">
      <c r="N201" s="139"/>
      <c r="O201" s="140"/>
      <c r="P201" s="140"/>
      <c r="Q201" s="142"/>
      <c r="T201" s="92" t="n">
        <v>-0.924</v>
      </c>
      <c r="U201" s="92" t="n">
        <v>0.14</v>
      </c>
      <c r="V201" s="92" t="n">
        <v>0.355842661860547</v>
      </c>
      <c r="X201" s="92" t="e">
        <f aca="false" t="array" ref="X201:X201">intersectarectarectangulo($B$22,$C$22,$D$22,$E$22,$F$22,$G$22,$H$22,$I$22,$J$22,$O$26,$O$27,0,T201,U201,V201)</f>
        <v>#NAME?</v>
      </c>
      <c r="Y201" s="92" t="e">
        <f aca="false" t="array" ref="Y201:Y201">intersectarectarectangulo($B$23,$C$23,$D$23,$E$23,$F$23,$G$23,$H$23,$I$23,$J$23,$O$26,$O$27,0,T201,U201,V201)</f>
        <v>#NAME?</v>
      </c>
      <c r="AA201" s="92" t="e">
        <f aca="false">MAX(X201:Y201)</f>
        <v>#NAME?</v>
      </c>
      <c r="AB201" s="92" t="n">
        <v>18</v>
      </c>
    </row>
    <row r="202" customFormat="false" ht="12.75" hidden="false" customHeight="false" outlineLevel="0" collapsed="false">
      <c r="T202" s="92" t="n">
        <v>-0.924</v>
      </c>
      <c r="U202" s="92" t="n">
        <v>0.196</v>
      </c>
      <c r="V202" s="92" t="n">
        <v>0.328341285859698</v>
      </c>
      <c r="X202" s="92" t="e">
        <f aca="false" t="array" ref="X202:X202">intersectarectarectangulo($B$22,$C$22,$D$22,$E$22,$F$22,$G$22,$H$22,$I$22,$J$22,$O$26,$O$27,0,T202,U202,V202)</f>
        <v>#NAME?</v>
      </c>
      <c r="Y202" s="92" t="e">
        <f aca="false" t="array" ref="Y202:Y202">intersectarectarectangulo($B$23,$C$23,$D$23,$E$23,$F$23,$G$23,$H$23,$I$23,$J$23,$O$26,$O$27,0,T202,U202,V202)</f>
        <v>#NAME?</v>
      </c>
      <c r="AA202" s="92" t="e">
        <f aca="false">MAX(X202:Y202)</f>
        <v>#NAME?</v>
      </c>
      <c r="AB202" s="92" t="n">
        <v>19</v>
      </c>
    </row>
    <row r="203" customFormat="false" ht="13.5" hidden="false" customHeight="false" outlineLevel="0" collapsed="false">
      <c r="T203" s="92" t="n">
        <v>-0.924</v>
      </c>
      <c r="U203" s="92" t="n">
        <v>0.252</v>
      </c>
      <c r="V203" s="92" t="n">
        <v>0.287610848195961</v>
      </c>
      <c r="X203" s="92" t="e">
        <f aca="false" t="array" ref="X203:X203">intersectarectarectangulo($B$22,$C$22,$D$22,$E$22,$F$22,$G$22,$H$22,$I$22,$J$22,$O$26,$O$27,0,T203,U203,V203)</f>
        <v>#NAME?</v>
      </c>
      <c r="Y203" s="92" t="e">
        <f aca="false" t="array" ref="Y203:Y203">intersectarectarectangulo($B$23,$C$23,$D$23,$E$23,$F$23,$G$23,$H$23,$I$23,$J$23,$O$26,$O$27,0,T203,U203,V203)</f>
        <v>#NAME?</v>
      </c>
      <c r="AA203" s="92" t="e">
        <f aca="false">MAX(X203:Y203)</f>
        <v>#NAME?</v>
      </c>
      <c r="AB203" s="92" t="n">
        <v>20</v>
      </c>
    </row>
    <row r="204" customFormat="false" ht="13.5" hidden="false" customHeight="false" outlineLevel="0" collapsed="false">
      <c r="M204" s="132"/>
      <c r="N204" s="137"/>
      <c r="O204" s="137"/>
      <c r="P204" s="137"/>
      <c r="Q204" s="137"/>
      <c r="R204" s="133"/>
      <c r="T204" s="92" t="n">
        <v>-0.924</v>
      </c>
      <c r="U204" s="92" t="n">
        <v>0.308</v>
      </c>
      <c r="V204" s="92" t="n">
        <v>0.226627447587444</v>
      </c>
      <c r="X204" s="92" t="e">
        <f aca="false" t="array" ref="X204:X204">intersectarectarectangulo($B$22,$C$22,$D$22,$E$22,$F$22,$G$22,$H$22,$I$22,$J$22,$O$26,$O$27,0,T204,U204,V204)</f>
        <v>#NAME?</v>
      </c>
      <c r="Y204" s="92" t="e">
        <f aca="false" t="array" ref="Y204:Y204">intersectarectarectangulo($B$23,$C$23,$D$23,$E$23,$F$23,$G$23,$H$23,$I$23,$J$23,$O$26,$O$27,0,T204,U204,V204)</f>
        <v>#NAME?</v>
      </c>
      <c r="AA204" s="92" t="e">
        <f aca="false">MAX(X204:Y204)</f>
        <v>#NAME?</v>
      </c>
      <c r="AB204" s="92" t="n">
        <v>21</v>
      </c>
    </row>
    <row r="205" customFormat="false" ht="12.75" hidden="false" customHeight="false" outlineLevel="0" collapsed="false">
      <c r="M205" s="134"/>
      <c r="N205" s="144"/>
      <c r="O205" s="145"/>
      <c r="P205" s="145"/>
      <c r="Q205" s="146"/>
      <c r="R205" s="135"/>
      <c r="T205" s="92" t="n">
        <v>-0.924</v>
      </c>
      <c r="U205" s="92" t="n">
        <v>0.364</v>
      </c>
      <c r="V205" s="92" t="n">
        <v>0.117166548127014</v>
      </c>
      <c r="X205" s="92" t="e">
        <f aca="false" t="array" ref="X205:X205">intersectarectarectangulo($B$22,$C$22,$D$22,$E$22,$F$22,$G$22,$H$22,$I$22,$J$22,$O$26,$O$27,0,T205,U205,V205)</f>
        <v>#NAME?</v>
      </c>
      <c r="Y205" s="92" t="e">
        <f aca="false" t="array" ref="Y205:Y205">intersectarectarectangulo($B$23,$C$23,$D$23,$E$23,$F$23,$G$23,$H$23,$I$23,$J$23,$O$26,$O$27,0,T205,U205,V205)</f>
        <v>#NAME?</v>
      </c>
      <c r="AA205" s="92" t="e">
        <f aca="false">MAX(X205:Y205)</f>
        <v>#NAME?</v>
      </c>
      <c r="AB205" s="92" t="n">
        <v>22</v>
      </c>
    </row>
    <row r="206" customFormat="false" ht="12.75" hidden="false" customHeight="false" outlineLevel="0" collapsed="false">
      <c r="M206" s="134"/>
      <c r="N206" s="147" t="s">
        <v>248</v>
      </c>
      <c r="O206" s="148"/>
      <c r="P206" s="148" t="n">
        <f aca="false">P200+P195+P177</f>
        <v>30.139676178997</v>
      </c>
      <c r="Q206" s="149" t="s">
        <v>155</v>
      </c>
      <c r="R206" s="135"/>
      <c r="T206" s="92" t="n">
        <v>-0.868</v>
      </c>
      <c r="U206" s="92" t="n">
        <v>-0.476</v>
      </c>
      <c r="V206" s="92" t="n">
        <v>0.14142135623731</v>
      </c>
      <c r="X206" s="92" t="e">
        <f aca="false" t="array" ref="X206:X206">intersectarectarectangulo($B$22,$C$22,$D$22,$E$22,$F$22,$G$22,$H$22,$I$22,$J$22,$O$26,$O$27,0,T206,U206,V206)</f>
        <v>#NAME?</v>
      </c>
      <c r="Y206" s="92" t="e">
        <f aca="false" t="array" ref="Y206:Y206">intersectarectarectangulo($B$23,$C$23,$D$23,$E$23,$F$23,$G$23,$H$23,$I$23,$J$23,$O$26,$O$27,0,T206,U206,V206)</f>
        <v>#NAME?</v>
      </c>
      <c r="AA206" s="92" t="e">
        <f aca="false">MAX(X206:Y206)</f>
        <v>#NAME?</v>
      </c>
      <c r="AB206" s="92" t="n">
        <v>23</v>
      </c>
    </row>
    <row r="207" customFormat="false" ht="13.5" hidden="false" customHeight="false" outlineLevel="0" collapsed="false">
      <c r="M207" s="134"/>
      <c r="N207" s="150"/>
      <c r="O207" s="151"/>
      <c r="P207" s="151"/>
      <c r="Q207" s="152"/>
      <c r="R207" s="135"/>
      <c r="T207" s="92" t="n">
        <v>-0.868</v>
      </c>
      <c r="U207" s="92" t="n">
        <v>-0.42</v>
      </c>
      <c r="V207" s="92" t="n">
        <v>0.264907531036775</v>
      </c>
      <c r="X207" s="92" t="e">
        <f aca="false" t="array" ref="X207:X207">intersectarectarectangulo($B$22,$C$22,$D$22,$E$22,$F$22,$G$22,$H$22,$I$22,$J$22,$O$26,$O$27,0,T207,U207,V207)</f>
        <v>#NAME?</v>
      </c>
      <c r="Y207" s="92" t="e">
        <f aca="false" t="array" ref="Y207:Y207">intersectarectarectangulo($B$23,$C$23,$D$23,$E$23,$F$23,$G$23,$H$23,$I$23,$J$23,$O$26,$O$27,0,T207,U207,V207)</f>
        <v>#NAME?</v>
      </c>
      <c r="AA207" s="92" t="e">
        <f aca="false">MAX(X207:Y207)</f>
        <v>#NAME?</v>
      </c>
      <c r="AB207" s="92" t="n">
        <v>24</v>
      </c>
    </row>
    <row r="208" customFormat="false" ht="13.5" hidden="false" customHeight="false" outlineLevel="0" collapsed="false">
      <c r="M208" s="139"/>
      <c r="N208" s="140"/>
      <c r="O208" s="140"/>
      <c r="P208" s="140"/>
      <c r="Q208" s="140"/>
      <c r="R208" s="142"/>
      <c r="T208" s="92" t="n">
        <v>-0.868</v>
      </c>
      <c r="U208" s="92" t="n">
        <v>-0.364</v>
      </c>
      <c r="V208" s="92" t="n">
        <v>0.337757309321353</v>
      </c>
      <c r="X208" s="92" t="e">
        <f aca="false" t="array" ref="X208:X208">intersectarectarectangulo($B$22,$C$22,$D$22,$E$22,$F$22,$G$22,$H$22,$I$22,$J$22,$O$26,$O$27,0,T208,U208,V208)</f>
        <v>#NAME?</v>
      </c>
      <c r="Y208" s="92" t="e">
        <f aca="false" t="array" ref="Y208:Y208">intersectarectarectangulo($B$23,$C$23,$D$23,$E$23,$F$23,$G$23,$H$23,$I$23,$J$23,$O$26,$O$27,0,T208,U208,V208)</f>
        <v>#NAME?</v>
      </c>
      <c r="AA208" s="92" t="e">
        <f aca="false">MAX(X208:Y208)</f>
        <v>#NAME?</v>
      </c>
      <c r="AB208" s="92" t="n">
        <v>25</v>
      </c>
    </row>
    <row r="209" customFormat="false" ht="12.75" hidden="false" customHeight="false" outlineLevel="0" collapsed="false">
      <c r="T209" s="92" t="n">
        <v>-0.868</v>
      </c>
      <c r="U209" s="92" t="n">
        <v>-0.308</v>
      </c>
      <c r="V209" s="92" t="n">
        <v>0.389502246463355</v>
      </c>
      <c r="X209" s="92" t="e">
        <f aca="false" t="array" ref="X209:X209">intersectarectarectangulo($B$22,$C$22,$D$22,$E$22,$F$22,$G$22,$H$22,$I$22,$J$22,$O$26,$O$27,0,T209,U209,V209)</f>
        <v>#NAME?</v>
      </c>
      <c r="Y209" s="92" t="e">
        <f aca="false" t="array" ref="Y209:Y209">intersectarectarectangulo($B$23,$C$23,$D$23,$E$23,$F$23,$G$23,$H$23,$I$23,$J$23,$O$26,$O$27,0,T209,U209,V209)</f>
        <v>#NAME?</v>
      </c>
      <c r="AA209" s="92" t="e">
        <f aca="false">MAX(X209:Y209)</f>
        <v>#NAME?</v>
      </c>
      <c r="AB209" s="92" t="n">
        <v>26</v>
      </c>
    </row>
    <row r="210" customFormat="false" ht="12.75" hidden="false" customHeight="false" outlineLevel="0" collapsed="false">
      <c r="T210" s="92" t="n">
        <v>-0.868</v>
      </c>
      <c r="U210" s="92" t="n">
        <v>-0.252</v>
      </c>
      <c r="V210" s="92" t="n">
        <v>0.42786913887309</v>
      </c>
      <c r="X210" s="92" t="e">
        <f aca="false" t="array" ref="X210:X210">intersectarectarectangulo($B$22,$C$22,$D$22,$E$22,$F$22,$G$22,$H$22,$I$22,$J$22,$O$26,$O$27,0,T210,U210,V210)</f>
        <v>#NAME?</v>
      </c>
      <c r="Y210" s="92" t="e">
        <f aca="false" t="array" ref="Y210:Y210">intersectarectarectangulo($B$23,$C$23,$D$23,$E$23,$F$23,$G$23,$H$23,$I$23,$J$23,$O$26,$O$27,0,T210,U210,V210)</f>
        <v>#NAME?</v>
      </c>
      <c r="AA210" s="92" t="e">
        <f aca="false">MAX(X210:Y210)</f>
        <v>#NAME?</v>
      </c>
      <c r="AB210" s="92" t="n">
        <v>27</v>
      </c>
    </row>
    <row r="211" customFormat="false" ht="12.75" hidden="false" customHeight="false" outlineLevel="0" collapsed="false">
      <c r="T211" s="92" t="n">
        <v>-0.868</v>
      </c>
      <c r="U211" s="92" t="n">
        <v>-0.196</v>
      </c>
      <c r="V211" s="92" t="n">
        <v>0.456245547923484</v>
      </c>
      <c r="X211" s="92" t="e">
        <f aca="false" t="array" ref="X211:X211">intersectarectarectangulo($B$22,$C$22,$D$22,$E$22,$F$22,$G$22,$H$22,$I$22,$J$22,$O$26,$O$27,0,T211,U211,V211)</f>
        <v>#NAME?</v>
      </c>
      <c r="Y211" s="92" t="e">
        <f aca="false" t="array" ref="Y211:Y211">intersectarectarectangulo($B$23,$C$23,$D$23,$E$23,$F$23,$G$23,$H$23,$I$23,$J$23,$O$26,$O$27,0,T211,U211,V211)</f>
        <v>#NAME?</v>
      </c>
      <c r="AA211" s="92" t="e">
        <f aca="false">MAX(X211:Y211)</f>
        <v>#NAME?</v>
      </c>
      <c r="AB211" s="92" t="n">
        <v>28</v>
      </c>
    </row>
    <row r="212" customFormat="false" ht="12.75" hidden="false" customHeight="false" outlineLevel="0" collapsed="false">
      <c r="T212" s="92" t="n">
        <v>-0.868</v>
      </c>
      <c r="U212" s="92" t="n">
        <v>-0.14</v>
      </c>
      <c r="V212" s="92" t="n">
        <v>0.476419982788296</v>
      </c>
      <c r="X212" s="92" t="e">
        <f aca="false" t="array" ref="X212:X212">intersectarectarectangulo($B$22,$C$22,$D$22,$E$22,$F$22,$G$22,$H$22,$I$22,$J$22,$O$26,$O$27,0,T212,U212,V212)</f>
        <v>#NAME?</v>
      </c>
      <c r="Y212" s="92" t="e">
        <f aca="false" t="array" ref="Y212:Y212">intersectarectarectangulo($B$23,$C$23,$D$23,$E$23,$F$23,$G$23,$H$23,$I$23,$J$23,$O$26,$O$27,0,T212,U212,V212)</f>
        <v>#NAME?</v>
      </c>
      <c r="AA212" s="92" t="e">
        <f aca="false">MAX(X212:Y212)</f>
        <v>#NAME?</v>
      </c>
      <c r="AB212" s="92" t="n">
        <v>29</v>
      </c>
    </row>
    <row r="213" customFormat="false" ht="12.75" hidden="false" customHeight="false" outlineLevel="0" collapsed="false">
      <c r="T213" s="92" t="n">
        <v>-0.868</v>
      </c>
      <c r="U213" s="92" t="n">
        <v>-0.084</v>
      </c>
      <c r="V213" s="92" t="n">
        <v>0.489407805413849</v>
      </c>
      <c r="X213" s="92" t="e">
        <f aca="false" t="array" ref="X213:X213">intersectarectarectangulo($B$22,$C$22,$D$22,$E$22,$F$22,$G$22,$H$22,$I$22,$J$22,$O$26,$O$27,0,T213,U213,V213)</f>
        <v>#NAME?</v>
      </c>
      <c r="Y213" s="92" t="e">
        <f aca="false" t="array" ref="Y213:Y213">intersectarectarectangulo($B$23,$C$23,$D$23,$E$23,$F$23,$G$23,$H$23,$I$23,$J$23,$O$26,$O$27,0,T213,U213,V213)</f>
        <v>#NAME?</v>
      </c>
      <c r="AA213" s="92" t="e">
        <f aca="false">MAX(X213:Y213)</f>
        <v>#NAME?</v>
      </c>
      <c r="AB213" s="92" t="n">
        <v>30</v>
      </c>
    </row>
    <row r="214" customFormat="false" ht="12.75" hidden="false" customHeight="false" outlineLevel="0" collapsed="false">
      <c r="T214" s="92" t="n">
        <v>-0.868</v>
      </c>
      <c r="U214" s="92" t="n">
        <v>-0.028</v>
      </c>
      <c r="V214" s="92" t="n">
        <v>0.495774142125222</v>
      </c>
      <c r="X214" s="92" t="e">
        <f aca="false" t="array" ref="X214:X214">intersectarectarectangulo($B$22,$C$22,$D$22,$E$22,$F$22,$G$22,$H$22,$I$22,$J$22,$O$26,$O$27,0,T214,U214,V214)</f>
        <v>#NAME?</v>
      </c>
      <c r="Y214" s="92" t="e">
        <f aca="false" t="array" ref="Y214:Y214">intersectarectarectangulo($B$23,$C$23,$D$23,$E$23,$F$23,$G$23,$H$23,$I$23,$J$23,$O$26,$O$27,0,T214,U214,V214)</f>
        <v>#NAME?</v>
      </c>
      <c r="AA214" s="92" t="e">
        <f aca="false">MAX(X214:Y214)</f>
        <v>#NAME?</v>
      </c>
      <c r="AB214" s="92" t="n">
        <v>31</v>
      </c>
    </row>
    <row r="215" customFormat="false" ht="12.75" hidden="false" customHeight="false" outlineLevel="0" collapsed="false">
      <c r="T215" s="92" t="n">
        <v>-0.868</v>
      </c>
      <c r="U215" s="92" t="n">
        <v>0.028</v>
      </c>
      <c r="V215" s="92" t="n">
        <v>0.495774142125222</v>
      </c>
      <c r="X215" s="92" t="e">
        <f aca="false" t="array" ref="X215:X215">intersectarectarectangulo($B$22,$C$22,$D$22,$E$22,$F$22,$G$22,$H$22,$I$22,$J$22,$O$26,$O$27,0,T215,U215,V215)</f>
        <v>#NAME?</v>
      </c>
      <c r="Y215" s="92" t="e">
        <f aca="false" t="array" ref="Y215:Y215">intersectarectarectangulo($B$23,$C$23,$D$23,$E$23,$F$23,$G$23,$H$23,$I$23,$J$23,$O$26,$O$27,0,T215,U215,V215)</f>
        <v>#NAME?</v>
      </c>
      <c r="AA215" s="92" t="e">
        <f aca="false">MAX(X215:Y215)</f>
        <v>#NAME?</v>
      </c>
      <c r="AB215" s="92" t="n">
        <v>32</v>
      </c>
    </row>
    <row r="216" customFormat="false" ht="12.75" hidden="false" customHeight="false" outlineLevel="0" collapsed="false">
      <c r="T216" s="92" t="n">
        <v>-0.868</v>
      </c>
      <c r="U216" s="92" t="n">
        <v>0.084</v>
      </c>
      <c r="V216" s="92" t="n">
        <v>0.489407805413849</v>
      </c>
      <c r="X216" s="92" t="e">
        <f aca="false" t="array" ref="X216:X216">intersectarectarectangulo($B$22,$C$22,$D$22,$E$22,$F$22,$G$22,$H$22,$I$22,$J$22,$O$26,$O$27,0,T216,U216,V216)</f>
        <v>#NAME?</v>
      </c>
      <c r="Y216" s="92" t="e">
        <f aca="false" t="array" ref="Y216:Y216">intersectarectarectangulo($B$23,$C$23,$D$23,$E$23,$F$23,$G$23,$H$23,$I$23,$J$23,$O$26,$O$27,0,T216,U216,V216)</f>
        <v>#NAME?</v>
      </c>
      <c r="AA216" s="92" t="e">
        <f aca="false">MAX(X216:Y216)</f>
        <v>#NAME?</v>
      </c>
      <c r="AB216" s="92" t="n">
        <v>33</v>
      </c>
    </row>
    <row r="217" customFormat="false" ht="12.75" hidden="false" customHeight="false" outlineLevel="0" collapsed="false">
      <c r="T217" s="92" t="n">
        <v>-0.868</v>
      </c>
      <c r="U217" s="92" t="n">
        <v>0.14</v>
      </c>
      <c r="V217" s="92" t="n">
        <v>0.476419982788296</v>
      </c>
      <c r="X217" s="92" t="e">
        <f aca="false" t="array" ref="X217:X217">intersectarectarectangulo($B$22,$C$22,$D$22,$E$22,$F$22,$G$22,$H$22,$I$22,$J$22,$O$26,$O$27,0,T217,U217,V217)</f>
        <v>#NAME?</v>
      </c>
      <c r="Y217" s="92" t="e">
        <f aca="false" t="array" ref="Y217:Y217">intersectarectarectangulo($B$23,$C$23,$D$23,$E$23,$F$23,$G$23,$H$23,$I$23,$J$23,$O$26,$O$27,0,T217,U217,V217)</f>
        <v>#NAME?</v>
      </c>
      <c r="AA217" s="92" t="e">
        <f aca="false">MAX(X217:Y217)</f>
        <v>#NAME?</v>
      </c>
      <c r="AB217" s="92" t="n">
        <v>34</v>
      </c>
    </row>
    <row r="218" customFormat="false" ht="12.75" hidden="false" customHeight="false" outlineLevel="0" collapsed="false">
      <c r="T218" s="92" t="n">
        <v>-0.868</v>
      </c>
      <c r="U218" s="92" t="n">
        <v>0.196</v>
      </c>
      <c r="V218" s="92" t="n">
        <v>0.456245547923484</v>
      </c>
      <c r="X218" s="92" t="e">
        <f aca="false" t="array" ref="X218:X218">intersectarectarectangulo($B$22,$C$22,$D$22,$E$22,$F$22,$G$22,$H$22,$I$22,$J$22,$O$26,$O$27,0,T218,U218,V218)</f>
        <v>#NAME?</v>
      </c>
      <c r="Y218" s="92" t="e">
        <f aca="false" t="array" ref="Y218:Y218">intersectarectarectangulo($B$23,$C$23,$D$23,$E$23,$F$23,$G$23,$H$23,$I$23,$J$23,$O$26,$O$27,0,T218,U218,V218)</f>
        <v>#NAME?</v>
      </c>
      <c r="AA218" s="92" t="e">
        <f aca="false">MAX(X218:Y218)</f>
        <v>#NAME?</v>
      </c>
      <c r="AB218" s="92" t="n">
        <v>35</v>
      </c>
    </row>
    <row r="219" customFormat="false" ht="12.75" hidden="false" customHeight="false" outlineLevel="0" collapsed="false">
      <c r="T219" s="92" t="n">
        <v>-0.868</v>
      </c>
      <c r="U219" s="92" t="n">
        <v>0.252</v>
      </c>
      <c r="V219" s="92" t="n">
        <v>0.42786913887309</v>
      </c>
      <c r="X219" s="92" t="e">
        <f aca="false" t="array" ref="X219:X219">intersectarectarectangulo($B$22,$C$22,$D$22,$E$22,$F$22,$G$22,$H$22,$I$22,$J$22,$O$26,$O$27,0,T219,U219,V219)</f>
        <v>#NAME?</v>
      </c>
      <c r="Y219" s="92" t="e">
        <f aca="false" t="array" ref="Y219:Y219">intersectarectarectangulo($B$23,$C$23,$D$23,$E$23,$F$23,$G$23,$H$23,$I$23,$J$23,$O$26,$O$27,0,T219,U219,V219)</f>
        <v>#NAME?</v>
      </c>
      <c r="AA219" s="92" t="e">
        <f aca="false">MAX(X219:Y219)</f>
        <v>#NAME?</v>
      </c>
      <c r="AB219" s="92" t="n">
        <v>36</v>
      </c>
    </row>
    <row r="220" customFormat="false" ht="12.75" hidden="false" customHeight="false" outlineLevel="0" collapsed="false">
      <c r="T220" s="92" t="n">
        <v>-0.868</v>
      </c>
      <c r="U220" s="92" t="n">
        <v>0.308</v>
      </c>
      <c r="V220" s="92" t="n">
        <v>0.389502246463355</v>
      </c>
      <c r="X220" s="92" t="e">
        <f aca="false" t="array" ref="X220:X220">intersectarectarectangulo($B$22,$C$22,$D$22,$E$22,$F$22,$G$22,$H$22,$I$22,$J$22,$O$26,$O$27,0,T220,U220,V220)</f>
        <v>#NAME?</v>
      </c>
      <c r="Y220" s="92" t="e">
        <f aca="false" t="array" ref="Y220:Y220">intersectarectarectangulo($B$23,$C$23,$D$23,$E$23,$F$23,$G$23,$H$23,$I$23,$J$23,$O$26,$O$27,0,T220,U220,V220)</f>
        <v>#NAME?</v>
      </c>
      <c r="AA220" s="92" t="e">
        <f aca="false">MAX(X220:Y220)</f>
        <v>#NAME?</v>
      </c>
      <c r="AB220" s="92" t="n">
        <v>37</v>
      </c>
    </row>
    <row r="221" customFormat="false" ht="12.75" hidden="false" customHeight="false" outlineLevel="0" collapsed="false">
      <c r="T221" s="92" t="n">
        <v>-0.868</v>
      </c>
      <c r="U221" s="92" t="n">
        <v>0.364</v>
      </c>
      <c r="V221" s="92" t="n">
        <v>0.337757309321353</v>
      </c>
      <c r="X221" s="92" t="e">
        <f aca="false" t="array" ref="X221:X221">intersectarectarectangulo($B$22,$C$22,$D$22,$E$22,$F$22,$G$22,$H$22,$I$22,$J$22,$O$26,$O$27,0,T221,U221,V221)</f>
        <v>#NAME?</v>
      </c>
      <c r="Y221" s="92" t="e">
        <f aca="false" t="array" ref="Y221:Y221">intersectarectarectangulo($B$23,$C$23,$D$23,$E$23,$F$23,$G$23,$H$23,$I$23,$J$23,$O$26,$O$27,0,T221,U221,V221)</f>
        <v>#NAME?</v>
      </c>
      <c r="AA221" s="92" t="e">
        <f aca="false">MAX(X221:Y221)</f>
        <v>#NAME?</v>
      </c>
      <c r="AB221" s="92" t="n">
        <v>38</v>
      </c>
    </row>
    <row r="222" customFormat="false" ht="12.75" hidden="false" customHeight="false" outlineLevel="0" collapsed="false">
      <c r="T222" s="92" t="n">
        <v>-0.868</v>
      </c>
      <c r="U222" s="92" t="n">
        <v>0.42</v>
      </c>
      <c r="V222" s="92" t="n">
        <v>0.264907531036775</v>
      </c>
      <c r="X222" s="92" t="e">
        <f aca="false" t="array" ref="X222:X222">intersectarectarectangulo($B$22,$C$22,$D$22,$E$22,$F$22,$G$22,$H$22,$I$22,$J$22,$O$26,$O$27,0,T222,U222,V222)</f>
        <v>#NAME?</v>
      </c>
      <c r="Y222" s="92" t="e">
        <f aca="false" t="array" ref="Y222:Y222">intersectarectarectangulo($B$23,$C$23,$D$23,$E$23,$F$23,$G$23,$H$23,$I$23,$J$23,$O$26,$O$27,0,T222,U222,V222)</f>
        <v>#NAME?</v>
      </c>
      <c r="AA222" s="92" t="e">
        <f aca="false">MAX(X222:Y222)</f>
        <v>#NAME?</v>
      </c>
      <c r="AB222" s="92" t="n">
        <v>39</v>
      </c>
    </row>
    <row r="223" customFormat="false" ht="12.75" hidden="false" customHeight="false" outlineLevel="0" collapsed="false">
      <c r="T223" s="92" t="n">
        <v>-0.868</v>
      </c>
      <c r="U223" s="92" t="n">
        <v>0.476</v>
      </c>
      <c r="V223" s="92" t="n">
        <v>0.14142135623731</v>
      </c>
      <c r="X223" s="92" t="e">
        <f aca="false" t="array" ref="X223:X223">intersectarectarectangulo($B$22,$C$22,$D$22,$E$22,$F$22,$G$22,$H$22,$I$22,$J$22,$O$26,$O$27,0,T223,U223,V223)</f>
        <v>#NAME?</v>
      </c>
      <c r="Y223" s="92" t="e">
        <f aca="false" t="array" ref="Y223:Y223">intersectarectarectangulo($B$23,$C$23,$D$23,$E$23,$F$23,$G$23,$H$23,$I$23,$J$23,$O$26,$O$27,0,T223,U223,V223)</f>
        <v>#NAME?</v>
      </c>
      <c r="AA223" s="92" t="e">
        <f aca="false">MAX(X223:Y223)</f>
        <v>#NAME?</v>
      </c>
      <c r="AB223" s="92" t="n">
        <v>40</v>
      </c>
    </row>
    <row r="224" customFormat="false" ht="12.75" hidden="false" customHeight="false" outlineLevel="0" collapsed="false">
      <c r="T224" s="92" t="n">
        <v>-0.812</v>
      </c>
      <c r="U224" s="92" t="n">
        <v>-0.532</v>
      </c>
      <c r="V224" s="92" t="n">
        <v>0.240066657409979</v>
      </c>
      <c r="X224" s="92" t="e">
        <f aca="false" t="array" ref="X224:X224">intersectarectarectangulo($B$22,$C$22,$D$22,$E$22,$F$22,$G$22,$H$22,$I$22,$J$22,$O$26,$O$27,0,T224,U224,V224)</f>
        <v>#NAME?</v>
      </c>
      <c r="Y224" s="92" t="e">
        <f aca="false" t="array" ref="Y224:Y224">intersectarectarectangulo($B$23,$C$23,$D$23,$E$23,$F$23,$G$23,$H$23,$I$23,$J$23,$O$26,$O$27,0,T224,U224,V224)</f>
        <v>#NAME?</v>
      </c>
      <c r="AA224" s="92" t="e">
        <f aca="false">MAX(X224:Y224)</f>
        <v>#NAME?</v>
      </c>
      <c r="AB224" s="92" t="n">
        <v>41</v>
      </c>
    </row>
    <row r="225" customFormat="false" ht="12.75" hidden="false" customHeight="false" outlineLevel="0" collapsed="false">
      <c r="T225" s="92" t="n">
        <v>-0.812</v>
      </c>
      <c r="U225" s="92" t="n">
        <v>-0.476</v>
      </c>
      <c r="V225" s="92" t="n">
        <v>0.337757309321353</v>
      </c>
      <c r="X225" s="92" t="e">
        <f aca="false" t="array" ref="X225:X225">intersectarectarectangulo($B$22,$C$22,$D$22,$E$22,$F$22,$G$22,$H$22,$I$22,$J$22,$O$26,$O$27,0,T225,U225,V225)</f>
        <v>#NAME?</v>
      </c>
      <c r="Y225" s="92" t="e">
        <f aca="false" t="array" ref="Y225:Y225">intersectarectarectangulo($B$23,$C$23,$D$23,$E$23,$F$23,$G$23,$H$23,$I$23,$J$23,$O$26,$O$27,0,T225,U225,V225)</f>
        <v>#NAME?</v>
      </c>
      <c r="AA225" s="92" t="e">
        <f aca="false">MAX(X225:Y225)</f>
        <v>#NAME?</v>
      </c>
      <c r="AB225" s="92" t="n">
        <v>42</v>
      </c>
    </row>
    <row r="226" customFormat="false" ht="12.75" hidden="false" customHeight="false" outlineLevel="0" collapsed="false">
      <c r="T226" s="92" t="n">
        <v>-0.812</v>
      </c>
      <c r="U226" s="92" t="n">
        <v>-0.42</v>
      </c>
      <c r="V226" s="92" t="n">
        <v>0.405285084847691</v>
      </c>
      <c r="X226" s="92" t="e">
        <f aca="false" t="array" ref="X226:X226">intersectarectarectangulo($B$22,$C$22,$D$22,$E$22,$F$22,$G$22,$H$22,$I$22,$J$22,$O$26,$O$27,0,T226,U226,V226)</f>
        <v>#NAME?</v>
      </c>
      <c r="Y226" s="92" t="e">
        <f aca="false" t="array" ref="Y226:Y226">intersectarectarectangulo($B$23,$C$23,$D$23,$E$23,$F$23,$G$23,$H$23,$I$23,$J$23,$O$26,$O$27,0,T226,U226,V226)</f>
        <v>#NAME?</v>
      </c>
      <c r="AA226" s="92" t="e">
        <f aca="false">MAX(X226:Y226)</f>
        <v>#NAME?</v>
      </c>
      <c r="AB226" s="92" t="n">
        <v>43</v>
      </c>
    </row>
    <row r="227" customFormat="false" ht="12.75" hidden="false" customHeight="false" outlineLevel="0" collapsed="false">
      <c r="T227" s="92" t="n">
        <v>-0.812</v>
      </c>
      <c r="U227" s="92" t="n">
        <v>-0.364</v>
      </c>
      <c r="V227" s="92" t="n">
        <v>0.456245547923484</v>
      </c>
      <c r="X227" s="92" t="e">
        <f aca="false" t="array" ref="X227:X227">intersectarectarectangulo($B$22,$C$22,$D$22,$E$22,$F$22,$G$22,$H$22,$I$22,$J$22,$O$26,$O$27,0,T227,U227,V227)</f>
        <v>#NAME?</v>
      </c>
      <c r="Y227" s="92" t="e">
        <f aca="false" t="array" ref="Y227:Y227">intersectarectarectangulo($B$23,$C$23,$D$23,$E$23,$F$23,$G$23,$H$23,$I$23,$J$23,$O$26,$O$27,0,T227,U227,V227)</f>
        <v>#NAME?</v>
      </c>
      <c r="AA227" s="92" t="e">
        <f aca="false">MAX(X227:Y227)</f>
        <v>#NAME?</v>
      </c>
      <c r="AB227" s="92" t="n">
        <v>44</v>
      </c>
    </row>
    <row r="228" customFormat="false" ht="12.75" hidden="false" customHeight="false" outlineLevel="0" collapsed="false">
      <c r="T228" s="92" t="n">
        <v>-0.812</v>
      </c>
      <c r="U228" s="92" t="n">
        <v>-0.308</v>
      </c>
      <c r="V228" s="92" t="n">
        <v>0.495774142125222</v>
      </c>
      <c r="X228" s="92" t="e">
        <f aca="false" t="array" ref="X228:X228">intersectarectarectangulo($B$22,$C$22,$D$22,$E$22,$F$22,$G$22,$H$22,$I$22,$J$22,$O$26,$O$27,0,T228,U228,V228)</f>
        <v>#NAME?</v>
      </c>
      <c r="Y228" s="92" t="e">
        <f aca="false" t="array" ref="Y228:Y228">intersectarectarectangulo($B$23,$C$23,$D$23,$E$23,$F$23,$G$23,$H$23,$I$23,$J$23,$O$26,$O$27,0,T228,U228,V228)</f>
        <v>#NAME?</v>
      </c>
      <c r="AA228" s="92" t="e">
        <f aca="false">MAX(X228:Y228)</f>
        <v>#NAME?</v>
      </c>
      <c r="AB228" s="92" t="n">
        <v>45</v>
      </c>
    </row>
    <row r="229" customFormat="false" ht="12.75" hidden="false" customHeight="false" outlineLevel="0" collapsed="false">
      <c r="T229" s="92" t="n">
        <v>-0.812</v>
      </c>
      <c r="U229" s="92" t="n">
        <v>-0.252</v>
      </c>
      <c r="V229" s="92" t="n">
        <v>0.526452277039429</v>
      </c>
      <c r="X229" s="92" t="e">
        <f aca="false" t="array" ref="X229:X229">intersectarectarectangulo($B$22,$C$22,$D$22,$E$22,$F$22,$G$22,$H$22,$I$22,$J$22,$O$26,$O$27,0,T229,U229,V229)</f>
        <v>#NAME?</v>
      </c>
      <c r="Y229" s="92" t="e">
        <f aca="false" t="array" ref="Y229:Y229">intersectarectarectangulo($B$23,$C$23,$D$23,$E$23,$F$23,$G$23,$H$23,$I$23,$J$23,$O$26,$O$27,0,T229,U229,V229)</f>
        <v>#NAME?</v>
      </c>
      <c r="AA229" s="92" t="e">
        <f aca="false">MAX(X229:Y229)</f>
        <v>#NAME?</v>
      </c>
      <c r="AB229" s="92" t="n">
        <v>46</v>
      </c>
    </row>
    <row r="230" customFormat="false" ht="12.75" hidden="false" customHeight="false" outlineLevel="0" collapsed="false">
      <c r="T230" s="92" t="n">
        <v>-0.812</v>
      </c>
      <c r="U230" s="92" t="n">
        <v>-0.196</v>
      </c>
      <c r="V230" s="92" t="n">
        <v>0.549763585552918</v>
      </c>
      <c r="X230" s="92" t="e">
        <f aca="false" t="array" ref="X230:X230">intersectarectarectangulo($B$22,$C$22,$D$22,$E$22,$F$22,$G$22,$H$22,$I$22,$J$22,$O$26,$O$27,0,T230,U230,V230)</f>
        <v>#NAME?</v>
      </c>
      <c r="Y230" s="92" t="e">
        <f aca="false" t="array" ref="Y230:Y230">intersectarectarectangulo($B$23,$C$23,$D$23,$E$23,$F$23,$G$23,$H$23,$I$23,$J$23,$O$26,$O$27,0,T230,U230,V230)</f>
        <v>#NAME?</v>
      </c>
      <c r="AA230" s="92" t="e">
        <f aca="false">MAX(X230:Y230)</f>
        <v>#NAME?</v>
      </c>
      <c r="AB230" s="92" t="n">
        <v>47</v>
      </c>
    </row>
    <row r="231" customFormat="false" ht="12.75" hidden="false" customHeight="false" outlineLevel="0" collapsed="false">
      <c r="T231" s="92" t="n">
        <v>-0.812</v>
      </c>
      <c r="U231" s="92" t="n">
        <v>-0.14</v>
      </c>
      <c r="V231" s="92" t="n">
        <v>0.56661803712907</v>
      </c>
      <c r="X231" s="92" t="e">
        <f aca="false" t="array" ref="X231:X231">intersectarectarectangulo($B$22,$C$22,$D$22,$E$22,$F$22,$G$22,$H$22,$I$22,$J$22,$O$26,$O$27,0,T231,U231,V231)</f>
        <v>#NAME?</v>
      </c>
      <c r="Y231" s="92" t="e">
        <f aca="false" t="array" ref="Y231:Y231">intersectarectarectangulo($B$23,$C$23,$D$23,$E$23,$F$23,$G$23,$H$23,$I$23,$J$23,$O$26,$O$27,0,T231,U231,V231)</f>
        <v>#NAME?</v>
      </c>
      <c r="AA231" s="92" t="e">
        <f aca="false">MAX(X231:Y231)</f>
        <v>#NAME?</v>
      </c>
      <c r="AB231" s="92" t="n">
        <v>48</v>
      </c>
    </row>
    <row r="232" customFormat="false" ht="12.75" hidden="false" customHeight="false" outlineLevel="0" collapsed="false">
      <c r="T232" s="92" t="n">
        <v>-0.812</v>
      </c>
      <c r="U232" s="92" t="n">
        <v>-0.084</v>
      </c>
      <c r="V232" s="92" t="n">
        <v>0.577581163127746</v>
      </c>
      <c r="X232" s="92" t="e">
        <f aca="false" t="array" ref="X232:X232">intersectarectarectangulo($B$22,$C$22,$D$22,$E$22,$F$22,$G$22,$H$22,$I$22,$J$22,$O$26,$O$27,0,T232,U232,V232)</f>
        <v>#NAME?</v>
      </c>
      <c r="Y232" s="92" t="e">
        <f aca="false" t="array" ref="Y232:Y232">intersectarectarectangulo($B$23,$C$23,$D$23,$E$23,$F$23,$G$23,$H$23,$I$23,$J$23,$O$26,$O$27,0,T232,U232,V232)</f>
        <v>#NAME?</v>
      </c>
      <c r="AA232" s="92" t="e">
        <f aca="false">MAX(X232:Y232)</f>
        <v>#NAME?</v>
      </c>
      <c r="AB232" s="92" t="n">
        <v>49</v>
      </c>
    </row>
    <row r="233" customFormat="false" ht="12.75" hidden="false" customHeight="false" outlineLevel="0" collapsed="false">
      <c r="T233" s="92" t="n">
        <v>-0.812</v>
      </c>
      <c r="U233" s="92" t="n">
        <v>-0.028</v>
      </c>
      <c r="V233" s="92" t="n">
        <v>0.582985420057826</v>
      </c>
      <c r="X233" s="92" t="e">
        <f aca="false" t="array" ref="X233:X233">intersectarectarectangulo($B$22,$C$22,$D$22,$E$22,$F$22,$G$22,$H$22,$I$22,$J$22,$O$26,$O$27,0,T233,U233,V233)</f>
        <v>#NAME?</v>
      </c>
      <c r="Y233" s="92" t="e">
        <f aca="false" t="array" ref="Y233:Y233">intersectarectarectangulo($B$23,$C$23,$D$23,$E$23,$F$23,$G$23,$H$23,$I$23,$J$23,$O$26,$O$27,0,T233,U233,V233)</f>
        <v>#NAME?</v>
      </c>
      <c r="AA233" s="92" t="e">
        <f aca="false">MAX(X233:Y233)</f>
        <v>#NAME?</v>
      </c>
      <c r="AB233" s="92" t="n">
        <v>50</v>
      </c>
    </row>
    <row r="234" customFormat="false" ht="12.75" hidden="false" customHeight="false" outlineLevel="0" collapsed="false">
      <c r="T234" s="92" t="n">
        <v>-0.812</v>
      </c>
      <c r="U234" s="92" t="n">
        <v>0.028</v>
      </c>
      <c r="V234" s="92" t="n">
        <v>0.582985420057826</v>
      </c>
      <c r="X234" s="92" t="e">
        <f aca="false" t="array" ref="X234:X234">intersectarectarectangulo($B$22,$C$22,$D$22,$E$22,$F$22,$G$22,$H$22,$I$22,$J$22,$O$26,$O$27,0,T234,U234,V234)</f>
        <v>#NAME?</v>
      </c>
      <c r="Y234" s="92" t="e">
        <f aca="false" t="array" ref="Y234:Y234">intersectarectarectangulo($B$23,$C$23,$D$23,$E$23,$F$23,$G$23,$H$23,$I$23,$J$23,$O$26,$O$27,0,T234,U234,V234)</f>
        <v>#NAME?</v>
      </c>
      <c r="AA234" s="92" t="e">
        <f aca="false">MAX(X234:Y234)</f>
        <v>#NAME?</v>
      </c>
      <c r="AB234" s="92" t="n">
        <v>51</v>
      </c>
    </row>
    <row r="235" customFormat="false" ht="12.75" hidden="false" customHeight="false" outlineLevel="0" collapsed="false">
      <c r="T235" s="92" t="n">
        <v>-0.812</v>
      </c>
      <c r="U235" s="92" t="n">
        <v>0.084</v>
      </c>
      <c r="V235" s="92" t="n">
        <v>0.577581163127746</v>
      </c>
      <c r="X235" s="92" t="e">
        <f aca="false" t="array" ref="X235:X235">intersectarectarectangulo($B$22,$C$22,$D$22,$E$22,$F$22,$G$22,$H$22,$I$22,$J$22,$O$26,$O$27,0,T235,U235,V235)</f>
        <v>#NAME?</v>
      </c>
      <c r="Y235" s="92" t="e">
        <f aca="false" t="array" ref="Y235:Y235">intersectarectarectangulo($B$23,$C$23,$D$23,$E$23,$F$23,$G$23,$H$23,$I$23,$J$23,$O$26,$O$27,0,T235,U235,V235)</f>
        <v>#NAME?</v>
      </c>
      <c r="AA235" s="92" t="e">
        <f aca="false">MAX(X235:Y235)</f>
        <v>#NAME?</v>
      </c>
      <c r="AB235" s="92" t="n">
        <v>52</v>
      </c>
    </row>
    <row r="236" customFormat="false" ht="12.75" hidden="false" customHeight="false" outlineLevel="0" collapsed="false">
      <c r="T236" s="92" t="n">
        <v>-0.812</v>
      </c>
      <c r="U236" s="92" t="n">
        <v>0.14</v>
      </c>
      <c r="V236" s="92" t="n">
        <v>0.56661803712907</v>
      </c>
      <c r="X236" s="92" t="e">
        <f aca="false" t="array" ref="X236:X236">intersectarectarectangulo($B$22,$C$22,$D$22,$E$22,$F$22,$G$22,$H$22,$I$22,$J$22,$O$26,$O$27,0,T236,U236,V236)</f>
        <v>#NAME?</v>
      </c>
      <c r="Y236" s="92" t="e">
        <f aca="false" t="array" ref="Y236:Y236">intersectarectarectangulo($B$23,$C$23,$D$23,$E$23,$F$23,$G$23,$H$23,$I$23,$J$23,$O$26,$O$27,0,T236,U236,V236)</f>
        <v>#NAME?</v>
      </c>
      <c r="AA236" s="92" t="e">
        <f aca="false">MAX(X236:Y236)</f>
        <v>#NAME?</v>
      </c>
      <c r="AB236" s="92" t="n">
        <v>53</v>
      </c>
    </row>
    <row r="237" customFormat="false" ht="12.75" hidden="false" customHeight="false" outlineLevel="0" collapsed="false">
      <c r="T237" s="92" t="n">
        <v>-0.812</v>
      </c>
      <c r="U237" s="92" t="n">
        <v>0.196</v>
      </c>
      <c r="V237" s="92" t="n">
        <v>0.549763585552918</v>
      </c>
      <c r="X237" s="92" t="e">
        <f aca="false" t="array" ref="X237:X237">intersectarectarectangulo($B$22,$C$22,$D$22,$E$22,$F$22,$G$22,$H$22,$I$22,$J$22,$O$26,$O$27,0,T237,U237,V237)</f>
        <v>#NAME?</v>
      </c>
      <c r="Y237" s="92" t="e">
        <f aca="false" t="array" ref="Y237:Y237">intersectarectarectangulo($B$23,$C$23,$D$23,$E$23,$F$23,$G$23,$H$23,$I$23,$J$23,$O$26,$O$27,0,T237,U237,V237)</f>
        <v>#NAME?</v>
      </c>
      <c r="AA237" s="92" t="e">
        <f aca="false">MAX(X237:Y237)</f>
        <v>#NAME?</v>
      </c>
      <c r="AB237" s="92" t="n">
        <v>54</v>
      </c>
    </row>
    <row r="238" customFormat="false" ht="12.75" hidden="false" customHeight="false" outlineLevel="0" collapsed="false">
      <c r="T238" s="92" t="n">
        <v>-0.812</v>
      </c>
      <c r="U238" s="92" t="n">
        <v>0.252</v>
      </c>
      <c r="V238" s="92" t="n">
        <v>0.526452277039429</v>
      </c>
      <c r="X238" s="92" t="e">
        <f aca="false" t="array" ref="X238:X238">intersectarectarectangulo($B$22,$C$22,$D$22,$E$22,$F$22,$G$22,$H$22,$I$22,$J$22,$O$26,$O$27,0,T238,U238,V238)</f>
        <v>#NAME?</v>
      </c>
      <c r="Y238" s="92" t="e">
        <f aca="false" t="array" ref="Y238:Y238">intersectarectarectangulo($B$23,$C$23,$D$23,$E$23,$F$23,$G$23,$H$23,$I$23,$J$23,$O$26,$O$27,0,T238,U238,V238)</f>
        <v>#NAME?</v>
      </c>
      <c r="AA238" s="92" t="e">
        <f aca="false">MAX(X238:Y238)</f>
        <v>#NAME?</v>
      </c>
      <c r="AB238" s="92" t="n">
        <v>55</v>
      </c>
    </row>
    <row r="239" customFormat="false" ht="12.75" hidden="false" customHeight="false" outlineLevel="0" collapsed="false">
      <c r="T239" s="92" t="n">
        <v>-0.812</v>
      </c>
      <c r="U239" s="92" t="n">
        <v>0.308</v>
      </c>
      <c r="V239" s="92" t="n">
        <v>0.495774142125222</v>
      </c>
      <c r="X239" s="92" t="e">
        <f aca="false" t="array" ref="X239:X239">intersectarectarectangulo($B$22,$C$22,$D$22,$E$22,$F$22,$G$22,$H$22,$I$22,$J$22,$O$26,$O$27,0,T239,U239,V239)</f>
        <v>#NAME?</v>
      </c>
      <c r="Y239" s="92" t="e">
        <f aca="false" t="array" ref="Y239:Y239">intersectarectarectangulo($B$23,$C$23,$D$23,$E$23,$F$23,$G$23,$H$23,$I$23,$J$23,$O$26,$O$27,0,T239,U239,V239)</f>
        <v>#NAME?</v>
      </c>
      <c r="AA239" s="92" t="e">
        <f aca="false">MAX(X239:Y239)</f>
        <v>#NAME?</v>
      </c>
      <c r="AB239" s="92" t="n">
        <v>56</v>
      </c>
    </row>
    <row r="240" customFormat="false" ht="12.75" hidden="false" customHeight="false" outlineLevel="0" collapsed="false">
      <c r="T240" s="92" t="n">
        <v>-0.812</v>
      </c>
      <c r="U240" s="92" t="n">
        <v>0.364</v>
      </c>
      <c r="V240" s="92" t="n">
        <v>0.456245547923484</v>
      </c>
      <c r="X240" s="92" t="e">
        <f aca="false" t="array" ref="X240:X240">intersectarectarectangulo($B$22,$C$22,$D$22,$E$22,$F$22,$G$22,$H$22,$I$22,$J$22,$O$26,$O$27,0,T240,U240,V240)</f>
        <v>#NAME?</v>
      </c>
      <c r="Y240" s="92" t="e">
        <f aca="false" t="array" ref="Y240:Y240">intersectarectarectangulo($B$23,$C$23,$D$23,$E$23,$F$23,$G$23,$H$23,$I$23,$J$23,$O$26,$O$27,0,T240,U240,V240)</f>
        <v>#NAME?</v>
      </c>
      <c r="AA240" s="92" t="e">
        <f aca="false">MAX(X240:Y240)</f>
        <v>#NAME?</v>
      </c>
      <c r="AB240" s="92" t="n">
        <v>57</v>
      </c>
    </row>
    <row r="241" customFormat="false" ht="12.75" hidden="false" customHeight="false" outlineLevel="0" collapsed="false">
      <c r="T241" s="92" t="n">
        <v>-0.812</v>
      </c>
      <c r="U241" s="92" t="n">
        <v>0.42</v>
      </c>
      <c r="V241" s="92" t="n">
        <v>0.405285084847691</v>
      </c>
      <c r="X241" s="92" t="e">
        <f aca="false" t="array" ref="X241:X241">intersectarectarectangulo($B$22,$C$22,$D$22,$E$22,$F$22,$G$22,$H$22,$I$22,$J$22,$O$26,$O$27,0,T241,U241,V241)</f>
        <v>#NAME?</v>
      </c>
      <c r="Y241" s="92" t="e">
        <f aca="false" t="array" ref="Y241:Y241">intersectarectarectangulo($B$23,$C$23,$D$23,$E$23,$F$23,$G$23,$H$23,$I$23,$J$23,$O$26,$O$27,0,T241,U241,V241)</f>
        <v>#NAME?</v>
      </c>
      <c r="AA241" s="92" t="e">
        <f aca="false">MAX(X241:Y241)</f>
        <v>#NAME?</v>
      </c>
      <c r="AB241" s="92" t="n">
        <v>58</v>
      </c>
    </row>
    <row r="242" customFormat="false" ht="12.75" hidden="false" customHeight="false" outlineLevel="0" collapsed="false">
      <c r="T242" s="92" t="n">
        <v>-0.812</v>
      </c>
      <c r="U242" s="92" t="n">
        <v>0.476</v>
      </c>
      <c r="V242" s="92" t="n">
        <v>0.337757309321353</v>
      </c>
      <c r="X242" s="92" t="e">
        <f aca="false" t="array" ref="X242:X242">intersectarectarectangulo($B$22,$C$22,$D$22,$E$22,$F$22,$G$22,$H$22,$I$22,$J$22,$O$26,$O$27,0,T242,U242,V242)</f>
        <v>#NAME?</v>
      </c>
      <c r="Y242" s="92" t="e">
        <f aca="false" t="array" ref="Y242:Y242">intersectarectarectangulo($B$23,$C$23,$D$23,$E$23,$F$23,$G$23,$H$23,$I$23,$J$23,$O$26,$O$27,0,T242,U242,V242)</f>
        <v>#NAME?</v>
      </c>
      <c r="AA242" s="92" t="e">
        <f aca="false">MAX(X242:Y242)</f>
        <v>#NAME?</v>
      </c>
      <c r="AB242" s="92" t="n">
        <v>59</v>
      </c>
    </row>
    <row r="243" customFormat="false" ht="12.75" hidden="false" customHeight="false" outlineLevel="0" collapsed="false">
      <c r="T243" s="92" t="n">
        <v>-0.812</v>
      </c>
      <c r="U243" s="92" t="n">
        <v>0.532</v>
      </c>
      <c r="V243" s="92" t="n">
        <v>0.240066657409979</v>
      </c>
      <c r="X243" s="92" t="e">
        <f aca="false" t="array" ref="X243:X243">intersectarectarectangulo($B$22,$C$22,$D$22,$E$22,$F$22,$G$22,$H$22,$I$22,$J$22,$O$26,$O$27,0,T243,U243,V243)</f>
        <v>#NAME?</v>
      </c>
      <c r="Y243" s="92" t="e">
        <f aca="false" t="array" ref="Y243:Y243">intersectarectarectangulo($B$23,$C$23,$D$23,$E$23,$F$23,$G$23,$H$23,$I$23,$J$23,$O$26,$O$27,0,T243,U243,V243)</f>
        <v>#NAME?</v>
      </c>
      <c r="AA243" s="92" t="e">
        <f aca="false">MAX(X243:Y243)</f>
        <v>#NAME?</v>
      </c>
      <c r="AB243" s="92" t="n">
        <v>60</v>
      </c>
    </row>
    <row r="244" customFormat="false" ht="12.75" hidden="false" customHeight="false" outlineLevel="0" collapsed="false">
      <c r="T244" s="92" t="n">
        <v>-0.756</v>
      </c>
      <c r="U244" s="92" t="n">
        <v>-0.644</v>
      </c>
      <c r="V244" s="92" t="n">
        <v>0.117166548127014</v>
      </c>
      <c r="X244" s="92" t="e">
        <f aca="false" t="array" ref="X244:X244">intersectarectarectangulo($B$22,$C$22,$D$22,$E$22,$F$22,$G$22,$H$22,$I$22,$J$22,$O$26,$O$27,0,T244,U244,V244)</f>
        <v>#NAME?</v>
      </c>
      <c r="Y244" s="92" t="e">
        <f aca="false" t="array" ref="Y244:Y244">intersectarectarectangulo($B$23,$C$23,$D$23,$E$23,$F$23,$G$23,$H$23,$I$23,$J$23,$O$26,$O$27,0,T244,U244,V244)</f>
        <v>#NAME?</v>
      </c>
      <c r="AA244" s="92" t="e">
        <f aca="false">MAX(X244:Y244)</f>
        <v>#NAME?</v>
      </c>
      <c r="AB244" s="92" t="n">
        <v>61</v>
      </c>
    </row>
    <row r="245" customFormat="false" ht="12.75" hidden="false" customHeight="false" outlineLevel="0" collapsed="false">
      <c r="T245" s="92" t="n">
        <v>-0.756</v>
      </c>
      <c r="U245" s="92" t="n">
        <v>-0.588</v>
      </c>
      <c r="V245" s="92" t="n">
        <v>0.287610848195961</v>
      </c>
      <c r="X245" s="92" t="e">
        <f aca="false" t="array" ref="X245:X245">intersectarectarectangulo($B$22,$C$22,$D$22,$E$22,$F$22,$G$22,$H$22,$I$22,$J$22,$O$26,$O$27,0,T245,U245,V245)</f>
        <v>#NAME?</v>
      </c>
      <c r="Y245" s="92" t="e">
        <f aca="false" t="array" ref="Y245:Y245">intersectarectarectangulo($B$23,$C$23,$D$23,$E$23,$F$23,$G$23,$H$23,$I$23,$J$23,$O$26,$O$27,0,T245,U245,V245)</f>
        <v>#NAME?</v>
      </c>
      <c r="AA245" s="92" t="e">
        <f aca="false">MAX(X245:Y245)</f>
        <v>#NAME?</v>
      </c>
      <c r="AB245" s="92" t="n">
        <v>62</v>
      </c>
    </row>
    <row r="246" customFormat="false" ht="12.75" hidden="false" customHeight="false" outlineLevel="0" collapsed="false">
      <c r="T246" s="92" t="n">
        <v>-0.756</v>
      </c>
      <c r="U246" s="92" t="n">
        <v>-0.532</v>
      </c>
      <c r="V246" s="92" t="n">
        <v>0.381365965969697</v>
      </c>
      <c r="X246" s="92" t="e">
        <f aca="false" t="array" ref="X246:X246">intersectarectarectangulo($B$22,$C$22,$D$22,$E$22,$F$22,$G$22,$H$22,$I$22,$J$22,$O$26,$O$27,0,T246,U246,V246)</f>
        <v>#NAME?</v>
      </c>
      <c r="Y246" s="92" t="e">
        <f aca="false" t="array" ref="Y246:Y246">intersectarectarectangulo($B$23,$C$23,$D$23,$E$23,$F$23,$G$23,$H$23,$I$23,$J$23,$O$26,$O$27,0,T246,U246,V246)</f>
        <v>#NAME?</v>
      </c>
      <c r="AA246" s="92" t="e">
        <f aca="false">MAX(X246:Y246)</f>
        <v>#NAME?</v>
      </c>
      <c r="AB246" s="92" t="n">
        <v>63</v>
      </c>
    </row>
    <row r="247" customFormat="false" ht="12.75" hidden="false" customHeight="false" outlineLevel="0" collapsed="false">
      <c r="T247" s="92" t="n">
        <v>-0.756</v>
      </c>
      <c r="U247" s="92" t="n">
        <v>-0.476</v>
      </c>
      <c r="V247" s="92" t="n">
        <v>0.449319485444377</v>
      </c>
      <c r="X247" s="92" t="e">
        <f aca="false" t="array" ref="X247:X247">intersectarectarectangulo($B$22,$C$22,$D$22,$E$22,$F$22,$G$22,$H$22,$I$22,$J$22,$O$26,$O$27,0,T247,U247,V247)</f>
        <v>#NAME?</v>
      </c>
      <c r="Y247" s="92" t="e">
        <f aca="false" t="array" ref="Y247:Y247">intersectarectarectangulo($B$23,$C$23,$D$23,$E$23,$F$23,$G$23,$H$23,$I$23,$J$23,$O$26,$O$27,0,T247,U247,V247)</f>
        <v>#NAME?</v>
      </c>
      <c r="AA247" s="92" t="e">
        <f aca="false">MAX(X247:Y247)</f>
        <v>#NAME?</v>
      </c>
      <c r="AB247" s="92" t="n">
        <v>64</v>
      </c>
    </row>
    <row r="248" customFormat="false" ht="12.75" hidden="false" customHeight="false" outlineLevel="0" collapsed="false">
      <c r="T248" s="92" t="n">
        <v>-0.756</v>
      </c>
      <c r="U248" s="92" t="n">
        <v>-0.42</v>
      </c>
      <c r="V248" s="92" t="n">
        <v>0.502059757399455</v>
      </c>
      <c r="X248" s="92" t="e">
        <f aca="false" t="array" ref="X248:X248">intersectarectarectangulo($B$22,$C$22,$D$22,$E$22,$F$22,$G$22,$H$22,$I$22,$J$22,$O$26,$O$27,0,T248,U248,V248)</f>
        <v>#NAME?</v>
      </c>
      <c r="Y248" s="92" t="e">
        <f aca="false" t="array" ref="Y248:Y248">intersectarectarectangulo($B$23,$C$23,$D$23,$E$23,$F$23,$G$23,$H$23,$I$23,$J$23,$O$26,$O$27,0,T248,U248,V248)</f>
        <v>#NAME?</v>
      </c>
      <c r="AA248" s="92" t="e">
        <f aca="false">MAX(X248:Y248)</f>
        <v>#NAME?</v>
      </c>
      <c r="AB248" s="92" t="n">
        <v>65</v>
      </c>
    </row>
    <row r="249" customFormat="false" ht="12.75" hidden="false" customHeight="false" outlineLevel="0" collapsed="false">
      <c r="T249" s="92" t="n">
        <v>-0.756</v>
      </c>
      <c r="U249" s="92" t="n">
        <v>-0.364</v>
      </c>
      <c r="V249" s="92" t="n">
        <v>0.544029410969664</v>
      </c>
      <c r="X249" s="92" t="e">
        <f aca="false" t="array" ref="X249:X249">intersectarectarectangulo($B$22,$C$22,$D$22,$E$22,$F$22,$G$22,$H$22,$I$22,$J$22,$O$26,$O$27,0,T249,U249,V249)</f>
        <v>#NAME?</v>
      </c>
      <c r="Y249" s="92" t="e">
        <f aca="false" t="array" ref="Y249:Y249">intersectarectarectangulo($B$23,$C$23,$D$23,$E$23,$F$23,$G$23,$H$23,$I$23,$J$23,$O$26,$O$27,0,T249,U249,V249)</f>
        <v>#NAME?</v>
      </c>
      <c r="AA249" s="92" t="e">
        <f aca="false">MAX(X249:Y249)</f>
        <v>#NAME?</v>
      </c>
      <c r="AB249" s="92" t="n">
        <v>66</v>
      </c>
    </row>
    <row r="250" customFormat="false" ht="12.75" hidden="false" customHeight="false" outlineLevel="0" collapsed="false">
      <c r="T250" s="92" t="n">
        <v>-0.756</v>
      </c>
      <c r="U250" s="92" t="n">
        <v>-0.308</v>
      </c>
      <c r="V250" s="92" t="n">
        <v>0.577581163127746</v>
      </c>
      <c r="X250" s="92" t="e">
        <f aca="false" t="array" ref="X250:X250">intersectarectarectangulo($B$22,$C$22,$D$22,$E$22,$F$22,$G$22,$H$22,$I$22,$J$22,$O$26,$O$27,0,T250,U250,V250)</f>
        <v>#NAME?</v>
      </c>
      <c r="Y250" s="92" t="e">
        <f aca="false" t="array" ref="Y250:Y250">intersectarectarectangulo($B$23,$C$23,$D$23,$E$23,$F$23,$G$23,$H$23,$I$23,$J$23,$O$26,$O$27,0,T250,U250,V250)</f>
        <v>#NAME?</v>
      </c>
      <c r="AA250" s="92" t="e">
        <f aca="false">MAX(X250:Y250)</f>
        <v>#NAME?</v>
      </c>
      <c r="AB250" s="92" t="n">
        <v>67</v>
      </c>
    </row>
    <row r="251" customFormat="false" ht="12.75" hidden="false" customHeight="false" outlineLevel="0" collapsed="false">
      <c r="T251" s="92" t="n">
        <v>-0.756</v>
      </c>
      <c r="U251" s="92" t="n">
        <v>-0.252</v>
      </c>
      <c r="V251" s="92" t="n">
        <v>0.604119193537169</v>
      </c>
      <c r="X251" s="92" t="e">
        <f aca="false" t="array" ref="X251:X251">intersectarectarectangulo($B$22,$C$22,$D$22,$E$22,$F$22,$G$22,$H$22,$I$22,$J$22,$O$26,$O$27,0,T251,U251,V251)</f>
        <v>#NAME?</v>
      </c>
      <c r="Y251" s="92" t="e">
        <f aca="false" t="array" ref="Y251:Y251">intersectarectarectangulo($B$23,$C$23,$D$23,$E$23,$F$23,$G$23,$H$23,$I$23,$J$23,$O$26,$O$27,0,T251,U251,V251)</f>
        <v>#NAME?</v>
      </c>
      <c r="AA251" s="92" t="e">
        <f aca="false">MAX(X251:Y251)</f>
        <v>#NAME?</v>
      </c>
      <c r="AB251" s="92" t="n">
        <v>68</v>
      </c>
    </row>
    <row r="252" customFormat="false" ht="12.75" hidden="false" customHeight="false" outlineLevel="0" collapsed="false">
      <c r="T252" s="92" t="n">
        <v>-0.756</v>
      </c>
      <c r="U252" s="92" t="n">
        <v>-0.196</v>
      </c>
      <c r="V252" s="92" t="n">
        <v>0.624538229414341</v>
      </c>
      <c r="X252" s="92" t="e">
        <f aca="false" t="array" ref="X252:X252">intersectarectarectangulo($B$22,$C$22,$D$22,$E$22,$F$22,$G$22,$H$22,$I$22,$J$22,$O$26,$O$27,0,T252,U252,V252)</f>
        <v>#NAME?</v>
      </c>
      <c r="Y252" s="92" t="e">
        <f aca="false" t="array" ref="Y252:Y252">intersectarectarectangulo($B$23,$C$23,$D$23,$E$23,$F$23,$G$23,$H$23,$I$23,$J$23,$O$26,$O$27,0,T252,U252,V252)</f>
        <v>#NAME?</v>
      </c>
      <c r="AA252" s="92" t="e">
        <f aca="false">MAX(X252:Y252)</f>
        <v>#NAME?</v>
      </c>
      <c r="AB252" s="92" t="n">
        <v>69</v>
      </c>
    </row>
    <row r="253" customFormat="false" ht="12.75" hidden="false" customHeight="false" outlineLevel="0" collapsed="false">
      <c r="T253" s="92" t="n">
        <v>-0.756</v>
      </c>
      <c r="U253" s="92" t="n">
        <v>-0.14</v>
      </c>
      <c r="V253" s="92" t="n">
        <v>0.639424741466891</v>
      </c>
      <c r="X253" s="92" t="e">
        <f aca="false" t="array" ref="X253:X253">intersectarectarectangulo($B$22,$C$22,$D$22,$E$22,$F$22,$G$22,$H$22,$I$22,$J$22,$O$26,$O$27,0,T253,U253,V253)</f>
        <v>#NAME?</v>
      </c>
      <c r="Y253" s="92" t="e">
        <f aca="false" t="array" ref="Y253:Y253">intersectarectarectangulo($B$23,$C$23,$D$23,$E$23,$F$23,$G$23,$H$23,$I$23,$J$23,$O$26,$O$27,0,T253,U253,V253)</f>
        <v>#NAME?</v>
      </c>
      <c r="AA253" s="92" t="e">
        <f aca="false">MAX(X253:Y253)</f>
        <v>#NAME?</v>
      </c>
      <c r="AB253" s="92" t="n">
        <v>70</v>
      </c>
    </row>
    <row r="254" customFormat="false" ht="12.75" hidden="false" customHeight="false" outlineLevel="0" collapsed="false">
      <c r="T254" s="92" t="n">
        <v>-0.756</v>
      </c>
      <c r="U254" s="92" t="n">
        <v>-0.084</v>
      </c>
      <c r="V254" s="92" t="n">
        <v>0.649159456528209</v>
      </c>
      <c r="X254" s="92" t="e">
        <f aca="false" t="array" ref="X254:X254">intersectarectarectangulo($B$22,$C$22,$D$22,$E$22,$F$22,$G$22,$H$22,$I$22,$J$22,$O$26,$O$27,0,T254,U254,V254)</f>
        <v>#NAME?</v>
      </c>
      <c r="Y254" s="92" t="e">
        <f aca="false" t="array" ref="Y254:Y254">intersectarectarectangulo($B$23,$C$23,$D$23,$E$23,$F$23,$G$23,$H$23,$I$23,$J$23,$O$26,$O$27,0,T254,U254,V254)</f>
        <v>#NAME?</v>
      </c>
      <c r="AA254" s="92" t="e">
        <f aca="false">MAX(X254:Y254)</f>
        <v>#NAME?</v>
      </c>
      <c r="AB254" s="92" t="n">
        <v>71</v>
      </c>
    </row>
    <row r="255" customFormat="false" ht="12.75" hidden="false" customHeight="false" outlineLevel="0" collapsed="false">
      <c r="T255" s="92" t="n">
        <v>-0.756</v>
      </c>
      <c r="U255" s="92" t="n">
        <v>-0.028</v>
      </c>
      <c r="V255" s="92" t="n">
        <v>0.653972476485058</v>
      </c>
      <c r="X255" s="92" t="e">
        <f aca="false" t="array" ref="X255:X255">intersectarectarectangulo($B$22,$C$22,$D$22,$E$22,$F$22,$G$22,$H$22,$I$22,$J$22,$O$26,$O$27,0,T255,U255,V255)</f>
        <v>#NAME?</v>
      </c>
      <c r="Y255" s="92" t="e">
        <f aca="false" t="array" ref="Y255:Y255">intersectarectarectangulo($B$23,$C$23,$D$23,$E$23,$F$23,$G$23,$H$23,$I$23,$J$23,$O$26,$O$27,0,T255,U255,V255)</f>
        <v>#NAME?</v>
      </c>
      <c r="AA255" s="92" t="e">
        <f aca="false">MAX(X255:Y255)</f>
        <v>#NAME?</v>
      </c>
      <c r="AB255" s="92" t="n">
        <v>72</v>
      </c>
    </row>
    <row r="256" customFormat="false" ht="12.75" hidden="false" customHeight="false" outlineLevel="0" collapsed="false">
      <c r="T256" s="92" t="n">
        <v>-0.756</v>
      </c>
      <c r="U256" s="92" t="n">
        <v>0.028</v>
      </c>
      <c r="V256" s="92" t="n">
        <v>0.653972476485058</v>
      </c>
      <c r="X256" s="92" t="e">
        <f aca="false" t="array" ref="X256:X256">intersectarectarectangulo($B$22,$C$22,$D$22,$E$22,$F$22,$G$22,$H$22,$I$22,$J$22,$O$26,$O$27,0,T256,U256,V256)</f>
        <v>#NAME?</v>
      </c>
      <c r="Y256" s="92" t="e">
        <f aca="false" t="array" ref="Y256:Y256">intersectarectarectangulo($B$23,$C$23,$D$23,$E$23,$F$23,$G$23,$H$23,$I$23,$J$23,$O$26,$O$27,0,T256,U256,V256)</f>
        <v>#NAME?</v>
      </c>
      <c r="AA256" s="92" t="e">
        <f aca="false">MAX(X256:Y256)</f>
        <v>#NAME?</v>
      </c>
      <c r="AB256" s="92" t="n">
        <v>73</v>
      </c>
    </row>
    <row r="257" customFormat="false" ht="12.75" hidden="false" customHeight="false" outlineLevel="0" collapsed="false">
      <c r="T257" s="92" t="n">
        <v>-0.756</v>
      </c>
      <c r="U257" s="92" t="n">
        <v>0.084</v>
      </c>
      <c r="V257" s="92" t="n">
        <v>0.649159456528209</v>
      </c>
      <c r="X257" s="92" t="e">
        <f aca="false" t="array" ref="X257:X257">intersectarectarectangulo($B$22,$C$22,$D$22,$E$22,$F$22,$G$22,$H$22,$I$22,$J$22,$O$26,$O$27,0,T257,U257,V257)</f>
        <v>#NAME?</v>
      </c>
      <c r="Y257" s="92" t="e">
        <f aca="false" t="array" ref="Y257:Y257">intersectarectarectangulo($B$23,$C$23,$D$23,$E$23,$F$23,$G$23,$H$23,$I$23,$J$23,$O$26,$O$27,0,T257,U257,V257)</f>
        <v>#NAME?</v>
      </c>
      <c r="AA257" s="92" t="e">
        <f aca="false">MAX(X257:Y257)</f>
        <v>#NAME?</v>
      </c>
      <c r="AB257" s="92" t="n">
        <v>74</v>
      </c>
    </row>
    <row r="258" customFormat="false" ht="12.75" hidden="false" customHeight="false" outlineLevel="0" collapsed="false">
      <c r="T258" s="92" t="n">
        <v>-0.756</v>
      </c>
      <c r="U258" s="92" t="n">
        <v>0.14</v>
      </c>
      <c r="V258" s="92" t="n">
        <v>0.639424741466891</v>
      </c>
      <c r="X258" s="92" t="e">
        <f aca="false" t="array" ref="X258:X258">intersectarectarectangulo($B$22,$C$22,$D$22,$E$22,$F$22,$G$22,$H$22,$I$22,$J$22,$O$26,$O$27,0,T258,U258,V258)</f>
        <v>#NAME?</v>
      </c>
      <c r="Y258" s="92" t="e">
        <f aca="false" t="array" ref="Y258:Y258">intersectarectarectangulo($B$23,$C$23,$D$23,$E$23,$F$23,$G$23,$H$23,$I$23,$J$23,$O$26,$O$27,0,T258,U258,V258)</f>
        <v>#NAME?</v>
      </c>
      <c r="AA258" s="92" t="e">
        <f aca="false">MAX(X258:Y258)</f>
        <v>#NAME?</v>
      </c>
      <c r="AB258" s="92" t="n">
        <v>75</v>
      </c>
    </row>
    <row r="259" customFormat="false" ht="12.75" hidden="false" customHeight="false" outlineLevel="0" collapsed="false">
      <c r="T259" s="92" t="n">
        <v>-0.756</v>
      </c>
      <c r="U259" s="92" t="n">
        <v>0.196</v>
      </c>
      <c r="V259" s="92" t="n">
        <v>0.624538229414341</v>
      </c>
      <c r="X259" s="92" t="e">
        <f aca="false" t="array" ref="X259:X259">intersectarectarectangulo($B$22,$C$22,$D$22,$E$22,$F$22,$G$22,$H$22,$I$22,$J$22,$O$26,$O$27,0,T259,U259,V259)</f>
        <v>#NAME?</v>
      </c>
      <c r="Y259" s="92" t="e">
        <f aca="false" t="array" ref="Y259:Y259">intersectarectarectangulo($B$23,$C$23,$D$23,$E$23,$F$23,$G$23,$H$23,$I$23,$J$23,$O$26,$O$27,0,T259,U259,V259)</f>
        <v>#NAME?</v>
      </c>
      <c r="AA259" s="92" t="e">
        <f aca="false">MAX(X259:Y259)</f>
        <v>#NAME?</v>
      </c>
      <c r="AB259" s="92" t="n">
        <v>76</v>
      </c>
    </row>
    <row r="260" customFormat="false" ht="12.75" hidden="false" customHeight="false" outlineLevel="0" collapsed="false">
      <c r="T260" s="92" t="n">
        <v>-0.756</v>
      </c>
      <c r="U260" s="92" t="n">
        <v>0.252</v>
      </c>
      <c r="V260" s="92" t="n">
        <v>0.604119193537169</v>
      </c>
      <c r="X260" s="92" t="e">
        <f aca="false" t="array" ref="X260:X260">intersectarectarectangulo($B$22,$C$22,$D$22,$E$22,$F$22,$G$22,$H$22,$I$22,$J$22,$O$26,$O$27,0,T260,U260,V260)</f>
        <v>#NAME?</v>
      </c>
      <c r="Y260" s="92" t="e">
        <f aca="false" t="array" ref="Y260:Y260">intersectarectarectangulo($B$23,$C$23,$D$23,$E$23,$F$23,$G$23,$H$23,$I$23,$J$23,$O$26,$O$27,0,T260,U260,V260)</f>
        <v>#NAME?</v>
      </c>
      <c r="AA260" s="92" t="e">
        <f aca="false">MAX(X260:Y260)</f>
        <v>#NAME?</v>
      </c>
      <c r="AB260" s="92" t="n">
        <v>77</v>
      </c>
    </row>
    <row r="261" customFormat="false" ht="12.75" hidden="false" customHeight="false" outlineLevel="0" collapsed="false">
      <c r="T261" s="92" t="n">
        <v>-0.756</v>
      </c>
      <c r="U261" s="92" t="n">
        <v>0.308</v>
      </c>
      <c r="V261" s="92" t="n">
        <v>0.577581163127746</v>
      </c>
      <c r="X261" s="92" t="e">
        <f aca="false" t="array" ref="X261:X261">intersectarectarectangulo($B$22,$C$22,$D$22,$E$22,$F$22,$G$22,$H$22,$I$22,$J$22,$O$26,$O$27,0,T261,U261,V261)</f>
        <v>#NAME?</v>
      </c>
      <c r="Y261" s="92" t="e">
        <f aca="false" t="array" ref="Y261:Y261">intersectarectarectangulo($B$23,$C$23,$D$23,$E$23,$F$23,$G$23,$H$23,$I$23,$J$23,$O$26,$O$27,0,T261,U261,V261)</f>
        <v>#NAME?</v>
      </c>
      <c r="AA261" s="92" t="e">
        <f aca="false">MAX(X261:Y261)</f>
        <v>#NAME?</v>
      </c>
      <c r="AB261" s="92" t="n">
        <v>78</v>
      </c>
    </row>
    <row r="262" customFormat="false" ht="12.75" hidden="false" customHeight="false" outlineLevel="0" collapsed="false">
      <c r="T262" s="92" t="n">
        <v>-0.756</v>
      </c>
      <c r="U262" s="92" t="n">
        <v>0.364</v>
      </c>
      <c r="V262" s="92" t="n">
        <v>0.544029410969664</v>
      </c>
      <c r="X262" s="92" t="e">
        <f aca="false" t="array" ref="X262:X262">intersectarectarectangulo($B$22,$C$22,$D$22,$E$22,$F$22,$G$22,$H$22,$I$22,$J$22,$O$26,$O$27,0,T262,U262,V262)</f>
        <v>#NAME?</v>
      </c>
      <c r="Y262" s="92" t="e">
        <f aca="false" t="array" ref="Y262:Y262">intersectarectarectangulo($B$23,$C$23,$D$23,$E$23,$F$23,$G$23,$H$23,$I$23,$J$23,$O$26,$O$27,0,T262,U262,V262)</f>
        <v>#NAME?</v>
      </c>
      <c r="AA262" s="92" t="e">
        <f aca="false">MAX(X262:Y262)</f>
        <v>#NAME?</v>
      </c>
      <c r="AB262" s="92" t="n">
        <v>79</v>
      </c>
    </row>
    <row r="263" customFormat="false" ht="12.75" hidden="false" customHeight="false" outlineLevel="0" collapsed="false">
      <c r="T263" s="92" t="n">
        <v>-0.756</v>
      </c>
      <c r="U263" s="92" t="n">
        <v>0.42</v>
      </c>
      <c r="V263" s="92" t="n">
        <v>0.502059757399455</v>
      </c>
      <c r="X263" s="92" t="e">
        <f aca="false" t="array" ref="X263:X263">intersectarectarectangulo($B$22,$C$22,$D$22,$E$22,$F$22,$G$22,$H$22,$I$22,$J$22,$O$26,$O$27,0,T263,U263,V263)</f>
        <v>#NAME?</v>
      </c>
      <c r="Y263" s="92" t="e">
        <f aca="false" t="array" ref="Y263:Y263">intersectarectarectangulo($B$23,$C$23,$D$23,$E$23,$F$23,$G$23,$H$23,$I$23,$J$23,$O$26,$O$27,0,T263,U263,V263)</f>
        <v>#NAME?</v>
      </c>
      <c r="AA263" s="92" t="e">
        <f aca="false">MAX(X263:Y263)</f>
        <v>#NAME?</v>
      </c>
      <c r="AB263" s="92" t="n">
        <v>80</v>
      </c>
    </row>
    <row r="264" customFormat="false" ht="12.75" hidden="false" customHeight="false" outlineLevel="0" collapsed="false">
      <c r="T264" s="92" t="n">
        <v>-0.756</v>
      </c>
      <c r="U264" s="92" t="n">
        <v>0.476</v>
      </c>
      <c r="V264" s="92" t="n">
        <v>0.449319485444377</v>
      </c>
      <c r="X264" s="92" t="e">
        <f aca="false" t="array" ref="X264:X264">intersectarectarectangulo($B$22,$C$22,$D$22,$E$22,$F$22,$G$22,$H$22,$I$22,$J$22,$O$26,$O$27,0,T264,U264,V264)</f>
        <v>#NAME?</v>
      </c>
      <c r="Y264" s="92" t="e">
        <f aca="false" t="array" ref="Y264:Y264">intersectarectarectangulo($B$23,$C$23,$D$23,$E$23,$F$23,$G$23,$H$23,$I$23,$J$23,$O$26,$O$27,0,T264,U264,V264)</f>
        <v>#NAME?</v>
      </c>
      <c r="AA264" s="92" t="e">
        <f aca="false">MAX(X264:Y264)</f>
        <v>#NAME?</v>
      </c>
      <c r="AB264" s="92" t="n">
        <v>81</v>
      </c>
    </row>
    <row r="265" customFormat="false" ht="12.75" hidden="false" customHeight="false" outlineLevel="0" collapsed="false">
      <c r="T265" s="92" t="n">
        <v>-0.756</v>
      </c>
      <c r="U265" s="92" t="n">
        <v>0.532</v>
      </c>
      <c r="V265" s="92" t="n">
        <v>0.381365965969697</v>
      </c>
      <c r="X265" s="92" t="e">
        <f aca="false" t="array" ref="X265:X265">intersectarectarectangulo($B$22,$C$22,$D$22,$E$22,$F$22,$G$22,$H$22,$I$22,$J$22,$O$26,$O$27,0,T265,U265,V265)</f>
        <v>#NAME?</v>
      </c>
      <c r="Y265" s="92" t="e">
        <f aca="false" t="array" ref="Y265:Y265">intersectarectarectangulo($B$23,$C$23,$D$23,$E$23,$F$23,$G$23,$H$23,$I$23,$J$23,$O$26,$O$27,0,T265,U265,V265)</f>
        <v>#NAME?</v>
      </c>
      <c r="AA265" s="92" t="e">
        <f aca="false">MAX(X265:Y265)</f>
        <v>#NAME?</v>
      </c>
      <c r="AB265" s="92" t="n">
        <v>82</v>
      </c>
    </row>
    <row r="266" customFormat="false" ht="12.75" hidden="false" customHeight="false" outlineLevel="0" collapsed="false">
      <c r="T266" s="92" t="n">
        <v>-0.756</v>
      </c>
      <c r="U266" s="92" t="n">
        <v>0.588</v>
      </c>
      <c r="V266" s="92" t="n">
        <v>0.28761084819596</v>
      </c>
      <c r="X266" s="92" t="e">
        <f aca="false" t="array" ref="X266:X266">intersectarectarectangulo($B$22,$C$22,$D$22,$E$22,$F$22,$G$22,$H$22,$I$22,$J$22,$O$26,$O$27,0,T266,U266,V266)</f>
        <v>#NAME?</v>
      </c>
      <c r="Y266" s="92" t="e">
        <f aca="false" t="array" ref="Y266:Y266">intersectarectarectangulo($B$23,$C$23,$D$23,$E$23,$F$23,$G$23,$H$23,$I$23,$J$23,$O$26,$O$27,0,T266,U266,V266)</f>
        <v>#NAME?</v>
      </c>
      <c r="AA266" s="92" t="e">
        <f aca="false">MAX(X266:Y266)</f>
        <v>#NAME?</v>
      </c>
      <c r="AB266" s="92" t="n">
        <v>83</v>
      </c>
    </row>
    <row r="267" customFormat="false" ht="12.75" hidden="false" customHeight="false" outlineLevel="0" collapsed="false">
      <c r="T267" s="92" t="n">
        <v>-0.756</v>
      </c>
      <c r="U267" s="92" t="n">
        <v>0.644</v>
      </c>
      <c r="V267" s="92" t="n">
        <v>0.117166548127014</v>
      </c>
      <c r="X267" s="92" t="e">
        <f aca="false" t="array" ref="X267:X267">intersectarectarectangulo($B$22,$C$22,$D$22,$E$22,$F$22,$G$22,$H$22,$I$22,$J$22,$O$26,$O$27,0,T267,U267,V267)</f>
        <v>#NAME?</v>
      </c>
      <c r="Y267" s="92" t="e">
        <f aca="false" t="array" ref="Y267:Y267">intersectarectarectangulo($B$23,$C$23,$D$23,$E$23,$F$23,$G$23,$H$23,$I$23,$J$23,$O$26,$O$27,0,T267,U267,V267)</f>
        <v>#NAME?</v>
      </c>
      <c r="AA267" s="92" t="e">
        <f aca="false">MAX(X267:Y267)</f>
        <v>#NAME?</v>
      </c>
      <c r="AB267" s="92" t="n">
        <v>84</v>
      </c>
    </row>
    <row r="268" customFormat="false" ht="12.75" hidden="false" customHeight="false" outlineLevel="0" collapsed="false">
      <c r="T268" s="92" t="n">
        <v>-0.7</v>
      </c>
      <c r="U268" s="92" t="n">
        <v>-0.7</v>
      </c>
      <c r="V268" s="92" t="n">
        <v>0.14142135623731</v>
      </c>
      <c r="X268" s="92" t="e">
        <f aca="false" t="array" ref="X268:X268">intersectarectarectangulo($B$22,$C$22,$D$22,$E$22,$F$22,$G$22,$H$22,$I$22,$J$22,$O$26,$O$27,0,T268,U268,V268)</f>
        <v>#NAME?</v>
      </c>
      <c r="Y268" s="92" t="e">
        <f aca="false" t="array" ref="Y268:Y268">intersectarectarectangulo($B$23,$C$23,$D$23,$E$23,$F$23,$G$23,$H$23,$I$23,$J$23,$O$26,$O$27,0,T268,U268,V268)</f>
        <v>#NAME?</v>
      </c>
      <c r="AA268" s="92" t="e">
        <f aca="false">MAX(X268:Y268)</f>
        <v>#NAME?</v>
      </c>
      <c r="AB268" s="92" t="n">
        <v>85</v>
      </c>
    </row>
    <row r="269" customFormat="false" ht="12.75" hidden="false" customHeight="false" outlineLevel="0" collapsed="false">
      <c r="T269" s="92" t="n">
        <v>-0.7</v>
      </c>
      <c r="U269" s="92" t="n">
        <v>-0.644</v>
      </c>
      <c r="V269" s="92" t="n">
        <v>0.308648667581767</v>
      </c>
      <c r="X269" s="92" t="e">
        <f aca="false" t="array" ref="X269:X269">intersectarectarectangulo($B$22,$C$22,$D$22,$E$22,$F$22,$G$22,$H$22,$I$22,$J$22,$O$26,$O$27,0,T269,U269,V269)</f>
        <v>#NAME?</v>
      </c>
      <c r="Y269" s="92" t="e">
        <f aca="false" t="array" ref="Y269:Y269">intersectarectarectangulo($B$23,$C$23,$D$23,$E$23,$F$23,$G$23,$H$23,$I$23,$J$23,$O$26,$O$27,0,T269,U269,V269)</f>
        <v>#NAME?</v>
      </c>
      <c r="AA269" s="92" t="e">
        <f aca="false">MAX(X269:Y269)</f>
        <v>#NAME?</v>
      </c>
      <c r="AB269" s="92" t="n">
        <v>86</v>
      </c>
    </row>
    <row r="270" customFormat="false" ht="12.75" hidden="false" customHeight="false" outlineLevel="0" collapsed="false">
      <c r="T270" s="92" t="n">
        <v>-0.7</v>
      </c>
      <c r="U270" s="92" t="n">
        <v>-0.588</v>
      </c>
      <c r="V270" s="92" t="n">
        <v>0.405285084847691</v>
      </c>
      <c r="X270" s="92" t="e">
        <f aca="false" t="array" ref="X270:X270">intersectarectarectangulo($B$22,$C$22,$D$22,$E$22,$F$22,$G$22,$H$22,$I$22,$J$22,$O$26,$O$27,0,T270,U270,V270)</f>
        <v>#NAME?</v>
      </c>
      <c r="Y270" s="92" t="e">
        <f aca="false" t="array" ref="Y270:Y270">intersectarectarectangulo($B$23,$C$23,$D$23,$E$23,$F$23,$G$23,$H$23,$I$23,$J$23,$O$26,$O$27,0,T270,U270,V270)</f>
        <v>#NAME?</v>
      </c>
      <c r="AA270" s="92" t="e">
        <f aca="false">MAX(X270:Y270)</f>
        <v>#NAME?</v>
      </c>
      <c r="AB270" s="92" t="n">
        <v>87</v>
      </c>
    </row>
    <row r="271" customFormat="false" ht="12.75" hidden="false" customHeight="false" outlineLevel="0" collapsed="false">
      <c r="T271" s="92" t="n">
        <v>-0.7</v>
      </c>
      <c r="U271" s="92" t="n">
        <v>-0.532</v>
      </c>
      <c r="V271" s="92" t="n">
        <v>0.476419982788296</v>
      </c>
      <c r="X271" s="92" t="e">
        <f aca="false" t="array" ref="X271:X271">intersectarectarectangulo($B$22,$C$22,$D$22,$E$22,$F$22,$G$22,$H$22,$I$22,$J$22,$O$26,$O$27,0,T271,U271,V271)</f>
        <v>#NAME?</v>
      </c>
      <c r="Y271" s="92" t="e">
        <f aca="false" t="array" ref="Y271:Y271">intersectarectarectangulo($B$23,$C$23,$D$23,$E$23,$F$23,$G$23,$H$23,$I$23,$J$23,$O$26,$O$27,0,T271,U271,V271)</f>
        <v>#NAME?</v>
      </c>
      <c r="AA271" s="92" t="e">
        <f aca="false">MAX(X271:Y271)</f>
        <v>#NAME?</v>
      </c>
      <c r="AB271" s="92" t="n">
        <v>88</v>
      </c>
    </row>
    <row r="272" customFormat="false" ht="12.75" hidden="false" customHeight="false" outlineLevel="0" collapsed="false">
      <c r="T272" s="92" t="n">
        <v>-0.7</v>
      </c>
      <c r="U272" s="92" t="n">
        <v>-0.476</v>
      </c>
      <c r="V272" s="92" t="n">
        <v>0.532375807113734</v>
      </c>
      <c r="X272" s="92" t="e">
        <f aca="false" t="array" ref="X272:X272">intersectarectarectangulo($B$22,$C$22,$D$22,$E$22,$F$22,$G$22,$H$22,$I$22,$J$22,$O$26,$O$27,0,T272,U272,V272)</f>
        <v>#NAME?</v>
      </c>
      <c r="Y272" s="92" t="e">
        <f aca="false" t="array" ref="Y272:Y272">intersectarectarectangulo($B$23,$C$23,$D$23,$E$23,$F$23,$G$23,$H$23,$I$23,$J$23,$O$26,$O$27,0,T272,U272,V272)</f>
        <v>#NAME?</v>
      </c>
      <c r="AA272" s="92" t="e">
        <f aca="false">MAX(X272:Y272)</f>
        <v>#NAME?</v>
      </c>
      <c r="AB272" s="92" t="n">
        <v>89</v>
      </c>
    </row>
    <row r="273" customFormat="false" ht="12.75" hidden="false" customHeight="false" outlineLevel="0" collapsed="false">
      <c r="T273" s="92" t="n">
        <v>-0.7</v>
      </c>
      <c r="U273" s="92" t="n">
        <v>-0.42</v>
      </c>
      <c r="V273" s="92" t="n">
        <v>0.577581163127746</v>
      </c>
      <c r="X273" s="92" t="e">
        <f aca="false" t="array" ref="X273:X273">intersectarectarectangulo($B$22,$C$22,$D$22,$E$22,$F$22,$G$22,$H$22,$I$22,$J$22,$O$26,$O$27,0,T273,U273,V273)</f>
        <v>#NAME?</v>
      </c>
      <c r="Y273" s="92" t="e">
        <f aca="false" t="array" ref="Y273:Y273">intersectarectarectangulo($B$23,$C$23,$D$23,$E$23,$F$23,$G$23,$H$23,$I$23,$J$23,$O$26,$O$27,0,T273,U273,V273)</f>
        <v>#NAME?</v>
      </c>
      <c r="AA273" s="92" t="e">
        <f aca="false">MAX(X273:Y273)</f>
        <v>#NAME?</v>
      </c>
      <c r="AB273" s="92" t="n">
        <v>90</v>
      </c>
    </row>
    <row r="274" customFormat="false" ht="12.75" hidden="false" customHeight="false" outlineLevel="0" collapsed="false">
      <c r="T274" s="92" t="n">
        <v>-0.7</v>
      </c>
      <c r="U274" s="92" t="n">
        <v>-0.364</v>
      </c>
      <c r="V274" s="92" t="n">
        <v>0.614413541517438</v>
      </c>
      <c r="X274" s="92" t="e">
        <f aca="false" t="array" ref="X274:X274">intersectarectarectangulo($B$22,$C$22,$D$22,$E$22,$F$22,$G$22,$H$22,$I$22,$J$22,$O$26,$O$27,0,T274,U274,V274)</f>
        <v>#NAME?</v>
      </c>
      <c r="Y274" s="92" t="e">
        <f aca="false" t="array" ref="Y274:Y274">intersectarectarectangulo($B$23,$C$23,$D$23,$E$23,$F$23,$G$23,$H$23,$I$23,$J$23,$O$26,$O$27,0,T274,U274,V274)</f>
        <v>#NAME?</v>
      </c>
      <c r="AA274" s="92" t="e">
        <f aca="false">MAX(X274:Y274)</f>
        <v>#NAME?</v>
      </c>
      <c r="AB274" s="92" t="n">
        <v>91</v>
      </c>
    </row>
    <row r="275" customFormat="false" ht="12.75" hidden="false" customHeight="false" outlineLevel="0" collapsed="false">
      <c r="T275" s="92" t="n">
        <v>-0.7</v>
      </c>
      <c r="U275" s="92" t="n">
        <v>-0.308</v>
      </c>
      <c r="V275" s="92" t="n">
        <v>0.644310484161169</v>
      </c>
      <c r="X275" s="92" t="e">
        <f aca="false" t="array" ref="X275:X275">intersectarectarectangulo($B$22,$C$22,$D$22,$E$22,$F$22,$G$22,$H$22,$I$22,$J$22,$O$26,$O$27,0,T275,U275,V275)</f>
        <v>#NAME?</v>
      </c>
      <c r="Y275" s="92" t="e">
        <f aca="false" t="array" ref="Y275:Y275">intersectarectarectangulo($B$23,$C$23,$D$23,$E$23,$F$23,$G$23,$H$23,$I$23,$J$23,$O$26,$O$27,0,T275,U275,V275)</f>
        <v>#NAME?</v>
      </c>
      <c r="AA275" s="92" t="e">
        <f aca="false">MAX(X275:Y275)</f>
        <v>#NAME?</v>
      </c>
      <c r="AB275" s="92" t="n">
        <v>92</v>
      </c>
    </row>
    <row r="276" customFormat="false" ht="12.75" hidden="false" customHeight="false" outlineLevel="0" collapsed="false">
      <c r="T276" s="92" t="n">
        <v>-0.7</v>
      </c>
      <c r="U276" s="92" t="n">
        <v>-0.252</v>
      </c>
      <c r="V276" s="92" t="n">
        <v>0.668203561798349</v>
      </c>
      <c r="X276" s="92" t="e">
        <f aca="false" t="array" ref="X276:X276">intersectarectarectangulo($B$22,$C$22,$D$22,$E$22,$F$22,$G$22,$H$22,$I$22,$J$22,$O$26,$O$27,0,T276,U276,V276)</f>
        <v>#NAME?</v>
      </c>
      <c r="Y276" s="92" t="e">
        <f aca="false" t="array" ref="Y276:Y276">intersectarectarectangulo($B$23,$C$23,$D$23,$E$23,$F$23,$G$23,$H$23,$I$23,$J$23,$O$26,$O$27,0,T276,U276,V276)</f>
        <v>#NAME?</v>
      </c>
      <c r="AA276" s="92" t="e">
        <f aca="false">MAX(X276:Y276)</f>
        <v>#NAME?</v>
      </c>
      <c r="AB276" s="92" t="n">
        <v>93</v>
      </c>
    </row>
    <row r="277" customFormat="false" ht="12.75" hidden="false" customHeight="false" outlineLevel="0" collapsed="false">
      <c r="T277" s="92" t="n">
        <v>-0.7</v>
      </c>
      <c r="U277" s="92" t="n">
        <v>-0.196</v>
      </c>
      <c r="V277" s="92" t="n">
        <v>0.686719739049345</v>
      </c>
      <c r="X277" s="92" t="e">
        <f aca="false" t="array" ref="X277:X277">intersectarectarectangulo($B$22,$C$22,$D$22,$E$22,$F$22,$G$22,$H$22,$I$22,$J$22,$O$26,$O$27,0,T277,U277,V277)</f>
        <v>#NAME?</v>
      </c>
      <c r="Y277" s="92" t="e">
        <f aca="false" t="array" ref="Y277:Y277">intersectarectarectangulo($B$23,$C$23,$D$23,$E$23,$F$23,$G$23,$H$23,$I$23,$J$23,$O$26,$O$27,0,T277,U277,V277)</f>
        <v>#NAME?</v>
      </c>
      <c r="AA277" s="92" t="e">
        <f aca="false">MAX(X277:Y277)</f>
        <v>#NAME?</v>
      </c>
      <c r="AB277" s="92" t="n">
        <v>94</v>
      </c>
    </row>
    <row r="278" customFormat="false" ht="12.75" hidden="false" customHeight="false" outlineLevel="0" collapsed="false">
      <c r="T278" s="92" t="n">
        <v>-0.7</v>
      </c>
      <c r="U278" s="92" t="n">
        <v>-0.14</v>
      </c>
      <c r="V278" s="92" t="n">
        <v>0.700285656000464</v>
      </c>
      <c r="X278" s="92" t="e">
        <f aca="false" t="array" ref="X278:X278">intersectarectarectangulo($B$22,$C$22,$D$22,$E$22,$F$22,$G$22,$H$22,$I$22,$J$22,$O$26,$O$27,0,T278,U278,V278)</f>
        <v>#NAME?</v>
      </c>
      <c r="Y278" s="92" t="e">
        <f aca="false" t="array" ref="Y278:Y278">intersectarectarectangulo($B$23,$C$23,$D$23,$E$23,$F$23,$G$23,$H$23,$I$23,$J$23,$O$26,$O$27,0,T278,U278,V278)</f>
        <v>#NAME?</v>
      </c>
      <c r="AA278" s="92" t="e">
        <f aca="false">MAX(X278:Y278)</f>
        <v>#NAME?</v>
      </c>
      <c r="AB278" s="92" t="n">
        <v>95</v>
      </c>
    </row>
    <row r="279" customFormat="false" ht="12.75" hidden="false" customHeight="false" outlineLevel="0" collapsed="false">
      <c r="T279" s="92" t="n">
        <v>-0.7</v>
      </c>
      <c r="U279" s="92" t="n">
        <v>-0.084</v>
      </c>
      <c r="V279" s="92" t="n">
        <v>0.709185448243265</v>
      </c>
      <c r="X279" s="92" t="e">
        <f aca="false" t="array" ref="X279:X279">intersectarectarectangulo($B$22,$C$22,$D$22,$E$22,$F$22,$G$22,$H$22,$I$22,$J$22,$O$26,$O$27,0,T279,U279,V279)</f>
        <v>#NAME?</v>
      </c>
      <c r="Y279" s="92" t="e">
        <f aca="false" t="array" ref="Y279:Y279">intersectarectarectangulo($B$23,$C$23,$D$23,$E$23,$F$23,$G$23,$H$23,$I$23,$J$23,$O$26,$O$27,0,T279,U279,V279)</f>
        <v>#NAME?</v>
      </c>
      <c r="AA279" s="92" t="e">
        <f aca="false">MAX(X279:Y279)</f>
        <v>#NAME?</v>
      </c>
      <c r="AB279" s="92" t="n">
        <v>96</v>
      </c>
    </row>
    <row r="280" customFormat="false" ht="12.75" hidden="false" customHeight="false" outlineLevel="0" collapsed="false">
      <c r="T280" s="92" t="n">
        <v>-0.7</v>
      </c>
      <c r="U280" s="92" t="n">
        <v>-0.028</v>
      </c>
      <c r="V280" s="92" t="n">
        <v>0.713593721945478</v>
      </c>
      <c r="X280" s="92" t="e">
        <f aca="false" t="array" ref="X280:X280">intersectarectarectangulo($B$22,$C$22,$D$22,$E$22,$F$22,$G$22,$H$22,$I$22,$J$22,$O$26,$O$27,0,T280,U280,V280)</f>
        <v>#NAME?</v>
      </c>
      <c r="Y280" s="92" t="e">
        <f aca="false" t="array" ref="Y280:Y280">intersectarectarectangulo($B$23,$C$23,$D$23,$E$23,$F$23,$G$23,$H$23,$I$23,$J$23,$O$26,$O$27,0,T280,U280,V280)</f>
        <v>#NAME?</v>
      </c>
      <c r="AA280" s="92" t="e">
        <f aca="false">MAX(X280:Y280)</f>
        <v>#NAME?</v>
      </c>
      <c r="AB280" s="92" t="n">
        <v>97</v>
      </c>
    </row>
    <row r="281" customFormat="false" ht="12.75" hidden="false" customHeight="false" outlineLevel="0" collapsed="false">
      <c r="T281" s="92" t="n">
        <v>-0.7</v>
      </c>
      <c r="U281" s="92" t="n">
        <v>0.028</v>
      </c>
      <c r="V281" s="92" t="n">
        <v>0.713593721945478</v>
      </c>
      <c r="X281" s="92" t="e">
        <f aca="false" t="array" ref="X281:X281">intersectarectarectangulo($B$22,$C$22,$D$22,$E$22,$F$22,$G$22,$H$22,$I$22,$J$22,$O$26,$O$27,0,T281,U281,V281)</f>
        <v>#NAME?</v>
      </c>
      <c r="Y281" s="92" t="e">
        <f aca="false" t="array" ref="Y281:Y281">intersectarectarectangulo($B$23,$C$23,$D$23,$E$23,$F$23,$G$23,$H$23,$I$23,$J$23,$O$26,$O$27,0,T281,U281,V281)</f>
        <v>#NAME?</v>
      </c>
      <c r="AA281" s="92" t="e">
        <f aca="false">MAX(X281:Y281)</f>
        <v>#NAME?</v>
      </c>
      <c r="AB281" s="92" t="n">
        <v>98</v>
      </c>
    </row>
    <row r="282" customFormat="false" ht="12.75" hidden="false" customHeight="false" outlineLevel="0" collapsed="false">
      <c r="T282" s="92" t="n">
        <v>-0.7</v>
      </c>
      <c r="U282" s="92" t="n">
        <v>0.084</v>
      </c>
      <c r="V282" s="92" t="n">
        <v>0.709185448243265</v>
      </c>
      <c r="X282" s="92" t="e">
        <f aca="false" t="array" ref="X282:X282">intersectarectarectangulo($B$22,$C$22,$D$22,$E$22,$F$22,$G$22,$H$22,$I$22,$J$22,$O$26,$O$27,0,T282,U282,V282)</f>
        <v>#NAME?</v>
      </c>
      <c r="Y282" s="92" t="e">
        <f aca="false" t="array" ref="Y282:Y282">intersectarectarectangulo($B$23,$C$23,$D$23,$E$23,$F$23,$G$23,$H$23,$I$23,$J$23,$O$26,$O$27,0,T282,U282,V282)</f>
        <v>#NAME?</v>
      </c>
      <c r="AA282" s="92" t="e">
        <f aca="false">MAX(X282:Y282)</f>
        <v>#NAME?</v>
      </c>
      <c r="AB282" s="92" t="n">
        <v>99</v>
      </c>
    </row>
    <row r="283" customFormat="false" ht="12.75" hidden="false" customHeight="false" outlineLevel="0" collapsed="false">
      <c r="T283" s="92" t="n">
        <v>-0.7</v>
      </c>
      <c r="U283" s="92" t="n">
        <v>0.14</v>
      </c>
      <c r="V283" s="92" t="n">
        <v>0.700285656000464</v>
      </c>
      <c r="X283" s="92" t="e">
        <f aca="false" t="array" ref="X283:X283">intersectarectarectangulo($B$22,$C$22,$D$22,$E$22,$F$22,$G$22,$H$22,$I$22,$J$22,$O$26,$O$27,0,T283,U283,V283)</f>
        <v>#NAME?</v>
      </c>
      <c r="Y283" s="92" t="e">
        <f aca="false" t="array" ref="Y283:Y283">intersectarectarectangulo($B$23,$C$23,$D$23,$E$23,$F$23,$G$23,$H$23,$I$23,$J$23,$O$26,$O$27,0,T283,U283,V283)</f>
        <v>#NAME?</v>
      </c>
      <c r="AA283" s="92" t="e">
        <f aca="false">MAX(X283:Y283)</f>
        <v>#NAME?</v>
      </c>
      <c r="AB283" s="92" t="n">
        <v>100</v>
      </c>
    </row>
    <row r="284" customFormat="false" ht="12.75" hidden="false" customHeight="false" outlineLevel="0" collapsed="false">
      <c r="T284" s="92" t="n">
        <v>-0.7</v>
      </c>
      <c r="U284" s="92" t="n">
        <v>0.196</v>
      </c>
      <c r="V284" s="92" t="n">
        <v>0.686719739049345</v>
      </c>
      <c r="X284" s="92" t="e">
        <f aca="false" t="array" ref="X284:X284">intersectarectarectangulo($B$22,$C$22,$D$22,$E$22,$F$22,$G$22,$H$22,$I$22,$J$22,$O$26,$O$27,0,T284,U284,V284)</f>
        <v>#NAME?</v>
      </c>
      <c r="Y284" s="92" t="e">
        <f aca="false" t="array" ref="Y284:Y284">intersectarectarectangulo($B$23,$C$23,$D$23,$E$23,$F$23,$G$23,$H$23,$I$23,$J$23,$O$26,$O$27,0,T284,U284,V284)</f>
        <v>#NAME?</v>
      </c>
      <c r="AA284" s="92" t="e">
        <f aca="false">MAX(X284:Y284)</f>
        <v>#NAME?</v>
      </c>
      <c r="AB284" s="92" t="n">
        <v>101</v>
      </c>
    </row>
    <row r="285" customFormat="false" ht="12.75" hidden="false" customHeight="false" outlineLevel="0" collapsed="false">
      <c r="T285" s="92" t="n">
        <v>-0.7</v>
      </c>
      <c r="U285" s="92" t="n">
        <v>0.252</v>
      </c>
      <c r="V285" s="92" t="n">
        <v>0.668203561798349</v>
      </c>
      <c r="X285" s="92" t="e">
        <f aca="false" t="array" ref="X285:X285">intersectarectarectangulo($B$22,$C$22,$D$22,$E$22,$F$22,$G$22,$H$22,$I$22,$J$22,$O$26,$O$27,0,T285,U285,V285)</f>
        <v>#NAME?</v>
      </c>
      <c r="Y285" s="92" t="e">
        <f aca="false" t="array" ref="Y285:Y285">intersectarectarectangulo($B$23,$C$23,$D$23,$E$23,$F$23,$G$23,$H$23,$I$23,$J$23,$O$26,$O$27,0,T285,U285,V285)</f>
        <v>#NAME?</v>
      </c>
      <c r="AA285" s="92" t="e">
        <f aca="false">MAX(X285:Y285)</f>
        <v>#NAME?</v>
      </c>
      <c r="AB285" s="92" t="n">
        <v>102</v>
      </c>
    </row>
    <row r="286" customFormat="false" ht="12.75" hidden="false" customHeight="false" outlineLevel="0" collapsed="false">
      <c r="T286" s="92" t="n">
        <v>-0.7</v>
      </c>
      <c r="U286" s="92" t="n">
        <v>0.308</v>
      </c>
      <c r="V286" s="92" t="n">
        <v>0.644310484161169</v>
      </c>
      <c r="X286" s="92" t="e">
        <f aca="false" t="array" ref="X286:X286">intersectarectarectangulo($B$22,$C$22,$D$22,$E$22,$F$22,$G$22,$H$22,$I$22,$J$22,$O$26,$O$27,0,T286,U286,V286)</f>
        <v>#NAME?</v>
      </c>
      <c r="Y286" s="92" t="e">
        <f aca="false" t="array" ref="Y286:Y286">intersectarectarectangulo($B$23,$C$23,$D$23,$E$23,$F$23,$G$23,$H$23,$I$23,$J$23,$O$26,$O$27,0,T286,U286,V286)</f>
        <v>#NAME?</v>
      </c>
      <c r="AA286" s="92" t="e">
        <f aca="false">MAX(X286:Y286)</f>
        <v>#NAME?</v>
      </c>
      <c r="AB286" s="92" t="n">
        <v>103</v>
      </c>
    </row>
    <row r="287" customFormat="false" ht="12.75" hidden="false" customHeight="false" outlineLevel="0" collapsed="false">
      <c r="T287" s="92" t="n">
        <v>-0.7</v>
      </c>
      <c r="U287" s="92" t="n">
        <v>0.364</v>
      </c>
      <c r="V287" s="92" t="n">
        <v>0.614413541517438</v>
      </c>
      <c r="X287" s="92" t="e">
        <f aca="false" t="array" ref="X287:X287">intersectarectarectangulo($B$22,$C$22,$D$22,$E$22,$F$22,$G$22,$H$22,$I$22,$J$22,$O$26,$O$27,0,T287,U287,V287)</f>
        <v>#NAME?</v>
      </c>
      <c r="Y287" s="92" t="e">
        <f aca="false" t="array" ref="Y287:Y287">intersectarectarectangulo($B$23,$C$23,$D$23,$E$23,$F$23,$G$23,$H$23,$I$23,$J$23,$O$26,$O$27,0,T287,U287,V287)</f>
        <v>#NAME?</v>
      </c>
      <c r="AA287" s="92" t="e">
        <f aca="false">MAX(X287:Y287)</f>
        <v>#NAME?</v>
      </c>
      <c r="AB287" s="92" t="n">
        <v>104</v>
      </c>
    </row>
    <row r="288" customFormat="false" ht="12.75" hidden="false" customHeight="false" outlineLevel="0" collapsed="false">
      <c r="T288" s="92" t="n">
        <v>-0.7</v>
      </c>
      <c r="U288" s="92" t="n">
        <v>0.42</v>
      </c>
      <c r="V288" s="92" t="n">
        <v>0.577581163127746</v>
      </c>
      <c r="X288" s="92" t="e">
        <f aca="false" t="array" ref="X288:X288">intersectarectarectangulo($B$22,$C$22,$D$22,$E$22,$F$22,$G$22,$H$22,$I$22,$J$22,$O$26,$O$27,0,T288,U288,V288)</f>
        <v>#NAME?</v>
      </c>
      <c r="Y288" s="92" t="e">
        <f aca="false" t="array" ref="Y288:Y288">intersectarectarectangulo($B$23,$C$23,$D$23,$E$23,$F$23,$G$23,$H$23,$I$23,$J$23,$O$26,$O$27,0,T288,U288,V288)</f>
        <v>#NAME?</v>
      </c>
      <c r="AA288" s="92" t="e">
        <f aca="false">MAX(X288:Y288)</f>
        <v>#NAME?</v>
      </c>
      <c r="AB288" s="92" t="n">
        <v>105</v>
      </c>
    </row>
    <row r="289" customFormat="false" ht="12.75" hidden="false" customHeight="false" outlineLevel="0" collapsed="false">
      <c r="T289" s="92" t="n">
        <v>-0.7</v>
      </c>
      <c r="U289" s="92" t="n">
        <v>0.476</v>
      </c>
      <c r="V289" s="92" t="n">
        <v>0.532375807113734</v>
      </c>
      <c r="X289" s="92" t="e">
        <f aca="false" t="array" ref="X289:X289">intersectarectarectangulo($B$22,$C$22,$D$22,$E$22,$F$22,$G$22,$H$22,$I$22,$J$22,$O$26,$O$27,0,T289,U289,V289)</f>
        <v>#NAME?</v>
      </c>
      <c r="Y289" s="92" t="e">
        <f aca="false" t="array" ref="Y289:Y289">intersectarectarectangulo($B$23,$C$23,$D$23,$E$23,$F$23,$G$23,$H$23,$I$23,$J$23,$O$26,$O$27,0,T289,U289,V289)</f>
        <v>#NAME?</v>
      </c>
      <c r="AA289" s="92" t="e">
        <f aca="false">MAX(X289:Y289)</f>
        <v>#NAME?</v>
      </c>
      <c r="AB289" s="92" t="n">
        <v>106</v>
      </c>
    </row>
    <row r="290" customFormat="false" ht="12.75" hidden="false" customHeight="false" outlineLevel="0" collapsed="false">
      <c r="T290" s="92" t="n">
        <v>-0.7</v>
      </c>
      <c r="U290" s="92" t="n">
        <v>0.532</v>
      </c>
      <c r="V290" s="92" t="n">
        <v>0.476419982788296</v>
      </c>
      <c r="X290" s="92" t="e">
        <f aca="false" t="array" ref="X290:X290">intersectarectarectangulo($B$22,$C$22,$D$22,$E$22,$F$22,$G$22,$H$22,$I$22,$J$22,$O$26,$O$27,0,T290,U290,V290)</f>
        <v>#NAME?</v>
      </c>
      <c r="Y290" s="92" t="e">
        <f aca="false" t="array" ref="Y290:Y290">intersectarectarectangulo($B$23,$C$23,$D$23,$E$23,$F$23,$G$23,$H$23,$I$23,$J$23,$O$26,$O$27,0,T290,U290,V290)</f>
        <v>#NAME?</v>
      </c>
      <c r="AA290" s="92" t="e">
        <f aca="false">MAX(X290:Y290)</f>
        <v>#NAME?</v>
      </c>
      <c r="AB290" s="92" t="n">
        <v>107</v>
      </c>
    </row>
    <row r="291" customFormat="false" ht="12.75" hidden="false" customHeight="false" outlineLevel="0" collapsed="false">
      <c r="T291" s="92" t="n">
        <v>-0.7</v>
      </c>
      <c r="U291" s="92" t="n">
        <v>0.588</v>
      </c>
      <c r="V291" s="92" t="n">
        <v>0.405285084847691</v>
      </c>
      <c r="X291" s="92" t="e">
        <f aca="false" t="array" ref="X291:X291">intersectarectarectangulo($B$22,$C$22,$D$22,$E$22,$F$22,$G$22,$H$22,$I$22,$J$22,$O$26,$O$27,0,T291,U291,V291)</f>
        <v>#NAME?</v>
      </c>
      <c r="Y291" s="92" t="e">
        <f aca="false" t="array" ref="Y291:Y291">intersectarectarectangulo($B$23,$C$23,$D$23,$E$23,$F$23,$G$23,$H$23,$I$23,$J$23,$O$26,$O$27,0,T291,U291,V291)</f>
        <v>#NAME?</v>
      </c>
      <c r="AA291" s="92" t="e">
        <f aca="false">MAX(X291:Y291)</f>
        <v>#NAME?</v>
      </c>
      <c r="AB291" s="92" t="n">
        <v>108</v>
      </c>
    </row>
    <row r="292" customFormat="false" ht="12.75" hidden="false" customHeight="false" outlineLevel="0" collapsed="false">
      <c r="T292" s="92" t="n">
        <v>-0.7</v>
      </c>
      <c r="U292" s="92" t="n">
        <v>0.644</v>
      </c>
      <c r="V292" s="92" t="n">
        <v>0.308648667581767</v>
      </c>
      <c r="X292" s="92" t="e">
        <f aca="false" t="array" ref="X292:X292">intersectarectarectangulo($B$22,$C$22,$D$22,$E$22,$F$22,$G$22,$H$22,$I$22,$J$22,$O$26,$O$27,0,T292,U292,V292)</f>
        <v>#NAME?</v>
      </c>
      <c r="Y292" s="92" t="e">
        <f aca="false" t="array" ref="Y292:Y292">intersectarectarectangulo($B$23,$C$23,$D$23,$E$23,$F$23,$G$23,$H$23,$I$23,$J$23,$O$26,$O$27,0,T292,U292,V292)</f>
        <v>#NAME?</v>
      </c>
      <c r="AA292" s="92" t="e">
        <f aca="false">MAX(X292:Y292)</f>
        <v>#NAME?</v>
      </c>
      <c r="AB292" s="92" t="n">
        <v>109</v>
      </c>
    </row>
    <row r="293" customFormat="false" ht="12.75" hidden="false" customHeight="false" outlineLevel="0" collapsed="false">
      <c r="T293" s="92" t="n">
        <v>-0.7</v>
      </c>
      <c r="U293" s="92" t="n">
        <v>0.7</v>
      </c>
      <c r="V293" s="92" t="n">
        <v>0.141421356237309</v>
      </c>
      <c r="X293" s="92" t="e">
        <f aca="false" t="array" ref="X293:X293">intersectarectarectangulo($B$22,$C$22,$D$22,$E$22,$F$22,$G$22,$H$22,$I$22,$J$22,$O$26,$O$27,0,T293,U293,V293)</f>
        <v>#NAME?</v>
      </c>
      <c r="Y293" s="92" t="e">
        <f aca="false" t="array" ref="Y293:Y293">intersectarectarectangulo($B$23,$C$23,$D$23,$E$23,$F$23,$G$23,$H$23,$I$23,$J$23,$O$26,$O$27,0,T293,U293,V293)</f>
        <v>#NAME?</v>
      </c>
      <c r="AA293" s="92" t="e">
        <f aca="false">MAX(X293:Y293)</f>
        <v>#NAME?</v>
      </c>
      <c r="AB293" s="92" t="n">
        <v>110</v>
      </c>
    </row>
    <row r="294" customFormat="false" ht="12.75" hidden="false" customHeight="false" outlineLevel="0" collapsed="false">
      <c r="T294" s="92" t="n">
        <v>-0.644</v>
      </c>
      <c r="U294" s="92" t="n">
        <v>-0.756</v>
      </c>
      <c r="V294" s="92" t="n">
        <v>0.117166548127014</v>
      </c>
      <c r="X294" s="92" t="e">
        <f aca="false" t="array" ref="X294:X294">intersectarectarectangulo($B$22,$C$22,$D$22,$E$22,$F$22,$G$22,$H$22,$I$22,$J$22,$O$26,$O$27,0,T294,U294,V294)</f>
        <v>#NAME?</v>
      </c>
      <c r="Y294" s="92" t="e">
        <f aca="false" t="array" ref="Y294:Y294">intersectarectarectangulo($B$23,$C$23,$D$23,$E$23,$F$23,$G$23,$H$23,$I$23,$J$23,$O$26,$O$27,0,T294,U294,V294)</f>
        <v>#NAME?</v>
      </c>
      <c r="AA294" s="92" t="e">
        <f aca="false">MAX(X294:Y294)</f>
        <v>#NAME?</v>
      </c>
      <c r="AB294" s="92" t="n">
        <v>111</v>
      </c>
    </row>
    <row r="295" customFormat="false" ht="12.75" hidden="false" customHeight="false" outlineLevel="0" collapsed="false">
      <c r="T295" s="92" t="n">
        <v>-0.644</v>
      </c>
      <c r="U295" s="92" t="n">
        <v>-0.7</v>
      </c>
      <c r="V295" s="92" t="n">
        <v>0.308648667581767</v>
      </c>
      <c r="X295" s="92" t="e">
        <f aca="false" t="array" ref="X295:X295">intersectarectarectangulo($B$22,$C$22,$D$22,$E$22,$F$22,$G$22,$H$22,$I$22,$J$22,$O$26,$O$27,0,T295,U295,V295)</f>
        <v>#NAME?</v>
      </c>
      <c r="Y295" s="92" t="e">
        <f aca="false" t="array" ref="Y295:Y295">intersectarectarectangulo($B$23,$C$23,$D$23,$E$23,$F$23,$G$23,$H$23,$I$23,$J$23,$O$26,$O$27,0,T295,U295,V295)</f>
        <v>#NAME?</v>
      </c>
      <c r="AA295" s="92" t="e">
        <f aca="false">MAX(X295:Y295)</f>
        <v>#NAME?</v>
      </c>
      <c r="AB295" s="92" t="n">
        <v>112</v>
      </c>
    </row>
    <row r="296" customFormat="false" ht="12.75" hidden="false" customHeight="false" outlineLevel="0" collapsed="false">
      <c r="T296" s="92" t="n">
        <v>-0.644</v>
      </c>
      <c r="U296" s="92" t="n">
        <v>-0.644</v>
      </c>
      <c r="V296" s="92" t="n">
        <v>0.412950360212944</v>
      </c>
      <c r="X296" s="92" t="e">
        <f aca="false" t="array" ref="X296:X296">intersectarectarectangulo($B$22,$C$22,$D$22,$E$22,$F$22,$G$22,$H$22,$I$22,$J$22,$O$26,$O$27,0,T296,U296,V296)</f>
        <v>#NAME?</v>
      </c>
      <c r="Y296" s="92" t="e">
        <f aca="false" t="array" ref="Y296:Y296">intersectarectarectangulo($B$23,$C$23,$D$23,$E$23,$F$23,$G$23,$H$23,$I$23,$J$23,$O$26,$O$27,0,T296,U296,V296)</f>
        <v>#NAME?</v>
      </c>
      <c r="AA296" s="92" t="e">
        <f aca="false">MAX(X296:Y296)</f>
        <v>#NAME?</v>
      </c>
      <c r="AB296" s="92" t="n">
        <v>113</v>
      </c>
    </row>
    <row r="297" customFormat="false" ht="12.75" hidden="false" customHeight="false" outlineLevel="0" collapsed="false">
      <c r="T297" s="92" t="n">
        <v>-0.644</v>
      </c>
      <c r="U297" s="92" t="n">
        <v>-0.588</v>
      </c>
      <c r="V297" s="92" t="n">
        <v>0.489407805413849</v>
      </c>
      <c r="X297" s="92" t="e">
        <f aca="false" t="array" ref="X297:X297">intersectarectarectangulo($B$22,$C$22,$D$22,$E$22,$F$22,$G$22,$H$22,$I$22,$J$22,$O$26,$O$27,0,T297,U297,V297)</f>
        <v>#NAME?</v>
      </c>
      <c r="Y297" s="92" t="e">
        <f aca="false" t="array" ref="Y297:Y297">intersectarectarectangulo($B$23,$C$23,$D$23,$E$23,$F$23,$G$23,$H$23,$I$23,$J$23,$O$26,$O$27,0,T297,U297,V297)</f>
        <v>#NAME?</v>
      </c>
      <c r="AA297" s="92" t="e">
        <f aca="false">MAX(X297:Y297)</f>
        <v>#NAME?</v>
      </c>
      <c r="AB297" s="92" t="n">
        <v>114</v>
      </c>
    </row>
    <row r="298" customFormat="false" ht="12.75" hidden="false" customHeight="false" outlineLevel="0" collapsed="false">
      <c r="T298" s="92" t="n">
        <v>-0.644</v>
      </c>
      <c r="U298" s="92" t="n">
        <v>-0.532</v>
      </c>
      <c r="V298" s="92" t="n">
        <v>0.549763585552917</v>
      </c>
      <c r="X298" s="92" t="e">
        <f aca="false" t="array" ref="X298:X298">intersectarectarectangulo($B$22,$C$22,$D$22,$E$22,$F$22,$G$22,$H$22,$I$22,$J$22,$O$26,$O$27,0,T298,U298,V298)</f>
        <v>#NAME?</v>
      </c>
      <c r="Y298" s="92" t="e">
        <f aca="false" t="array" ref="Y298:Y298">intersectarectarectangulo($B$23,$C$23,$D$23,$E$23,$F$23,$G$23,$H$23,$I$23,$J$23,$O$26,$O$27,0,T298,U298,V298)</f>
        <v>#NAME?</v>
      </c>
      <c r="AA298" s="92" t="e">
        <f aca="false">MAX(X298:Y298)</f>
        <v>#NAME?</v>
      </c>
      <c r="AB298" s="92" t="n">
        <v>115</v>
      </c>
    </row>
    <row r="299" customFormat="false" ht="12.75" hidden="false" customHeight="false" outlineLevel="0" collapsed="false">
      <c r="T299" s="92" t="n">
        <v>-0.644</v>
      </c>
      <c r="U299" s="92" t="n">
        <v>-0.476</v>
      </c>
      <c r="V299" s="92" t="n">
        <v>0.59890566869917</v>
      </c>
      <c r="X299" s="92" t="e">
        <f aca="false" t="array" ref="X299:X299">intersectarectarectangulo($B$22,$C$22,$D$22,$E$22,$F$22,$G$22,$H$22,$I$22,$J$22,$O$26,$O$27,0,T299,U299,V299)</f>
        <v>#NAME?</v>
      </c>
      <c r="Y299" s="92" t="e">
        <f aca="false" t="array" ref="Y299:Y299">intersectarectarectangulo($B$23,$C$23,$D$23,$E$23,$F$23,$G$23,$H$23,$I$23,$J$23,$O$26,$O$27,0,T299,U299,V299)</f>
        <v>#NAME?</v>
      </c>
      <c r="AA299" s="92" t="e">
        <f aca="false">MAX(X299:Y299)</f>
        <v>#NAME?</v>
      </c>
      <c r="AB299" s="92" t="n">
        <v>116</v>
      </c>
    </row>
    <row r="300" customFormat="false" ht="12.75" hidden="false" customHeight="false" outlineLevel="0" collapsed="false">
      <c r="T300" s="92" t="n">
        <v>-0.644</v>
      </c>
      <c r="U300" s="92" t="n">
        <v>-0.42</v>
      </c>
      <c r="V300" s="92" t="n">
        <v>0.639424741466891</v>
      </c>
      <c r="X300" s="92" t="e">
        <f aca="false" t="array" ref="X300:X300">intersectarectarectangulo($B$22,$C$22,$D$22,$E$22,$F$22,$G$22,$H$22,$I$22,$J$22,$O$26,$O$27,0,T300,U300,V300)</f>
        <v>#NAME?</v>
      </c>
      <c r="Y300" s="92" t="e">
        <f aca="false" t="array" ref="Y300:Y300">intersectarectarectangulo($B$23,$C$23,$D$23,$E$23,$F$23,$G$23,$H$23,$I$23,$J$23,$O$26,$O$27,0,T300,U300,V300)</f>
        <v>#NAME?</v>
      </c>
      <c r="AA300" s="92" t="e">
        <f aca="false">MAX(X300:Y300)</f>
        <v>#NAME?</v>
      </c>
      <c r="AB300" s="92" t="n">
        <v>117</v>
      </c>
    </row>
    <row r="301" customFormat="false" ht="12.75" hidden="false" customHeight="false" outlineLevel="0" collapsed="false">
      <c r="T301" s="92" t="n">
        <v>-0.644</v>
      </c>
      <c r="U301" s="92" t="n">
        <v>-0.364</v>
      </c>
      <c r="V301" s="92" t="n">
        <v>0.672880375698385</v>
      </c>
      <c r="X301" s="92" t="e">
        <f aca="false" t="array" ref="X301:X301">intersectarectarectangulo($B$22,$C$22,$D$22,$E$22,$F$22,$G$22,$H$22,$I$22,$J$22,$O$26,$O$27,0,T301,U301,V301)</f>
        <v>#NAME?</v>
      </c>
      <c r="Y301" s="92" t="e">
        <f aca="false" t="array" ref="Y301:Y301">intersectarectarectangulo($B$23,$C$23,$D$23,$E$23,$F$23,$G$23,$H$23,$I$23,$J$23,$O$26,$O$27,0,T301,U301,V301)</f>
        <v>#NAME?</v>
      </c>
      <c r="AA301" s="92" t="e">
        <f aca="false">MAX(X301:Y301)</f>
        <v>#NAME?</v>
      </c>
      <c r="AB301" s="92" t="n">
        <v>118</v>
      </c>
    </row>
    <row r="302" customFormat="false" ht="12.75" hidden="false" customHeight="false" outlineLevel="0" collapsed="false">
      <c r="T302" s="92" t="n">
        <v>-0.644</v>
      </c>
      <c r="U302" s="92" t="n">
        <v>-0.308</v>
      </c>
      <c r="V302" s="92" t="n">
        <v>0.700285656000464</v>
      </c>
      <c r="X302" s="92" t="e">
        <f aca="false" t="array" ref="X302:X302">intersectarectarectangulo($B$22,$C$22,$D$22,$E$22,$F$22,$G$22,$H$22,$I$22,$J$22,$O$26,$O$27,0,T302,U302,V302)</f>
        <v>#NAME?</v>
      </c>
      <c r="Y302" s="92" t="e">
        <f aca="false" t="array" ref="Y302:Y302">intersectarectarectangulo($B$23,$C$23,$D$23,$E$23,$F$23,$G$23,$H$23,$I$23,$J$23,$O$26,$O$27,0,T302,U302,V302)</f>
        <v>#NAME?</v>
      </c>
      <c r="AA302" s="92" t="e">
        <f aca="false">MAX(X302:Y302)</f>
        <v>#NAME?</v>
      </c>
      <c r="AB302" s="92" t="n">
        <v>119</v>
      </c>
    </row>
    <row r="303" customFormat="false" ht="12.75" hidden="false" customHeight="false" outlineLevel="0" collapsed="false">
      <c r="T303" s="92" t="n">
        <v>-0.644</v>
      </c>
      <c r="U303" s="92" t="n">
        <v>-0.252</v>
      </c>
      <c r="V303" s="92" t="n">
        <v>0.722329564672525</v>
      </c>
      <c r="X303" s="92" t="e">
        <f aca="false" t="array" ref="X303:X303">intersectarectarectangulo($B$22,$C$22,$D$22,$E$22,$F$22,$G$22,$H$22,$I$22,$J$22,$O$26,$O$27,0,T303,U303,V303)</f>
        <v>#NAME?</v>
      </c>
      <c r="Y303" s="92" t="e">
        <f aca="false" t="array" ref="Y303:Y303">intersectarectarectangulo($B$23,$C$23,$D$23,$E$23,$F$23,$G$23,$H$23,$I$23,$J$23,$O$26,$O$27,0,T303,U303,V303)</f>
        <v>#NAME?</v>
      </c>
      <c r="AA303" s="92" t="e">
        <f aca="false">MAX(X303:Y303)</f>
        <v>#NAME?</v>
      </c>
      <c r="AB303" s="92" t="n">
        <v>120</v>
      </c>
    </row>
    <row r="304" customFormat="false" ht="12.75" hidden="false" customHeight="false" outlineLevel="0" collapsed="false">
      <c r="T304" s="92" t="n">
        <v>-0.644</v>
      </c>
      <c r="U304" s="92" t="n">
        <v>-0.196</v>
      </c>
      <c r="V304" s="92" t="n">
        <v>0.739491717330221</v>
      </c>
      <c r="X304" s="92" t="e">
        <f aca="false" t="array" ref="X304:X304">intersectarectarectangulo($B$22,$C$22,$D$22,$E$22,$F$22,$G$22,$H$22,$I$22,$J$22,$O$26,$O$27,0,T304,U304,V304)</f>
        <v>#NAME?</v>
      </c>
      <c r="Y304" s="92" t="e">
        <f aca="false" t="array" ref="Y304:Y304">intersectarectarectangulo($B$23,$C$23,$D$23,$E$23,$F$23,$G$23,$H$23,$I$23,$J$23,$O$26,$O$27,0,T304,U304,V304)</f>
        <v>#NAME?</v>
      </c>
      <c r="AA304" s="92" t="e">
        <f aca="false">MAX(X304:Y304)</f>
        <v>#NAME?</v>
      </c>
      <c r="AB304" s="92" t="n">
        <v>121</v>
      </c>
    </row>
    <row r="305" customFormat="false" ht="12.75" hidden="false" customHeight="false" outlineLevel="0" collapsed="false">
      <c r="T305" s="92" t="n">
        <v>-0.644</v>
      </c>
      <c r="U305" s="92" t="n">
        <v>-0.14</v>
      </c>
      <c r="V305" s="92" t="n">
        <v>0.752106375454962</v>
      </c>
      <c r="X305" s="92" t="e">
        <f aca="false" t="array" ref="X305:X305">intersectarectarectangulo($B$22,$C$22,$D$22,$E$22,$F$22,$G$22,$H$22,$I$22,$J$22,$O$26,$O$27,0,T305,U305,V305)</f>
        <v>#NAME?</v>
      </c>
      <c r="Y305" s="92" t="e">
        <f aca="false" t="array" ref="Y305:Y305">intersectarectarectangulo($B$23,$C$23,$D$23,$E$23,$F$23,$G$23,$H$23,$I$23,$J$23,$O$26,$O$27,0,T305,U305,V305)</f>
        <v>#NAME?</v>
      </c>
      <c r="AA305" s="92" t="e">
        <f aca="false">MAX(X305:Y305)</f>
        <v>#NAME?</v>
      </c>
      <c r="AB305" s="92" t="n">
        <v>122</v>
      </c>
    </row>
    <row r="306" customFormat="false" ht="12.75" hidden="false" customHeight="false" outlineLevel="0" collapsed="false">
      <c r="T306" s="92" t="n">
        <v>-0.644</v>
      </c>
      <c r="U306" s="92" t="n">
        <v>-0.084</v>
      </c>
      <c r="V306" s="92" t="n">
        <v>0.760399894792207</v>
      </c>
      <c r="X306" s="92" t="e">
        <f aca="false" t="array" ref="X306:X306">intersectarectarectangulo($B$22,$C$22,$D$22,$E$22,$F$22,$G$22,$H$22,$I$22,$J$22,$O$26,$O$27,0,T306,U306,V306)</f>
        <v>#NAME?</v>
      </c>
      <c r="Y306" s="92" t="e">
        <f aca="false" t="array" ref="Y306:Y306">intersectarectarectangulo($B$23,$C$23,$D$23,$E$23,$F$23,$G$23,$H$23,$I$23,$J$23,$O$26,$O$27,0,T306,U306,V306)</f>
        <v>#NAME?</v>
      </c>
      <c r="AA306" s="92" t="e">
        <f aca="false">MAX(X306:Y306)</f>
        <v>#NAME?</v>
      </c>
      <c r="AB306" s="92" t="n">
        <v>123</v>
      </c>
    </row>
    <row r="307" customFormat="false" ht="12.75" hidden="false" customHeight="false" outlineLevel="0" collapsed="false">
      <c r="T307" s="92" t="n">
        <v>-0.644</v>
      </c>
      <c r="U307" s="92" t="n">
        <v>-0.028</v>
      </c>
      <c r="V307" s="92" t="n">
        <v>0.764512916830056</v>
      </c>
      <c r="X307" s="92" t="e">
        <f aca="false" t="array" ref="X307:X307">intersectarectarectangulo($B$22,$C$22,$D$22,$E$22,$F$22,$G$22,$H$22,$I$22,$J$22,$O$26,$O$27,0,T307,U307,V307)</f>
        <v>#NAME?</v>
      </c>
      <c r="Y307" s="92" t="e">
        <f aca="false" t="array" ref="Y307:Y307">intersectarectarectangulo($B$23,$C$23,$D$23,$E$23,$F$23,$G$23,$H$23,$I$23,$J$23,$O$26,$O$27,0,T307,U307,V307)</f>
        <v>#NAME?</v>
      </c>
      <c r="AA307" s="92" t="e">
        <f aca="false">MAX(X307:Y307)</f>
        <v>#NAME?</v>
      </c>
      <c r="AB307" s="92" t="n">
        <v>124</v>
      </c>
    </row>
    <row r="308" customFormat="false" ht="12.75" hidden="false" customHeight="false" outlineLevel="0" collapsed="false">
      <c r="T308" s="92" t="n">
        <v>-0.644</v>
      </c>
      <c r="U308" s="92" t="n">
        <v>0.028</v>
      </c>
      <c r="V308" s="92" t="n">
        <v>0.764512916830056</v>
      </c>
      <c r="X308" s="92" t="e">
        <f aca="false" t="array" ref="X308:X308">intersectarectarectangulo($B$22,$C$22,$D$22,$E$22,$F$22,$G$22,$H$22,$I$22,$J$22,$O$26,$O$27,0,T308,U308,V308)</f>
        <v>#NAME?</v>
      </c>
      <c r="Y308" s="92" t="e">
        <f aca="false" t="array" ref="Y308:Y308">intersectarectarectangulo($B$23,$C$23,$D$23,$E$23,$F$23,$G$23,$H$23,$I$23,$J$23,$O$26,$O$27,0,T308,U308,V308)</f>
        <v>#NAME?</v>
      </c>
      <c r="AA308" s="92" t="e">
        <f aca="false">MAX(X308:Y308)</f>
        <v>#NAME?</v>
      </c>
      <c r="AB308" s="92" t="n">
        <v>125</v>
      </c>
    </row>
    <row r="309" customFormat="false" ht="12.75" hidden="false" customHeight="false" outlineLevel="0" collapsed="false">
      <c r="T309" s="92" t="n">
        <v>-0.644</v>
      </c>
      <c r="U309" s="92" t="n">
        <v>0.084</v>
      </c>
      <c r="V309" s="92" t="n">
        <v>0.760399894792207</v>
      </c>
      <c r="X309" s="92" t="e">
        <f aca="false" t="array" ref="X309:X309">intersectarectarectangulo($B$22,$C$22,$D$22,$E$22,$F$22,$G$22,$H$22,$I$22,$J$22,$O$26,$O$27,0,T309,U309,V309)</f>
        <v>#NAME?</v>
      </c>
      <c r="Y309" s="92" t="e">
        <f aca="false" t="array" ref="Y309:Y309">intersectarectarectangulo($B$23,$C$23,$D$23,$E$23,$F$23,$G$23,$H$23,$I$23,$J$23,$O$26,$O$27,0,T309,U309,V309)</f>
        <v>#NAME?</v>
      </c>
      <c r="AA309" s="92" t="e">
        <f aca="false">MAX(X309:Y309)</f>
        <v>#NAME?</v>
      </c>
      <c r="AB309" s="92" t="n">
        <v>126</v>
      </c>
    </row>
    <row r="310" customFormat="false" ht="12.75" hidden="false" customHeight="false" outlineLevel="0" collapsed="false">
      <c r="T310" s="92" t="n">
        <v>-0.644</v>
      </c>
      <c r="U310" s="92" t="n">
        <v>0.14</v>
      </c>
      <c r="V310" s="92" t="n">
        <v>0.752106375454962</v>
      </c>
      <c r="X310" s="92" t="e">
        <f aca="false" t="array" ref="X310:X310">intersectarectarectangulo($B$22,$C$22,$D$22,$E$22,$F$22,$G$22,$H$22,$I$22,$J$22,$O$26,$O$27,0,T310,U310,V310)</f>
        <v>#NAME?</v>
      </c>
      <c r="Y310" s="92" t="e">
        <f aca="false" t="array" ref="Y310:Y310">intersectarectarectangulo($B$23,$C$23,$D$23,$E$23,$F$23,$G$23,$H$23,$I$23,$J$23,$O$26,$O$27,0,T310,U310,V310)</f>
        <v>#NAME?</v>
      </c>
      <c r="AA310" s="92" t="e">
        <f aca="false">MAX(X310:Y310)</f>
        <v>#NAME?</v>
      </c>
      <c r="AB310" s="92" t="n">
        <v>127</v>
      </c>
    </row>
    <row r="311" customFormat="false" ht="12.75" hidden="false" customHeight="false" outlineLevel="0" collapsed="false">
      <c r="T311" s="92" t="n">
        <v>-0.644</v>
      </c>
      <c r="U311" s="92" t="n">
        <v>0.196</v>
      </c>
      <c r="V311" s="92" t="n">
        <v>0.739491717330221</v>
      </c>
      <c r="X311" s="92" t="e">
        <f aca="false" t="array" ref="X311:X311">intersectarectarectangulo($B$22,$C$22,$D$22,$E$22,$F$22,$G$22,$H$22,$I$22,$J$22,$O$26,$O$27,0,T311,U311,V311)</f>
        <v>#NAME?</v>
      </c>
      <c r="Y311" s="92" t="e">
        <f aca="false" t="array" ref="Y311:Y311">intersectarectarectangulo($B$23,$C$23,$D$23,$E$23,$F$23,$G$23,$H$23,$I$23,$J$23,$O$26,$O$27,0,T311,U311,V311)</f>
        <v>#NAME?</v>
      </c>
      <c r="AA311" s="92" t="e">
        <f aca="false">MAX(X311:Y311)</f>
        <v>#NAME?</v>
      </c>
      <c r="AB311" s="92" t="n">
        <v>128</v>
      </c>
    </row>
    <row r="312" customFormat="false" ht="12.75" hidden="false" customHeight="false" outlineLevel="0" collapsed="false">
      <c r="T312" s="92" t="n">
        <v>-0.644</v>
      </c>
      <c r="U312" s="92" t="n">
        <v>0.252</v>
      </c>
      <c r="V312" s="92" t="n">
        <v>0.722329564672525</v>
      </c>
      <c r="X312" s="92" t="e">
        <f aca="false" t="array" ref="X312:X312">intersectarectarectangulo($B$22,$C$22,$D$22,$E$22,$F$22,$G$22,$H$22,$I$22,$J$22,$O$26,$O$27,0,T312,U312,V312)</f>
        <v>#NAME?</v>
      </c>
      <c r="Y312" s="92" t="e">
        <f aca="false" t="array" ref="Y312:Y312">intersectarectarectangulo($B$23,$C$23,$D$23,$E$23,$F$23,$G$23,$H$23,$I$23,$J$23,$O$26,$O$27,0,T312,U312,V312)</f>
        <v>#NAME?</v>
      </c>
      <c r="AA312" s="92" t="e">
        <f aca="false">MAX(X312:Y312)</f>
        <v>#NAME?</v>
      </c>
      <c r="AB312" s="92" t="n">
        <v>129</v>
      </c>
    </row>
    <row r="313" customFormat="false" ht="12.75" hidden="false" customHeight="false" outlineLevel="0" collapsed="false">
      <c r="T313" s="92" t="n">
        <v>-0.644</v>
      </c>
      <c r="U313" s="92" t="n">
        <v>0.308</v>
      </c>
      <c r="V313" s="92" t="n">
        <v>0.700285656000464</v>
      </c>
      <c r="X313" s="92" t="e">
        <f aca="false" t="array" ref="X313:X313">intersectarectarectangulo($B$22,$C$22,$D$22,$E$22,$F$22,$G$22,$H$22,$I$22,$J$22,$O$26,$O$27,0,T313,U313,V313)</f>
        <v>#NAME?</v>
      </c>
      <c r="Y313" s="92" t="e">
        <f aca="false" t="array" ref="Y313:Y313">intersectarectarectangulo($B$23,$C$23,$D$23,$E$23,$F$23,$G$23,$H$23,$I$23,$J$23,$O$26,$O$27,0,T313,U313,V313)</f>
        <v>#NAME?</v>
      </c>
      <c r="AA313" s="92" t="e">
        <f aca="false">MAX(X313:Y313)</f>
        <v>#NAME?</v>
      </c>
      <c r="AB313" s="92" t="n">
        <v>130</v>
      </c>
    </row>
    <row r="314" customFormat="false" ht="12.75" hidden="false" customHeight="false" outlineLevel="0" collapsed="false">
      <c r="T314" s="92" t="n">
        <v>-0.644</v>
      </c>
      <c r="U314" s="92" t="n">
        <v>0.364</v>
      </c>
      <c r="V314" s="92" t="n">
        <v>0.672880375698385</v>
      </c>
      <c r="X314" s="92" t="e">
        <f aca="false" t="array" ref="X314:X314">intersectarectarectangulo($B$22,$C$22,$D$22,$E$22,$F$22,$G$22,$H$22,$I$22,$J$22,$O$26,$O$27,0,T314,U314,V314)</f>
        <v>#NAME?</v>
      </c>
      <c r="Y314" s="92" t="e">
        <f aca="false" t="array" ref="Y314:Y314">intersectarectarectangulo($B$23,$C$23,$D$23,$E$23,$F$23,$G$23,$H$23,$I$23,$J$23,$O$26,$O$27,0,T314,U314,V314)</f>
        <v>#NAME?</v>
      </c>
      <c r="AA314" s="92" t="e">
        <f aca="false">MAX(X314:Y314)</f>
        <v>#NAME?</v>
      </c>
      <c r="AB314" s="92" t="n">
        <v>131</v>
      </c>
    </row>
    <row r="315" customFormat="false" ht="12.75" hidden="false" customHeight="false" outlineLevel="0" collapsed="false">
      <c r="T315" s="92" t="n">
        <v>-0.644</v>
      </c>
      <c r="U315" s="92" t="n">
        <v>0.42</v>
      </c>
      <c r="V315" s="92" t="n">
        <v>0.639424741466891</v>
      </c>
      <c r="X315" s="92" t="e">
        <f aca="false" t="array" ref="X315:X315">intersectarectarectangulo($B$22,$C$22,$D$22,$E$22,$F$22,$G$22,$H$22,$I$22,$J$22,$O$26,$O$27,0,T315,U315,V315)</f>
        <v>#NAME?</v>
      </c>
      <c r="Y315" s="92" t="e">
        <f aca="false" t="array" ref="Y315:Y315">intersectarectarectangulo($B$23,$C$23,$D$23,$E$23,$F$23,$G$23,$H$23,$I$23,$J$23,$O$26,$O$27,0,T315,U315,V315)</f>
        <v>#NAME?</v>
      </c>
      <c r="AA315" s="92" t="e">
        <f aca="false">MAX(X315:Y315)</f>
        <v>#NAME?</v>
      </c>
      <c r="AB315" s="92" t="n">
        <v>132</v>
      </c>
    </row>
    <row r="316" customFormat="false" ht="12.75" hidden="false" customHeight="false" outlineLevel="0" collapsed="false">
      <c r="T316" s="92" t="n">
        <v>-0.644</v>
      </c>
      <c r="U316" s="92" t="n">
        <v>0.476</v>
      </c>
      <c r="V316" s="92" t="n">
        <v>0.59890566869917</v>
      </c>
      <c r="X316" s="92" t="e">
        <f aca="false" t="array" ref="X316:X316">intersectarectarectangulo($B$22,$C$22,$D$22,$E$22,$F$22,$G$22,$H$22,$I$22,$J$22,$O$26,$O$27,0,T316,U316,V316)</f>
        <v>#NAME?</v>
      </c>
      <c r="Y316" s="92" t="e">
        <f aca="false" t="array" ref="Y316:Y316">intersectarectarectangulo($B$23,$C$23,$D$23,$E$23,$F$23,$G$23,$H$23,$I$23,$J$23,$O$26,$O$27,0,T316,U316,V316)</f>
        <v>#NAME?</v>
      </c>
      <c r="AA316" s="92" t="e">
        <f aca="false">MAX(X316:Y316)</f>
        <v>#NAME?</v>
      </c>
      <c r="AB316" s="92" t="n">
        <v>133</v>
      </c>
    </row>
    <row r="317" customFormat="false" ht="12.75" hidden="false" customHeight="false" outlineLevel="0" collapsed="false">
      <c r="T317" s="92" t="n">
        <v>-0.644</v>
      </c>
      <c r="U317" s="92" t="n">
        <v>0.532</v>
      </c>
      <c r="V317" s="92" t="n">
        <v>0.549763585552917</v>
      </c>
      <c r="X317" s="92" t="e">
        <f aca="false" t="array" ref="X317:X317">intersectarectarectangulo($B$22,$C$22,$D$22,$E$22,$F$22,$G$22,$H$22,$I$22,$J$22,$O$26,$O$27,0,T317,U317,V317)</f>
        <v>#NAME?</v>
      </c>
      <c r="Y317" s="92" t="e">
        <f aca="false" t="array" ref="Y317:Y317">intersectarectarectangulo($B$23,$C$23,$D$23,$E$23,$F$23,$G$23,$H$23,$I$23,$J$23,$O$26,$O$27,0,T317,U317,V317)</f>
        <v>#NAME?</v>
      </c>
      <c r="AA317" s="92" t="e">
        <f aca="false">MAX(X317:Y317)</f>
        <v>#NAME?</v>
      </c>
      <c r="AB317" s="92" t="n">
        <v>134</v>
      </c>
    </row>
    <row r="318" customFormat="false" ht="12.75" hidden="false" customHeight="false" outlineLevel="0" collapsed="false">
      <c r="T318" s="92" t="n">
        <v>-0.644</v>
      </c>
      <c r="U318" s="92" t="n">
        <v>0.588</v>
      </c>
      <c r="V318" s="92" t="n">
        <v>0.489407805413849</v>
      </c>
      <c r="X318" s="92" t="e">
        <f aca="false" t="array" ref="X318:X318">intersectarectarectangulo($B$22,$C$22,$D$22,$E$22,$F$22,$G$22,$H$22,$I$22,$J$22,$O$26,$O$27,0,T318,U318,V318)</f>
        <v>#NAME?</v>
      </c>
      <c r="Y318" s="92" t="e">
        <f aca="false" t="array" ref="Y318:Y318">intersectarectarectangulo($B$23,$C$23,$D$23,$E$23,$F$23,$G$23,$H$23,$I$23,$J$23,$O$26,$O$27,0,T318,U318,V318)</f>
        <v>#NAME?</v>
      </c>
      <c r="AA318" s="92" t="e">
        <f aca="false">MAX(X318:Y318)</f>
        <v>#NAME?</v>
      </c>
      <c r="AB318" s="92" t="n">
        <v>135</v>
      </c>
    </row>
    <row r="319" customFormat="false" ht="12.75" hidden="false" customHeight="false" outlineLevel="0" collapsed="false">
      <c r="T319" s="92" t="n">
        <v>-0.644</v>
      </c>
      <c r="U319" s="92" t="n">
        <v>0.644</v>
      </c>
      <c r="V319" s="92" t="n">
        <v>0.412950360212944</v>
      </c>
      <c r="X319" s="92" t="e">
        <f aca="false" t="array" ref="X319:X319">intersectarectarectangulo($B$22,$C$22,$D$22,$E$22,$F$22,$G$22,$H$22,$I$22,$J$22,$O$26,$O$27,0,T319,U319,V319)</f>
        <v>#NAME?</v>
      </c>
      <c r="Y319" s="92" t="e">
        <f aca="false" t="array" ref="Y319:Y319">intersectarectarectangulo($B$23,$C$23,$D$23,$E$23,$F$23,$G$23,$H$23,$I$23,$J$23,$O$26,$O$27,0,T319,U319,V319)</f>
        <v>#NAME?</v>
      </c>
      <c r="AA319" s="92" t="e">
        <f aca="false">MAX(X319:Y319)</f>
        <v>#NAME?</v>
      </c>
      <c r="AB319" s="92" t="n">
        <v>136</v>
      </c>
    </row>
    <row r="320" customFormat="false" ht="12.75" hidden="false" customHeight="false" outlineLevel="0" collapsed="false">
      <c r="T320" s="92" t="n">
        <v>-0.644</v>
      </c>
      <c r="U320" s="92" t="n">
        <v>0.7</v>
      </c>
      <c r="V320" s="92" t="n">
        <v>0.308648667581767</v>
      </c>
      <c r="X320" s="92" t="e">
        <f aca="false" t="array" ref="X320:X320">intersectarectarectangulo($B$22,$C$22,$D$22,$E$22,$F$22,$G$22,$H$22,$I$22,$J$22,$O$26,$O$27,0,T320,U320,V320)</f>
        <v>#NAME?</v>
      </c>
      <c r="Y320" s="92" t="e">
        <f aca="false" t="array" ref="Y320:Y320">intersectarectarectangulo($B$23,$C$23,$D$23,$E$23,$F$23,$G$23,$H$23,$I$23,$J$23,$O$26,$O$27,0,T320,U320,V320)</f>
        <v>#NAME?</v>
      </c>
      <c r="AA320" s="92" t="e">
        <f aca="false">MAX(X320:Y320)</f>
        <v>#NAME?</v>
      </c>
      <c r="AB320" s="92" t="n">
        <v>137</v>
      </c>
    </row>
    <row r="321" customFormat="false" ht="12.75" hidden="false" customHeight="false" outlineLevel="0" collapsed="false">
      <c r="T321" s="92" t="n">
        <v>-0.644</v>
      </c>
      <c r="U321" s="92" t="n">
        <v>0.756</v>
      </c>
      <c r="V321" s="92" t="n">
        <v>0.117166548127014</v>
      </c>
      <c r="X321" s="92" t="e">
        <f aca="false" t="array" ref="X321:X321">intersectarectarectangulo($B$22,$C$22,$D$22,$E$22,$F$22,$G$22,$H$22,$I$22,$J$22,$O$26,$O$27,0,T321,U321,V321)</f>
        <v>#NAME?</v>
      </c>
      <c r="Y321" s="92" t="e">
        <f aca="false" t="array" ref="Y321:Y321">intersectarectarectangulo($B$23,$C$23,$D$23,$E$23,$F$23,$G$23,$H$23,$I$23,$J$23,$O$26,$O$27,0,T321,U321,V321)</f>
        <v>#NAME?</v>
      </c>
      <c r="AA321" s="92" t="e">
        <f aca="false">MAX(X321:Y321)</f>
        <v>#NAME?</v>
      </c>
      <c r="AB321" s="92" t="n">
        <v>138</v>
      </c>
    </row>
    <row r="322" customFormat="false" ht="12.75" hidden="false" customHeight="false" outlineLevel="0" collapsed="false">
      <c r="T322" s="92" t="n">
        <v>-0.588</v>
      </c>
      <c r="U322" s="92" t="n">
        <v>-0.756</v>
      </c>
      <c r="V322" s="92" t="n">
        <v>0.287610848195961</v>
      </c>
      <c r="X322" s="92" t="e">
        <f aca="false" t="array" ref="X322:X322">intersectarectarectangulo($B$22,$C$22,$D$22,$E$22,$F$22,$G$22,$H$22,$I$22,$J$22,$O$26,$O$27,0,T322,U322,V322)</f>
        <v>#NAME?</v>
      </c>
      <c r="Y322" s="92" t="e">
        <f aca="false" t="array" ref="Y322:Y322">intersectarectarectangulo($B$23,$C$23,$D$23,$E$23,$F$23,$G$23,$H$23,$I$23,$J$23,$O$26,$O$27,0,T322,U322,V322)</f>
        <v>#NAME?</v>
      </c>
      <c r="AA322" s="92" t="e">
        <f aca="false">MAX(X322:Y322)</f>
        <v>#NAME?</v>
      </c>
      <c r="AB322" s="92" t="n">
        <v>139</v>
      </c>
    </row>
    <row r="323" customFormat="false" ht="12.75" hidden="false" customHeight="false" outlineLevel="0" collapsed="false">
      <c r="T323" s="92" t="n">
        <v>-0.588</v>
      </c>
      <c r="U323" s="92" t="n">
        <v>-0.7</v>
      </c>
      <c r="V323" s="92" t="n">
        <v>0.405285084847691</v>
      </c>
      <c r="X323" s="92" t="e">
        <f aca="false" t="array" ref="X323:X323">intersectarectarectangulo($B$22,$C$22,$D$22,$E$22,$F$22,$G$22,$H$22,$I$22,$J$22,$O$26,$O$27,0,T323,U323,V323)</f>
        <v>#NAME?</v>
      </c>
      <c r="Y323" s="92" t="e">
        <f aca="false" t="array" ref="Y323:Y323">intersectarectarectangulo($B$23,$C$23,$D$23,$E$23,$F$23,$G$23,$H$23,$I$23,$J$23,$O$26,$O$27,0,T323,U323,V323)</f>
        <v>#NAME?</v>
      </c>
      <c r="AA323" s="92" t="e">
        <f aca="false">MAX(X323:Y323)</f>
        <v>#NAME?</v>
      </c>
      <c r="AB323" s="92" t="n">
        <v>140</v>
      </c>
    </row>
    <row r="324" customFormat="false" ht="12.75" hidden="false" customHeight="false" outlineLevel="0" collapsed="false">
      <c r="T324" s="92" t="n">
        <v>-0.588</v>
      </c>
      <c r="U324" s="92" t="n">
        <v>-0.644</v>
      </c>
      <c r="V324" s="92" t="n">
        <v>0.489407805413849</v>
      </c>
      <c r="X324" s="92" t="e">
        <f aca="false" t="array" ref="X324:X324">intersectarectarectangulo($B$22,$C$22,$D$22,$E$22,$F$22,$G$22,$H$22,$I$22,$J$22,$O$26,$O$27,0,T324,U324,V324)</f>
        <v>#NAME?</v>
      </c>
      <c r="Y324" s="92" t="e">
        <f aca="false" t="array" ref="Y324:Y324">intersectarectarectangulo($B$23,$C$23,$D$23,$E$23,$F$23,$G$23,$H$23,$I$23,$J$23,$O$26,$O$27,0,T324,U324,V324)</f>
        <v>#NAME?</v>
      </c>
      <c r="AA324" s="92" t="e">
        <f aca="false">MAX(X324:Y324)</f>
        <v>#NAME?</v>
      </c>
      <c r="AB324" s="92" t="n">
        <v>141</v>
      </c>
    </row>
    <row r="325" customFormat="false" ht="12.75" hidden="false" customHeight="false" outlineLevel="0" collapsed="false">
      <c r="T325" s="92" t="n">
        <v>-0.588</v>
      </c>
      <c r="U325" s="92" t="n">
        <v>-0.588</v>
      </c>
      <c r="V325" s="92" t="n">
        <v>0.555438565459764</v>
      </c>
      <c r="X325" s="92" t="e">
        <f aca="false" t="array" ref="X325:X325">intersectarectarectangulo($B$22,$C$22,$D$22,$E$22,$F$22,$G$22,$H$22,$I$22,$J$22,$O$26,$O$27,0,T325,U325,V325)</f>
        <v>#NAME?</v>
      </c>
      <c r="Y325" s="92" t="e">
        <f aca="false" t="array" ref="Y325:Y325">intersectarectarectangulo($B$23,$C$23,$D$23,$E$23,$F$23,$G$23,$H$23,$I$23,$J$23,$O$26,$O$27,0,T325,U325,V325)</f>
        <v>#NAME?</v>
      </c>
      <c r="AA325" s="92" t="e">
        <f aca="false">MAX(X325:Y325)</f>
        <v>#NAME?</v>
      </c>
      <c r="AB325" s="92" t="n">
        <v>142</v>
      </c>
    </row>
    <row r="326" customFormat="false" ht="12.75" hidden="false" customHeight="false" outlineLevel="0" collapsed="false">
      <c r="T326" s="92" t="n">
        <v>-0.588</v>
      </c>
      <c r="U326" s="92" t="n">
        <v>-0.532</v>
      </c>
      <c r="V326" s="92" t="n">
        <v>0.609288109189733</v>
      </c>
      <c r="X326" s="92" t="e">
        <f aca="false" t="array" ref="X326:X326">intersectarectarectangulo($B$22,$C$22,$D$22,$E$22,$F$22,$G$22,$H$22,$I$22,$J$22,$O$26,$O$27,0,T326,U326,V326)</f>
        <v>#NAME?</v>
      </c>
      <c r="Y326" s="92" t="e">
        <f aca="false" t="array" ref="Y326:Y326">intersectarectarectangulo($B$23,$C$23,$D$23,$E$23,$F$23,$G$23,$H$23,$I$23,$J$23,$O$26,$O$27,0,T326,U326,V326)</f>
        <v>#NAME?</v>
      </c>
      <c r="AA326" s="92" t="e">
        <f aca="false">MAX(X326:Y326)</f>
        <v>#NAME?</v>
      </c>
      <c r="AB326" s="92" t="n">
        <v>143</v>
      </c>
    </row>
    <row r="327" customFormat="false" ht="12.75" hidden="false" customHeight="false" outlineLevel="0" collapsed="false">
      <c r="T327" s="92" t="n">
        <v>-0.588</v>
      </c>
      <c r="U327" s="92" t="n">
        <v>-0.476</v>
      </c>
      <c r="V327" s="92" t="n">
        <v>0.653972476485058</v>
      </c>
      <c r="X327" s="92" t="e">
        <f aca="false" t="array" ref="X327:X327">intersectarectarectangulo($B$22,$C$22,$D$22,$E$22,$F$22,$G$22,$H$22,$I$22,$J$22,$O$26,$O$27,0,T327,U327,V327)</f>
        <v>#NAME?</v>
      </c>
      <c r="Y327" s="92" t="e">
        <f aca="false" t="array" ref="Y327:Y327">intersectarectarectangulo($B$23,$C$23,$D$23,$E$23,$F$23,$G$23,$H$23,$I$23,$J$23,$O$26,$O$27,0,T327,U327,V327)</f>
        <v>#NAME?</v>
      </c>
      <c r="AA327" s="92" t="e">
        <f aca="false">MAX(X327:Y327)</f>
        <v>#NAME?</v>
      </c>
      <c r="AB327" s="92" t="n">
        <v>144</v>
      </c>
    </row>
    <row r="328" customFormat="false" ht="12.75" hidden="false" customHeight="false" outlineLevel="0" collapsed="false">
      <c r="T328" s="92" t="n">
        <v>-0.588</v>
      </c>
      <c r="U328" s="92" t="n">
        <v>-0.42</v>
      </c>
      <c r="V328" s="92" t="n">
        <v>0.69127129261962</v>
      </c>
      <c r="X328" s="92" t="e">
        <f aca="false" t="array" ref="X328:X328">intersectarectarectangulo($B$22,$C$22,$D$22,$E$22,$F$22,$G$22,$H$22,$I$22,$J$22,$O$26,$O$27,0,T328,U328,V328)</f>
        <v>#NAME?</v>
      </c>
      <c r="Y328" s="92" t="e">
        <f aca="false" t="array" ref="Y328:Y328">intersectarectarectangulo($B$23,$C$23,$D$23,$E$23,$F$23,$G$23,$H$23,$I$23,$J$23,$O$26,$O$27,0,T328,U328,V328)</f>
        <v>#NAME?</v>
      </c>
      <c r="AA328" s="92" t="e">
        <f aca="false">MAX(X328:Y328)</f>
        <v>#NAME?</v>
      </c>
      <c r="AB328" s="92" t="n">
        <v>145</v>
      </c>
    </row>
    <row r="329" customFormat="false" ht="12.75" hidden="false" customHeight="false" outlineLevel="0" collapsed="false">
      <c r="T329" s="92" t="n">
        <v>-0.588</v>
      </c>
      <c r="U329" s="92" t="n">
        <v>-0.364</v>
      </c>
      <c r="V329" s="92" t="n">
        <v>0.722329564672525</v>
      </c>
      <c r="X329" s="92" t="e">
        <f aca="false" t="array" ref="X329:X329">intersectarectarectangulo($B$22,$C$22,$D$22,$E$22,$F$22,$G$22,$H$22,$I$22,$J$22,$O$26,$O$27,0,T329,U329,V329)</f>
        <v>#NAME?</v>
      </c>
      <c r="Y329" s="92" t="e">
        <f aca="false" t="array" ref="Y329:Y329">intersectarectarectangulo($B$23,$C$23,$D$23,$E$23,$F$23,$G$23,$H$23,$I$23,$J$23,$O$26,$O$27,0,T329,U329,V329)</f>
        <v>#NAME?</v>
      </c>
      <c r="AA329" s="92" t="e">
        <f aca="false">MAX(X329:Y329)</f>
        <v>#NAME?</v>
      </c>
      <c r="AB329" s="92" t="n">
        <v>146</v>
      </c>
    </row>
    <row r="330" customFormat="false" ht="12.75" hidden="false" customHeight="false" outlineLevel="0" collapsed="false">
      <c r="T330" s="92" t="n">
        <v>-0.588</v>
      </c>
      <c r="U330" s="92" t="n">
        <v>-0.308</v>
      </c>
      <c r="V330" s="92" t="n">
        <v>0.747925129942831</v>
      </c>
      <c r="X330" s="92" t="e">
        <f aca="false" t="array" ref="X330:X330">intersectarectarectangulo($B$22,$C$22,$D$22,$E$22,$F$22,$G$22,$H$22,$I$22,$J$22,$O$26,$O$27,0,T330,U330,V330)</f>
        <v>#NAME?</v>
      </c>
      <c r="Y330" s="92" t="e">
        <f aca="false" t="array" ref="Y330:Y330">intersectarectarectangulo($B$23,$C$23,$D$23,$E$23,$F$23,$G$23,$H$23,$I$23,$J$23,$O$26,$O$27,0,T330,U330,V330)</f>
        <v>#NAME?</v>
      </c>
      <c r="AA330" s="92" t="e">
        <f aca="false">MAX(X330:Y330)</f>
        <v>#NAME?</v>
      </c>
      <c r="AB330" s="92" t="n">
        <v>147</v>
      </c>
    </row>
    <row r="331" customFormat="false" ht="12.75" hidden="false" customHeight="false" outlineLevel="0" collapsed="false">
      <c r="T331" s="92" t="n">
        <v>-0.588</v>
      </c>
      <c r="U331" s="92" t="n">
        <v>-0.252</v>
      </c>
      <c r="V331" s="92" t="n">
        <v>0.768603929211919</v>
      </c>
      <c r="X331" s="92" t="e">
        <f aca="false" t="array" ref="X331:X331">intersectarectarectangulo($B$22,$C$22,$D$22,$E$22,$F$22,$G$22,$H$22,$I$22,$J$22,$O$26,$O$27,0,T331,U331,V331)</f>
        <v>#NAME?</v>
      </c>
      <c r="Y331" s="92" t="e">
        <f aca="false" t="array" ref="Y331:Y331">intersectarectarectangulo($B$23,$C$23,$D$23,$E$23,$F$23,$G$23,$H$23,$I$23,$J$23,$O$26,$O$27,0,T331,U331,V331)</f>
        <v>#NAME?</v>
      </c>
      <c r="AA331" s="92" t="e">
        <f aca="false">MAX(X331:Y331)</f>
        <v>#NAME?</v>
      </c>
      <c r="AB331" s="92" t="n">
        <v>148</v>
      </c>
    </row>
    <row r="332" customFormat="false" ht="12.75" hidden="false" customHeight="false" outlineLevel="0" collapsed="false">
      <c r="T332" s="92" t="n">
        <v>-0.588</v>
      </c>
      <c r="U332" s="92" t="n">
        <v>-0.196</v>
      </c>
      <c r="V332" s="92" t="n">
        <v>0.784754738756002</v>
      </c>
      <c r="X332" s="92" t="e">
        <f aca="false" t="array" ref="X332:X332">intersectarectarectangulo($B$22,$C$22,$D$22,$E$22,$F$22,$G$22,$H$22,$I$22,$J$22,$O$26,$O$27,0,T332,U332,V332)</f>
        <v>#NAME?</v>
      </c>
      <c r="Y332" s="92" t="e">
        <f aca="false" t="array" ref="Y332:Y332">intersectarectarectangulo($B$23,$C$23,$D$23,$E$23,$F$23,$G$23,$H$23,$I$23,$J$23,$O$26,$O$27,0,T332,U332,V332)</f>
        <v>#NAME?</v>
      </c>
      <c r="AA332" s="92" t="e">
        <f aca="false">MAX(X332:Y332)</f>
        <v>#NAME?</v>
      </c>
      <c r="AB332" s="92" t="n">
        <v>149</v>
      </c>
    </row>
    <row r="333" customFormat="false" ht="12.75" hidden="false" customHeight="false" outlineLevel="0" collapsed="false">
      <c r="T333" s="92" t="n">
        <v>-0.588</v>
      </c>
      <c r="U333" s="92" t="n">
        <v>-0.14</v>
      </c>
      <c r="V333" s="92" t="n">
        <v>0.79665299848805</v>
      </c>
      <c r="X333" s="92" t="e">
        <f aca="false" t="array" ref="X333:X333">intersectarectarectangulo($B$22,$C$22,$D$22,$E$22,$F$22,$G$22,$H$22,$I$22,$J$22,$O$26,$O$27,0,T333,U333,V333)</f>
        <v>#NAME?</v>
      </c>
      <c r="Y333" s="92" t="e">
        <f aca="false" t="array" ref="Y333:Y333">intersectarectarectangulo($B$23,$C$23,$D$23,$E$23,$F$23,$G$23,$H$23,$I$23,$J$23,$O$26,$O$27,0,T333,U333,V333)</f>
        <v>#NAME?</v>
      </c>
      <c r="AA333" s="92" t="e">
        <f aca="false">MAX(X333:Y333)</f>
        <v>#NAME?</v>
      </c>
      <c r="AB333" s="92" t="n">
        <v>150</v>
      </c>
    </row>
    <row r="334" customFormat="false" ht="12.75" hidden="false" customHeight="false" outlineLevel="0" collapsed="false">
      <c r="T334" s="92" t="n">
        <v>-0.588</v>
      </c>
      <c r="U334" s="92" t="n">
        <v>-0.084</v>
      </c>
      <c r="V334" s="92" t="n">
        <v>0.804487414444751</v>
      </c>
      <c r="X334" s="92" t="e">
        <f aca="false" t="array" ref="X334:X334">intersectarectarectangulo($B$22,$C$22,$D$22,$E$22,$F$22,$G$22,$H$22,$I$22,$J$22,$O$26,$O$27,0,T334,U334,V334)</f>
        <v>#NAME?</v>
      </c>
      <c r="Y334" s="92" t="e">
        <f aca="false" t="array" ref="Y334:Y334">intersectarectarectangulo($B$23,$C$23,$D$23,$E$23,$F$23,$G$23,$H$23,$I$23,$J$23,$O$26,$O$27,0,T334,U334,V334)</f>
        <v>#NAME?</v>
      </c>
      <c r="AA334" s="92" t="e">
        <f aca="false">MAX(X334:Y334)</f>
        <v>#NAME?</v>
      </c>
      <c r="AB334" s="92" t="n">
        <v>151</v>
      </c>
    </row>
    <row r="335" customFormat="false" ht="12.75" hidden="false" customHeight="false" outlineLevel="0" collapsed="false">
      <c r="T335" s="92" t="n">
        <v>-0.588</v>
      </c>
      <c r="U335" s="92" t="n">
        <v>-0.028</v>
      </c>
      <c r="V335" s="92" t="n">
        <v>0.808376150068766</v>
      </c>
      <c r="X335" s="92" t="e">
        <f aca="false" t="array" ref="X335:X335">intersectarectarectangulo($B$22,$C$22,$D$22,$E$22,$F$22,$G$22,$H$22,$I$22,$J$22,$O$26,$O$27,0,T335,U335,V335)</f>
        <v>#NAME?</v>
      </c>
      <c r="Y335" s="92" t="e">
        <f aca="false" t="array" ref="Y335:Y335">intersectarectarectangulo($B$23,$C$23,$D$23,$E$23,$F$23,$G$23,$H$23,$I$23,$J$23,$O$26,$O$27,0,T335,U335,V335)</f>
        <v>#NAME?</v>
      </c>
      <c r="AA335" s="92" t="e">
        <f aca="false">MAX(X335:Y335)</f>
        <v>#NAME?</v>
      </c>
      <c r="AB335" s="92" t="n">
        <v>152</v>
      </c>
    </row>
    <row r="336" customFormat="false" ht="12.75" hidden="false" customHeight="false" outlineLevel="0" collapsed="false">
      <c r="T336" s="92" t="n">
        <v>-0.588</v>
      </c>
      <c r="U336" s="92" t="n">
        <v>0.028</v>
      </c>
      <c r="V336" s="92" t="n">
        <v>0.808376150068766</v>
      </c>
      <c r="X336" s="92" t="e">
        <f aca="false" t="array" ref="X336:X336">intersectarectarectangulo($B$22,$C$22,$D$22,$E$22,$F$22,$G$22,$H$22,$I$22,$J$22,$O$26,$O$27,0,T336,U336,V336)</f>
        <v>#NAME?</v>
      </c>
      <c r="Y336" s="92" t="e">
        <f aca="false" t="array" ref="Y336:Y336">intersectarectarectangulo($B$23,$C$23,$D$23,$E$23,$F$23,$G$23,$H$23,$I$23,$J$23,$O$26,$O$27,0,T336,U336,V336)</f>
        <v>#NAME?</v>
      </c>
      <c r="AA336" s="92" t="e">
        <f aca="false">MAX(X336:Y336)</f>
        <v>#NAME?</v>
      </c>
      <c r="AB336" s="92" t="n">
        <v>153</v>
      </c>
    </row>
    <row r="337" customFormat="false" ht="12.75" hidden="false" customHeight="false" outlineLevel="0" collapsed="false">
      <c r="T337" s="92" t="n">
        <v>-0.588</v>
      </c>
      <c r="U337" s="92" t="n">
        <v>0.084</v>
      </c>
      <c r="V337" s="92" t="n">
        <v>0.804487414444751</v>
      </c>
      <c r="X337" s="92" t="e">
        <f aca="false" t="array" ref="X337:X337">intersectarectarectangulo($B$22,$C$22,$D$22,$E$22,$F$22,$G$22,$H$22,$I$22,$J$22,$O$26,$O$27,0,T337,U337,V337)</f>
        <v>#NAME?</v>
      </c>
      <c r="Y337" s="92" t="e">
        <f aca="false" t="array" ref="Y337:Y337">intersectarectarectangulo($B$23,$C$23,$D$23,$E$23,$F$23,$G$23,$H$23,$I$23,$J$23,$O$26,$O$27,0,T337,U337,V337)</f>
        <v>#NAME?</v>
      </c>
      <c r="AA337" s="92" t="e">
        <f aca="false">MAX(X337:Y337)</f>
        <v>#NAME?</v>
      </c>
      <c r="AB337" s="92" t="n">
        <v>154</v>
      </c>
    </row>
    <row r="338" customFormat="false" ht="12.75" hidden="false" customHeight="false" outlineLevel="0" collapsed="false">
      <c r="T338" s="92" t="n">
        <v>-0.588</v>
      </c>
      <c r="U338" s="92" t="n">
        <v>0.14</v>
      </c>
      <c r="V338" s="92" t="n">
        <v>0.79665299848805</v>
      </c>
      <c r="X338" s="92" t="e">
        <f aca="false" t="array" ref="X338:X338">intersectarectarectangulo($B$22,$C$22,$D$22,$E$22,$F$22,$G$22,$H$22,$I$22,$J$22,$O$26,$O$27,0,T338,U338,V338)</f>
        <v>#NAME?</v>
      </c>
      <c r="Y338" s="92" t="e">
        <f aca="false" t="array" ref="Y338:Y338">intersectarectarectangulo($B$23,$C$23,$D$23,$E$23,$F$23,$G$23,$H$23,$I$23,$J$23,$O$26,$O$27,0,T338,U338,V338)</f>
        <v>#NAME?</v>
      </c>
      <c r="AA338" s="92" t="e">
        <f aca="false">MAX(X338:Y338)</f>
        <v>#NAME?</v>
      </c>
      <c r="AB338" s="92" t="n">
        <v>155</v>
      </c>
    </row>
    <row r="339" customFormat="false" ht="12.75" hidden="false" customHeight="false" outlineLevel="0" collapsed="false">
      <c r="T339" s="92" t="n">
        <v>-0.588</v>
      </c>
      <c r="U339" s="92" t="n">
        <v>0.196</v>
      </c>
      <c r="V339" s="92" t="n">
        <v>0.784754738756002</v>
      </c>
      <c r="X339" s="92" t="e">
        <f aca="false" t="array" ref="X339:X339">intersectarectarectangulo($B$22,$C$22,$D$22,$E$22,$F$22,$G$22,$H$22,$I$22,$J$22,$O$26,$O$27,0,T339,U339,V339)</f>
        <v>#NAME?</v>
      </c>
      <c r="Y339" s="92" t="e">
        <f aca="false" t="array" ref="Y339:Y339">intersectarectarectangulo($B$23,$C$23,$D$23,$E$23,$F$23,$G$23,$H$23,$I$23,$J$23,$O$26,$O$27,0,T339,U339,V339)</f>
        <v>#NAME?</v>
      </c>
      <c r="AA339" s="92" t="e">
        <f aca="false">MAX(X339:Y339)</f>
        <v>#NAME?</v>
      </c>
      <c r="AB339" s="92" t="n">
        <v>156</v>
      </c>
    </row>
    <row r="340" customFormat="false" ht="12.75" hidden="false" customHeight="false" outlineLevel="0" collapsed="false">
      <c r="T340" s="92" t="n">
        <v>-0.588</v>
      </c>
      <c r="U340" s="92" t="n">
        <v>0.252</v>
      </c>
      <c r="V340" s="92" t="n">
        <v>0.768603929211919</v>
      </c>
      <c r="X340" s="92" t="e">
        <f aca="false" t="array" ref="X340:X340">intersectarectarectangulo($B$22,$C$22,$D$22,$E$22,$F$22,$G$22,$H$22,$I$22,$J$22,$O$26,$O$27,0,T340,U340,V340)</f>
        <v>#NAME?</v>
      </c>
      <c r="Y340" s="92" t="e">
        <f aca="false" t="array" ref="Y340:Y340">intersectarectarectangulo($B$23,$C$23,$D$23,$E$23,$F$23,$G$23,$H$23,$I$23,$J$23,$O$26,$O$27,0,T340,U340,V340)</f>
        <v>#NAME?</v>
      </c>
      <c r="AA340" s="92" t="e">
        <f aca="false">MAX(X340:Y340)</f>
        <v>#NAME?</v>
      </c>
      <c r="AB340" s="92" t="n">
        <v>157</v>
      </c>
    </row>
    <row r="341" customFormat="false" ht="12.75" hidden="false" customHeight="false" outlineLevel="0" collapsed="false">
      <c r="T341" s="92" t="n">
        <v>-0.588</v>
      </c>
      <c r="U341" s="92" t="n">
        <v>0.308</v>
      </c>
      <c r="V341" s="92" t="n">
        <v>0.747925129942831</v>
      </c>
      <c r="X341" s="92" t="e">
        <f aca="false" t="array" ref="X341:X341">intersectarectarectangulo($B$22,$C$22,$D$22,$E$22,$F$22,$G$22,$H$22,$I$22,$J$22,$O$26,$O$27,0,T341,U341,V341)</f>
        <v>#NAME?</v>
      </c>
      <c r="Y341" s="92" t="e">
        <f aca="false" t="array" ref="Y341:Y341">intersectarectarectangulo($B$23,$C$23,$D$23,$E$23,$F$23,$G$23,$H$23,$I$23,$J$23,$O$26,$O$27,0,T341,U341,V341)</f>
        <v>#NAME?</v>
      </c>
      <c r="AA341" s="92" t="e">
        <f aca="false">MAX(X341:Y341)</f>
        <v>#NAME?</v>
      </c>
      <c r="AB341" s="92" t="n">
        <v>158</v>
      </c>
    </row>
    <row r="342" customFormat="false" ht="12.75" hidden="false" customHeight="false" outlineLevel="0" collapsed="false">
      <c r="T342" s="92" t="n">
        <v>-0.588</v>
      </c>
      <c r="U342" s="92" t="n">
        <v>0.364</v>
      </c>
      <c r="V342" s="92" t="n">
        <v>0.722329564672525</v>
      </c>
      <c r="X342" s="92" t="e">
        <f aca="false" t="array" ref="X342:X342">intersectarectarectangulo($B$22,$C$22,$D$22,$E$22,$F$22,$G$22,$H$22,$I$22,$J$22,$O$26,$O$27,0,T342,U342,V342)</f>
        <v>#NAME?</v>
      </c>
      <c r="Y342" s="92" t="e">
        <f aca="false" t="array" ref="Y342:Y342">intersectarectarectangulo($B$23,$C$23,$D$23,$E$23,$F$23,$G$23,$H$23,$I$23,$J$23,$O$26,$O$27,0,T342,U342,V342)</f>
        <v>#NAME?</v>
      </c>
      <c r="AA342" s="92" t="e">
        <f aca="false">MAX(X342:Y342)</f>
        <v>#NAME?</v>
      </c>
      <c r="AB342" s="92" t="n">
        <v>159</v>
      </c>
    </row>
    <row r="343" customFormat="false" ht="12.75" hidden="false" customHeight="false" outlineLevel="0" collapsed="false">
      <c r="T343" s="92" t="n">
        <v>-0.588</v>
      </c>
      <c r="U343" s="92" t="n">
        <v>0.42</v>
      </c>
      <c r="V343" s="92" t="n">
        <v>0.69127129261962</v>
      </c>
      <c r="X343" s="92" t="e">
        <f aca="false" t="array" ref="X343:X343">intersectarectarectangulo($B$22,$C$22,$D$22,$E$22,$F$22,$G$22,$H$22,$I$22,$J$22,$O$26,$O$27,0,T343,U343,V343)</f>
        <v>#NAME?</v>
      </c>
      <c r="Y343" s="92" t="e">
        <f aca="false" t="array" ref="Y343:Y343">intersectarectarectangulo($B$23,$C$23,$D$23,$E$23,$F$23,$G$23,$H$23,$I$23,$J$23,$O$26,$O$27,0,T343,U343,V343)</f>
        <v>#NAME?</v>
      </c>
      <c r="AA343" s="92" t="e">
        <f aca="false">MAX(X343:Y343)</f>
        <v>#NAME?</v>
      </c>
      <c r="AB343" s="92" t="n">
        <v>160</v>
      </c>
    </row>
    <row r="344" customFormat="false" ht="12.75" hidden="false" customHeight="false" outlineLevel="0" collapsed="false">
      <c r="T344" s="92" t="n">
        <v>-0.588</v>
      </c>
      <c r="U344" s="92" t="n">
        <v>0.476</v>
      </c>
      <c r="V344" s="92" t="n">
        <v>0.653972476485058</v>
      </c>
      <c r="X344" s="92" t="e">
        <f aca="false" t="array" ref="X344:X344">intersectarectarectangulo($B$22,$C$22,$D$22,$E$22,$F$22,$G$22,$H$22,$I$22,$J$22,$O$26,$O$27,0,T344,U344,V344)</f>
        <v>#NAME?</v>
      </c>
      <c r="Y344" s="92" t="e">
        <f aca="false" t="array" ref="Y344:Y344">intersectarectarectangulo($B$23,$C$23,$D$23,$E$23,$F$23,$G$23,$H$23,$I$23,$J$23,$O$26,$O$27,0,T344,U344,V344)</f>
        <v>#NAME?</v>
      </c>
      <c r="AA344" s="92" t="e">
        <f aca="false">MAX(X344:Y344)</f>
        <v>#NAME?</v>
      </c>
      <c r="AB344" s="92" t="n">
        <v>161</v>
      </c>
    </row>
    <row r="345" customFormat="false" ht="12.75" hidden="false" customHeight="false" outlineLevel="0" collapsed="false">
      <c r="T345" s="92" t="n">
        <v>-0.588</v>
      </c>
      <c r="U345" s="92" t="n">
        <v>0.532</v>
      </c>
      <c r="V345" s="92" t="n">
        <v>0.609288109189733</v>
      </c>
      <c r="X345" s="92" t="e">
        <f aca="false" t="array" ref="X345:X345">intersectarectarectangulo($B$22,$C$22,$D$22,$E$22,$F$22,$G$22,$H$22,$I$22,$J$22,$O$26,$O$27,0,T345,U345,V345)</f>
        <v>#NAME?</v>
      </c>
      <c r="Y345" s="92" t="e">
        <f aca="false" t="array" ref="Y345:Y345">intersectarectarectangulo($B$23,$C$23,$D$23,$E$23,$F$23,$G$23,$H$23,$I$23,$J$23,$O$26,$O$27,0,T345,U345,V345)</f>
        <v>#NAME?</v>
      </c>
      <c r="AA345" s="92" t="e">
        <f aca="false">MAX(X345:Y345)</f>
        <v>#NAME?</v>
      </c>
      <c r="AB345" s="92" t="n">
        <v>162</v>
      </c>
    </row>
    <row r="346" customFormat="false" ht="12.75" hidden="false" customHeight="false" outlineLevel="0" collapsed="false">
      <c r="T346" s="92" t="n">
        <v>-0.588</v>
      </c>
      <c r="U346" s="92" t="n">
        <v>0.588</v>
      </c>
      <c r="V346" s="92" t="n">
        <v>0.555438565459763</v>
      </c>
      <c r="X346" s="92" t="e">
        <f aca="false" t="array" ref="X346:X346">intersectarectarectangulo($B$22,$C$22,$D$22,$E$22,$F$22,$G$22,$H$22,$I$22,$J$22,$O$26,$O$27,0,T346,U346,V346)</f>
        <v>#NAME?</v>
      </c>
      <c r="Y346" s="92" t="e">
        <f aca="false" t="array" ref="Y346:Y346">intersectarectarectangulo($B$23,$C$23,$D$23,$E$23,$F$23,$G$23,$H$23,$I$23,$J$23,$O$26,$O$27,0,T346,U346,V346)</f>
        <v>#NAME?</v>
      </c>
      <c r="AA346" s="92" t="e">
        <f aca="false">MAX(X346:Y346)</f>
        <v>#NAME?</v>
      </c>
      <c r="AB346" s="92" t="n">
        <v>163</v>
      </c>
    </row>
    <row r="347" customFormat="false" ht="12.75" hidden="false" customHeight="false" outlineLevel="0" collapsed="false">
      <c r="T347" s="92" t="n">
        <v>-0.588</v>
      </c>
      <c r="U347" s="92" t="n">
        <v>0.644</v>
      </c>
      <c r="V347" s="92" t="n">
        <v>0.489407805413849</v>
      </c>
      <c r="X347" s="92" t="e">
        <f aca="false" t="array" ref="X347:X347">intersectarectarectangulo($B$22,$C$22,$D$22,$E$22,$F$22,$G$22,$H$22,$I$22,$J$22,$O$26,$O$27,0,T347,U347,V347)</f>
        <v>#NAME?</v>
      </c>
      <c r="Y347" s="92" t="e">
        <f aca="false" t="array" ref="Y347:Y347">intersectarectarectangulo($B$23,$C$23,$D$23,$E$23,$F$23,$G$23,$H$23,$I$23,$J$23,$O$26,$O$27,0,T347,U347,V347)</f>
        <v>#NAME?</v>
      </c>
      <c r="AA347" s="92" t="e">
        <f aca="false">MAX(X347:Y347)</f>
        <v>#NAME?</v>
      </c>
      <c r="AB347" s="92" t="n">
        <v>164</v>
      </c>
    </row>
    <row r="348" customFormat="false" ht="12.75" hidden="false" customHeight="false" outlineLevel="0" collapsed="false">
      <c r="T348" s="92" t="n">
        <v>-0.588</v>
      </c>
      <c r="U348" s="92" t="n">
        <v>0.7</v>
      </c>
      <c r="V348" s="92" t="n">
        <v>0.405285084847691</v>
      </c>
      <c r="X348" s="92" t="e">
        <f aca="false" t="array" ref="X348:X348">intersectarectarectangulo($B$22,$C$22,$D$22,$E$22,$F$22,$G$22,$H$22,$I$22,$J$22,$O$26,$O$27,0,T348,U348,V348)</f>
        <v>#NAME?</v>
      </c>
      <c r="Y348" s="92" t="e">
        <f aca="false" t="array" ref="Y348:Y348">intersectarectarectangulo($B$23,$C$23,$D$23,$E$23,$F$23,$G$23,$H$23,$I$23,$J$23,$O$26,$O$27,0,T348,U348,V348)</f>
        <v>#NAME?</v>
      </c>
      <c r="AA348" s="92" t="e">
        <f aca="false">MAX(X348:Y348)</f>
        <v>#NAME?</v>
      </c>
      <c r="AB348" s="92" t="n">
        <v>165</v>
      </c>
    </row>
    <row r="349" customFormat="false" ht="12.75" hidden="false" customHeight="false" outlineLevel="0" collapsed="false">
      <c r="T349" s="92" t="n">
        <v>-0.588</v>
      </c>
      <c r="U349" s="92" t="n">
        <v>0.756</v>
      </c>
      <c r="V349" s="92" t="n">
        <v>0.287610848195961</v>
      </c>
      <c r="X349" s="92" t="e">
        <f aca="false" t="array" ref="X349:X349">intersectarectarectangulo($B$22,$C$22,$D$22,$E$22,$F$22,$G$22,$H$22,$I$22,$J$22,$O$26,$O$27,0,T349,U349,V349)</f>
        <v>#NAME?</v>
      </c>
      <c r="Y349" s="92" t="e">
        <f aca="false" t="array" ref="Y349:Y349">intersectarectarectangulo($B$23,$C$23,$D$23,$E$23,$F$23,$G$23,$H$23,$I$23,$J$23,$O$26,$O$27,0,T349,U349,V349)</f>
        <v>#NAME?</v>
      </c>
      <c r="AA349" s="92" t="e">
        <f aca="false">MAX(X349:Y349)</f>
        <v>#NAME?</v>
      </c>
      <c r="AB349" s="92" t="n">
        <v>166</v>
      </c>
    </row>
    <row r="350" customFormat="false" ht="12.75" hidden="false" customHeight="false" outlineLevel="0" collapsed="false">
      <c r="T350" s="92" t="n">
        <v>-0.532</v>
      </c>
      <c r="U350" s="92" t="n">
        <v>-0.812</v>
      </c>
      <c r="V350" s="92" t="n">
        <v>0.240066657409979</v>
      </c>
      <c r="X350" s="92" t="e">
        <f aca="false" t="array" ref="X350:X350">intersectarectarectangulo($B$22,$C$22,$D$22,$E$22,$F$22,$G$22,$H$22,$I$22,$J$22,$O$26,$O$27,0,T350,U350,V350)</f>
        <v>#NAME?</v>
      </c>
      <c r="Y350" s="92" t="e">
        <f aca="false" t="array" ref="Y350:Y350">intersectarectarectangulo($B$23,$C$23,$D$23,$E$23,$F$23,$G$23,$H$23,$I$23,$J$23,$O$26,$O$27,0,T350,U350,V350)</f>
        <v>#NAME?</v>
      </c>
      <c r="AA350" s="92" t="e">
        <f aca="false">MAX(X350:Y350)</f>
        <v>#NAME?</v>
      </c>
      <c r="AB350" s="92" t="n">
        <v>167</v>
      </c>
    </row>
    <row r="351" customFormat="false" ht="12.75" hidden="false" customHeight="false" outlineLevel="0" collapsed="false">
      <c r="T351" s="92" t="n">
        <v>-0.532</v>
      </c>
      <c r="U351" s="92" t="n">
        <v>-0.756</v>
      </c>
      <c r="V351" s="92" t="n">
        <v>0.381365965969697</v>
      </c>
      <c r="X351" s="92" t="e">
        <f aca="false" t="array" ref="X351:X351">intersectarectarectangulo($B$22,$C$22,$D$22,$E$22,$F$22,$G$22,$H$22,$I$22,$J$22,$O$26,$O$27,0,T351,U351,V351)</f>
        <v>#NAME?</v>
      </c>
      <c r="Y351" s="92" t="e">
        <f aca="false" t="array" ref="Y351:Y351">intersectarectarectangulo($B$23,$C$23,$D$23,$E$23,$F$23,$G$23,$H$23,$I$23,$J$23,$O$26,$O$27,0,T351,U351,V351)</f>
        <v>#NAME?</v>
      </c>
      <c r="AA351" s="92" t="e">
        <f aca="false">MAX(X351:Y351)</f>
        <v>#NAME?</v>
      </c>
      <c r="AB351" s="92" t="n">
        <v>168</v>
      </c>
    </row>
    <row r="352" customFormat="false" ht="12.75" hidden="false" customHeight="false" outlineLevel="0" collapsed="false">
      <c r="T352" s="92" t="n">
        <v>-0.532</v>
      </c>
      <c r="U352" s="92" t="n">
        <v>-0.7</v>
      </c>
      <c r="V352" s="92" t="n">
        <v>0.476419982788296</v>
      </c>
      <c r="X352" s="92" t="e">
        <f aca="false" t="array" ref="X352:X352">intersectarectarectangulo($B$22,$C$22,$D$22,$E$22,$F$22,$G$22,$H$22,$I$22,$J$22,$O$26,$O$27,0,T352,U352,V352)</f>
        <v>#NAME?</v>
      </c>
      <c r="Y352" s="92" t="e">
        <f aca="false" t="array" ref="Y352:Y352">intersectarectarectangulo($B$23,$C$23,$D$23,$E$23,$F$23,$G$23,$H$23,$I$23,$J$23,$O$26,$O$27,0,T352,U352,V352)</f>
        <v>#NAME?</v>
      </c>
      <c r="AA352" s="92" t="e">
        <f aca="false">MAX(X352:Y352)</f>
        <v>#NAME?</v>
      </c>
      <c r="AB352" s="92" t="n">
        <v>169</v>
      </c>
    </row>
    <row r="353" customFormat="false" ht="12.75" hidden="false" customHeight="false" outlineLevel="0" collapsed="false">
      <c r="T353" s="92" t="n">
        <v>-0.532</v>
      </c>
      <c r="U353" s="92" t="n">
        <v>-0.644</v>
      </c>
      <c r="V353" s="92" t="n">
        <v>0.549763585552917</v>
      </c>
      <c r="X353" s="92" t="e">
        <f aca="false" t="array" ref="X353:X353">intersectarectarectangulo($B$22,$C$22,$D$22,$E$22,$F$22,$G$22,$H$22,$I$22,$J$22,$O$26,$O$27,0,T353,U353,V353)</f>
        <v>#NAME?</v>
      </c>
      <c r="Y353" s="92" t="e">
        <f aca="false" t="array" ref="Y353:Y353">intersectarectarectangulo($B$23,$C$23,$D$23,$E$23,$F$23,$G$23,$H$23,$I$23,$J$23,$O$26,$O$27,0,T353,U353,V353)</f>
        <v>#NAME?</v>
      </c>
      <c r="AA353" s="92" t="e">
        <f aca="false">MAX(X353:Y353)</f>
        <v>#NAME?</v>
      </c>
      <c r="AB353" s="92" t="n">
        <v>170</v>
      </c>
    </row>
    <row r="354" customFormat="false" ht="12.75" hidden="false" customHeight="false" outlineLevel="0" collapsed="false">
      <c r="T354" s="92" t="n">
        <v>-0.532</v>
      </c>
      <c r="U354" s="92" t="n">
        <v>-0.588</v>
      </c>
      <c r="V354" s="92" t="n">
        <v>0.609288109189733</v>
      </c>
      <c r="X354" s="92" t="e">
        <f aca="false" t="array" ref="X354:X354">intersectarectarectangulo($B$22,$C$22,$D$22,$E$22,$F$22,$G$22,$H$22,$I$22,$J$22,$O$26,$O$27,0,T354,U354,V354)</f>
        <v>#NAME?</v>
      </c>
      <c r="Y354" s="92" t="e">
        <f aca="false" t="array" ref="Y354:Y354">intersectarectarectangulo($B$23,$C$23,$D$23,$E$23,$F$23,$G$23,$H$23,$I$23,$J$23,$O$26,$O$27,0,T354,U354,V354)</f>
        <v>#NAME?</v>
      </c>
      <c r="AA354" s="92" t="e">
        <f aca="false">MAX(X354:Y354)</f>
        <v>#NAME?</v>
      </c>
      <c r="AB354" s="92" t="n">
        <v>171</v>
      </c>
    </row>
    <row r="355" customFormat="false" ht="12.75" hidden="false" customHeight="false" outlineLevel="0" collapsed="false">
      <c r="T355" s="92" t="n">
        <v>-0.532</v>
      </c>
      <c r="U355" s="92" t="n">
        <v>-0.532</v>
      </c>
      <c r="V355" s="92" t="n">
        <v>0.658750332068227</v>
      </c>
      <c r="X355" s="92" t="e">
        <f aca="false" t="array" ref="X355:X355">intersectarectarectangulo($B$22,$C$22,$D$22,$E$22,$F$22,$G$22,$H$22,$I$22,$J$22,$O$26,$O$27,0,T355,U355,V355)</f>
        <v>#NAME?</v>
      </c>
      <c r="Y355" s="92" t="e">
        <f aca="false" t="array" ref="Y355:Y355">intersectarectarectangulo($B$23,$C$23,$D$23,$E$23,$F$23,$G$23,$H$23,$I$23,$J$23,$O$26,$O$27,0,T355,U355,V355)</f>
        <v>#NAME?</v>
      </c>
      <c r="AA355" s="92" t="e">
        <f aca="false">MAX(X355:Y355)</f>
        <v>#NAME?</v>
      </c>
      <c r="AB355" s="92" t="n">
        <v>172</v>
      </c>
    </row>
    <row r="356" customFormat="false" ht="12.75" hidden="false" customHeight="false" outlineLevel="0" collapsed="false">
      <c r="T356" s="92" t="n">
        <v>-0.532</v>
      </c>
      <c r="U356" s="92" t="n">
        <v>-0.476</v>
      </c>
      <c r="V356" s="92" t="n">
        <v>0.700285656000464</v>
      </c>
      <c r="X356" s="92" t="e">
        <f aca="false" t="array" ref="X356:X356">intersectarectarectangulo($B$22,$C$22,$D$22,$E$22,$F$22,$G$22,$H$22,$I$22,$J$22,$O$26,$O$27,0,T356,U356,V356)</f>
        <v>#NAME?</v>
      </c>
      <c r="Y356" s="92" t="e">
        <f aca="false" t="array" ref="Y356:Y356">intersectarectarectangulo($B$23,$C$23,$D$23,$E$23,$F$23,$G$23,$H$23,$I$23,$J$23,$O$26,$O$27,0,T356,U356,V356)</f>
        <v>#NAME?</v>
      </c>
      <c r="AA356" s="92" t="e">
        <f aca="false">MAX(X356:Y356)</f>
        <v>#NAME?</v>
      </c>
      <c r="AB356" s="92" t="n">
        <v>173</v>
      </c>
    </row>
    <row r="357" customFormat="false" ht="12.75" hidden="false" customHeight="false" outlineLevel="0" collapsed="false">
      <c r="T357" s="92" t="n">
        <v>-0.532</v>
      </c>
      <c r="U357" s="92" t="n">
        <v>-0.42</v>
      </c>
      <c r="V357" s="92" t="n">
        <v>0.735238736737939</v>
      </c>
      <c r="X357" s="92" t="e">
        <f aca="false" t="array" ref="X357:X357">intersectarectarectangulo($B$22,$C$22,$D$22,$E$22,$F$22,$G$22,$H$22,$I$22,$J$22,$O$26,$O$27,0,T357,U357,V357)</f>
        <v>#NAME?</v>
      </c>
      <c r="Y357" s="92" t="e">
        <f aca="false" t="array" ref="Y357:Y357">intersectarectarectangulo($B$23,$C$23,$D$23,$E$23,$F$23,$G$23,$H$23,$I$23,$J$23,$O$26,$O$27,0,T357,U357,V357)</f>
        <v>#NAME?</v>
      </c>
      <c r="AA357" s="92" t="e">
        <f aca="false">MAX(X357:Y357)</f>
        <v>#NAME?</v>
      </c>
      <c r="AB357" s="92" t="n">
        <v>174</v>
      </c>
    </row>
    <row r="358" customFormat="false" ht="12.75" hidden="false" customHeight="false" outlineLevel="0" collapsed="false">
      <c r="T358" s="92" t="n">
        <v>-0.532</v>
      </c>
      <c r="U358" s="92" t="n">
        <v>-0.364</v>
      </c>
      <c r="V358" s="92" t="n">
        <v>0.764512916830056</v>
      </c>
      <c r="X358" s="92" t="e">
        <f aca="false" t="array" ref="X358:X358">intersectarectarectangulo($B$22,$C$22,$D$22,$E$22,$F$22,$G$22,$H$22,$I$22,$J$22,$O$26,$O$27,0,T358,U358,V358)</f>
        <v>#NAME?</v>
      </c>
      <c r="Y358" s="92" t="e">
        <f aca="false" t="array" ref="Y358:Y358">intersectarectarectangulo($B$23,$C$23,$D$23,$E$23,$F$23,$G$23,$H$23,$I$23,$J$23,$O$26,$O$27,0,T358,U358,V358)</f>
        <v>#NAME?</v>
      </c>
      <c r="AA358" s="92" t="e">
        <f aca="false">MAX(X358:Y358)</f>
        <v>#NAME?</v>
      </c>
      <c r="AB358" s="92" t="n">
        <v>175</v>
      </c>
    </row>
    <row r="359" customFormat="false" ht="12.75" hidden="false" customHeight="false" outlineLevel="0" collapsed="false">
      <c r="T359" s="92" t="n">
        <v>-0.532</v>
      </c>
      <c r="U359" s="92" t="n">
        <v>-0.308</v>
      </c>
      <c r="V359" s="92" t="n">
        <v>0.788740768567214</v>
      </c>
      <c r="X359" s="92" t="e">
        <f aca="false" t="array" ref="X359:X359">intersectarectarectangulo($B$22,$C$22,$D$22,$E$22,$F$22,$G$22,$H$22,$I$22,$J$22,$O$26,$O$27,0,T359,U359,V359)</f>
        <v>#NAME?</v>
      </c>
      <c r="Y359" s="92" t="e">
        <f aca="false" t="array" ref="Y359:Y359">intersectarectarectangulo($B$23,$C$23,$D$23,$E$23,$F$23,$G$23,$H$23,$I$23,$J$23,$O$26,$O$27,0,T359,U359,V359)</f>
        <v>#NAME?</v>
      </c>
      <c r="AA359" s="92" t="e">
        <f aca="false">MAX(X359:Y359)</f>
        <v>#NAME?</v>
      </c>
      <c r="AB359" s="92" t="n">
        <v>176</v>
      </c>
    </row>
    <row r="360" customFormat="false" ht="12.75" hidden="false" customHeight="false" outlineLevel="0" collapsed="false">
      <c r="T360" s="92" t="n">
        <v>-0.532</v>
      </c>
      <c r="U360" s="92" t="n">
        <v>-0.252</v>
      </c>
      <c r="V360" s="92" t="n">
        <v>0.808376150068766</v>
      </c>
      <c r="X360" s="92" t="e">
        <f aca="false" t="array" ref="X360:X360">intersectarectarectangulo($B$22,$C$22,$D$22,$E$22,$F$22,$G$22,$H$22,$I$22,$J$22,$O$26,$O$27,0,T360,U360,V360)</f>
        <v>#NAME?</v>
      </c>
      <c r="Y360" s="92" t="e">
        <f aca="false" t="array" ref="Y360:Y360">intersectarectarectangulo($B$23,$C$23,$D$23,$E$23,$F$23,$G$23,$H$23,$I$23,$J$23,$O$26,$O$27,0,T360,U360,V360)</f>
        <v>#NAME?</v>
      </c>
      <c r="AA360" s="92" t="e">
        <f aca="false">MAX(X360:Y360)</f>
        <v>#NAME?</v>
      </c>
      <c r="AB360" s="92" t="n">
        <v>177</v>
      </c>
    </row>
    <row r="361" customFormat="false" ht="12.75" hidden="false" customHeight="false" outlineLevel="0" collapsed="false">
      <c r="T361" s="92" t="n">
        <v>-0.532</v>
      </c>
      <c r="U361" s="92" t="n">
        <v>-0.196</v>
      </c>
      <c r="V361" s="92" t="n">
        <v>0.82374753413895</v>
      </c>
      <c r="X361" s="92" t="e">
        <f aca="false" t="array" ref="X361:X361">intersectarectarectangulo($B$22,$C$22,$D$22,$E$22,$F$22,$G$22,$H$22,$I$22,$J$22,$O$26,$O$27,0,T361,U361,V361)</f>
        <v>#NAME?</v>
      </c>
      <c r="Y361" s="92" t="e">
        <f aca="false" t="array" ref="Y361:Y361">intersectarectarectangulo($B$23,$C$23,$D$23,$E$23,$F$23,$G$23,$H$23,$I$23,$J$23,$O$26,$O$27,0,T361,U361,V361)</f>
        <v>#NAME?</v>
      </c>
      <c r="AA361" s="92" t="e">
        <f aca="false">MAX(X361:Y361)</f>
        <v>#NAME?</v>
      </c>
      <c r="AB361" s="92" t="n">
        <v>178</v>
      </c>
    </row>
    <row r="362" customFormat="false" ht="12.75" hidden="false" customHeight="false" outlineLevel="0" collapsed="false">
      <c r="T362" s="92" t="n">
        <v>-0.532</v>
      </c>
      <c r="U362" s="92" t="n">
        <v>-0.14</v>
      </c>
      <c r="V362" s="92" t="n">
        <v>0.835090414266623</v>
      </c>
      <c r="X362" s="92" t="e">
        <f aca="false" t="array" ref="X362:X362">intersectarectarectangulo($B$22,$C$22,$D$22,$E$22,$F$22,$G$22,$H$22,$I$22,$J$22,$O$26,$O$27,0,T362,U362,V362)</f>
        <v>#NAME?</v>
      </c>
      <c r="Y362" s="92" t="e">
        <f aca="false" t="array" ref="Y362:Y362">intersectarectarectangulo($B$23,$C$23,$D$23,$E$23,$F$23,$G$23,$H$23,$I$23,$J$23,$O$26,$O$27,0,T362,U362,V362)</f>
        <v>#NAME?</v>
      </c>
      <c r="AA362" s="92" t="e">
        <f aca="false">MAX(X362:Y362)</f>
        <v>#NAME?</v>
      </c>
      <c r="AB362" s="92" t="n">
        <v>179</v>
      </c>
    </row>
    <row r="363" customFormat="false" ht="12.75" hidden="false" customHeight="false" outlineLevel="0" collapsed="false">
      <c r="T363" s="92" t="n">
        <v>-0.532</v>
      </c>
      <c r="U363" s="92" t="n">
        <v>-0.084</v>
      </c>
      <c r="V363" s="92" t="n">
        <v>0.842567504714014</v>
      </c>
      <c r="X363" s="92" t="e">
        <f aca="false" t="array" ref="X363:X363">intersectarectarectangulo($B$22,$C$22,$D$22,$E$22,$F$22,$G$22,$H$22,$I$22,$J$22,$O$26,$O$27,0,T363,U363,V363)</f>
        <v>#NAME?</v>
      </c>
      <c r="Y363" s="92" t="e">
        <f aca="false" t="array" ref="Y363:Y363">intersectarectarectangulo($B$23,$C$23,$D$23,$E$23,$F$23,$G$23,$H$23,$I$23,$J$23,$O$26,$O$27,0,T363,U363,V363)</f>
        <v>#NAME?</v>
      </c>
      <c r="AA363" s="92" t="e">
        <f aca="false">MAX(X363:Y363)</f>
        <v>#NAME?</v>
      </c>
      <c r="AB363" s="92" t="n">
        <v>180</v>
      </c>
    </row>
    <row r="364" customFormat="false" ht="12.75" hidden="false" customHeight="false" outlineLevel="0" collapsed="false">
      <c r="T364" s="92" t="n">
        <v>-0.532</v>
      </c>
      <c r="U364" s="92" t="n">
        <v>-0.028</v>
      </c>
      <c r="V364" s="92" t="n">
        <v>0.846281277117721</v>
      </c>
      <c r="X364" s="92" t="e">
        <f aca="false" t="array" ref="X364:X364">intersectarectarectangulo($B$22,$C$22,$D$22,$E$22,$F$22,$G$22,$H$22,$I$22,$J$22,$O$26,$O$27,0,T364,U364,V364)</f>
        <v>#NAME?</v>
      </c>
      <c r="Y364" s="92" t="e">
        <f aca="false" t="array" ref="Y364:Y364">intersectarectarectangulo($B$23,$C$23,$D$23,$E$23,$F$23,$G$23,$H$23,$I$23,$J$23,$O$26,$O$27,0,T364,U364,V364)</f>
        <v>#NAME?</v>
      </c>
      <c r="AA364" s="92" t="e">
        <f aca="false">MAX(X364:Y364)</f>
        <v>#NAME?</v>
      </c>
      <c r="AB364" s="92" t="n">
        <v>181</v>
      </c>
    </row>
    <row r="365" customFormat="false" ht="12.75" hidden="false" customHeight="false" outlineLevel="0" collapsed="false">
      <c r="T365" s="92" t="n">
        <v>-0.532</v>
      </c>
      <c r="U365" s="92" t="n">
        <v>0.028</v>
      </c>
      <c r="V365" s="92" t="n">
        <v>0.846281277117721</v>
      </c>
      <c r="X365" s="92" t="e">
        <f aca="false" t="array" ref="X365:X365">intersectarectarectangulo($B$22,$C$22,$D$22,$E$22,$F$22,$G$22,$H$22,$I$22,$J$22,$O$26,$O$27,0,T365,U365,V365)</f>
        <v>#NAME?</v>
      </c>
      <c r="Y365" s="92" t="e">
        <f aca="false" t="array" ref="Y365:Y365">intersectarectarectangulo($B$23,$C$23,$D$23,$E$23,$F$23,$G$23,$H$23,$I$23,$J$23,$O$26,$O$27,0,T365,U365,V365)</f>
        <v>#NAME?</v>
      </c>
      <c r="AA365" s="92" t="e">
        <f aca="false">MAX(X365:Y365)</f>
        <v>#NAME?</v>
      </c>
      <c r="AB365" s="92" t="n">
        <v>182</v>
      </c>
    </row>
    <row r="366" customFormat="false" ht="12.75" hidden="false" customHeight="false" outlineLevel="0" collapsed="false">
      <c r="T366" s="92" t="n">
        <v>-0.532</v>
      </c>
      <c r="U366" s="92" t="n">
        <v>0.084</v>
      </c>
      <c r="V366" s="92" t="n">
        <v>0.842567504714014</v>
      </c>
      <c r="X366" s="92" t="e">
        <f aca="false" t="array" ref="X366:X366">intersectarectarectangulo($B$22,$C$22,$D$22,$E$22,$F$22,$G$22,$H$22,$I$22,$J$22,$O$26,$O$27,0,T366,U366,V366)</f>
        <v>#NAME?</v>
      </c>
      <c r="Y366" s="92" t="e">
        <f aca="false" t="array" ref="Y366:Y366">intersectarectarectangulo($B$23,$C$23,$D$23,$E$23,$F$23,$G$23,$H$23,$I$23,$J$23,$O$26,$O$27,0,T366,U366,V366)</f>
        <v>#NAME?</v>
      </c>
      <c r="AA366" s="92" t="e">
        <f aca="false">MAX(X366:Y366)</f>
        <v>#NAME?</v>
      </c>
      <c r="AB366" s="92" t="n">
        <v>183</v>
      </c>
    </row>
    <row r="367" customFormat="false" ht="12.75" hidden="false" customHeight="false" outlineLevel="0" collapsed="false">
      <c r="T367" s="92" t="n">
        <v>-0.532</v>
      </c>
      <c r="U367" s="92" t="n">
        <v>0.14</v>
      </c>
      <c r="V367" s="92" t="n">
        <v>0.835090414266623</v>
      </c>
      <c r="X367" s="92" t="e">
        <f aca="false" t="array" ref="X367:X367">intersectarectarectangulo($B$22,$C$22,$D$22,$E$22,$F$22,$G$22,$H$22,$I$22,$J$22,$O$26,$O$27,0,T367,U367,V367)</f>
        <v>#NAME?</v>
      </c>
      <c r="Y367" s="92" t="e">
        <f aca="false" t="array" ref="Y367:Y367">intersectarectarectangulo($B$23,$C$23,$D$23,$E$23,$F$23,$G$23,$H$23,$I$23,$J$23,$O$26,$O$27,0,T367,U367,V367)</f>
        <v>#NAME?</v>
      </c>
      <c r="AA367" s="92" t="e">
        <f aca="false">MAX(X367:Y367)</f>
        <v>#NAME?</v>
      </c>
      <c r="AB367" s="92" t="n">
        <v>184</v>
      </c>
    </row>
    <row r="368" customFormat="false" ht="12.75" hidden="false" customHeight="false" outlineLevel="0" collapsed="false">
      <c r="T368" s="92" t="n">
        <v>-0.532</v>
      </c>
      <c r="U368" s="92" t="n">
        <v>0.196</v>
      </c>
      <c r="V368" s="92" t="n">
        <v>0.82374753413895</v>
      </c>
      <c r="X368" s="92" t="e">
        <f aca="false" t="array" ref="X368:X368">intersectarectarectangulo($B$22,$C$22,$D$22,$E$22,$F$22,$G$22,$H$22,$I$22,$J$22,$O$26,$O$27,0,T368,U368,V368)</f>
        <v>#NAME?</v>
      </c>
      <c r="Y368" s="92" t="e">
        <f aca="false" t="array" ref="Y368:Y368">intersectarectarectangulo($B$23,$C$23,$D$23,$E$23,$F$23,$G$23,$H$23,$I$23,$J$23,$O$26,$O$27,0,T368,U368,V368)</f>
        <v>#NAME?</v>
      </c>
      <c r="AA368" s="92" t="e">
        <f aca="false">MAX(X368:Y368)</f>
        <v>#NAME?</v>
      </c>
      <c r="AB368" s="92" t="n">
        <v>185</v>
      </c>
    </row>
    <row r="369" customFormat="false" ht="12.75" hidden="false" customHeight="false" outlineLevel="0" collapsed="false">
      <c r="T369" s="92" t="n">
        <v>-0.532</v>
      </c>
      <c r="U369" s="92" t="n">
        <v>0.252</v>
      </c>
      <c r="V369" s="92" t="n">
        <v>0.808376150068766</v>
      </c>
      <c r="X369" s="92" t="e">
        <f aca="false" t="array" ref="X369:X369">intersectarectarectangulo($B$22,$C$22,$D$22,$E$22,$F$22,$G$22,$H$22,$I$22,$J$22,$O$26,$O$27,0,T369,U369,V369)</f>
        <v>#NAME?</v>
      </c>
      <c r="Y369" s="92" t="e">
        <f aca="false" t="array" ref="Y369:Y369">intersectarectarectangulo($B$23,$C$23,$D$23,$E$23,$F$23,$G$23,$H$23,$I$23,$J$23,$O$26,$O$27,0,T369,U369,V369)</f>
        <v>#NAME?</v>
      </c>
      <c r="AA369" s="92" t="e">
        <f aca="false">MAX(X369:Y369)</f>
        <v>#NAME?</v>
      </c>
      <c r="AB369" s="92" t="n">
        <v>186</v>
      </c>
    </row>
    <row r="370" customFormat="false" ht="12.75" hidden="false" customHeight="false" outlineLevel="0" collapsed="false">
      <c r="T370" s="92" t="n">
        <v>-0.532</v>
      </c>
      <c r="U370" s="92" t="n">
        <v>0.308</v>
      </c>
      <c r="V370" s="92" t="n">
        <v>0.788740768567214</v>
      </c>
      <c r="X370" s="92" t="e">
        <f aca="false" t="array" ref="X370:X370">intersectarectarectangulo($B$22,$C$22,$D$22,$E$22,$F$22,$G$22,$H$22,$I$22,$J$22,$O$26,$O$27,0,T370,U370,V370)</f>
        <v>#NAME?</v>
      </c>
      <c r="Y370" s="92" t="e">
        <f aca="false" t="array" ref="Y370:Y370">intersectarectarectangulo($B$23,$C$23,$D$23,$E$23,$F$23,$G$23,$H$23,$I$23,$J$23,$O$26,$O$27,0,T370,U370,V370)</f>
        <v>#NAME?</v>
      </c>
      <c r="AA370" s="92" t="e">
        <f aca="false">MAX(X370:Y370)</f>
        <v>#NAME?</v>
      </c>
      <c r="AB370" s="92" t="n">
        <v>187</v>
      </c>
    </row>
    <row r="371" customFormat="false" ht="12.75" hidden="false" customHeight="false" outlineLevel="0" collapsed="false">
      <c r="T371" s="92" t="n">
        <v>-0.532</v>
      </c>
      <c r="U371" s="92" t="n">
        <v>0.364</v>
      </c>
      <c r="V371" s="92" t="n">
        <v>0.764512916830056</v>
      </c>
      <c r="X371" s="92" t="e">
        <f aca="false" t="array" ref="X371:X371">intersectarectarectangulo($B$22,$C$22,$D$22,$E$22,$F$22,$G$22,$H$22,$I$22,$J$22,$O$26,$O$27,0,T371,U371,V371)</f>
        <v>#NAME?</v>
      </c>
      <c r="Y371" s="92" t="e">
        <f aca="false" t="array" ref="Y371:Y371">intersectarectarectangulo($B$23,$C$23,$D$23,$E$23,$F$23,$G$23,$H$23,$I$23,$J$23,$O$26,$O$27,0,T371,U371,V371)</f>
        <v>#NAME?</v>
      </c>
      <c r="AA371" s="92" t="e">
        <f aca="false">MAX(X371:Y371)</f>
        <v>#NAME?</v>
      </c>
      <c r="AB371" s="92" t="n">
        <v>188</v>
      </c>
    </row>
    <row r="372" customFormat="false" ht="12.75" hidden="false" customHeight="false" outlineLevel="0" collapsed="false">
      <c r="T372" s="92" t="n">
        <v>-0.532</v>
      </c>
      <c r="U372" s="92" t="n">
        <v>0.42</v>
      </c>
      <c r="V372" s="92" t="n">
        <v>0.735238736737939</v>
      </c>
      <c r="X372" s="92" t="e">
        <f aca="false" t="array" ref="X372:X372">intersectarectarectangulo($B$22,$C$22,$D$22,$E$22,$F$22,$G$22,$H$22,$I$22,$J$22,$O$26,$O$27,0,T372,U372,V372)</f>
        <v>#NAME?</v>
      </c>
      <c r="Y372" s="92" t="e">
        <f aca="false" t="array" ref="Y372:Y372">intersectarectarectangulo($B$23,$C$23,$D$23,$E$23,$F$23,$G$23,$H$23,$I$23,$J$23,$O$26,$O$27,0,T372,U372,V372)</f>
        <v>#NAME?</v>
      </c>
      <c r="AA372" s="92" t="e">
        <f aca="false">MAX(X372:Y372)</f>
        <v>#NAME?</v>
      </c>
      <c r="AB372" s="92" t="n">
        <v>189</v>
      </c>
    </row>
    <row r="373" customFormat="false" ht="12.75" hidden="false" customHeight="false" outlineLevel="0" collapsed="false">
      <c r="T373" s="92" t="n">
        <v>-0.532</v>
      </c>
      <c r="U373" s="92" t="n">
        <v>0.476</v>
      </c>
      <c r="V373" s="92" t="n">
        <v>0.700285656000464</v>
      </c>
      <c r="X373" s="92" t="e">
        <f aca="false" t="array" ref="X373:X373">intersectarectarectangulo($B$22,$C$22,$D$22,$E$22,$F$22,$G$22,$H$22,$I$22,$J$22,$O$26,$O$27,0,T373,U373,V373)</f>
        <v>#NAME?</v>
      </c>
      <c r="Y373" s="92" t="e">
        <f aca="false" t="array" ref="Y373:Y373">intersectarectarectangulo($B$23,$C$23,$D$23,$E$23,$F$23,$G$23,$H$23,$I$23,$J$23,$O$26,$O$27,0,T373,U373,V373)</f>
        <v>#NAME?</v>
      </c>
      <c r="AA373" s="92" t="e">
        <f aca="false">MAX(X373:Y373)</f>
        <v>#NAME?</v>
      </c>
      <c r="AB373" s="92" t="n">
        <v>190</v>
      </c>
    </row>
    <row r="374" customFormat="false" ht="12.75" hidden="false" customHeight="false" outlineLevel="0" collapsed="false">
      <c r="T374" s="92" t="n">
        <v>-0.532</v>
      </c>
      <c r="U374" s="92" t="n">
        <v>0.532</v>
      </c>
      <c r="V374" s="92" t="n">
        <v>0.658750332068227</v>
      </c>
      <c r="X374" s="92" t="e">
        <f aca="false" t="array" ref="X374:X374">intersectarectarectangulo($B$22,$C$22,$D$22,$E$22,$F$22,$G$22,$H$22,$I$22,$J$22,$O$26,$O$27,0,T374,U374,V374)</f>
        <v>#NAME?</v>
      </c>
      <c r="Y374" s="92" t="e">
        <f aca="false" t="array" ref="Y374:Y374">intersectarectarectangulo($B$23,$C$23,$D$23,$E$23,$F$23,$G$23,$H$23,$I$23,$J$23,$O$26,$O$27,0,T374,U374,V374)</f>
        <v>#NAME?</v>
      </c>
      <c r="AA374" s="92" t="e">
        <f aca="false">MAX(X374:Y374)</f>
        <v>#NAME?</v>
      </c>
      <c r="AB374" s="92" t="n">
        <v>191</v>
      </c>
    </row>
    <row r="375" customFormat="false" ht="12.75" hidden="false" customHeight="false" outlineLevel="0" collapsed="false">
      <c r="T375" s="92" t="n">
        <v>-0.532</v>
      </c>
      <c r="U375" s="92" t="n">
        <v>0.588</v>
      </c>
      <c r="V375" s="92" t="n">
        <v>0.609288109189733</v>
      </c>
      <c r="X375" s="92" t="e">
        <f aca="false" t="array" ref="X375:X375">intersectarectarectangulo($B$22,$C$22,$D$22,$E$22,$F$22,$G$22,$H$22,$I$22,$J$22,$O$26,$O$27,0,T375,U375,V375)</f>
        <v>#NAME?</v>
      </c>
      <c r="Y375" s="92" t="e">
        <f aca="false" t="array" ref="Y375:Y375">intersectarectarectangulo($B$23,$C$23,$D$23,$E$23,$F$23,$G$23,$H$23,$I$23,$J$23,$O$26,$O$27,0,T375,U375,V375)</f>
        <v>#NAME?</v>
      </c>
      <c r="AA375" s="92" t="e">
        <f aca="false">MAX(X375:Y375)</f>
        <v>#NAME?</v>
      </c>
      <c r="AB375" s="92" t="n">
        <v>192</v>
      </c>
    </row>
    <row r="376" customFormat="false" ht="12.75" hidden="false" customHeight="false" outlineLevel="0" collapsed="false">
      <c r="T376" s="92" t="n">
        <v>-0.532</v>
      </c>
      <c r="U376" s="92" t="n">
        <v>0.644</v>
      </c>
      <c r="V376" s="92" t="n">
        <v>0.549763585552917</v>
      </c>
      <c r="X376" s="92" t="e">
        <f aca="false" t="array" ref="X376:X376">intersectarectarectangulo($B$22,$C$22,$D$22,$E$22,$F$22,$G$22,$H$22,$I$22,$J$22,$O$26,$O$27,0,T376,U376,V376)</f>
        <v>#NAME?</v>
      </c>
      <c r="Y376" s="92" t="e">
        <f aca="false" t="array" ref="Y376:Y376">intersectarectarectangulo($B$23,$C$23,$D$23,$E$23,$F$23,$G$23,$H$23,$I$23,$J$23,$O$26,$O$27,0,T376,U376,V376)</f>
        <v>#NAME?</v>
      </c>
      <c r="AA376" s="92" t="e">
        <f aca="false">MAX(X376:Y376)</f>
        <v>#NAME?</v>
      </c>
      <c r="AB376" s="92" t="n">
        <v>193</v>
      </c>
    </row>
    <row r="377" customFormat="false" ht="12.75" hidden="false" customHeight="false" outlineLevel="0" collapsed="false">
      <c r="T377" s="92" t="n">
        <v>-0.532</v>
      </c>
      <c r="U377" s="92" t="n">
        <v>0.7</v>
      </c>
      <c r="V377" s="92" t="n">
        <v>0.476419982788296</v>
      </c>
      <c r="X377" s="92" t="e">
        <f aca="false" t="array" ref="X377:X377">intersectarectarectangulo($B$22,$C$22,$D$22,$E$22,$F$22,$G$22,$H$22,$I$22,$J$22,$O$26,$O$27,0,T377,U377,V377)</f>
        <v>#NAME?</v>
      </c>
      <c r="Y377" s="92" t="e">
        <f aca="false" t="array" ref="Y377:Y377">intersectarectarectangulo($B$23,$C$23,$D$23,$E$23,$F$23,$G$23,$H$23,$I$23,$J$23,$O$26,$O$27,0,T377,U377,V377)</f>
        <v>#NAME?</v>
      </c>
      <c r="AA377" s="92" t="e">
        <f aca="false">MAX(X377:Y377)</f>
        <v>#NAME?</v>
      </c>
      <c r="AB377" s="92" t="n">
        <v>194</v>
      </c>
    </row>
    <row r="378" customFormat="false" ht="12.75" hidden="false" customHeight="false" outlineLevel="0" collapsed="false">
      <c r="T378" s="92" t="n">
        <v>-0.532</v>
      </c>
      <c r="U378" s="92" t="n">
        <v>0.756</v>
      </c>
      <c r="V378" s="92" t="n">
        <v>0.381365965969697</v>
      </c>
      <c r="X378" s="92" t="e">
        <f aca="false" t="array" ref="X378:X378">intersectarectarectangulo($B$22,$C$22,$D$22,$E$22,$F$22,$G$22,$H$22,$I$22,$J$22,$O$26,$O$27,0,T378,U378,V378)</f>
        <v>#NAME?</v>
      </c>
      <c r="Y378" s="92" t="e">
        <f aca="false" t="array" ref="Y378:Y378">intersectarectarectangulo($B$23,$C$23,$D$23,$E$23,$F$23,$G$23,$H$23,$I$23,$J$23,$O$26,$O$27,0,T378,U378,V378)</f>
        <v>#NAME?</v>
      </c>
      <c r="AA378" s="92" t="e">
        <f aca="false">MAX(X378:Y378)</f>
        <v>#NAME?</v>
      </c>
      <c r="AB378" s="92" t="n">
        <v>195</v>
      </c>
    </row>
    <row r="379" customFormat="false" ht="12.75" hidden="false" customHeight="false" outlineLevel="0" collapsed="false">
      <c r="T379" s="92" t="n">
        <v>-0.532</v>
      </c>
      <c r="U379" s="92" t="n">
        <v>0.812</v>
      </c>
      <c r="V379" s="92" t="n">
        <v>0.240066657409978</v>
      </c>
      <c r="X379" s="92" t="e">
        <f aca="false" t="array" ref="X379:X379">intersectarectarectangulo($B$22,$C$22,$D$22,$E$22,$F$22,$G$22,$H$22,$I$22,$J$22,$O$26,$O$27,0,T379,U379,V379)</f>
        <v>#NAME?</v>
      </c>
      <c r="Y379" s="92" t="e">
        <f aca="false" t="array" ref="Y379:Y379">intersectarectarectangulo($B$23,$C$23,$D$23,$E$23,$F$23,$G$23,$H$23,$I$23,$J$23,$O$26,$O$27,0,T379,U379,V379)</f>
        <v>#NAME?</v>
      </c>
      <c r="AA379" s="92" t="e">
        <f aca="false">MAX(X379:Y379)</f>
        <v>#NAME?</v>
      </c>
      <c r="AB379" s="92" t="n">
        <v>196</v>
      </c>
    </row>
    <row r="380" customFormat="false" ht="12.75" hidden="false" customHeight="false" outlineLevel="0" collapsed="false">
      <c r="T380" s="92" t="n">
        <v>-0.476</v>
      </c>
      <c r="U380" s="92" t="n">
        <v>-0.868</v>
      </c>
      <c r="V380" s="92" t="n">
        <v>0.14142135623731</v>
      </c>
      <c r="X380" s="92" t="e">
        <f aca="false" t="array" ref="X380:X380">intersectarectarectangulo($B$22,$C$22,$D$22,$E$22,$F$22,$G$22,$H$22,$I$22,$J$22,$O$26,$O$27,0,T380,U380,V380)</f>
        <v>#NAME?</v>
      </c>
      <c r="Y380" s="92" t="e">
        <f aca="false" t="array" ref="Y380:Y380">intersectarectarectangulo($B$23,$C$23,$D$23,$E$23,$F$23,$G$23,$H$23,$I$23,$J$23,$O$26,$O$27,0,T380,U380,V380)</f>
        <v>#NAME?</v>
      </c>
      <c r="AA380" s="92" t="e">
        <f aca="false">MAX(X380:Y380)</f>
        <v>#NAME?</v>
      </c>
      <c r="AB380" s="92" t="n">
        <v>197</v>
      </c>
    </row>
    <row r="381" customFormat="false" ht="12.75" hidden="false" customHeight="false" outlineLevel="0" collapsed="false">
      <c r="T381" s="92" t="n">
        <v>-0.476</v>
      </c>
      <c r="U381" s="92" t="n">
        <v>-0.812</v>
      </c>
      <c r="V381" s="92" t="n">
        <v>0.337757309321353</v>
      </c>
      <c r="X381" s="92" t="e">
        <f aca="false" t="array" ref="X381:X381">intersectarectarectangulo($B$22,$C$22,$D$22,$E$22,$F$22,$G$22,$H$22,$I$22,$J$22,$O$26,$O$27,0,T381,U381,V381)</f>
        <v>#NAME?</v>
      </c>
      <c r="Y381" s="92" t="e">
        <f aca="false" t="array" ref="Y381:Y381">intersectarectarectangulo($B$23,$C$23,$D$23,$E$23,$F$23,$G$23,$H$23,$I$23,$J$23,$O$26,$O$27,0,T381,U381,V381)</f>
        <v>#NAME?</v>
      </c>
      <c r="AA381" s="92" t="e">
        <f aca="false">MAX(X381:Y381)</f>
        <v>#NAME?</v>
      </c>
      <c r="AB381" s="92" t="n">
        <v>198</v>
      </c>
    </row>
    <row r="382" customFormat="false" ht="12.75" hidden="false" customHeight="false" outlineLevel="0" collapsed="false">
      <c r="T382" s="92" t="n">
        <v>-0.476</v>
      </c>
      <c r="U382" s="92" t="n">
        <v>-0.756</v>
      </c>
      <c r="V382" s="92" t="n">
        <v>0.449319485444377</v>
      </c>
      <c r="X382" s="92" t="e">
        <f aca="false" t="array" ref="X382:X382">intersectarectarectangulo($B$22,$C$22,$D$22,$E$22,$F$22,$G$22,$H$22,$I$22,$J$22,$O$26,$O$27,0,T382,U382,V382)</f>
        <v>#NAME?</v>
      </c>
      <c r="Y382" s="92" t="e">
        <f aca="false" t="array" ref="Y382:Y382">intersectarectarectangulo($B$23,$C$23,$D$23,$E$23,$F$23,$G$23,$H$23,$I$23,$J$23,$O$26,$O$27,0,T382,U382,V382)</f>
        <v>#NAME?</v>
      </c>
      <c r="AA382" s="92" t="e">
        <f aca="false">MAX(X382:Y382)</f>
        <v>#NAME?</v>
      </c>
      <c r="AB382" s="92" t="n">
        <v>199</v>
      </c>
    </row>
    <row r="383" customFormat="false" ht="12.75" hidden="false" customHeight="false" outlineLevel="0" collapsed="false">
      <c r="T383" s="92" t="n">
        <v>-0.476</v>
      </c>
      <c r="U383" s="92" t="n">
        <v>-0.7</v>
      </c>
      <c r="V383" s="92" t="n">
        <v>0.532375807113734</v>
      </c>
      <c r="X383" s="92" t="e">
        <f aca="false" t="array" ref="X383:X383">intersectarectarectangulo($B$22,$C$22,$D$22,$E$22,$F$22,$G$22,$H$22,$I$22,$J$22,$O$26,$O$27,0,T383,U383,V383)</f>
        <v>#NAME?</v>
      </c>
      <c r="Y383" s="92" t="e">
        <f aca="false" t="array" ref="Y383:Y383">intersectarectarectangulo($B$23,$C$23,$D$23,$E$23,$F$23,$G$23,$H$23,$I$23,$J$23,$O$26,$O$27,0,T383,U383,V383)</f>
        <v>#NAME?</v>
      </c>
      <c r="AA383" s="92" t="e">
        <f aca="false">MAX(X383:Y383)</f>
        <v>#NAME?</v>
      </c>
      <c r="AB383" s="92" t="n">
        <v>200</v>
      </c>
    </row>
    <row r="384" customFormat="false" ht="12.75" hidden="false" customHeight="false" outlineLevel="0" collapsed="false">
      <c r="T384" s="92" t="n">
        <v>-0.476</v>
      </c>
      <c r="U384" s="92" t="n">
        <v>-0.644</v>
      </c>
      <c r="V384" s="92" t="n">
        <v>0.59890566869917</v>
      </c>
      <c r="X384" s="92" t="e">
        <f aca="false" t="array" ref="X384:X384">intersectarectarectangulo($B$22,$C$22,$D$22,$E$22,$F$22,$G$22,$H$22,$I$22,$J$22,$O$26,$O$27,0,T384,U384,V384)</f>
        <v>#NAME?</v>
      </c>
      <c r="Y384" s="92" t="e">
        <f aca="false" t="array" ref="Y384:Y384">intersectarectarectangulo($B$23,$C$23,$D$23,$E$23,$F$23,$G$23,$H$23,$I$23,$J$23,$O$26,$O$27,0,T384,U384,V384)</f>
        <v>#NAME?</v>
      </c>
      <c r="AA384" s="92" t="e">
        <f aca="false">MAX(X384:Y384)</f>
        <v>#NAME?</v>
      </c>
      <c r="AB384" s="92" t="n">
        <v>201</v>
      </c>
    </row>
    <row r="385" customFormat="false" ht="12.75" hidden="false" customHeight="false" outlineLevel="0" collapsed="false">
      <c r="T385" s="92" t="n">
        <v>-0.476</v>
      </c>
      <c r="U385" s="92" t="n">
        <v>-0.588</v>
      </c>
      <c r="V385" s="92" t="n">
        <v>0.653972476485058</v>
      </c>
      <c r="X385" s="92" t="e">
        <f aca="false" t="array" ref="X385:X385">intersectarectarectangulo($B$22,$C$22,$D$22,$E$22,$F$22,$G$22,$H$22,$I$22,$J$22,$O$26,$O$27,0,T385,U385,V385)</f>
        <v>#NAME?</v>
      </c>
      <c r="Y385" s="92" t="e">
        <f aca="false" t="array" ref="Y385:Y385">intersectarectarectangulo($B$23,$C$23,$D$23,$E$23,$F$23,$G$23,$H$23,$I$23,$J$23,$O$26,$O$27,0,T385,U385,V385)</f>
        <v>#NAME?</v>
      </c>
      <c r="AA385" s="92" t="e">
        <f aca="false">MAX(X385:Y385)</f>
        <v>#NAME?</v>
      </c>
      <c r="AB385" s="92" t="n">
        <v>202</v>
      </c>
    </row>
    <row r="386" customFormat="false" ht="12.75" hidden="false" customHeight="false" outlineLevel="0" collapsed="false">
      <c r="T386" s="92" t="n">
        <v>-0.476</v>
      </c>
      <c r="U386" s="92" t="n">
        <v>-0.532</v>
      </c>
      <c r="V386" s="92" t="n">
        <v>0.700285656000464</v>
      </c>
      <c r="X386" s="92" t="e">
        <f aca="false" t="array" ref="X386:X386">intersectarectarectangulo($B$22,$C$22,$D$22,$E$22,$F$22,$G$22,$H$22,$I$22,$J$22,$O$26,$O$27,0,T386,U386,V386)</f>
        <v>#NAME?</v>
      </c>
      <c r="Y386" s="92" t="e">
        <f aca="false" t="array" ref="Y386:Y386">intersectarectarectangulo($B$23,$C$23,$D$23,$E$23,$F$23,$G$23,$H$23,$I$23,$J$23,$O$26,$O$27,0,T386,U386,V386)</f>
        <v>#NAME?</v>
      </c>
      <c r="AA386" s="92" t="e">
        <f aca="false">MAX(X386:Y386)</f>
        <v>#NAME?</v>
      </c>
      <c r="AB386" s="92" t="n">
        <v>203</v>
      </c>
    </row>
    <row r="387" customFormat="false" ht="12.75" hidden="false" customHeight="false" outlineLevel="0" collapsed="false">
      <c r="T387" s="92" t="n">
        <v>-0.476</v>
      </c>
      <c r="U387" s="92" t="n">
        <v>-0.476</v>
      </c>
      <c r="V387" s="92" t="n">
        <v>0.739491717330221</v>
      </c>
      <c r="X387" s="92" t="e">
        <f aca="false" t="array" ref="X387:X387">intersectarectarectangulo($B$22,$C$22,$D$22,$E$22,$F$22,$G$22,$H$22,$I$22,$J$22,$O$26,$O$27,0,T387,U387,V387)</f>
        <v>#NAME?</v>
      </c>
      <c r="Y387" s="92" t="e">
        <f aca="false" t="array" ref="Y387:Y387">intersectarectarectangulo($B$23,$C$23,$D$23,$E$23,$F$23,$G$23,$H$23,$I$23,$J$23,$O$26,$O$27,0,T387,U387,V387)</f>
        <v>#NAME?</v>
      </c>
      <c r="AA387" s="92" t="e">
        <f aca="false">MAX(X387:Y387)</f>
        <v>#NAME?</v>
      </c>
      <c r="AB387" s="92" t="n">
        <v>204</v>
      </c>
    </row>
    <row r="388" customFormat="false" ht="12.75" hidden="false" customHeight="false" outlineLevel="0" collapsed="false">
      <c r="T388" s="92" t="n">
        <v>-0.476</v>
      </c>
      <c r="U388" s="92" t="n">
        <v>-0.42</v>
      </c>
      <c r="V388" s="92" t="n">
        <v>0.772673281536252</v>
      </c>
      <c r="X388" s="92" t="e">
        <f aca="false" t="array" ref="X388:X388">intersectarectarectangulo($B$22,$C$22,$D$22,$E$22,$F$22,$G$22,$H$22,$I$22,$J$22,$O$26,$O$27,0,T388,U388,V388)</f>
        <v>#NAME?</v>
      </c>
      <c r="Y388" s="92" t="e">
        <f aca="false" t="array" ref="Y388:Y388">intersectarectarectangulo($B$23,$C$23,$D$23,$E$23,$F$23,$G$23,$H$23,$I$23,$J$23,$O$26,$O$27,0,T388,U388,V388)</f>
        <v>#NAME?</v>
      </c>
      <c r="AA388" s="92" t="e">
        <f aca="false">MAX(X388:Y388)</f>
        <v>#NAME?</v>
      </c>
      <c r="AB388" s="92" t="n">
        <v>205</v>
      </c>
    </row>
    <row r="389" customFormat="false" ht="12.75" hidden="false" customHeight="false" outlineLevel="0" collapsed="false">
      <c r="T389" s="92" t="n">
        <v>-0.476</v>
      </c>
      <c r="U389" s="92" t="n">
        <v>-0.364</v>
      </c>
      <c r="V389" s="92" t="n">
        <v>0.800579789902293</v>
      </c>
      <c r="X389" s="92" t="e">
        <f aca="false" t="array" ref="X389:X389">intersectarectarectangulo($B$22,$C$22,$D$22,$E$22,$F$22,$G$22,$H$22,$I$22,$J$22,$O$26,$O$27,0,T389,U389,V389)</f>
        <v>#NAME?</v>
      </c>
      <c r="Y389" s="92" t="e">
        <f aca="false" t="array" ref="Y389:Y389">intersectarectarectangulo($B$23,$C$23,$D$23,$E$23,$F$23,$G$23,$H$23,$I$23,$J$23,$O$26,$O$27,0,T389,U389,V389)</f>
        <v>#NAME?</v>
      </c>
      <c r="AA389" s="92" t="e">
        <f aca="false">MAX(X389:Y389)</f>
        <v>#NAME?</v>
      </c>
      <c r="AB389" s="92" t="n">
        <v>206</v>
      </c>
    </row>
    <row r="390" customFormat="false" ht="12.75" hidden="false" customHeight="false" outlineLevel="0" collapsed="false">
      <c r="T390" s="92" t="n">
        <v>-0.476</v>
      </c>
      <c r="U390" s="92" t="n">
        <v>-0.308</v>
      </c>
      <c r="V390" s="92" t="n">
        <v>0.82374753413895</v>
      </c>
      <c r="X390" s="92" t="e">
        <f aca="false" t="array" ref="X390:X390">intersectarectarectangulo($B$22,$C$22,$D$22,$E$22,$F$22,$G$22,$H$22,$I$22,$J$22,$O$26,$O$27,0,T390,U390,V390)</f>
        <v>#NAME?</v>
      </c>
      <c r="Y390" s="92" t="e">
        <f aca="false" t="array" ref="Y390:Y390">intersectarectarectangulo($B$23,$C$23,$D$23,$E$23,$F$23,$G$23,$H$23,$I$23,$J$23,$O$26,$O$27,0,T390,U390,V390)</f>
        <v>#NAME?</v>
      </c>
      <c r="AA390" s="92" t="e">
        <f aca="false">MAX(X390:Y390)</f>
        <v>#NAME?</v>
      </c>
      <c r="AB390" s="92" t="n">
        <v>207</v>
      </c>
    </row>
    <row r="391" customFormat="false" ht="12.75" hidden="false" customHeight="false" outlineLevel="0" collapsed="false">
      <c r="T391" s="92" t="n">
        <v>-0.476</v>
      </c>
      <c r="U391" s="92" t="n">
        <v>-0.252</v>
      </c>
      <c r="V391" s="92" t="n">
        <v>0.842567504714014</v>
      </c>
      <c r="X391" s="92" t="e">
        <f aca="false" t="array" ref="X391:X391">intersectarectarectangulo($B$22,$C$22,$D$22,$E$22,$F$22,$G$22,$H$22,$I$22,$J$22,$O$26,$O$27,0,T391,U391,V391)</f>
        <v>#NAME?</v>
      </c>
      <c r="Y391" s="92" t="e">
        <f aca="false" t="array" ref="Y391:Y391">intersectarectarectangulo($B$23,$C$23,$D$23,$E$23,$F$23,$G$23,$H$23,$I$23,$J$23,$O$26,$O$27,0,T391,U391,V391)</f>
        <v>#NAME?</v>
      </c>
      <c r="AA391" s="92" t="e">
        <f aca="false">MAX(X391:Y391)</f>
        <v>#NAME?</v>
      </c>
      <c r="AB391" s="92" t="n">
        <v>208</v>
      </c>
    </row>
    <row r="392" customFormat="false" ht="12.75" hidden="false" customHeight="false" outlineLevel="0" collapsed="false">
      <c r="T392" s="92" t="n">
        <v>-0.476</v>
      </c>
      <c r="U392" s="92" t="n">
        <v>-0.196</v>
      </c>
      <c r="V392" s="92" t="n">
        <v>0.857326075656165</v>
      </c>
      <c r="X392" s="92" t="e">
        <f aca="false" t="array" ref="X392:X392">intersectarectarectangulo($B$22,$C$22,$D$22,$E$22,$F$22,$G$22,$H$22,$I$22,$J$22,$O$26,$O$27,0,T392,U392,V392)</f>
        <v>#NAME?</v>
      </c>
      <c r="Y392" s="92" t="e">
        <f aca="false" t="array" ref="Y392:Y392">intersectarectarectangulo($B$23,$C$23,$D$23,$E$23,$F$23,$G$23,$H$23,$I$23,$J$23,$O$26,$O$27,0,T392,U392,V392)</f>
        <v>#NAME?</v>
      </c>
      <c r="AA392" s="92" t="e">
        <f aca="false">MAX(X392:Y392)</f>
        <v>#NAME?</v>
      </c>
      <c r="AB392" s="92" t="n">
        <v>209</v>
      </c>
    </row>
    <row r="393" customFormat="false" ht="12.75" hidden="false" customHeight="false" outlineLevel="0" collapsed="false">
      <c r="T393" s="92" t="n">
        <v>-0.476</v>
      </c>
      <c r="U393" s="92" t="n">
        <v>-0.14</v>
      </c>
      <c r="V393" s="92" t="n">
        <v>0.868230384172312</v>
      </c>
      <c r="X393" s="92" t="e">
        <f aca="false" t="array" ref="X393:X393">intersectarectarectangulo($B$22,$C$22,$D$22,$E$22,$F$22,$G$22,$H$22,$I$22,$J$22,$O$26,$O$27,0,T393,U393,V393)</f>
        <v>#NAME?</v>
      </c>
      <c r="Y393" s="92" t="e">
        <f aca="false" t="array" ref="Y393:Y393">intersectarectarectangulo($B$23,$C$23,$D$23,$E$23,$F$23,$G$23,$H$23,$I$23,$J$23,$O$26,$O$27,0,T393,U393,V393)</f>
        <v>#NAME?</v>
      </c>
      <c r="AA393" s="92" t="e">
        <f aca="false">MAX(X393:Y393)</f>
        <v>#NAME?</v>
      </c>
      <c r="AB393" s="92" t="n">
        <v>210</v>
      </c>
    </row>
    <row r="394" customFormat="false" ht="12.75" hidden="false" customHeight="false" outlineLevel="0" collapsed="false">
      <c r="T394" s="92" t="n">
        <v>-0.476</v>
      </c>
      <c r="U394" s="92" t="n">
        <v>-0.084</v>
      </c>
      <c r="V394" s="92" t="n">
        <v>0.875424468472295</v>
      </c>
      <c r="X394" s="92" t="e">
        <f aca="false" t="array" ref="X394:X394">intersectarectarectangulo($B$22,$C$22,$D$22,$E$22,$F$22,$G$22,$H$22,$I$22,$J$22,$O$26,$O$27,0,T394,U394,V394)</f>
        <v>#NAME?</v>
      </c>
      <c r="Y394" s="92" t="e">
        <f aca="false" t="array" ref="Y394:Y394">intersectarectarectangulo($B$23,$C$23,$D$23,$E$23,$F$23,$G$23,$H$23,$I$23,$J$23,$O$26,$O$27,0,T394,U394,V394)</f>
        <v>#NAME?</v>
      </c>
      <c r="AA394" s="92" t="e">
        <f aca="false">MAX(X394:Y394)</f>
        <v>#NAME?</v>
      </c>
      <c r="AB394" s="92" t="n">
        <v>211</v>
      </c>
    </row>
    <row r="395" customFormat="false" ht="12.75" hidden="false" customHeight="false" outlineLevel="0" collapsed="false">
      <c r="T395" s="92" t="n">
        <v>-0.476</v>
      </c>
      <c r="U395" s="92" t="n">
        <v>-0.028</v>
      </c>
      <c r="V395" s="92" t="n">
        <v>0.878999431171602</v>
      </c>
      <c r="X395" s="92" t="e">
        <f aca="false" t="array" ref="X395:X395">intersectarectarectangulo($B$22,$C$22,$D$22,$E$22,$F$22,$G$22,$H$22,$I$22,$J$22,$O$26,$O$27,0,T395,U395,V395)</f>
        <v>#NAME?</v>
      </c>
      <c r="Y395" s="92" t="e">
        <f aca="false" t="array" ref="Y395:Y395">intersectarectarectangulo($B$23,$C$23,$D$23,$E$23,$F$23,$G$23,$H$23,$I$23,$J$23,$O$26,$O$27,0,T395,U395,V395)</f>
        <v>#NAME?</v>
      </c>
      <c r="AA395" s="92" t="e">
        <f aca="false">MAX(X395:Y395)</f>
        <v>#NAME?</v>
      </c>
      <c r="AB395" s="92" t="n">
        <v>212</v>
      </c>
    </row>
    <row r="396" customFormat="false" ht="12.75" hidden="false" customHeight="false" outlineLevel="0" collapsed="false">
      <c r="T396" s="92" t="n">
        <v>-0.476</v>
      </c>
      <c r="U396" s="92" t="n">
        <v>0.028</v>
      </c>
      <c r="V396" s="92" t="n">
        <v>0.878999431171602</v>
      </c>
      <c r="X396" s="92" t="e">
        <f aca="false" t="array" ref="X396:X396">intersectarectarectangulo($B$22,$C$22,$D$22,$E$22,$F$22,$G$22,$H$22,$I$22,$J$22,$O$26,$O$27,0,T396,U396,V396)</f>
        <v>#NAME?</v>
      </c>
      <c r="Y396" s="92" t="e">
        <f aca="false" t="array" ref="Y396:Y396">intersectarectarectangulo($B$23,$C$23,$D$23,$E$23,$F$23,$G$23,$H$23,$I$23,$J$23,$O$26,$O$27,0,T396,U396,V396)</f>
        <v>#NAME?</v>
      </c>
      <c r="AA396" s="92" t="e">
        <f aca="false">MAX(X396:Y396)</f>
        <v>#NAME?</v>
      </c>
      <c r="AB396" s="92" t="n">
        <v>213</v>
      </c>
    </row>
    <row r="397" customFormat="false" ht="12.75" hidden="false" customHeight="false" outlineLevel="0" collapsed="false">
      <c r="T397" s="92" t="n">
        <v>-0.476</v>
      </c>
      <c r="U397" s="92" t="n">
        <v>0.084</v>
      </c>
      <c r="V397" s="92" t="n">
        <v>0.875424468472295</v>
      </c>
      <c r="X397" s="92" t="e">
        <f aca="false" t="array" ref="X397:X397">intersectarectarectangulo($B$22,$C$22,$D$22,$E$22,$F$22,$G$22,$H$22,$I$22,$J$22,$O$26,$O$27,0,T397,U397,V397)</f>
        <v>#NAME?</v>
      </c>
      <c r="Y397" s="92" t="e">
        <f aca="false" t="array" ref="Y397:Y397">intersectarectarectangulo($B$23,$C$23,$D$23,$E$23,$F$23,$G$23,$H$23,$I$23,$J$23,$O$26,$O$27,0,T397,U397,V397)</f>
        <v>#NAME?</v>
      </c>
      <c r="AA397" s="92" t="e">
        <f aca="false">MAX(X397:Y397)</f>
        <v>#NAME?</v>
      </c>
      <c r="AB397" s="92" t="n">
        <v>214</v>
      </c>
    </row>
    <row r="398" customFormat="false" ht="12.75" hidden="false" customHeight="false" outlineLevel="0" collapsed="false">
      <c r="T398" s="92" t="n">
        <v>-0.476</v>
      </c>
      <c r="U398" s="92" t="n">
        <v>0.14</v>
      </c>
      <c r="V398" s="92" t="n">
        <v>0.868230384172312</v>
      </c>
      <c r="X398" s="92" t="e">
        <f aca="false" t="array" ref="X398:X398">intersectarectarectangulo($B$22,$C$22,$D$22,$E$22,$F$22,$G$22,$H$22,$I$22,$J$22,$O$26,$O$27,0,T398,U398,V398)</f>
        <v>#NAME?</v>
      </c>
      <c r="Y398" s="92" t="e">
        <f aca="false" t="array" ref="Y398:Y398">intersectarectarectangulo($B$23,$C$23,$D$23,$E$23,$F$23,$G$23,$H$23,$I$23,$J$23,$O$26,$O$27,0,T398,U398,V398)</f>
        <v>#NAME?</v>
      </c>
      <c r="AA398" s="92" t="e">
        <f aca="false">MAX(X398:Y398)</f>
        <v>#NAME?</v>
      </c>
      <c r="AB398" s="92" t="n">
        <v>215</v>
      </c>
    </row>
    <row r="399" customFormat="false" ht="12.75" hidden="false" customHeight="false" outlineLevel="0" collapsed="false">
      <c r="T399" s="92" t="n">
        <v>-0.476</v>
      </c>
      <c r="U399" s="92" t="n">
        <v>0.196</v>
      </c>
      <c r="V399" s="92" t="n">
        <v>0.857326075656165</v>
      </c>
      <c r="X399" s="92" t="e">
        <f aca="false" t="array" ref="X399:X399">intersectarectarectangulo($B$22,$C$22,$D$22,$E$22,$F$22,$G$22,$H$22,$I$22,$J$22,$O$26,$O$27,0,T399,U399,V399)</f>
        <v>#NAME?</v>
      </c>
      <c r="Y399" s="92" t="e">
        <f aca="false" t="array" ref="Y399:Y399">intersectarectarectangulo($B$23,$C$23,$D$23,$E$23,$F$23,$G$23,$H$23,$I$23,$J$23,$O$26,$O$27,0,T399,U399,V399)</f>
        <v>#NAME?</v>
      </c>
      <c r="AA399" s="92" t="e">
        <f aca="false">MAX(X399:Y399)</f>
        <v>#NAME?</v>
      </c>
      <c r="AB399" s="92" t="n">
        <v>216</v>
      </c>
    </row>
    <row r="400" customFormat="false" ht="12.75" hidden="false" customHeight="false" outlineLevel="0" collapsed="false">
      <c r="T400" s="92" t="n">
        <v>-0.476</v>
      </c>
      <c r="U400" s="92" t="n">
        <v>0.252</v>
      </c>
      <c r="V400" s="92" t="n">
        <v>0.842567504714014</v>
      </c>
      <c r="X400" s="92" t="e">
        <f aca="false" t="array" ref="X400:X400">intersectarectarectangulo($B$22,$C$22,$D$22,$E$22,$F$22,$G$22,$H$22,$I$22,$J$22,$O$26,$O$27,0,T400,U400,V400)</f>
        <v>#NAME?</v>
      </c>
      <c r="Y400" s="92" t="e">
        <f aca="false" t="array" ref="Y400:Y400">intersectarectarectangulo($B$23,$C$23,$D$23,$E$23,$F$23,$G$23,$H$23,$I$23,$J$23,$O$26,$O$27,0,T400,U400,V400)</f>
        <v>#NAME?</v>
      </c>
      <c r="AA400" s="92" t="e">
        <f aca="false">MAX(X400:Y400)</f>
        <v>#NAME?</v>
      </c>
      <c r="AB400" s="92" t="n">
        <v>217</v>
      </c>
    </row>
    <row r="401" customFormat="false" ht="12.75" hidden="false" customHeight="false" outlineLevel="0" collapsed="false">
      <c r="T401" s="92" t="n">
        <v>-0.476</v>
      </c>
      <c r="U401" s="92" t="n">
        <v>0.308</v>
      </c>
      <c r="V401" s="92" t="n">
        <v>0.82374753413895</v>
      </c>
      <c r="X401" s="92" t="e">
        <f aca="false" t="array" ref="X401:X401">intersectarectarectangulo($B$22,$C$22,$D$22,$E$22,$F$22,$G$22,$H$22,$I$22,$J$22,$O$26,$O$27,0,T401,U401,V401)</f>
        <v>#NAME?</v>
      </c>
      <c r="Y401" s="92" t="e">
        <f aca="false" t="array" ref="Y401:Y401">intersectarectarectangulo($B$23,$C$23,$D$23,$E$23,$F$23,$G$23,$H$23,$I$23,$J$23,$O$26,$O$27,0,T401,U401,V401)</f>
        <v>#NAME?</v>
      </c>
      <c r="AA401" s="92" t="e">
        <f aca="false">MAX(X401:Y401)</f>
        <v>#NAME?</v>
      </c>
      <c r="AB401" s="92" t="n">
        <v>218</v>
      </c>
    </row>
    <row r="402" customFormat="false" ht="12.75" hidden="false" customHeight="false" outlineLevel="0" collapsed="false">
      <c r="T402" s="92" t="n">
        <v>-0.476</v>
      </c>
      <c r="U402" s="92" t="n">
        <v>0.364</v>
      </c>
      <c r="V402" s="92" t="n">
        <v>0.800579789902293</v>
      </c>
      <c r="X402" s="92" t="e">
        <f aca="false" t="array" ref="X402:X402">intersectarectarectangulo($B$22,$C$22,$D$22,$E$22,$F$22,$G$22,$H$22,$I$22,$J$22,$O$26,$O$27,0,T402,U402,V402)</f>
        <v>#NAME?</v>
      </c>
      <c r="Y402" s="92" t="e">
        <f aca="false" t="array" ref="Y402:Y402">intersectarectarectangulo($B$23,$C$23,$D$23,$E$23,$F$23,$G$23,$H$23,$I$23,$J$23,$O$26,$O$27,0,T402,U402,V402)</f>
        <v>#NAME?</v>
      </c>
      <c r="AA402" s="92" t="e">
        <f aca="false">MAX(X402:Y402)</f>
        <v>#NAME?</v>
      </c>
      <c r="AB402" s="92" t="n">
        <v>219</v>
      </c>
    </row>
    <row r="403" customFormat="false" ht="12.75" hidden="false" customHeight="false" outlineLevel="0" collapsed="false">
      <c r="T403" s="92" t="n">
        <v>-0.476</v>
      </c>
      <c r="U403" s="92" t="n">
        <v>0.42</v>
      </c>
      <c r="V403" s="92" t="n">
        <v>0.772673281536252</v>
      </c>
      <c r="X403" s="92" t="e">
        <f aca="false" t="array" ref="X403:X403">intersectarectarectangulo($B$22,$C$22,$D$22,$E$22,$F$22,$G$22,$H$22,$I$22,$J$22,$O$26,$O$27,0,T403,U403,V403)</f>
        <v>#NAME?</v>
      </c>
      <c r="Y403" s="92" t="e">
        <f aca="false" t="array" ref="Y403:Y403">intersectarectarectangulo($B$23,$C$23,$D$23,$E$23,$F$23,$G$23,$H$23,$I$23,$J$23,$O$26,$O$27,0,T403,U403,V403)</f>
        <v>#NAME?</v>
      </c>
      <c r="AA403" s="92" t="e">
        <f aca="false">MAX(X403:Y403)</f>
        <v>#NAME?</v>
      </c>
      <c r="AB403" s="92" t="n">
        <v>220</v>
      </c>
    </row>
    <row r="404" customFormat="false" ht="12.75" hidden="false" customHeight="false" outlineLevel="0" collapsed="false">
      <c r="T404" s="92" t="n">
        <v>-0.476</v>
      </c>
      <c r="U404" s="92" t="n">
        <v>0.476</v>
      </c>
      <c r="V404" s="92" t="n">
        <v>0.739491717330221</v>
      </c>
      <c r="X404" s="92" t="e">
        <f aca="false" t="array" ref="X404:X404">intersectarectarectangulo($B$22,$C$22,$D$22,$E$22,$F$22,$G$22,$H$22,$I$22,$J$22,$O$26,$O$27,0,T404,U404,V404)</f>
        <v>#NAME?</v>
      </c>
      <c r="Y404" s="92" t="e">
        <f aca="false" t="array" ref="Y404:Y404">intersectarectarectangulo($B$23,$C$23,$D$23,$E$23,$F$23,$G$23,$H$23,$I$23,$J$23,$O$26,$O$27,0,T404,U404,V404)</f>
        <v>#NAME?</v>
      </c>
      <c r="AA404" s="92" t="e">
        <f aca="false">MAX(X404:Y404)</f>
        <v>#NAME?</v>
      </c>
      <c r="AB404" s="92" t="n">
        <v>221</v>
      </c>
    </row>
    <row r="405" customFormat="false" ht="12.75" hidden="false" customHeight="false" outlineLevel="0" collapsed="false">
      <c r="T405" s="92" t="n">
        <v>-0.476</v>
      </c>
      <c r="U405" s="92" t="n">
        <v>0.532</v>
      </c>
      <c r="V405" s="92" t="n">
        <v>0.700285656000464</v>
      </c>
      <c r="X405" s="92" t="e">
        <f aca="false" t="array" ref="X405:X405">intersectarectarectangulo($B$22,$C$22,$D$22,$E$22,$F$22,$G$22,$H$22,$I$22,$J$22,$O$26,$O$27,0,T405,U405,V405)</f>
        <v>#NAME?</v>
      </c>
      <c r="Y405" s="92" t="e">
        <f aca="false" t="array" ref="Y405:Y405">intersectarectarectangulo($B$23,$C$23,$D$23,$E$23,$F$23,$G$23,$H$23,$I$23,$J$23,$O$26,$O$27,0,T405,U405,V405)</f>
        <v>#NAME?</v>
      </c>
      <c r="AA405" s="92" t="e">
        <f aca="false">MAX(X405:Y405)</f>
        <v>#NAME?</v>
      </c>
      <c r="AB405" s="92" t="n">
        <v>222</v>
      </c>
    </row>
    <row r="406" customFormat="false" ht="12.75" hidden="false" customHeight="false" outlineLevel="0" collapsed="false">
      <c r="T406" s="92" t="n">
        <v>-0.476</v>
      </c>
      <c r="U406" s="92" t="n">
        <v>0.588</v>
      </c>
      <c r="V406" s="92" t="n">
        <v>0.653972476485058</v>
      </c>
      <c r="X406" s="92" t="e">
        <f aca="false" t="array" ref="X406:X406">intersectarectarectangulo($B$22,$C$22,$D$22,$E$22,$F$22,$G$22,$H$22,$I$22,$J$22,$O$26,$O$27,0,T406,U406,V406)</f>
        <v>#NAME?</v>
      </c>
      <c r="Y406" s="92" t="e">
        <f aca="false" t="array" ref="Y406:Y406">intersectarectarectangulo($B$23,$C$23,$D$23,$E$23,$F$23,$G$23,$H$23,$I$23,$J$23,$O$26,$O$27,0,T406,U406,V406)</f>
        <v>#NAME?</v>
      </c>
      <c r="AA406" s="92" t="e">
        <f aca="false">MAX(X406:Y406)</f>
        <v>#NAME?</v>
      </c>
      <c r="AB406" s="92" t="n">
        <v>223</v>
      </c>
    </row>
    <row r="407" customFormat="false" ht="12.75" hidden="false" customHeight="false" outlineLevel="0" collapsed="false">
      <c r="T407" s="92" t="n">
        <v>-0.476</v>
      </c>
      <c r="U407" s="92" t="n">
        <v>0.644</v>
      </c>
      <c r="V407" s="92" t="n">
        <v>0.59890566869917</v>
      </c>
      <c r="X407" s="92" t="e">
        <f aca="false" t="array" ref="X407:X407">intersectarectarectangulo($B$22,$C$22,$D$22,$E$22,$F$22,$G$22,$H$22,$I$22,$J$22,$O$26,$O$27,0,T407,U407,V407)</f>
        <v>#NAME?</v>
      </c>
      <c r="Y407" s="92" t="e">
        <f aca="false" t="array" ref="Y407:Y407">intersectarectarectangulo($B$23,$C$23,$D$23,$E$23,$F$23,$G$23,$H$23,$I$23,$J$23,$O$26,$O$27,0,T407,U407,V407)</f>
        <v>#NAME?</v>
      </c>
      <c r="AA407" s="92" t="e">
        <f aca="false">MAX(X407:Y407)</f>
        <v>#NAME?</v>
      </c>
      <c r="AB407" s="92" t="n">
        <v>224</v>
      </c>
    </row>
    <row r="408" customFormat="false" ht="12.75" hidden="false" customHeight="false" outlineLevel="0" collapsed="false">
      <c r="T408" s="92" t="n">
        <v>-0.476</v>
      </c>
      <c r="U408" s="92" t="n">
        <v>0.7</v>
      </c>
      <c r="V408" s="92" t="n">
        <v>0.532375807113734</v>
      </c>
      <c r="X408" s="92" t="e">
        <f aca="false" t="array" ref="X408:X408">intersectarectarectangulo($B$22,$C$22,$D$22,$E$22,$F$22,$G$22,$H$22,$I$22,$J$22,$O$26,$O$27,0,T408,U408,V408)</f>
        <v>#NAME?</v>
      </c>
      <c r="Y408" s="92" t="e">
        <f aca="false" t="array" ref="Y408:Y408">intersectarectarectangulo($B$23,$C$23,$D$23,$E$23,$F$23,$G$23,$H$23,$I$23,$J$23,$O$26,$O$27,0,T408,U408,V408)</f>
        <v>#NAME?</v>
      </c>
      <c r="AA408" s="92" t="e">
        <f aca="false">MAX(X408:Y408)</f>
        <v>#NAME?</v>
      </c>
      <c r="AB408" s="92" t="n">
        <v>225</v>
      </c>
    </row>
    <row r="409" customFormat="false" ht="12.75" hidden="false" customHeight="false" outlineLevel="0" collapsed="false">
      <c r="T409" s="92" t="n">
        <v>-0.476</v>
      </c>
      <c r="U409" s="92" t="n">
        <v>0.756</v>
      </c>
      <c r="V409" s="92" t="n">
        <v>0.449319485444377</v>
      </c>
      <c r="X409" s="92" t="e">
        <f aca="false" t="array" ref="X409:X409">intersectarectarectangulo($B$22,$C$22,$D$22,$E$22,$F$22,$G$22,$H$22,$I$22,$J$22,$O$26,$O$27,0,T409,U409,V409)</f>
        <v>#NAME?</v>
      </c>
      <c r="Y409" s="92" t="e">
        <f aca="false" t="array" ref="Y409:Y409">intersectarectarectangulo($B$23,$C$23,$D$23,$E$23,$F$23,$G$23,$H$23,$I$23,$J$23,$O$26,$O$27,0,T409,U409,V409)</f>
        <v>#NAME?</v>
      </c>
      <c r="AA409" s="92" t="e">
        <f aca="false">MAX(X409:Y409)</f>
        <v>#NAME?</v>
      </c>
      <c r="AB409" s="92" t="n">
        <v>226</v>
      </c>
    </row>
    <row r="410" customFormat="false" ht="12.75" hidden="false" customHeight="false" outlineLevel="0" collapsed="false">
      <c r="T410" s="92" t="n">
        <v>-0.476</v>
      </c>
      <c r="U410" s="92" t="n">
        <v>0.812</v>
      </c>
      <c r="V410" s="92" t="n">
        <v>0.337757309321353</v>
      </c>
      <c r="X410" s="92" t="e">
        <f aca="false" t="array" ref="X410:X410">intersectarectarectangulo($B$22,$C$22,$D$22,$E$22,$F$22,$G$22,$H$22,$I$22,$J$22,$O$26,$O$27,0,T410,U410,V410)</f>
        <v>#NAME?</v>
      </c>
      <c r="Y410" s="92" t="e">
        <f aca="false" t="array" ref="Y410:Y410">intersectarectarectangulo($B$23,$C$23,$D$23,$E$23,$F$23,$G$23,$H$23,$I$23,$J$23,$O$26,$O$27,0,T410,U410,V410)</f>
        <v>#NAME?</v>
      </c>
      <c r="AA410" s="92" t="e">
        <f aca="false">MAX(X410:Y410)</f>
        <v>#NAME?</v>
      </c>
      <c r="AB410" s="92" t="n">
        <v>227</v>
      </c>
    </row>
    <row r="411" customFormat="false" ht="12.75" hidden="false" customHeight="false" outlineLevel="0" collapsed="false">
      <c r="T411" s="92" t="n">
        <v>-0.476</v>
      </c>
      <c r="U411" s="92" t="n">
        <v>0.868</v>
      </c>
      <c r="V411" s="92" t="n">
        <v>0.14142135623731</v>
      </c>
      <c r="X411" s="92" t="e">
        <f aca="false" t="array" ref="X411:X411">intersectarectarectangulo($B$22,$C$22,$D$22,$E$22,$F$22,$G$22,$H$22,$I$22,$J$22,$O$26,$O$27,0,T411,U411,V411)</f>
        <v>#NAME?</v>
      </c>
      <c r="Y411" s="92" t="e">
        <f aca="false" t="array" ref="Y411:Y411">intersectarectarectangulo($B$23,$C$23,$D$23,$E$23,$F$23,$G$23,$H$23,$I$23,$J$23,$O$26,$O$27,0,T411,U411,V411)</f>
        <v>#NAME?</v>
      </c>
      <c r="AA411" s="92" t="e">
        <f aca="false">MAX(X411:Y411)</f>
        <v>#NAME?</v>
      </c>
      <c r="AB411" s="92" t="n">
        <v>228</v>
      </c>
    </row>
    <row r="412" customFormat="false" ht="12.75" hidden="false" customHeight="false" outlineLevel="0" collapsed="false">
      <c r="T412" s="92" t="n">
        <v>-0.42</v>
      </c>
      <c r="U412" s="92" t="n">
        <v>-0.868</v>
      </c>
      <c r="V412" s="92" t="n">
        <v>0.264907531036775</v>
      </c>
      <c r="X412" s="92" t="e">
        <f aca="false" t="array" ref="X412:X412">intersectarectarectangulo($B$22,$C$22,$D$22,$E$22,$F$22,$G$22,$H$22,$I$22,$J$22,$O$26,$O$27,0,T412,U412,V412)</f>
        <v>#NAME?</v>
      </c>
      <c r="Y412" s="92" t="e">
        <f aca="false" t="array" ref="Y412:Y412">intersectarectarectangulo($B$23,$C$23,$D$23,$E$23,$F$23,$G$23,$H$23,$I$23,$J$23,$O$26,$O$27,0,T412,U412,V412)</f>
        <v>#NAME?</v>
      </c>
      <c r="AA412" s="92" t="e">
        <f aca="false">MAX(X412:Y412)</f>
        <v>#NAME?</v>
      </c>
      <c r="AB412" s="92" t="n">
        <v>229</v>
      </c>
    </row>
    <row r="413" customFormat="false" ht="12.75" hidden="false" customHeight="false" outlineLevel="0" collapsed="false">
      <c r="T413" s="92" t="n">
        <v>-0.42</v>
      </c>
      <c r="U413" s="92" t="n">
        <v>-0.812</v>
      </c>
      <c r="V413" s="92" t="n">
        <v>0.405285084847691</v>
      </c>
      <c r="X413" s="92" t="e">
        <f aca="false" t="array" ref="X413:X413">intersectarectarectangulo($B$22,$C$22,$D$22,$E$22,$F$22,$G$22,$H$22,$I$22,$J$22,$O$26,$O$27,0,T413,U413,V413)</f>
        <v>#NAME?</v>
      </c>
      <c r="Y413" s="92" t="e">
        <f aca="false" t="array" ref="Y413:Y413">intersectarectarectangulo($B$23,$C$23,$D$23,$E$23,$F$23,$G$23,$H$23,$I$23,$J$23,$O$26,$O$27,0,T413,U413,V413)</f>
        <v>#NAME?</v>
      </c>
      <c r="AA413" s="92" t="e">
        <f aca="false">MAX(X413:Y413)</f>
        <v>#NAME?</v>
      </c>
      <c r="AB413" s="92" t="n">
        <v>230</v>
      </c>
    </row>
    <row r="414" customFormat="false" ht="12.75" hidden="false" customHeight="false" outlineLevel="0" collapsed="false">
      <c r="T414" s="92" t="n">
        <v>-0.42</v>
      </c>
      <c r="U414" s="92" t="n">
        <v>-0.756</v>
      </c>
      <c r="V414" s="92" t="n">
        <v>0.502059757399455</v>
      </c>
      <c r="X414" s="92" t="e">
        <f aca="false" t="array" ref="X414:X414">intersectarectarectangulo($B$22,$C$22,$D$22,$E$22,$F$22,$G$22,$H$22,$I$22,$J$22,$O$26,$O$27,0,T414,U414,V414)</f>
        <v>#NAME?</v>
      </c>
      <c r="Y414" s="92" t="e">
        <f aca="false" t="array" ref="Y414:Y414">intersectarectarectangulo($B$23,$C$23,$D$23,$E$23,$F$23,$G$23,$H$23,$I$23,$J$23,$O$26,$O$27,0,T414,U414,V414)</f>
        <v>#NAME?</v>
      </c>
      <c r="AA414" s="92" t="e">
        <f aca="false">MAX(X414:Y414)</f>
        <v>#NAME?</v>
      </c>
      <c r="AB414" s="92" t="n">
        <v>231</v>
      </c>
    </row>
    <row r="415" customFormat="false" ht="12.75" hidden="false" customHeight="false" outlineLevel="0" collapsed="false">
      <c r="T415" s="92" t="n">
        <v>-0.42</v>
      </c>
      <c r="U415" s="92" t="n">
        <v>-0.7</v>
      </c>
      <c r="V415" s="92" t="n">
        <v>0.577581163127746</v>
      </c>
      <c r="X415" s="92" t="e">
        <f aca="false" t="array" ref="X415:X415">intersectarectarectangulo($B$22,$C$22,$D$22,$E$22,$F$22,$G$22,$H$22,$I$22,$J$22,$O$26,$O$27,0,T415,U415,V415)</f>
        <v>#NAME?</v>
      </c>
      <c r="Y415" s="92" t="e">
        <f aca="false" t="array" ref="Y415:Y415">intersectarectarectangulo($B$23,$C$23,$D$23,$E$23,$F$23,$G$23,$H$23,$I$23,$J$23,$O$26,$O$27,0,T415,U415,V415)</f>
        <v>#NAME?</v>
      </c>
      <c r="AA415" s="92" t="e">
        <f aca="false">MAX(X415:Y415)</f>
        <v>#NAME?</v>
      </c>
      <c r="AB415" s="92" t="n">
        <v>232</v>
      </c>
    </row>
    <row r="416" customFormat="false" ht="12.75" hidden="false" customHeight="false" outlineLevel="0" collapsed="false">
      <c r="T416" s="92" t="n">
        <v>-0.42</v>
      </c>
      <c r="U416" s="92" t="n">
        <v>-0.644</v>
      </c>
      <c r="V416" s="92" t="n">
        <v>0.639424741466891</v>
      </c>
      <c r="X416" s="92" t="e">
        <f aca="false" t="array" ref="X416:X416">intersectarectarectangulo($B$22,$C$22,$D$22,$E$22,$F$22,$G$22,$H$22,$I$22,$J$22,$O$26,$O$27,0,T416,U416,V416)</f>
        <v>#NAME?</v>
      </c>
      <c r="Y416" s="92" t="e">
        <f aca="false" t="array" ref="Y416:Y416">intersectarectarectangulo($B$23,$C$23,$D$23,$E$23,$F$23,$G$23,$H$23,$I$23,$J$23,$O$26,$O$27,0,T416,U416,V416)</f>
        <v>#NAME?</v>
      </c>
      <c r="AA416" s="92" t="e">
        <f aca="false">MAX(X416:Y416)</f>
        <v>#NAME?</v>
      </c>
      <c r="AB416" s="92" t="n">
        <v>233</v>
      </c>
    </row>
    <row r="417" customFormat="false" ht="12.75" hidden="false" customHeight="false" outlineLevel="0" collapsed="false">
      <c r="T417" s="92" t="n">
        <v>-0.42</v>
      </c>
      <c r="U417" s="92" t="n">
        <v>-0.588</v>
      </c>
      <c r="V417" s="92" t="n">
        <v>0.69127129261962</v>
      </c>
      <c r="X417" s="92" t="e">
        <f aca="false" t="array" ref="X417:X417">intersectarectarectangulo($B$22,$C$22,$D$22,$E$22,$F$22,$G$22,$H$22,$I$22,$J$22,$O$26,$O$27,0,T417,U417,V417)</f>
        <v>#NAME?</v>
      </c>
      <c r="Y417" s="92" t="e">
        <f aca="false" t="array" ref="Y417:Y417">intersectarectarectangulo($B$23,$C$23,$D$23,$E$23,$F$23,$G$23,$H$23,$I$23,$J$23,$O$26,$O$27,0,T417,U417,V417)</f>
        <v>#NAME?</v>
      </c>
      <c r="AA417" s="92" t="e">
        <f aca="false">MAX(X417:Y417)</f>
        <v>#NAME?</v>
      </c>
      <c r="AB417" s="92" t="n">
        <v>234</v>
      </c>
    </row>
    <row r="418" customFormat="false" ht="12.75" hidden="false" customHeight="false" outlineLevel="0" collapsed="false">
      <c r="T418" s="92" t="n">
        <v>-0.42</v>
      </c>
      <c r="U418" s="92" t="n">
        <v>-0.532</v>
      </c>
      <c r="V418" s="92" t="n">
        <v>0.735238736737939</v>
      </c>
      <c r="X418" s="92" t="e">
        <f aca="false" t="array" ref="X418:X418">intersectarectarectangulo($B$22,$C$22,$D$22,$E$22,$F$22,$G$22,$H$22,$I$22,$J$22,$O$26,$O$27,0,T418,U418,V418)</f>
        <v>#NAME?</v>
      </c>
      <c r="Y418" s="92" t="e">
        <f aca="false" t="array" ref="Y418:Y418">intersectarectarectangulo($B$23,$C$23,$D$23,$E$23,$F$23,$G$23,$H$23,$I$23,$J$23,$O$26,$O$27,0,T418,U418,V418)</f>
        <v>#NAME?</v>
      </c>
      <c r="AA418" s="92" t="e">
        <f aca="false">MAX(X418:Y418)</f>
        <v>#NAME?</v>
      </c>
      <c r="AB418" s="92" t="n">
        <v>235</v>
      </c>
    </row>
    <row r="419" customFormat="false" ht="12.75" hidden="false" customHeight="false" outlineLevel="0" collapsed="false">
      <c r="T419" s="92" t="n">
        <v>-0.42</v>
      </c>
      <c r="U419" s="92" t="n">
        <v>-0.476</v>
      </c>
      <c r="V419" s="92" t="n">
        <v>0.772673281536252</v>
      </c>
      <c r="X419" s="92" t="e">
        <f aca="false" t="array" ref="X419:X419">intersectarectarectangulo($B$22,$C$22,$D$22,$E$22,$F$22,$G$22,$H$22,$I$22,$J$22,$O$26,$O$27,0,T419,U419,V419)</f>
        <v>#NAME?</v>
      </c>
      <c r="Y419" s="92" t="e">
        <f aca="false" t="array" ref="Y419:Y419">intersectarectarectangulo($B$23,$C$23,$D$23,$E$23,$F$23,$G$23,$H$23,$I$23,$J$23,$O$26,$O$27,0,T419,U419,V419)</f>
        <v>#NAME?</v>
      </c>
      <c r="AA419" s="92" t="e">
        <f aca="false">MAX(X419:Y419)</f>
        <v>#NAME?</v>
      </c>
      <c r="AB419" s="92" t="n">
        <v>236</v>
      </c>
    </row>
    <row r="420" customFormat="false" ht="12.75" hidden="false" customHeight="false" outlineLevel="0" collapsed="false">
      <c r="T420" s="92" t="n">
        <v>-0.42</v>
      </c>
      <c r="U420" s="92" t="n">
        <v>-0.42</v>
      </c>
      <c r="V420" s="92" t="n">
        <v>0.804487414444751</v>
      </c>
      <c r="X420" s="92" t="e">
        <f aca="false" t="array" ref="X420:X420">intersectarectarectangulo($B$22,$C$22,$D$22,$E$22,$F$22,$G$22,$H$22,$I$22,$J$22,$O$26,$O$27,0,T420,U420,V420)</f>
        <v>#NAME?</v>
      </c>
      <c r="Y420" s="92" t="e">
        <f aca="false" t="array" ref="Y420:Y420">intersectarectarectangulo($B$23,$C$23,$D$23,$E$23,$F$23,$G$23,$H$23,$I$23,$J$23,$O$26,$O$27,0,T420,U420,V420)</f>
        <v>#NAME?</v>
      </c>
      <c r="AA420" s="92" t="e">
        <f aca="false">MAX(X420:Y420)</f>
        <v>#NAME?</v>
      </c>
      <c r="AB420" s="92" t="n">
        <v>237</v>
      </c>
    </row>
    <row r="421" customFormat="false" ht="12.75" hidden="false" customHeight="false" outlineLevel="0" collapsed="false">
      <c r="T421" s="92" t="n">
        <v>-0.42</v>
      </c>
      <c r="U421" s="92" t="n">
        <v>-0.364</v>
      </c>
      <c r="V421" s="92" t="n">
        <v>0.831326650601315</v>
      </c>
      <c r="X421" s="92" t="e">
        <f aca="false" t="array" ref="X421:X421">intersectarectarectangulo($B$22,$C$22,$D$22,$E$22,$F$22,$G$22,$H$22,$I$22,$J$22,$O$26,$O$27,0,T421,U421,V421)</f>
        <v>#NAME?</v>
      </c>
      <c r="Y421" s="92" t="e">
        <f aca="false" t="array" ref="Y421:Y421">intersectarectarectangulo($B$23,$C$23,$D$23,$E$23,$F$23,$G$23,$H$23,$I$23,$J$23,$O$26,$O$27,0,T421,U421,V421)</f>
        <v>#NAME?</v>
      </c>
      <c r="AA421" s="92" t="e">
        <f aca="false">MAX(X421:Y421)</f>
        <v>#NAME?</v>
      </c>
      <c r="AB421" s="92" t="n">
        <v>238</v>
      </c>
    </row>
    <row r="422" customFormat="false" ht="12.75" hidden="false" customHeight="false" outlineLevel="0" collapsed="false">
      <c r="T422" s="92" t="n">
        <v>-0.42</v>
      </c>
      <c r="U422" s="92" t="n">
        <v>-0.308</v>
      </c>
      <c r="V422" s="92" t="n">
        <v>0.853660354005034</v>
      </c>
      <c r="X422" s="92" t="e">
        <f aca="false" t="array" ref="X422:X422">intersectarectarectangulo($B$22,$C$22,$D$22,$E$22,$F$22,$G$22,$H$22,$I$22,$J$22,$O$26,$O$27,0,T422,U422,V422)</f>
        <v>#NAME?</v>
      </c>
      <c r="Y422" s="92" t="e">
        <f aca="false" t="array" ref="Y422:Y422">intersectarectarectangulo($B$23,$C$23,$D$23,$E$23,$F$23,$G$23,$H$23,$I$23,$J$23,$O$26,$O$27,0,T422,U422,V422)</f>
        <v>#NAME?</v>
      </c>
      <c r="AA422" s="92" t="e">
        <f aca="false">MAX(X422:Y422)</f>
        <v>#NAME?</v>
      </c>
      <c r="AB422" s="92" t="n">
        <v>239</v>
      </c>
    </row>
    <row r="423" customFormat="false" ht="12.75" hidden="false" customHeight="false" outlineLevel="0" collapsed="false">
      <c r="T423" s="92" t="n">
        <v>-0.42</v>
      </c>
      <c r="U423" s="92" t="n">
        <v>-0.252</v>
      </c>
      <c r="V423" s="92" t="n">
        <v>0.871834846745644</v>
      </c>
      <c r="X423" s="92" t="e">
        <f aca="false" t="array" ref="X423:X423">intersectarectarectangulo($B$22,$C$22,$D$22,$E$22,$F$22,$G$22,$H$22,$I$22,$J$22,$O$26,$O$27,0,T423,U423,V423)</f>
        <v>#NAME?</v>
      </c>
      <c r="Y423" s="92" t="e">
        <f aca="false" t="array" ref="Y423:Y423">intersectarectarectangulo($B$23,$C$23,$D$23,$E$23,$F$23,$G$23,$H$23,$I$23,$J$23,$O$26,$O$27,0,T423,U423,V423)</f>
        <v>#NAME?</v>
      </c>
      <c r="AA423" s="92" t="e">
        <f aca="false">MAX(X423:Y423)</f>
        <v>#NAME?</v>
      </c>
      <c r="AB423" s="92" t="n">
        <v>240</v>
      </c>
    </row>
    <row r="424" customFormat="false" ht="12.75" hidden="false" customHeight="false" outlineLevel="0" collapsed="false">
      <c r="T424" s="92" t="n">
        <v>-0.42</v>
      </c>
      <c r="U424" s="92" t="n">
        <v>-0.196</v>
      </c>
      <c r="V424" s="92" t="n">
        <v>0.886106088456681</v>
      </c>
      <c r="X424" s="92" t="e">
        <f aca="false" t="array" ref="X424:X424">intersectarectarectangulo($B$22,$C$22,$D$22,$E$22,$F$22,$G$22,$H$22,$I$22,$J$22,$O$26,$O$27,0,T424,U424,V424)</f>
        <v>#NAME?</v>
      </c>
      <c r="Y424" s="92" t="e">
        <f aca="false" t="array" ref="Y424:Y424">intersectarectarectangulo($B$23,$C$23,$D$23,$E$23,$F$23,$G$23,$H$23,$I$23,$J$23,$O$26,$O$27,0,T424,U424,V424)</f>
        <v>#NAME?</v>
      </c>
      <c r="AA424" s="92" t="e">
        <f aca="false">MAX(X424:Y424)</f>
        <v>#NAME?</v>
      </c>
      <c r="AB424" s="92" t="n">
        <v>241</v>
      </c>
    </row>
    <row r="425" customFormat="false" ht="12.75" hidden="false" customHeight="false" outlineLevel="0" collapsed="false">
      <c r="T425" s="92" t="n">
        <v>-0.42</v>
      </c>
      <c r="U425" s="92" t="n">
        <v>-0.14</v>
      </c>
      <c r="V425" s="92" t="n">
        <v>0.896660470858396</v>
      </c>
      <c r="X425" s="92" t="e">
        <f aca="false" t="array" ref="X425:X425">intersectarectarectangulo($B$22,$C$22,$D$22,$E$22,$F$22,$G$22,$H$22,$I$22,$J$22,$O$26,$O$27,0,T425,U425,V425)</f>
        <v>#NAME?</v>
      </c>
      <c r="Y425" s="92" t="e">
        <f aca="false" t="array" ref="Y425:Y425">intersectarectarectangulo($B$23,$C$23,$D$23,$E$23,$F$23,$G$23,$H$23,$I$23,$J$23,$O$26,$O$27,0,T425,U425,V425)</f>
        <v>#NAME?</v>
      </c>
      <c r="AA425" s="92" t="e">
        <f aca="false">MAX(X425:Y425)</f>
        <v>#NAME?</v>
      </c>
      <c r="AB425" s="92" t="n">
        <v>242</v>
      </c>
    </row>
    <row r="426" customFormat="false" ht="12.75" hidden="false" customHeight="false" outlineLevel="0" collapsed="false">
      <c r="T426" s="92" t="n">
        <v>-0.42</v>
      </c>
      <c r="U426" s="92" t="n">
        <v>-0.084</v>
      </c>
      <c r="V426" s="92" t="n">
        <v>0.903628242143859</v>
      </c>
      <c r="X426" s="92" t="e">
        <f aca="false" t="array" ref="X426:X426">intersectarectarectangulo($B$22,$C$22,$D$22,$E$22,$F$22,$G$22,$H$22,$I$22,$J$22,$O$26,$O$27,0,T426,U426,V426)</f>
        <v>#NAME?</v>
      </c>
      <c r="Y426" s="92" t="e">
        <f aca="false" t="array" ref="Y426:Y426">intersectarectarectangulo($B$23,$C$23,$D$23,$E$23,$F$23,$G$23,$H$23,$I$23,$J$23,$O$26,$O$27,0,T426,U426,V426)</f>
        <v>#NAME?</v>
      </c>
      <c r="AA426" s="92" t="e">
        <f aca="false">MAX(X426:Y426)</f>
        <v>#NAME?</v>
      </c>
      <c r="AB426" s="92" t="n">
        <v>243</v>
      </c>
    </row>
    <row r="427" customFormat="false" ht="12.75" hidden="false" customHeight="false" outlineLevel="0" collapsed="false">
      <c r="T427" s="92" t="n">
        <v>-0.42</v>
      </c>
      <c r="U427" s="92" t="n">
        <v>-0.028</v>
      </c>
      <c r="V427" s="92" t="n">
        <v>0.907092057070284</v>
      </c>
      <c r="X427" s="92" t="e">
        <f aca="false" t="array" ref="X427:X427">intersectarectarectangulo($B$22,$C$22,$D$22,$E$22,$F$22,$G$22,$H$22,$I$22,$J$22,$O$26,$O$27,0,T427,U427,V427)</f>
        <v>#NAME?</v>
      </c>
      <c r="Y427" s="92" t="e">
        <f aca="false" t="array" ref="Y427:Y427">intersectarectarectangulo($B$23,$C$23,$D$23,$E$23,$F$23,$G$23,$H$23,$I$23,$J$23,$O$26,$O$27,0,T427,U427,V427)</f>
        <v>#NAME?</v>
      </c>
      <c r="AA427" s="92" t="e">
        <f aca="false">MAX(X427:Y427)</f>
        <v>#NAME?</v>
      </c>
      <c r="AB427" s="92" t="n">
        <v>244</v>
      </c>
    </row>
    <row r="428" customFormat="false" ht="12.75" hidden="false" customHeight="false" outlineLevel="0" collapsed="false">
      <c r="T428" s="92" t="n">
        <v>-0.42</v>
      </c>
      <c r="U428" s="92" t="n">
        <v>0.028</v>
      </c>
      <c r="V428" s="92" t="n">
        <v>0.907092057070284</v>
      </c>
      <c r="X428" s="92" t="e">
        <f aca="false" t="array" ref="X428:X428">intersectarectarectangulo($B$22,$C$22,$D$22,$E$22,$F$22,$G$22,$H$22,$I$22,$J$22,$O$26,$O$27,0,T428,U428,V428)</f>
        <v>#NAME?</v>
      </c>
      <c r="Y428" s="92" t="e">
        <f aca="false" t="array" ref="Y428:Y428">intersectarectarectangulo($B$23,$C$23,$D$23,$E$23,$F$23,$G$23,$H$23,$I$23,$J$23,$O$26,$O$27,0,T428,U428,V428)</f>
        <v>#NAME?</v>
      </c>
      <c r="AA428" s="92" t="e">
        <f aca="false">MAX(X428:Y428)</f>
        <v>#NAME?</v>
      </c>
      <c r="AB428" s="92" t="n">
        <v>245</v>
      </c>
    </row>
    <row r="429" customFormat="false" ht="12.75" hidden="false" customHeight="false" outlineLevel="0" collapsed="false">
      <c r="T429" s="92" t="n">
        <v>-0.42</v>
      </c>
      <c r="U429" s="92" t="n">
        <v>0.084</v>
      </c>
      <c r="V429" s="92" t="n">
        <v>0.903628242143859</v>
      </c>
      <c r="X429" s="92" t="e">
        <f aca="false" t="array" ref="X429:X429">intersectarectarectangulo($B$22,$C$22,$D$22,$E$22,$F$22,$G$22,$H$22,$I$22,$J$22,$O$26,$O$27,0,T429,U429,V429)</f>
        <v>#NAME?</v>
      </c>
      <c r="Y429" s="92" t="e">
        <f aca="false" t="array" ref="Y429:Y429">intersectarectarectangulo($B$23,$C$23,$D$23,$E$23,$F$23,$G$23,$H$23,$I$23,$J$23,$O$26,$O$27,0,T429,U429,V429)</f>
        <v>#NAME?</v>
      </c>
      <c r="AA429" s="92" t="e">
        <f aca="false">MAX(X429:Y429)</f>
        <v>#NAME?</v>
      </c>
      <c r="AB429" s="92" t="n">
        <v>246</v>
      </c>
    </row>
    <row r="430" customFormat="false" ht="12.75" hidden="false" customHeight="false" outlineLevel="0" collapsed="false">
      <c r="T430" s="92" t="n">
        <v>-0.42</v>
      </c>
      <c r="U430" s="92" t="n">
        <v>0.14</v>
      </c>
      <c r="V430" s="92" t="n">
        <v>0.896660470858396</v>
      </c>
      <c r="X430" s="92" t="e">
        <f aca="false" t="array" ref="X430:X430">intersectarectarectangulo($B$22,$C$22,$D$22,$E$22,$F$22,$G$22,$H$22,$I$22,$J$22,$O$26,$O$27,0,T430,U430,V430)</f>
        <v>#NAME?</v>
      </c>
      <c r="Y430" s="92" t="e">
        <f aca="false" t="array" ref="Y430:Y430">intersectarectarectangulo($B$23,$C$23,$D$23,$E$23,$F$23,$G$23,$H$23,$I$23,$J$23,$O$26,$O$27,0,T430,U430,V430)</f>
        <v>#NAME?</v>
      </c>
      <c r="AA430" s="92" t="e">
        <f aca="false">MAX(X430:Y430)</f>
        <v>#NAME?</v>
      </c>
      <c r="AB430" s="92" t="n">
        <v>247</v>
      </c>
    </row>
    <row r="431" customFormat="false" ht="12.75" hidden="false" customHeight="false" outlineLevel="0" collapsed="false">
      <c r="T431" s="92" t="n">
        <v>-0.42</v>
      </c>
      <c r="U431" s="92" t="n">
        <v>0.196</v>
      </c>
      <c r="V431" s="92" t="n">
        <v>0.886106088456681</v>
      </c>
      <c r="X431" s="92" t="e">
        <f aca="false" t="array" ref="X431:X431">intersectarectarectangulo($B$22,$C$22,$D$22,$E$22,$F$22,$G$22,$H$22,$I$22,$J$22,$O$26,$O$27,0,T431,U431,V431)</f>
        <v>#NAME?</v>
      </c>
      <c r="Y431" s="92" t="e">
        <f aca="false" t="array" ref="Y431:Y431">intersectarectarectangulo($B$23,$C$23,$D$23,$E$23,$F$23,$G$23,$H$23,$I$23,$J$23,$O$26,$O$27,0,T431,U431,V431)</f>
        <v>#NAME?</v>
      </c>
      <c r="AA431" s="92" t="e">
        <f aca="false">MAX(X431:Y431)</f>
        <v>#NAME?</v>
      </c>
      <c r="AB431" s="92" t="n">
        <v>248</v>
      </c>
    </row>
    <row r="432" customFormat="false" ht="12.75" hidden="false" customHeight="false" outlineLevel="0" collapsed="false">
      <c r="T432" s="92" t="n">
        <v>-0.42</v>
      </c>
      <c r="U432" s="92" t="n">
        <v>0.252</v>
      </c>
      <c r="V432" s="92" t="n">
        <v>0.871834846745644</v>
      </c>
      <c r="X432" s="92" t="e">
        <f aca="false" t="array" ref="X432:X432">intersectarectarectangulo($B$22,$C$22,$D$22,$E$22,$F$22,$G$22,$H$22,$I$22,$J$22,$O$26,$O$27,0,T432,U432,V432)</f>
        <v>#NAME?</v>
      </c>
      <c r="Y432" s="92" t="e">
        <f aca="false" t="array" ref="Y432:Y432">intersectarectarectangulo($B$23,$C$23,$D$23,$E$23,$F$23,$G$23,$H$23,$I$23,$J$23,$O$26,$O$27,0,T432,U432,V432)</f>
        <v>#NAME?</v>
      </c>
      <c r="AA432" s="92" t="e">
        <f aca="false">MAX(X432:Y432)</f>
        <v>#NAME?</v>
      </c>
      <c r="AB432" s="92" t="n">
        <v>249</v>
      </c>
    </row>
    <row r="433" customFormat="false" ht="12.75" hidden="false" customHeight="false" outlineLevel="0" collapsed="false">
      <c r="T433" s="92" t="n">
        <v>-0.42</v>
      </c>
      <c r="U433" s="92" t="n">
        <v>0.308</v>
      </c>
      <c r="V433" s="92" t="n">
        <v>0.853660354005034</v>
      </c>
      <c r="X433" s="92" t="e">
        <f aca="false" t="array" ref="X433:X433">intersectarectarectangulo($B$22,$C$22,$D$22,$E$22,$F$22,$G$22,$H$22,$I$22,$J$22,$O$26,$O$27,0,T433,U433,V433)</f>
        <v>#NAME?</v>
      </c>
      <c r="Y433" s="92" t="e">
        <f aca="false" t="array" ref="Y433:Y433">intersectarectarectangulo($B$23,$C$23,$D$23,$E$23,$F$23,$G$23,$H$23,$I$23,$J$23,$O$26,$O$27,0,T433,U433,V433)</f>
        <v>#NAME?</v>
      </c>
      <c r="AA433" s="92" t="e">
        <f aca="false">MAX(X433:Y433)</f>
        <v>#NAME?</v>
      </c>
      <c r="AB433" s="92" t="n">
        <v>250</v>
      </c>
    </row>
    <row r="434" customFormat="false" ht="12.75" hidden="false" customHeight="false" outlineLevel="0" collapsed="false">
      <c r="T434" s="92" t="n">
        <v>-0.42</v>
      </c>
      <c r="U434" s="92" t="n">
        <v>0.364</v>
      </c>
      <c r="V434" s="92" t="n">
        <v>0.831326650601315</v>
      </c>
      <c r="X434" s="92" t="e">
        <f aca="false" t="array" ref="X434:X434">intersectarectarectangulo($B$22,$C$22,$D$22,$E$22,$F$22,$G$22,$H$22,$I$22,$J$22,$O$26,$O$27,0,T434,U434,V434)</f>
        <v>#NAME?</v>
      </c>
      <c r="Y434" s="92" t="e">
        <f aca="false" t="array" ref="Y434:Y434">intersectarectarectangulo($B$23,$C$23,$D$23,$E$23,$F$23,$G$23,$H$23,$I$23,$J$23,$O$26,$O$27,0,T434,U434,V434)</f>
        <v>#NAME?</v>
      </c>
      <c r="AA434" s="92" t="e">
        <f aca="false">MAX(X434:Y434)</f>
        <v>#NAME?</v>
      </c>
      <c r="AB434" s="92" t="n">
        <v>251</v>
      </c>
    </row>
    <row r="435" customFormat="false" ht="12.75" hidden="false" customHeight="false" outlineLevel="0" collapsed="false">
      <c r="T435" s="92" t="n">
        <v>-0.42</v>
      </c>
      <c r="U435" s="92" t="n">
        <v>0.42</v>
      </c>
      <c r="V435" s="92" t="n">
        <v>0.804487414444751</v>
      </c>
      <c r="X435" s="92" t="e">
        <f aca="false" t="array" ref="X435:X435">intersectarectarectangulo($B$22,$C$22,$D$22,$E$22,$F$22,$G$22,$H$22,$I$22,$J$22,$O$26,$O$27,0,T435,U435,V435)</f>
        <v>#NAME?</v>
      </c>
      <c r="Y435" s="92" t="e">
        <f aca="false" t="array" ref="Y435:Y435">intersectarectarectangulo($B$23,$C$23,$D$23,$E$23,$F$23,$G$23,$H$23,$I$23,$J$23,$O$26,$O$27,0,T435,U435,V435)</f>
        <v>#NAME?</v>
      </c>
      <c r="AA435" s="92" t="e">
        <f aca="false">MAX(X435:Y435)</f>
        <v>#NAME?</v>
      </c>
      <c r="AB435" s="92" t="n">
        <v>252</v>
      </c>
    </row>
    <row r="436" customFormat="false" ht="12.75" hidden="false" customHeight="false" outlineLevel="0" collapsed="false">
      <c r="T436" s="92" t="n">
        <v>-0.42</v>
      </c>
      <c r="U436" s="92" t="n">
        <v>0.476</v>
      </c>
      <c r="V436" s="92" t="n">
        <v>0.772673281536252</v>
      </c>
      <c r="X436" s="92" t="e">
        <f aca="false" t="array" ref="X436:X436">intersectarectarectangulo($B$22,$C$22,$D$22,$E$22,$F$22,$G$22,$H$22,$I$22,$J$22,$O$26,$O$27,0,T436,U436,V436)</f>
        <v>#NAME?</v>
      </c>
      <c r="Y436" s="92" t="e">
        <f aca="false" t="array" ref="Y436:Y436">intersectarectarectangulo($B$23,$C$23,$D$23,$E$23,$F$23,$G$23,$H$23,$I$23,$J$23,$O$26,$O$27,0,T436,U436,V436)</f>
        <v>#NAME?</v>
      </c>
      <c r="AA436" s="92" t="e">
        <f aca="false">MAX(X436:Y436)</f>
        <v>#NAME?</v>
      </c>
      <c r="AB436" s="92" t="n">
        <v>253</v>
      </c>
    </row>
    <row r="437" customFormat="false" ht="12.75" hidden="false" customHeight="false" outlineLevel="0" collapsed="false">
      <c r="T437" s="92" t="n">
        <v>-0.42</v>
      </c>
      <c r="U437" s="92" t="n">
        <v>0.532</v>
      </c>
      <c r="V437" s="92" t="n">
        <v>0.735238736737939</v>
      </c>
      <c r="X437" s="92" t="e">
        <f aca="false" t="array" ref="X437:X437">intersectarectarectangulo($B$22,$C$22,$D$22,$E$22,$F$22,$G$22,$H$22,$I$22,$J$22,$O$26,$O$27,0,T437,U437,V437)</f>
        <v>#NAME?</v>
      </c>
      <c r="Y437" s="92" t="e">
        <f aca="false" t="array" ref="Y437:Y437">intersectarectarectangulo($B$23,$C$23,$D$23,$E$23,$F$23,$G$23,$H$23,$I$23,$J$23,$O$26,$O$27,0,T437,U437,V437)</f>
        <v>#NAME?</v>
      </c>
      <c r="AA437" s="92" t="e">
        <f aca="false">MAX(X437:Y437)</f>
        <v>#NAME?</v>
      </c>
      <c r="AB437" s="92" t="n">
        <v>254</v>
      </c>
    </row>
    <row r="438" customFormat="false" ht="12.75" hidden="false" customHeight="false" outlineLevel="0" collapsed="false">
      <c r="T438" s="92" t="n">
        <v>-0.42</v>
      </c>
      <c r="U438" s="92" t="n">
        <v>0.588</v>
      </c>
      <c r="V438" s="92" t="n">
        <v>0.69127129261962</v>
      </c>
      <c r="X438" s="92" t="e">
        <f aca="false" t="array" ref="X438:X438">intersectarectarectangulo($B$22,$C$22,$D$22,$E$22,$F$22,$G$22,$H$22,$I$22,$J$22,$O$26,$O$27,0,T438,U438,V438)</f>
        <v>#NAME?</v>
      </c>
      <c r="Y438" s="92" t="e">
        <f aca="false" t="array" ref="Y438:Y438">intersectarectarectangulo($B$23,$C$23,$D$23,$E$23,$F$23,$G$23,$H$23,$I$23,$J$23,$O$26,$O$27,0,T438,U438,V438)</f>
        <v>#NAME?</v>
      </c>
      <c r="AA438" s="92" t="e">
        <f aca="false">MAX(X438:Y438)</f>
        <v>#NAME?</v>
      </c>
      <c r="AB438" s="92" t="n">
        <v>255</v>
      </c>
    </row>
    <row r="439" customFormat="false" ht="12.75" hidden="false" customHeight="false" outlineLevel="0" collapsed="false">
      <c r="T439" s="92" t="n">
        <v>-0.42</v>
      </c>
      <c r="U439" s="92" t="n">
        <v>0.644</v>
      </c>
      <c r="V439" s="92" t="n">
        <v>0.639424741466891</v>
      </c>
      <c r="X439" s="92" t="e">
        <f aca="false" t="array" ref="X439:X439">intersectarectarectangulo($B$22,$C$22,$D$22,$E$22,$F$22,$G$22,$H$22,$I$22,$J$22,$O$26,$O$27,0,T439,U439,V439)</f>
        <v>#NAME?</v>
      </c>
      <c r="Y439" s="92" t="e">
        <f aca="false" t="array" ref="Y439:Y439">intersectarectarectangulo($B$23,$C$23,$D$23,$E$23,$F$23,$G$23,$H$23,$I$23,$J$23,$O$26,$O$27,0,T439,U439,V439)</f>
        <v>#NAME?</v>
      </c>
      <c r="AA439" s="92" t="e">
        <f aca="false">MAX(X439:Y439)</f>
        <v>#NAME?</v>
      </c>
      <c r="AB439" s="92" t="n">
        <v>256</v>
      </c>
    </row>
    <row r="440" customFormat="false" ht="12.75" hidden="false" customHeight="false" outlineLevel="0" collapsed="false">
      <c r="T440" s="92" t="n">
        <v>-0.42</v>
      </c>
      <c r="U440" s="92" t="n">
        <v>0.7</v>
      </c>
      <c r="V440" s="92" t="n">
        <v>0.577581163127746</v>
      </c>
      <c r="X440" s="92" t="e">
        <f aca="false" t="array" ref="X440:X440">intersectarectarectangulo($B$22,$C$22,$D$22,$E$22,$F$22,$G$22,$H$22,$I$22,$J$22,$O$26,$O$27,0,T440,U440,V440)</f>
        <v>#NAME?</v>
      </c>
      <c r="Y440" s="92" t="e">
        <f aca="false" t="array" ref="Y440:Y440">intersectarectarectangulo($B$23,$C$23,$D$23,$E$23,$F$23,$G$23,$H$23,$I$23,$J$23,$O$26,$O$27,0,T440,U440,V440)</f>
        <v>#NAME?</v>
      </c>
      <c r="AA440" s="92" t="e">
        <f aca="false">MAX(X440:Y440)</f>
        <v>#NAME?</v>
      </c>
      <c r="AB440" s="92" t="n">
        <v>257</v>
      </c>
    </row>
    <row r="441" customFormat="false" ht="12.75" hidden="false" customHeight="false" outlineLevel="0" collapsed="false">
      <c r="T441" s="92" t="n">
        <v>-0.42</v>
      </c>
      <c r="U441" s="92" t="n">
        <v>0.756</v>
      </c>
      <c r="V441" s="92" t="n">
        <v>0.502059757399455</v>
      </c>
      <c r="X441" s="92" t="e">
        <f aca="false" t="array" ref="X441:X441">intersectarectarectangulo($B$22,$C$22,$D$22,$E$22,$F$22,$G$22,$H$22,$I$22,$J$22,$O$26,$O$27,0,T441,U441,V441)</f>
        <v>#NAME?</v>
      </c>
      <c r="Y441" s="92" t="e">
        <f aca="false" t="array" ref="Y441:Y441">intersectarectarectangulo($B$23,$C$23,$D$23,$E$23,$F$23,$G$23,$H$23,$I$23,$J$23,$O$26,$O$27,0,T441,U441,V441)</f>
        <v>#NAME?</v>
      </c>
      <c r="AA441" s="92" t="e">
        <f aca="false">MAX(X441:Y441)</f>
        <v>#NAME?</v>
      </c>
      <c r="AB441" s="92" t="n">
        <v>258</v>
      </c>
    </row>
    <row r="442" customFormat="false" ht="12.75" hidden="false" customHeight="false" outlineLevel="0" collapsed="false">
      <c r="T442" s="92" t="n">
        <v>-0.42</v>
      </c>
      <c r="U442" s="92" t="n">
        <v>0.812</v>
      </c>
      <c r="V442" s="92" t="n">
        <v>0.405285084847691</v>
      </c>
      <c r="X442" s="92" t="e">
        <f aca="false" t="array" ref="X442:X442">intersectarectarectangulo($B$22,$C$22,$D$22,$E$22,$F$22,$G$22,$H$22,$I$22,$J$22,$O$26,$O$27,0,T442,U442,V442)</f>
        <v>#NAME?</v>
      </c>
      <c r="Y442" s="92" t="e">
        <f aca="false" t="array" ref="Y442:Y442">intersectarectarectangulo($B$23,$C$23,$D$23,$E$23,$F$23,$G$23,$H$23,$I$23,$J$23,$O$26,$O$27,0,T442,U442,V442)</f>
        <v>#NAME?</v>
      </c>
      <c r="AA442" s="92" t="e">
        <f aca="false">MAX(X442:Y442)</f>
        <v>#NAME?</v>
      </c>
      <c r="AB442" s="92" t="n">
        <v>259</v>
      </c>
    </row>
    <row r="443" customFormat="false" ht="12.75" hidden="false" customHeight="false" outlineLevel="0" collapsed="false">
      <c r="T443" s="92" t="n">
        <v>-0.42</v>
      </c>
      <c r="U443" s="92" t="n">
        <v>0.868</v>
      </c>
      <c r="V443" s="92" t="n">
        <v>0.264907531036775</v>
      </c>
      <c r="X443" s="92" t="e">
        <f aca="false" t="array" ref="X443:X443">intersectarectarectangulo($B$22,$C$22,$D$22,$E$22,$F$22,$G$22,$H$22,$I$22,$J$22,$O$26,$O$27,0,T443,U443,V443)</f>
        <v>#NAME?</v>
      </c>
      <c r="Y443" s="92" t="e">
        <f aca="false" t="array" ref="Y443:Y443">intersectarectarectangulo($B$23,$C$23,$D$23,$E$23,$F$23,$G$23,$H$23,$I$23,$J$23,$O$26,$O$27,0,T443,U443,V443)</f>
        <v>#NAME?</v>
      </c>
      <c r="AA443" s="92" t="e">
        <f aca="false">MAX(X443:Y443)</f>
        <v>#NAME?</v>
      </c>
      <c r="AB443" s="92" t="n">
        <v>260</v>
      </c>
    </row>
    <row r="444" customFormat="false" ht="12.75" hidden="false" customHeight="false" outlineLevel="0" collapsed="false">
      <c r="T444" s="92" t="n">
        <v>-0.364</v>
      </c>
      <c r="U444" s="92" t="n">
        <v>-0.924</v>
      </c>
      <c r="V444" s="92" t="n">
        <v>0.117166548127014</v>
      </c>
      <c r="X444" s="92" t="e">
        <f aca="false" t="array" ref="X444:X444">intersectarectarectangulo($B$22,$C$22,$D$22,$E$22,$F$22,$G$22,$H$22,$I$22,$J$22,$O$26,$O$27,0,T444,U444,V444)</f>
        <v>#NAME?</v>
      </c>
      <c r="Y444" s="92" t="e">
        <f aca="false" t="array" ref="Y444:Y444">intersectarectarectangulo($B$23,$C$23,$D$23,$E$23,$F$23,$G$23,$H$23,$I$23,$J$23,$O$26,$O$27,0,T444,U444,V444)</f>
        <v>#NAME?</v>
      </c>
      <c r="AA444" s="92" t="e">
        <f aca="false">MAX(X444:Y444)</f>
        <v>#NAME?</v>
      </c>
      <c r="AB444" s="92" t="n">
        <v>261</v>
      </c>
    </row>
    <row r="445" customFormat="false" ht="12.75" hidden="false" customHeight="false" outlineLevel="0" collapsed="false">
      <c r="T445" s="92" t="n">
        <v>-0.364</v>
      </c>
      <c r="U445" s="92" t="n">
        <v>-0.868</v>
      </c>
      <c r="V445" s="92" t="n">
        <v>0.337757309321353</v>
      </c>
      <c r="X445" s="92" t="e">
        <f aca="false" t="array" ref="X445:X445">intersectarectarectangulo($B$22,$C$22,$D$22,$E$22,$F$22,$G$22,$H$22,$I$22,$J$22,$O$26,$O$27,0,T445,U445,V445)</f>
        <v>#NAME?</v>
      </c>
      <c r="Y445" s="92" t="e">
        <f aca="false" t="array" ref="Y445:Y445">intersectarectarectangulo($B$23,$C$23,$D$23,$E$23,$F$23,$G$23,$H$23,$I$23,$J$23,$O$26,$O$27,0,T445,U445,V445)</f>
        <v>#NAME?</v>
      </c>
      <c r="AA445" s="92" t="e">
        <f aca="false">MAX(X445:Y445)</f>
        <v>#NAME?</v>
      </c>
      <c r="AB445" s="92" t="n">
        <v>262</v>
      </c>
    </row>
    <row r="446" customFormat="false" ht="12.75" hidden="false" customHeight="false" outlineLevel="0" collapsed="false">
      <c r="T446" s="92" t="n">
        <v>-0.364</v>
      </c>
      <c r="U446" s="92" t="n">
        <v>-0.812</v>
      </c>
      <c r="V446" s="92" t="n">
        <v>0.456245547923484</v>
      </c>
      <c r="X446" s="92" t="e">
        <f aca="false" t="array" ref="X446:X446">intersectarectarectangulo($B$22,$C$22,$D$22,$E$22,$F$22,$G$22,$H$22,$I$22,$J$22,$O$26,$O$27,0,T446,U446,V446)</f>
        <v>#NAME?</v>
      </c>
      <c r="Y446" s="92" t="e">
        <f aca="false" t="array" ref="Y446:Y446">intersectarectarectangulo($B$23,$C$23,$D$23,$E$23,$F$23,$G$23,$H$23,$I$23,$J$23,$O$26,$O$27,0,T446,U446,V446)</f>
        <v>#NAME?</v>
      </c>
      <c r="AA446" s="92" t="e">
        <f aca="false">MAX(X446:Y446)</f>
        <v>#NAME?</v>
      </c>
      <c r="AB446" s="92" t="n">
        <v>263</v>
      </c>
    </row>
    <row r="447" customFormat="false" ht="12.75" hidden="false" customHeight="false" outlineLevel="0" collapsed="false">
      <c r="T447" s="92" t="n">
        <v>-0.364</v>
      </c>
      <c r="U447" s="92" t="n">
        <v>-0.756</v>
      </c>
      <c r="V447" s="92" t="n">
        <v>0.544029410969664</v>
      </c>
      <c r="X447" s="92" t="e">
        <f aca="false" t="array" ref="X447:X447">intersectarectarectangulo($B$22,$C$22,$D$22,$E$22,$F$22,$G$22,$H$22,$I$22,$J$22,$O$26,$O$27,0,T447,U447,V447)</f>
        <v>#NAME?</v>
      </c>
      <c r="Y447" s="92" t="e">
        <f aca="false" t="array" ref="Y447:Y447">intersectarectarectangulo($B$23,$C$23,$D$23,$E$23,$F$23,$G$23,$H$23,$I$23,$J$23,$O$26,$O$27,0,T447,U447,V447)</f>
        <v>#NAME?</v>
      </c>
      <c r="AA447" s="92" t="e">
        <f aca="false">MAX(X447:Y447)</f>
        <v>#NAME?</v>
      </c>
      <c r="AB447" s="92" t="n">
        <v>264</v>
      </c>
    </row>
    <row r="448" customFormat="false" ht="12.75" hidden="false" customHeight="false" outlineLevel="0" collapsed="false">
      <c r="T448" s="92" t="n">
        <v>-0.364</v>
      </c>
      <c r="U448" s="92" t="n">
        <v>-0.7</v>
      </c>
      <c r="V448" s="92" t="n">
        <v>0.614413541517438</v>
      </c>
      <c r="X448" s="92" t="e">
        <f aca="false" t="array" ref="X448:X448">intersectarectarectangulo($B$22,$C$22,$D$22,$E$22,$F$22,$G$22,$H$22,$I$22,$J$22,$O$26,$O$27,0,T448,U448,V448)</f>
        <v>#NAME?</v>
      </c>
      <c r="Y448" s="92" t="e">
        <f aca="false" t="array" ref="Y448:Y448">intersectarectarectangulo($B$23,$C$23,$D$23,$E$23,$F$23,$G$23,$H$23,$I$23,$J$23,$O$26,$O$27,0,T448,U448,V448)</f>
        <v>#NAME?</v>
      </c>
      <c r="AA448" s="92" t="e">
        <f aca="false">MAX(X448:Y448)</f>
        <v>#NAME?</v>
      </c>
      <c r="AB448" s="92" t="n">
        <v>265</v>
      </c>
    </row>
    <row r="449" customFormat="false" ht="12.75" hidden="false" customHeight="false" outlineLevel="0" collapsed="false">
      <c r="T449" s="92" t="n">
        <v>-0.364</v>
      </c>
      <c r="U449" s="92" t="n">
        <v>-0.644</v>
      </c>
      <c r="V449" s="92" t="n">
        <v>0.672880375698385</v>
      </c>
      <c r="X449" s="92" t="e">
        <f aca="false" t="array" ref="X449:X449">intersectarectarectangulo($B$22,$C$22,$D$22,$E$22,$F$22,$G$22,$H$22,$I$22,$J$22,$O$26,$O$27,0,T449,U449,V449)</f>
        <v>#NAME?</v>
      </c>
      <c r="Y449" s="92" t="e">
        <f aca="false" t="array" ref="Y449:Y449">intersectarectarectangulo($B$23,$C$23,$D$23,$E$23,$F$23,$G$23,$H$23,$I$23,$J$23,$O$26,$O$27,0,T449,U449,V449)</f>
        <v>#NAME?</v>
      </c>
      <c r="AA449" s="92" t="e">
        <f aca="false">MAX(X449:Y449)</f>
        <v>#NAME?</v>
      </c>
      <c r="AB449" s="92" t="n">
        <v>266</v>
      </c>
    </row>
    <row r="450" customFormat="false" ht="12.75" hidden="false" customHeight="false" outlineLevel="0" collapsed="false">
      <c r="T450" s="92" t="n">
        <v>-0.364</v>
      </c>
      <c r="U450" s="92" t="n">
        <v>-0.588</v>
      </c>
      <c r="V450" s="92" t="n">
        <v>0.722329564672525</v>
      </c>
      <c r="X450" s="92" t="e">
        <f aca="false" t="array" ref="X450:X450">intersectarectarectangulo($B$22,$C$22,$D$22,$E$22,$F$22,$G$22,$H$22,$I$22,$J$22,$O$26,$O$27,0,T450,U450,V450)</f>
        <v>#NAME?</v>
      </c>
      <c r="Y450" s="92" t="e">
        <f aca="false" t="array" ref="Y450:Y450">intersectarectarectangulo($B$23,$C$23,$D$23,$E$23,$F$23,$G$23,$H$23,$I$23,$J$23,$O$26,$O$27,0,T450,U450,V450)</f>
        <v>#NAME?</v>
      </c>
      <c r="AA450" s="92" t="e">
        <f aca="false">MAX(X450:Y450)</f>
        <v>#NAME?</v>
      </c>
      <c r="AB450" s="92" t="n">
        <v>267</v>
      </c>
    </row>
    <row r="451" customFormat="false" ht="12.75" hidden="false" customHeight="false" outlineLevel="0" collapsed="false">
      <c r="T451" s="92" t="n">
        <v>-0.364</v>
      </c>
      <c r="U451" s="92" t="n">
        <v>-0.532</v>
      </c>
      <c r="V451" s="92" t="n">
        <v>0.764512916830056</v>
      </c>
      <c r="X451" s="92" t="e">
        <f aca="false" t="array" ref="X451:X451">intersectarectarectangulo($B$22,$C$22,$D$22,$E$22,$F$22,$G$22,$H$22,$I$22,$J$22,$O$26,$O$27,0,T451,U451,V451)</f>
        <v>#NAME?</v>
      </c>
      <c r="Y451" s="92" t="e">
        <f aca="false" t="array" ref="Y451:Y451">intersectarectarectangulo($B$23,$C$23,$D$23,$E$23,$F$23,$G$23,$H$23,$I$23,$J$23,$O$26,$O$27,0,T451,U451,V451)</f>
        <v>#NAME?</v>
      </c>
      <c r="AA451" s="92" t="e">
        <f aca="false">MAX(X451:Y451)</f>
        <v>#NAME?</v>
      </c>
      <c r="AB451" s="92" t="n">
        <v>268</v>
      </c>
    </row>
    <row r="452" customFormat="false" ht="12.75" hidden="false" customHeight="false" outlineLevel="0" collapsed="false">
      <c r="T452" s="92" t="n">
        <v>-0.364</v>
      </c>
      <c r="U452" s="92" t="n">
        <v>-0.476</v>
      </c>
      <c r="V452" s="92" t="n">
        <v>0.800579789902293</v>
      </c>
      <c r="X452" s="92" t="e">
        <f aca="false" t="array" ref="X452:X452">intersectarectarectangulo($B$22,$C$22,$D$22,$E$22,$F$22,$G$22,$H$22,$I$22,$J$22,$O$26,$O$27,0,T452,U452,V452)</f>
        <v>#NAME?</v>
      </c>
      <c r="Y452" s="92" t="e">
        <f aca="false" t="array" ref="Y452:Y452">intersectarectarectangulo($B$23,$C$23,$D$23,$E$23,$F$23,$G$23,$H$23,$I$23,$J$23,$O$26,$O$27,0,T452,U452,V452)</f>
        <v>#NAME?</v>
      </c>
      <c r="AA452" s="92" t="e">
        <f aca="false">MAX(X452:Y452)</f>
        <v>#NAME?</v>
      </c>
      <c r="AB452" s="92" t="n">
        <v>269</v>
      </c>
    </row>
    <row r="453" customFormat="false" ht="12.75" hidden="false" customHeight="false" outlineLevel="0" collapsed="false">
      <c r="T453" s="92" t="n">
        <v>-0.364</v>
      </c>
      <c r="U453" s="92" t="n">
        <v>-0.42</v>
      </c>
      <c r="V453" s="92" t="n">
        <v>0.831326650601315</v>
      </c>
      <c r="X453" s="92" t="e">
        <f aca="false" t="array" ref="X453:X453">intersectarectarectangulo($B$22,$C$22,$D$22,$E$22,$F$22,$G$22,$H$22,$I$22,$J$22,$O$26,$O$27,0,T453,U453,V453)</f>
        <v>#NAME?</v>
      </c>
      <c r="Y453" s="92" t="e">
        <f aca="false" t="array" ref="Y453:Y453">intersectarectarectangulo($B$23,$C$23,$D$23,$E$23,$F$23,$G$23,$H$23,$I$23,$J$23,$O$26,$O$27,0,T453,U453,V453)</f>
        <v>#NAME?</v>
      </c>
      <c r="AA453" s="92" t="e">
        <f aca="false">MAX(X453:Y453)</f>
        <v>#NAME?</v>
      </c>
      <c r="AB453" s="92" t="n">
        <v>270</v>
      </c>
    </row>
    <row r="454" customFormat="false" ht="12.75" hidden="false" customHeight="false" outlineLevel="0" collapsed="false">
      <c r="T454" s="92" t="n">
        <v>-0.364</v>
      </c>
      <c r="U454" s="92" t="n">
        <v>-0.364</v>
      </c>
      <c r="V454" s="92" t="n">
        <v>0.857326075656165</v>
      </c>
      <c r="X454" s="92" t="e">
        <f aca="false" t="array" ref="X454:X454">intersectarectarectangulo($B$22,$C$22,$D$22,$E$22,$F$22,$G$22,$H$22,$I$22,$J$22,$O$26,$O$27,0,T454,U454,V454)</f>
        <v>#NAME?</v>
      </c>
      <c r="Y454" s="92" t="e">
        <f aca="false" t="array" ref="Y454:Y454">intersectarectarectangulo($B$23,$C$23,$D$23,$E$23,$F$23,$G$23,$H$23,$I$23,$J$23,$O$26,$O$27,0,T454,U454,V454)</f>
        <v>#NAME?</v>
      </c>
      <c r="AA454" s="92" t="e">
        <f aca="false">MAX(X454:Y454)</f>
        <v>#NAME?</v>
      </c>
      <c r="AB454" s="92" t="n">
        <v>271</v>
      </c>
    </row>
    <row r="455" customFormat="false" ht="12.75" hidden="false" customHeight="false" outlineLevel="0" collapsed="false">
      <c r="T455" s="92" t="n">
        <v>-0.364</v>
      </c>
      <c r="U455" s="92" t="n">
        <v>-0.308</v>
      </c>
      <c r="V455" s="92" t="n">
        <v>0.878999431171602</v>
      </c>
      <c r="X455" s="92" t="e">
        <f aca="false" t="array" ref="X455:X455">intersectarectarectangulo($B$22,$C$22,$D$22,$E$22,$F$22,$G$22,$H$22,$I$22,$J$22,$O$26,$O$27,0,T455,U455,V455)</f>
        <v>#NAME?</v>
      </c>
      <c r="Y455" s="92" t="e">
        <f aca="false" t="array" ref="Y455:Y455">intersectarectarectangulo($B$23,$C$23,$D$23,$E$23,$F$23,$G$23,$H$23,$I$23,$J$23,$O$26,$O$27,0,T455,U455,V455)</f>
        <v>#NAME?</v>
      </c>
      <c r="AA455" s="92" t="e">
        <f aca="false">MAX(X455:Y455)</f>
        <v>#NAME?</v>
      </c>
      <c r="AB455" s="92" t="n">
        <v>272</v>
      </c>
    </row>
    <row r="456" customFormat="false" ht="12.75" hidden="false" customHeight="false" outlineLevel="0" collapsed="false">
      <c r="T456" s="92" t="n">
        <v>-0.364</v>
      </c>
      <c r="U456" s="92" t="n">
        <v>-0.252</v>
      </c>
      <c r="V456" s="92" t="n">
        <v>0.896660470858396</v>
      </c>
      <c r="X456" s="92" t="e">
        <f aca="false" t="array" ref="X456:X456">intersectarectarectangulo($B$22,$C$22,$D$22,$E$22,$F$22,$G$22,$H$22,$I$22,$J$22,$O$26,$O$27,0,T456,U456,V456)</f>
        <v>#NAME?</v>
      </c>
      <c r="Y456" s="92" t="e">
        <f aca="false" t="array" ref="Y456:Y456">intersectarectarectangulo($B$23,$C$23,$D$23,$E$23,$F$23,$G$23,$H$23,$I$23,$J$23,$O$26,$O$27,0,T456,U456,V456)</f>
        <v>#NAME?</v>
      </c>
      <c r="AA456" s="92" t="e">
        <f aca="false">MAX(X456:Y456)</f>
        <v>#NAME?</v>
      </c>
      <c r="AB456" s="92" t="n">
        <v>273</v>
      </c>
    </row>
    <row r="457" customFormat="false" ht="12.75" hidden="false" customHeight="false" outlineLevel="0" collapsed="false">
      <c r="T457" s="92" t="n">
        <v>-0.364</v>
      </c>
      <c r="U457" s="92" t="n">
        <v>-0.196</v>
      </c>
      <c r="V457" s="92" t="n">
        <v>0.910542695319665</v>
      </c>
      <c r="X457" s="92" t="e">
        <f aca="false" t="array" ref="X457:X457">intersectarectarectangulo($B$22,$C$22,$D$22,$E$22,$F$22,$G$22,$H$22,$I$22,$J$22,$O$26,$O$27,0,T457,U457,V457)</f>
        <v>#NAME?</v>
      </c>
      <c r="Y457" s="92" t="e">
        <f aca="false" t="array" ref="Y457:Y457">intersectarectarectangulo($B$23,$C$23,$D$23,$E$23,$F$23,$G$23,$H$23,$I$23,$J$23,$O$26,$O$27,0,T457,U457,V457)</f>
        <v>#NAME?</v>
      </c>
      <c r="AA457" s="92" t="e">
        <f aca="false">MAX(X457:Y457)</f>
        <v>#NAME?</v>
      </c>
      <c r="AB457" s="92" t="n">
        <v>274</v>
      </c>
    </row>
    <row r="458" customFormat="false" ht="12.75" hidden="false" customHeight="false" outlineLevel="0" collapsed="false">
      <c r="T458" s="92" t="n">
        <v>-0.364</v>
      </c>
      <c r="U458" s="92" t="n">
        <v>-0.14</v>
      </c>
      <c r="V458" s="92" t="n">
        <v>0.920817028513266</v>
      </c>
      <c r="X458" s="92" t="e">
        <f aca="false" t="array" ref="X458:X458">intersectarectarectangulo($B$22,$C$22,$D$22,$E$22,$F$22,$G$22,$H$22,$I$22,$J$22,$O$26,$O$27,0,T458,U458,V458)</f>
        <v>#NAME?</v>
      </c>
      <c r="Y458" s="92" t="e">
        <f aca="false" t="array" ref="Y458:Y458">intersectarectarectangulo($B$23,$C$23,$D$23,$E$23,$F$23,$G$23,$H$23,$I$23,$J$23,$O$26,$O$27,0,T458,U458,V458)</f>
        <v>#NAME?</v>
      </c>
      <c r="AA458" s="92" t="e">
        <f aca="false">MAX(X458:Y458)</f>
        <v>#NAME?</v>
      </c>
      <c r="AB458" s="92" t="n">
        <v>275</v>
      </c>
    </row>
    <row r="459" customFormat="false" ht="12.75" hidden="false" customHeight="false" outlineLevel="0" collapsed="false">
      <c r="T459" s="92" t="n">
        <v>-0.364</v>
      </c>
      <c r="U459" s="92" t="n">
        <v>-0.084</v>
      </c>
      <c r="V459" s="92" t="n">
        <v>0.92760336351266</v>
      </c>
      <c r="X459" s="92" t="e">
        <f aca="false" t="array" ref="X459:X459">intersectarectarectangulo($B$22,$C$22,$D$22,$E$22,$F$22,$G$22,$H$22,$I$22,$J$22,$O$26,$O$27,0,T459,U459,V459)</f>
        <v>#NAME?</v>
      </c>
      <c r="Y459" s="92" t="e">
        <f aca="false" t="array" ref="Y459:Y459">intersectarectarectangulo($B$23,$C$23,$D$23,$E$23,$F$23,$G$23,$H$23,$I$23,$J$23,$O$26,$O$27,0,T459,U459,V459)</f>
        <v>#NAME?</v>
      </c>
      <c r="AA459" s="92" t="e">
        <f aca="false">MAX(X459:Y459)</f>
        <v>#NAME?</v>
      </c>
      <c r="AB459" s="92" t="n">
        <v>276</v>
      </c>
    </row>
    <row r="460" customFormat="false" ht="12.75" hidden="false" customHeight="false" outlineLevel="0" collapsed="false">
      <c r="T460" s="92" t="n">
        <v>-0.364</v>
      </c>
      <c r="U460" s="92" t="n">
        <v>-0.028</v>
      </c>
      <c r="V460" s="92" t="n">
        <v>0.930977980405552</v>
      </c>
      <c r="X460" s="92" t="e">
        <f aca="false" t="array" ref="X460:X460">intersectarectarectangulo($B$22,$C$22,$D$22,$E$22,$F$22,$G$22,$H$22,$I$22,$J$22,$O$26,$O$27,0,T460,U460,V460)</f>
        <v>#NAME?</v>
      </c>
      <c r="Y460" s="92" t="e">
        <f aca="false" t="array" ref="Y460:Y460">intersectarectarectangulo($B$23,$C$23,$D$23,$E$23,$F$23,$G$23,$H$23,$I$23,$J$23,$O$26,$O$27,0,T460,U460,V460)</f>
        <v>#NAME?</v>
      </c>
      <c r="AA460" s="92" t="e">
        <f aca="false">MAX(X460:Y460)</f>
        <v>#NAME?</v>
      </c>
      <c r="AB460" s="92" t="n">
        <v>277</v>
      </c>
    </row>
    <row r="461" customFormat="false" ht="12.75" hidden="false" customHeight="false" outlineLevel="0" collapsed="false">
      <c r="T461" s="92" t="n">
        <v>-0.364</v>
      </c>
      <c r="U461" s="92" t="n">
        <v>0.028</v>
      </c>
      <c r="V461" s="92" t="n">
        <v>0.930977980405552</v>
      </c>
      <c r="X461" s="92" t="e">
        <f aca="false" t="array" ref="X461:X461">intersectarectarectangulo($B$22,$C$22,$D$22,$E$22,$F$22,$G$22,$H$22,$I$22,$J$22,$O$26,$O$27,0,T461,U461,V461)</f>
        <v>#NAME?</v>
      </c>
      <c r="Y461" s="92" t="e">
        <f aca="false" t="array" ref="Y461:Y461">intersectarectarectangulo($B$23,$C$23,$D$23,$E$23,$F$23,$G$23,$H$23,$I$23,$J$23,$O$26,$O$27,0,T461,U461,V461)</f>
        <v>#NAME?</v>
      </c>
      <c r="AA461" s="92" t="e">
        <f aca="false">MAX(X461:Y461)</f>
        <v>#NAME?</v>
      </c>
      <c r="AB461" s="92" t="n">
        <v>278</v>
      </c>
    </row>
    <row r="462" customFormat="false" ht="12.75" hidden="false" customHeight="false" outlineLevel="0" collapsed="false">
      <c r="T462" s="92" t="n">
        <v>-0.364</v>
      </c>
      <c r="U462" s="92" t="n">
        <v>0.084</v>
      </c>
      <c r="V462" s="92" t="n">
        <v>0.92760336351266</v>
      </c>
      <c r="X462" s="92" t="e">
        <f aca="false" t="array" ref="X462:X462">intersectarectarectangulo($B$22,$C$22,$D$22,$E$22,$F$22,$G$22,$H$22,$I$22,$J$22,$O$26,$O$27,0,T462,U462,V462)</f>
        <v>#NAME?</v>
      </c>
      <c r="Y462" s="92" t="e">
        <f aca="false" t="array" ref="Y462:Y462">intersectarectarectangulo($B$23,$C$23,$D$23,$E$23,$F$23,$G$23,$H$23,$I$23,$J$23,$O$26,$O$27,0,T462,U462,V462)</f>
        <v>#NAME?</v>
      </c>
      <c r="AA462" s="92" t="e">
        <f aca="false">MAX(X462:Y462)</f>
        <v>#NAME?</v>
      </c>
      <c r="AB462" s="92" t="n">
        <v>279</v>
      </c>
    </row>
    <row r="463" customFormat="false" ht="12.75" hidden="false" customHeight="false" outlineLevel="0" collapsed="false">
      <c r="T463" s="92" t="n">
        <v>-0.364</v>
      </c>
      <c r="U463" s="92" t="n">
        <v>0.14</v>
      </c>
      <c r="V463" s="92" t="n">
        <v>0.920817028513266</v>
      </c>
      <c r="X463" s="92" t="e">
        <f aca="false" t="array" ref="X463:X463">intersectarectarectangulo($B$22,$C$22,$D$22,$E$22,$F$22,$G$22,$H$22,$I$22,$J$22,$O$26,$O$27,0,T463,U463,V463)</f>
        <v>#NAME?</v>
      </c>
      <c r="Y463" s="92" t="e">
        <f aca="false" t="array" ref="Y463:Y463">intersectarectarectangulo($B$23,$C$23,$D$23,$E$23,$F$23,$G$23,$H$23,$I$23,$J$23,$O$26,$O$27,0,T463,U463,V463)</f>
        <v>#NAME?</v>
      </c>
      <c r="AA463" s="92" t="e">
        <f aca="false">MAX(X463:Y463)</f>
        <v>#NAME?</v>
      </c>
      <c r="AB463" s="92" t="n">
        <v>280</v>
      </c>
    </row>
    <row r="464" customFormat="false" ht="12.75" hidden="false" customHeight="false" outlineLevel="0" collapsed="false">
      <c r="T464" s="92" t="n">
        <v>-0.364</v>
      </c>
      <c r="U464" s="92" t="n">
        <v>0.196</v>
      </c>
      <c r="V464" s="92" t="n">
        <v>0.910542695319665</v>
      </c>
      <c r="X464" s="92" t="e">
        <f aca="false" t="array" ref="X464:X464">intersectarectarectangulo($B$22,$C$22,$D$22,$E$22,$F$22,$G$22,$H$22,$I$22,$J$22,$O$26,$O$27,0,T464,U464,V464)</f>
        <v>#NAME?</v>
      </c>
      <c r="Y464" s="92" t="e">
        <f aca="false" t="array" ref="Y464:Y464">intersectarectarectangulo($B$23,$C$23,$D$23,$E$23,$F$23,$G$23,$H$23,$I$23,$J$23,$O$26,$O$27,0,T464,U464,V464)</f>
        <v>#NAME?</v>
      </c>
      <c r="AA464" s="92" t="e">
        <f aca="false">MAX(X464:Y464)</f>
        <v>#NAME?</v>
      </c>
      <c r="AB464" s="92" t="n">
        <v>281</v>
      </c>
    </row>
    <row r="465" customFormat="false" ht="12.75" hidden="false" customHeight="false" outlineLevel="0" collapsed="false">
      <c r="T465" s="92" t="n">
        <v>-0.364</v>
      </c>
      <c r="U465" s="92" t="n">
        <v>0.252</v>
      </c>
      <c r="V465" s="92" t="n">
        <v>0.896660470858396</v>
      </c>
      <c r="X465" s="92" t="e">
        <f aca="false" t="array" ref="X465:X465">intersectarectarectangulo($B$22,$C$22,$D$22,$E$22,$F$22,$G$22,$H$22,$I$22,$J$22,$O$26,$O$27,0,T465,U465,V465)</f>
        <v>#NAME?</v>
      </c>
      <c r="Y465" s="92" t="e">
        <f aca="false" t="array" ref="Y465:Y465">intersectarectarectangulo($B$23,$C$23,$D$23,$E$23,$F$23,$G$23,$H$23,$I$23,$J$23,$O$26,$O$27,0,T465,U465,V465)</f>
        <v>#NAME?</v>
      </c>
      <c r="AA465" s="92" t="e">
        <f aca="false">MAX(X465:Y465)</f>
        <v>#NAME?</v>
      </c>
      <c r="AB465" s="92" t="n">
        <v>282</v>
      </c>
    </row>
    <row r="466" customFormat="false" ht="12.75" hidden="false" customHeight="false" outlineLevel="0" collapsed="false">
      <c r="T466" s="92" t="n">
        <v>-0.364</v>
      </c>
      <c r="U466" s="92" t="n">
        <v>0.308</v>
      </c>
      <c r="V466" s="92" t="n">
        <v>0.878999431171602</v>
      </c>
      <c r="X466" s="92" t="e">
        <f aca="false" t="array" ref="X466:X466">intersectarectarectangulo($B$22,$C$22,$D$22,$E$22,$F$22,$G$22,$H$22,$I$22,$J$22,$O$26,$O$27,0,T466,U466,V466)</f>
        <v>#NAME?</v>
      </c>
      <c r="Y466" s="92" t="e">
        <f aca="false" t="array" ref="Y466:Y466">intersectarectarectangulo($B$23,$C$23,$D$23,$E$23,$F$23,$G$23,$H$23,$I$23,$J$23,$O$26,$O$27,0,T466,U466,V466)</f>
        <v>#NAME?</v>
      </c>
      <c r="AA466" s="92" t="e">
        <f aca="false">MAX(X466:Y466)</f>
        <v>#NAME?</v>
      </c>
      <c r="AB466" s="92" t="n">
        <v>283</v>
      </c>
    </row>
    <row r="467" customFormat="false" ht="12.75" hidden="false" customHeight="false" outlineLevel="0" collapsed="false">
      <c r="T467" s="92" t="n">
        <v>-0.364</v>
      </c>
      <c r="U467" s="92" t="n">
        <v>0.364</v>
      </c>
      <c r="V467" s="92" t="n">
        <v>0.857326075656165</v>
      </c>
      <c r="X467" s="92" t="e">
        <f aca="false" t="array" ref="X467:X467">intersectarectarectangulo($B$22,$C$22,$D$22,$E$22,$F$22,$G$22,$H$22,$I$22,$J$22,$O$26,$O$27,0,T467,U467,V467)</f>
        <v>#NAME?</v>
      </c>
      <c r="Y467" s="92" t="e">
        <f aca="false" t="array" ref="Y467:Y467">intersectarectarectangulo($B$23,$C$23,$D$23,$E$23,$F$23,$G$23,$H$23,$I$23,$J$23,$O$26,$O$27,0,T467,U467,V467)</f>
        <v>#NAME?</v>
      </c>
      <c r="AA467" s="92" t="e">
        <f aca="false">MAX(X467:Y467)</f>
        <v>#NAME?</v>
      </c>
      <c r="AB467" s="92" t="n">
        <v>284</v>
      </c>
    </row>
    <row r="468" customFormat="false" ht="12.75" hidden="false" customHeight="false" outlineLevel="0" collapsed="false">
      <c r="T468" s="92" t="n">
        <v>-0.364</v>
      </c>
      <c r="U468" s="92" t="n">
        <v>0.42</v>
      </c>
      <c r="V468" s="92" t="n">
        <v>0.831326650601315</v>
      </c>
      <c r="X468" s="92" t="e">
        <f aca="false" t="array" ref="X468:X468">intersectarectarectangulo($B$22,$C$22,$D$22,$E$22,$F$22,$G$22,$H$22,$I$22,$J$22,$O$26,$O$27,0,T468,U468,V468)</f>
        <v>#NAME?</v>
      </c>
      <c r="Y468" s="92" t="e">
        <f aca="false" t="array" ref="Y468:Y468">intersectarectarectangulo($B$23,$C$23,$D$23,$E$23,$F$23,$G$23,$H$23,$I$23,$J$23,$O$26,$O$27,0,T468,U468,V468)</f>
        <v>#NAME?</v>
      </c>
      <c r="AA468" s="92" t="e">
        <f aca="false">MAX(X468:Y468)</f>
        <v>#NAME?</v>
      </c>
      <c r="AB468" s="92" t="n">
        <v>285</v>
      </c>
    </row>
    <row r="469" customFormat="false" ht="12.75" hidden="false" customHeight="false" outlineLevel="0" collapsed="false">
      <c r="T469" s="92" t="n">
        <v>-0.364</v>
      </c>
      <c r="U469" s="92" t="n">
        <v>0.476</v>
      </c>
      <c r="V469" s="92" t="n">
        <v>0.800579789902293</v>
      </c>
      <c r="X469" s="92" t="e">
        <f aca="false" t="array" ref="X469:X469">intersectarectarectangulo($B$22,$C$22,$D$22,$E$22,$F$22,$G$22,$H$22,$I$22,$J$22,$O$26,$O$27,0,T469,U469,V469)</f>
        <v>#NAME?</v>
      </c>
      <c r="Y469" s="92" t="e">
        <f aca="false" t="array" ref="Y469:Y469">intersectarectarectangulo($B$23,$C$23,$D$23,$E$23,$F$23,$G$23,$H$23,$I$23,$J$23,$O$26,$O$27,0,T469,U469,V469)</f>
        <v>#NAME?</v>
      </c>
      <c r="AA469" s="92" t="e">
        <f aca="false">MAX(X469:Y469)</f>
        <v>#NAME?</v>
      </c>
      <c r="AB469" s="92" t="n">
        <v>286</v>
      </c>
    </row>
    <row r="470" customFormat="false" ht="12.75" hidden="false" customHeight="false" outlineLevel="0" collapsed="false">
      <c r="T470" s="92" t="n">
        <v>-0.364</v>
      </c>
      <c r="U470" s="92" t="n">
        <v>0.532</v>
      </c>
      <c r="V470" s="92" t="n">
        <v>0.764512916830056</v>
      </c>
      <c r="X470" s="92" t="e">
        <f aca="false" t="array" ref="X470:X470">intersectarectarectangulo($B$22,$C$22,$D$22,$E$22,$F$22,$G$22,$H$22,$I$22,$J$22,$O$26,$O$27,0,T470,U470,V470)</f>
        <v>#NAME?</v>
      </c>
      <c r="Y470" s="92" t="e">
        <f aca="false" t="array" ref="Y470:Y470">intersectarectarectangulo($B$23,$C$23,$D$23,$E$23,$F$23,$G$23,$H$23,$I$23,$J$23,$O$26,$O$27,0,T470,U470,V470)</f>
        <v>#NAME?</v>
      </c>
      <c r="AA470" s="92" t="e">
        <f aca="false">MAX(X470:Y470)</f>
        <v>#NAME?</v>
      </c>
      <c r="AB470" s="92" t="n">
        <v>287</v>
      </c>
    </row>
    <row r="471" customFormat="false" ht="12.75" hidden="false" customHeight="false" outlineLevel="0" collapsed="false">
      <c r="T471" s="92" t="n">
        <v>-0.364</v>
      </c>
      <c r="U471" s="92" t="n">
        <v>0.588</v>
      </c>
      <c r="V471" s="92" t="n">
        <v>0.722329564672525</v>
      </c>
      <c r="X471" s="92" t="e">
        <f aca="false" t="array" ref="X471:X471">intersectarectarectangulo($B$22,$C$22,$D$22,$E$22,$F$22,$G$22,$H$22,$I$22,$J$22,$O$26,$O$27,0,T471,U471,V471)</f>
        <v>#NAME?</v>
      </c>
      <c r="Y471" s="92" t="e">
        <f aca="false" t="array" ref="Y471:Y471">intersectarectarectangulo($B$23,$C$23,$D$23,$E$23,$F$23,$G$23,$H$23,$I$23,$J$23,$O$26,$O$27,0,T471,U471,V471)</f>
        <v>#NAME?</v>
      </c>
      <c r="AA471" s="92" t="e">
        <f aca="false">MAX(X471:Y471)</f>
        <v>#NAME?</v>
      </c>
      <c r="AB471" s="92" t="n">
        <v>288</v>
      </c>
    </row>
    <row r="472" customFormat="false" ht="12.75" hidden="false" customHeight="false" outlineLevel="0" collapsed="false">
      <c r="T472" s="92" t="n">
        <v>-0.364</v>
      </c>
      <c r="U472" s="92" t="n">
        <v>0.644</v>
      </c>
      <c r="V472" s="92" t="n">
        <v>0.672880375698385</v>
      </c>
      <c r="X472" s="92" t="e">
        <f aca="false" t="array" ref="X472:X472">intersectarectarectangulo($B$22,$C$22,$D$22,$E$22,$F$22,$G$22,$H$22,$I$22,$J$22,$O$26,$O$27,0,T472,U472,V472)</f>
        <v>#NAME?</v>
      </c>
      <c r="Y472" s="92" t="e">
        <f aca="false" t="array" ref="Y472:Y472">intersectarectarectangulo($B$23,$C$23,$D$23,$E$23,$F$23,$G$23,$H$23,$I$23,$J$23,$O$26,$O$27,0,T472,U472,V472)</f>
        <v>#NAME?</v>
      </c>
      <c r="AA472" s="92" t="e">
        <f aca="false">MAX(X472:Y472)</f>
        <v>#NAME?</v>
      </c>
      <c r="AB472" s="92" t="n">
        <v>289</v>
      </c>
    </row>
    <row r="473" customFormat="false" ht="12.75" hidden="false" customHeight="false" outlineLevel="0" collapsed="false">
      <c r="T473" s="92" t="n">
        <v>-0.364</v>
      </c>
      <c r="U473" s="92" t="n">
        <v>0.7</v>
      </c>
      <c r="V473" s="92" t="n">
        <v>0.614413541517438</v>
      </c>
      <c r="X473" s="92" t="e">
        <f aca="false" t="array" ref="X473:X473">intersectarectarectangulo($B$22,$C$22,$D$22,$E$22,$F$22,$G$22,$H$22,$I$22,$J$22,$O$26,$O$27,0,T473,U473,V473)</f>
        <v>#NAME?</v>
      </c>
      <c r="Y473" s="92" t="e">
        <f aca="false" t="array" ref="Y473:Y473">intersectarectarectangulo($B$23,$C$23,$D$23,$E$23,$F$23,$G$23,$H$23,$I$23,$J$23,$O$26,$O$27,0,T473,U473,V473)</f>
        <v>#NAME?</v>
      </c>
      <c r="AA473" s="92" t="e">
        <f aca="false">MAX(X473:Y473)</f>
        <v>#NAME?</v>
      </c>
      <c r="AB473" s="92" t="n">
        <v>290</v>
      </c>
    </row>
    <row r="474" customFormat="false" ht="12.75" hidden="false" customHeight="false" outlineLevel="0" collapsed="false">
      <c r="T474" s="92" t="n">
        <v>-0.364</v>
      </c>
      <c r="U474" s="92" t="n">
        <v>0.756</v>
      </c>
      <c r="V474" s="92" t="n">
        <v>0.544029410969664</v>
      </c>
      <c r="X474" s="92" t="e">
        <f aca="false" t="array" ref="X474:X474">intersectarectarectangulo($B$22,$C$22,$D$22,$E$22,$F$22,$G$22,$H$22,$I$22,$J$22,$O$26,$O$27,0,T474,U474,V474)</f>
        <v>#NAME?</v>
      </c>
      <c r="Y474" s="92" t="e">
        <f aca="false" t="array" ref="Y474:Y474">intersectarectarectangulo($B$23,$C$23,$D$23,$E$23,$F$23,$G$23,$H$23,$I$23,$J$23,$O$26,$O$27,0,T474,U474,V474)</f>
        <v>#NAME?</v>
      </c>
      <c r="AA474" s="92" t="e">
        <f aca="false">MAX(X474:Y474)</f>
        <v>#NAME?</v>
      </c>
      <c r="AB474" s="92" t="n">
        <v>291</v>
      </c>
    </row>
    <row r="475" customFormat="false" ht="12.75" hidden="false" customHeight="false" outlineLevel="0" collapsed="false">
      <c r="T475" s="92" t="n">
        <v>-0.364</v>
      </c>
      <c r="U475" s="92" t="n">
        <v>0.812</v>
      </c>
      <c r="V475" s="92" t="n">
        <v>0.456245547923484</v>
      </c>
      <c r="X475" s="92" t="e">
        <f aca="false" t="array" ref="X475:X475">intersectarectarectangulo($B$22,$C$22,$D$22,$E$22,$F$22,$G$22,$H$22,$I$22,$J$22,$O$26,$O$27,0,T475,U475,V475)</f>
        <v>#NAME?</v>
      </c>
      <c r="Y475" s="92" t="e">
        <f aca="false" t="array" ref="Y475:Y475">intersectarectarectangulo($B$23,$C$23,$D$23,$E$23,$F$23,$G$23,$H$23,$I$23,$J$23,$O$26,$O$27,0,T475,U475,V475)</f>
        <v>#NAME?</v>
      </c>
      <c r="AA475" s="92" t="e">
        <f aca="false">MAX(X475:Y475)</f>
        <v>#NAME?</v>
      </c>
      <c r="AB475" s="92" t="n">
        <v>292</v>
      </c>
    </row>
    <row r="476" customFormat="false" ht="12.75" hidden="false" customHeight="false" outlineLevel="0" collapsed="false">
      <c r="T476" s="92" t="n">
        <v>-0.364</v>
      </c>
      <c r="U476" s="92" t="n">
        <v>0.868</v>
      </c>
      <c r="V476" s="92" t="n">
        <v>0.337757309321353</v>
      </c>
      <c r="X476" s="92" t="e">
        <f aca="false" t="array" ref="X476:X476">intersectarectarectangulo($B$22,$C$22,$D$22,$E$22,$F$22,$G$22,$H$22,$I$22,$J$22,$O$26,$O$27,0,T476,U476,V476)</f>
        <v>#NAME?</v>
      </c>
      <c r="Y476" s="92" t="e">
        <f aca="false" t="array" ref="Y476:Y476">intersectarectarectangulo($B$23,$C$23,$D$23,$E$23,$F$23,$G$23,$H$23,$I$23,$J$23,$O$26,$O$27,0,T476,U476,V476)</f>
        <v>#NAME?</v>
      </c>
      <c r="AA476" s="92" t="e">
        <f aca="false">MAX(X476:Y476)</f>
        <v>#NAME?</v>
      </c>
      <c r="AB476" s="92" t="n">
        <v>293</v>
      </c>
    </row>
    <row r="477" customFormat="false" ht="12.75" hidden="false" customHeight="false" outlineLevel="0" collapsed="false">
      <c r="T477" s="92" t="n">
        <v>-0.364</v>
      </c>
      <c r="U477" s="92" t="n">
        <v>0.924</v>
      </c>
      <c r="V477" s="92" t="n">
        <v>0.117166548127014</v>
      </c>
      <c r="X477" s="92" t="e">
        <f aca="false" t="array" ref="X477:X477">intersectarectarectangulo($B$22,$C$22,$D$22,$E$22,$F$22,$G$22,$H$22,$I$22,$J$22,$O$26,$O$27,0,T477,U477,V477)</f>
        <v>#NAME?</v>
      </c>
      <c r="Y477" s="92" t="e">
        <f aca="false" t="array" ref="Y477:Y477">intersectarectarectangulo($B$23,$C$23,$D$23,$E$23,$F$23,$G$23,$H$23,$I$23,$J$23,$O$26,$O$27,0,T477,U477,V477)</f>
        <v>#NAME?</v>
      </c>
      <c r="AA477" s="92" t="e">
        <f aca="false">MAX(X477:Y477)</f>
        <v>#NAME?</v>
      </c>
      <c r="AB477" s="92" t="n">
        <v>294</v>
      </c>
    </row>
    <row r="478" customFormat="false" ht="12.75" hidden="false" customHeight="false" outlineLevel="0" collapsed="false">
      <c r="T478" s="92" t="n">
        <v>-0.308</v>
      </c>
      <c r="U478" s="92" t="n">
        <v>-0.924</v>
      </c>
      <c r="V478" s="92" t="n">
        <v>0.226627447587444</v>
      </c>
      <c r="X478" s="92" t="e">
        <f aca="false" t="array" ref="X478:X478">intersectarectarectangulo($B$22,$C$22,$D$22,$E$22,$F$22,$G$22,$H$22,$I$22,$J$22,$O$26,$O$27,0,T478,U478,V478)</f>
        <v>#NAME?</v>
      </c>
      <c r="Y478" s="92" t="e">
        <f aca="false" t="array" ref="Y478:Y478">intersectarectarectangulo($B$23,$C$23,$D$23,$E$23,$F$23,$G$23,$H$23,$I$23,$J$23,$O$26,$O$27,0,T478,U478,V478)</f>
        <v>#NAME?</v>
      </c>
      <c r="AA478" s="92" t="e">
        <f aca="false">MAX(X478:Y478)</f>
        <v>#NAME?</v>
      </c>
      <c r="AB478" s="92" t="n">
        <v>295</v>
      </c>
    </row>
    <row r="479" customFormat="false" ht="12.75" hidden="false" customHeight="false" outlineLevel="0" collapsed="false">
      <c r="T479" s="92" t="n">
        <v>-0.308</v>
      </c>
      <c r="U479" s="92" t="n">
        <v>-0.868</v>
      </c>
      <c r="V479" s="92" t="n">
        <v>0.389502246463355</v>
      </c>
      <c r="X479" s="92" t="e">
        <f aca="false" t="array" ref="X479:X479">intersectarectarectangulo($B$22,$C$22,$D$22,$E$22,$F$22,$G$22,$H$22,$I$22,$J$22,$O$26,$O$27,0,T479,U479,V479)</f>
        <v>#NAME?</v>
      </c>
      <c r="Y479" s="92" t="e">
        <f aca="false" t="array" ref="Y479:Y479">intersectarectarectangulo($B$23,$C$23,$D$23,$E$23,$F$23,$G$23,$H$23,$I$23,$J$23,$O$26,$O$27,0,T479,U479,V479)</f>
        <v>#NAME?</v>
      </c>
      <c r="AA479" s="92" t="e">
        <f aca="false">MAX(X479:Y479)</f>
        <v>#NAME?</v>
      </c>
      <c r="AB479" s="92" t="n">
        <v>296</v>
      </c>
    </row>
    <row r="480" customFormat="false" ht="12.75" hidden="false" customHeight="false" outlineLevel="0" collapsed="false">
      <c r="T480" s="92" t="n">
        <v>-0.308</v>
      </c>
      <c r="U480" s="92" t="n">
        <v>-0.812</v>
      </c>
      <c r="V480" s="92" t="n">
        <v>0.495774142125222</v>
      </c>
      <c r="X480" s="92" t="e">
        <f aca="false" t="array" ref="X480:X480">intersectarectarectangulo($B$22,$C$22,$D$22,$E$22,$F$22,$G$22,$H$22,$I$22,$J$22,$O$26,$O$27,0,T480,U480,V480)</f>
        <v>#NAME?</v>
      </c>
      <c r="Y480" s="92" t="e">
        <f aca="false" t="array" ref="Y480:Y480">intersectarectarectangulo($B$23,$C$23,$D$23,$E$23,$F$23,$G$23,$H$23,$I$23,$J$23,$O$26,$O$27,0,T480,U480,V480)</f>
        <v>#NAME?</v>
      </c>
      <c r="AA480" s="92" t="e">
        <f aca="false">MAX(X480:Y480)</f>
        <v>#NAME?</v>
      </c>
      <c r="AB480" s="92" t="n">
        <v>297</v>
      </c>
    </row>
    <row r="481" customFormat="false" ht="12.75" hidden="false" customHeight="false" outlineLevel="0" collapsed="false">
      <c r="T481" s="92" t="n">
        <v>-0.308</v>
      </c>
      <c r="U481" s="92" t="n">
        <v>-0.756</v>
      </c>
      <c r="V481" s="92" t="n">
        <v>0.577581163127746</v>
      </c>
      <c r="X481" s="92" t="e">
        <f aca="false" t="array" ref="X481:X481">intersectarectarectangulo($B$22,$C$22,$D$22,$E$22,$F$22,$G$22,$H$22,$I$22,$J$22,$O$26,$O$27,0,T481,U481,V481)</f>
        <v>#NAME?</v>
      </c>
      <c r="Y481" s="92" t="e">
        <f aca="false" t="array" ref="Y481:Y481">intersectarectarectangulo($B$23,$C$23,$D$23,$E$23,$F$23,$G$23,$H$23,$I$23,$J$23,$O$26,$O$27,0,T481,U481,V481)</f>
        <v>#NAME?</v>
      </c>
      <c r="AA481" s="92" t="e">
        <f aca="false">MAX(X481:Y481)</f>
        <v>#NAME?</v>
      </c>
      <c r="AB481" s="92" t="n">
        <v>298</v>
      </c>
    </row>
    <row r="482" customFormat="false" ht="12.75" hidden="false" customHeight="false" outlineLevel="0" collapsed="false">
      <c r="T482" s="92" t="n">
        <v>-0.308</v>
      </c>
      <c r="U482" s="92" t="n">
        <v>-0.7</v>
      </c>
      <c r="V482" s="92" t="n">
        <v>0.644310484161169</v>
      </c>
      <c r="X482" s="92" t="e">
        <f aca="false" t="array" ref="X482:X482">intersectarectarectangulo($B$22,$C$22,$D$22,$E$22,$F$22,$G$22,$H$22,$I$22,$J$22,$O$26,$O$27,0,T482,U482,V482)</f>
        <v>#NAME?</v>
      </c>
      <c r="Y482" s="92" t="e">
        <f aca="false" t="array" ref="Y482:Y482">intersectarectarectangulo($B$23,$C$23,$D$23,$E$23,$F$23,$G$23,$H$23,$I$23,$J$23,$O$26,$O$27,0,T482,U482,V482)</f>
        <v>#NAME?</v>
      </c>
      <c r="AA482" s="92" t="e">
        <f aca="false">MAX(X482:Y482)</f>
        <v>#NAME?</v>
      </c>
      <c r="AB482" s="92" t="n">
        <v>299</v>
      </c>
    </row>
    <row r="483" customFormat="false" ht="12.75" hidden="false" customHeight="false" outlineLevel="0" collapsed="false">
      <c r="T483" s="92" t="n">
        <v>-0.308</v>
      </c>
      <c r="U483" s="92" t="n">
        <v>-0.644</v>
      </c>
      <c r="V483" s="92" t="n">
        <v>0.700285656000464</v>
      </c>
      <c r="X483" s="92" t="e">
        <f aca="false" t="array" ref="X483:X483">intersectarectarectangulo($B$22,$C$22,$D$22,$E$22,$F$22,$G$22,$H$22,$I$22,$J$22,$O$26,$O$27,0,T483,U483,V483)</f>
        <v>#NAME?</v>
      </c>
      <c r="Y483" s="92" t="e">
        <f aca="false" t="array" ref="Y483:Y483">intersectarectarectangulo($B$23,$C$23,$D$23,$E$23,$F$23,$G$23,$H$23,$I$23,$J$23,$O$26,$O$27,0,T483,U483,V483)</f>
        <v>#NAME?</v>
      </c>
      <c r="AA483" s="92" t="e">
        <f aca="false">MAX(X483:Y483)</f>
        <v>#NAME?</v>
      </c>
      <c r="AB483" s="92" t="n">
        <v>300</v>
      </c>
    </row>
    <row r="484" customFormat="false" ht="12.75" hidden="false" customHeight="false" outlineLevel="0" collapsed="false">
      <c r="T484" s="92" t="n">
        <v>-0.308</v>
      </c>
      <c r="U484" s="92" t="n">
        <v>-0.588</v>
      </c>
      <c r="V484" s="92" t="n">
        <v>0.747925129942831</v>
      </c>
      <c r="X484" s="92" t="e">
        <f aca="false" t="array" ref="X484:X484">intersectarectarectangulo($B$22,$C$22,$D$22,$E$22,$F$22,$G$22,$H$22,$I$22,$J$22,$O$26,$O$27,0,T484,U484,V484)</f>
        <v>#NAME?</v>
      </c>
      <c r="Y484" s="92" t="e">
        <f aca="false" t="array" ref="Y484:Y484">intersectarectarectangulo($B$23,$C$23,$D$23,$E$23,$F$23,$G$23,$H$23,$I$23,$J$23,$O$26,$O$27,0,T484,U484,V484)</f>
        <v>#NAME?</v>
      </c>
      <c r="AA484" s="92" t="e">
        <f aca="false">MAX(X484:Y484)</f>
        <v>#NAME?</v>
      </c>
      <c r="AB484" s="92" t="n">
        <v>301</v>
      </c>
    </row>
    <row r="485" customFormat="false" ht="12.75" hidden="false" customHeight="false" outlineLevel="0" collapsed="false">
      <c r="T485" s="92" t="n">
        <v>-0.308</v>
      </c>
      <c r="U485" s="92" t="n">
        <v>-0.532</v>
      </c>
      <c r="V485" s="92" t="n">
        <v>0.788740768567214</v>
      </c>
      <c r="X485" s="92" t="e">
        <f aca="false" t="array" ref="X485:X485">intersectarectarectangulo($B$22,$C$22,$D$22,$E$22,$F$22,$G$22,$H$22,$I$22,$J$22,$O$26,$O$27,0,T485,U485,V485)</f>
        <v>#NAME?</v>
      </c>
      <c r="Y485" s="92" t="e">
        <f aca="false" t="array" ref="Y485:Y485">intersectarectarectangulo($B$23,$C$23,$D$23,$E$23,$F$23,$G$23,$H$23,$I$23,$J$23,$O$26,$O$27,0,T485,U485,V485)</f>
        <v>#NAME?</v>
      </c>
      <c r="AA485" s="92" t="e">
        <f aca="false">MAX(X485:Y485)</f>
        <v>#NAME?</v>
      </c>
      <c r="AB485" s="92" t="n">
        <v>302</v>
      </c>
    </row>
    <row r="486" customFormat="false" ht="12.75" hidden="false" customHeight="false" outlineLevel="0" collapsed="false">
      <c r="T486" s="92" t="n">
        <v>-0.308</v>
      </c>
      <c r="U486" s="92" t="n">
        <v>-0.476</v>
      </c>
      <c r="V486" s="92" t="n">
        <v>0.82374753413895</v>
      </c>
      <c r="X486" s="92" t="e">
        <f aca="false" t="array" ref="X486:X486">intersectarectarectangulo($B$22,$C$22,$D$22,$E$22,$F$22,$G$22,$H$22,$I$22,$J$22,$O$26,$O$27,0,T486,U486,V486)</f>
        <v>#NAME?</v>
      </c>
      <c r="Y486" s="92" t="e">
        <f aca="false" t="array" ref="Y486:Y486">intersectarectarectangulo($B$23,$C$23,$D$23,$E$23,$F$23,$G$23,$H$23,$I$23,$J$23,$O$26,$O$27,0,T486,U486,V486)</f>
        <v>#NAME?</v>
      </c>
      <c r="AA486" s="92" t="e">
        <f aca="false">MAX(X486:Y486)</f>
        <v>#NAME?</v>
      </c>
      <c r="AB486" s="92" t="n">
        <v>303</v>
      </c>
    </row>
    <row r="487" customFormat="false" ht="12.75" hidden="false" customHeight="false" outlineLevel="0" collapsed="false">
      <c r="T487" s="92" t="n">
        <v>-0.308</v>
      </c>
      <c r="U487" s="92" t="n">
        <v>-0.42</v>
      </c>
      <c r="V487" s="92" t="n">
        <v>0.853660354005034</v>
      </c>
      <c r="X487" s="92" t="e">
        <f aca="false" t="array" ref="X487:X487">intersectarectarectangulo($B$22,$C$22,$D$22,$E$22,$F$22,$G$22,$H$22,$I$22,$J$22,$O$26,$O$27,0,T487,U487,V487)</f>
        <v>#NAME?</v>
      </c>
      <c r="Y487" s="92" t="e">
        <f aca="false" t="array" ref="Y487:Y487">intersectarectarectangulo($B$23,$C$23,$D$23,$E$23,$F$23,$G$23,$H$23,$I$23,$J$23,$O$26,$O$27,0,T487,U487,V487)</f>
        <v>#NAME?</v>
      </c>
      <c r="AA487" s="92" t="e">
        <f aca="false">MAX(X487:Y487)</f>
        <v>#NAME?</v>
      </c>
      <c r="AB487" s="92" t="n">
        <v>304</v>
      </c>
    </row>
    <row r="488" customFormat="false" ht="12.75" hidden="false" customHeight="false" outlineLevel="0" collapsed="false">
      <c r="T488" s="92" t="n">
        <v>-0.308</v>
      </c>
      <c r="U488" s="92" t="n">
        <v>-0.364</v>
      </c>
      <c r="V488" s="92" t="n">
        <v>0.878999431171602</v>
      </c>
      <c r="X488" s="92" t="e">
        <f aca="false" t="array" ref="X488:X488">intersectarectarectangulo($B$22,$C$22,$D$22,$E$22,$F$22,$G$22,$H$22,$I$22,$J$22,$O$26,$O$27,0,T488,U488,V488)</f>
        <v>#NAME?</v>
      </c>
      <c r="Y488" s="92" t="e">
        <f aca="false" t="array" ref="Y488:Y488">intersectarectarectangulo($B$23,$C$23,$D$23,$E$23,$F$23,$G$23,$H$23,$I$23,$J$23,$O$26,$O$27,0,T488,U488,V488)</f>
        <v>#NAME?</v>
      </c>
      <c r="AA488" s="92" t="e">
        <f aca="false">MAX(X488:Y488)</f>
        <v>#NAME?</v>
      </c>
      <c r="AB488" s="92" t="n">
        <v>305</v>
      </c>
    </row>
    <row r="489" customFormat="false" ht="12.75" hidden="false" customHeight="false" outlineLevel="0" collapsed="false">
      <c r="T489" s="92" t="n">
        <v>-0.308</v>
      </c>
      <c r="U489" s="92" t="n">
        <v>-0.308</v>
      </c>
      <c r="V489" s="92" t="n">
        <v>0.90015109842737</v>
      </c>
      <c r="X489" s="92" t="e">
        <f aca="false" t="array" ref="X489:X489">intersectarectarectangulo($B$22,$C$22,$D$22,$E$22,$F$22,$G$22,$H$22,$I$22,$J$22,$O$26,$O$27,0,T489,U489,V489)</f>
        <v>#NAME?</v>
      </c>
      <c r="Y489" s="92" t="e">
        <f aca="false" t="array" ref="Y489:Y489">intersectarectarectangulo($B$23,$C$23,$D$23,$E$23,$F$23,$G$23,$H$23,$I$23,$J$23,$O$26,$O$27,0,T489,U489,V489)</f>
        <v>#NAME?</v>
      </c>
      <c r="AA489" s="92" t="e">
        <f aca="false">MAX(X489:Y489)</f>
        <v>#NAME?</v>
      </c>
      <c r="AB489" s="92" t="n">
        <v>306</v>
      </c>
    </row>
    <row r="490" customFormat="false" ht="12.75" hidden="false" customHeight="false" outlineLevel="0" collapsed="false">
      <c r="T490" s="92" t="n">
        <v>-0.308</v>
      </c>
      <c r="U490" s="92" t="n">
        <v>-0.252</v>
      </c>
      <c r="V490" s="92" t="n">
        <v>0.917405035957401</v>
      </c>
      <c r="X490" s="92" t="e">
        <f aca="false" t="array" ref="X490:X490">intersectarectarectangulo($B$22,$C$22,$D$22,$E$22,$F$22,$G$22,$H$22,$I$22,$J$22,$O$26,$O$27,0,T490,U490,V490)</f>
        <v>#NAME?</v>
      </c>
      <c r="Y490" s="92" t="e">
        <f aca="false" t="array" ref="Y490:Y490">intersectarectarectangulo($B$23,$C$23,$D$23,$E$23,$F$23,$G$23,$H$23,$I$23,$J$23,$O$26,$O$27,0,T490,U490,V490)</f>
        <v>#NAME?</v>
      </c>
      <c r="AA490" s="92" t="e">
        <f aca="false">MAX(X490:Y490)</f>
        <v>#NAME?</v>
      </c>
      <c r="AB490" s="92" t="n">
        <v>307</v>
      </c>
    </row>
    <row r="491" customFormat="false" ht="12.75" hidden="false" customHeight="false" outlineLevel="0" collapsed="false">
      <c r="T491" s="92" t="n">
        <v>-0.308</v>
      </c>
      <c r="U491" s="92" t="n">
        <v>-0.196</v>
      </c>
      <c r="V491" s="92" t="n">
        <v>0.930977980405552</v>
      </c>
      <c r="X491" s="92" t="e">
        <f aca="false" t="array" ref="X491:X491">intersectarectarectangulo($B$22,$C$22,$D$22,$E$22,$F$22,$G$22,$H$22,$I$22,$J$22,$O$26,$O$27,0,T491,U491,V491)</f>
        <v>#NAME?</v>
      </c>
      <c r="Y491" s="92" t="e">
        <f aca="false" t="array" ref="Y491:Y491">intersectarectarectangulo($B$23,$C$23,$D$23,$E$23,$F$23,$G$23,$H$23,$I$23,$J$23,$O$26,$O$27,0,T491,U491,V491)</f>
        <v>#NAME?</v>
      </c>
      <c r="AA491" s="92" t="e">
        <f aca="false">MAX(X491:Y491)</f>
        <v>#NAME?</v>
      </c>
      <c r="AB491" s="92" t="n">
        <v>308</v>
      </c>
    </row>
    <row r="492" customFormat="false" ht="12.75" hidden="false" customHeight="false" outlineLevel="0" collapsed="false">
      <c r="T492" s="92" t="n">
        <v>-0.308</v>
      </c>
      <c r="U492" s="92" t="n">
        <v>-0.14</v>
      </c>
      <c r="V492" s="92" t="n">
        <v>0.941029223775755</v>
      </c>
      <c r="X492" s="92" t="e">
        <f aca="false" t="array" ref="X492:X492">intersectarectarectangulo($B$22,$C$22,$D$22,$E$22,$F$22,$G$22,$H$22,$I$22,$J$22,$O$26,$O$27,0,T492,U492,V492)</f>
        <v>#NAME?</v>
      </c>
      <c r="Y492" s="92" t="e">
        <f aca="false" t="array" ref="Y492:Y492">intersectarectarectangulo($B$23,$C$23,$D$23,$E$23,$F$23,$G$23,$H$23,$I$23,$J$23,$O$26,$O$27,0,T492,U492,V492)</f>
        <v>#NAME?</v>
      </c>
      <c r="AA492" s="92" t="e">
        <f aca="false">MAX(X492:Y492)</f>
        <v>#NAME?</v>
      </c>
      <c r="AB492" s="92" t="n">
        <v>309</v>
      </c>
    </row>
    <row r="493" customFormat="false" ht="12.75" hidden="false" customHeight="false" outlineLevel="0" collapsed="false">
      <c r="T493" s="92" t="n">
        <v>-0.308</v>
      </c>
      <c r="U493" s="92" t="n">
        <v>-0.084</v>
      </c>
      <c r="V493" s="92" t="n">
        <v>0.947670828927429</v>
      </c>
      <c r="X493" s="92" t="e">
        <f aca="false" t="array" ref="X493:X493">intersectarectarectangulo($B$22,$C$22,$D$22,$E$22,$F$22,$G$22,$H$22,$I$22,$J$22,$O$26,$O$27,0,T493,U493,V493)</f>
        <v>#NAME?</v>
      </c>
      <c r="Y493" s="92" t="e">
        <f aca="false" t="array" ref="Y493:Y493">intersectarectarectangulo($B$23,$C$23,$D$23,$E$23,$F$23,$G$23,$H$23,$I$23,$J$23,$O$26,$O$27,0,T493,U493,V493)</f>
        <v>#NAME?</v>
      </c>
      <c r="AA493" s="92" t="e">
        <f aca="false">MAX(X493:Y493)</f>
        <v>#NAME?</v>
      </c>
      <c r="AB493" s="92" t="n">
        <v>310</v>
      </c>
    </row>
    <row r="494" customFormat="false" ht="12.75" hidden="false" customHeight="false" outlineLevel="0" collapsed="false">
      <c r="T494" s="92" t="n">
        <v>-0.308</v>
      </c>
      <c r="U494" s="92" t="n">
        <v>-0.028</v>
      </c>
      <c r="V494" s="92" t="n">
        <v>0.950974237295627</v>
      </c>
      <c r="X494" s="92" t="e">
        <f aca="false" t="array" ref="X494:X494">intersectarectarectangulo($B$22,$C$22,$D$22,$E$22,$F$22,$G$22,$H$22,$I$22,$J$22,$O$26,$O$27,0,T494,U494,V494)</f>
        <v>#NAME?</v>
      </c>
      <c r="Y494" s="92" t="e">
        <f aca="false" t="array" ref="Y494:Y494">intersectarectarectangulo($B$23,$C$23,$D$23,$E$23,$F$23,$G$23,$H$23,$I$23,$J$23,$O$26,$O$27,0,T494,U494,V494)</f>
        <v>#NAME?</v>
      </c>
      <c r="AA494" s="92" t="e">
        <f aca="false">MAX(X494:Y494)</f>
        <v>#NAME?</v>
      </c>
      <c r="AB494" s="92" t="n">
        <v>311</v>
      </c>
    </row>
    <row r="495" customFormat="false" ht="12.75" hidden="false" customHeight="false" outlineLevel="0" collapsed="false">
      <c r="T495" s="92" t="n">
        <v>-0.308</v>
      </c>
      <c r="U495" s="92" t="n">
        <v>0.028</v>
      </c>
      <c r="V495" s="92" t="n">
        <v>0.950974237295627</v>
      </c>
      <c r="X495" s="92" t="e">
        <f aca="false" t="array" ref="X495:X495">intersectarectarectangulo($B$22,$C$22,$D$22,$E$22,$F$22,$G$22,$H$22,$I$22,$J$22,$O$26,$O$27,0,T495,U495,V495)</f>
        <v>#NAME?</v>
      </c>
      <c r="Y495" s="92" t="e">
        <f aca="false" t="array" ref="Y495:Y495">intersectarectarectangulo($B$23,$C$23,$D$23,$E$23,$F$23,$G$23,$H$23,$I$23,$J$23,$O$26,$O$27,0,T495,U495,V495)</f>
        <v>#NAME?</v>
      </c>
      <c r="AA495" s="92" t="e">
        <f aca="false">MAX(X495:Y495)</f>
        <v>#NAME?</v>
      </c>
      <c r="AB495" s="92" t="n">
        <v>312</v>
      </c>
    </row>
    <row r="496" customFormat="false" ht="12.75" hidden="false" customHeight="false" outlineLevel="0" collapsed="false">
      <c r="T496" s="92" t="n">
        <v>-0.308</v>
      </c>
      <c r="U496" s="92" t="n">
        <v>0.084</v>
      </c>
      <c r="V496" s="92" t="n">
        <v>0.947670828927429</v>
      </c>
      <c r="X496" s="92" t="e">
        <f aca="false" t="array" ref="X496:X496">intersectarectarectangulo($B$22,$C$22,$D$22,$E$22,$F$22,$G$22,$H$22,$I$22,$J$22,$O$26,$O$27,0,T496,U496,V496)</f>
        <v>#NAME?</v>
      </c>
      <c r="Y496" s="92" t="e">
        <f aca="false" t="array" ref="Y496:Y496">intersectarectarectangulo($B$23,$C$23,$D$23,$E$23,$F$23,$G$23,$H$23,$I$23,$J$23,$O$26,$O$27,0,T496,U496,V496)</f>
        <v>#NAME?</v>
      </c>
      <c r="AA496" s="92" t="e">
        <f aca="false">MAX(X496:Y496)</f>
        <v>#NAME?</v>
      </c>
      <c r="AB496" s="92" t="n">
        <v>313</v>
      </c>
    </row>
    <row r="497" customFormat="false" ht="12.75" hidden="false" customHeight="false" outlineLevel="0" collapsed="false">
      <c r="T497" s="92" t="n">
        <v>-0.308</v>
      </c>
      <c r="U497" s="92" t="n">
        <v>0.14</v>
      </c>
      <c r="V497" s="92" t="n">
        <v>0.941029223775755</v>
      </c>
      <c r="X497" s="92" t="e">
        <f aca="false" t="array" ref="X497:X497">intersectarectarectangulo($B$22,$C$22,$D$22,$E$22,$F$22,$G$22,$H$22,$I$22,$J$22,$O$26,$O$27,0,T497,U497,V497)</f>
        <v>#NAME?</v>
      </c>
      <c r="Y497" s="92" t="e">
        <f aca="false" t="array" ref="Y497:Y497">intersectarectarectangulo($B$23,$C$23,$D$23,$E$23,$F$23,$G$23,$H$23,$I$23,$J$23,$O$26,$O$27,0,T497,U497,V497)</f>
        <v>#NAME?</v>
      </c>
      <c r="AA497" s="92" t="e">
        <f aca="false">MAX(X497:Y497)</f>
        <v>#NAME?</v>
      </c>
      <c r="AB497" s="92" t="n">
        <v>314</v>
      </c>
    </row>
    <row r="498" customFormat="false" ht="12.75" hidden="false" customHeight="false" outlineLevel="0" collapsed="false">
      <c r="T498" s="92" t="n">
        <v>-0.308</v>
      </c>
      <c r="U498" s="92" t="n">
        <v>0.196</v>
      </c>
      <c r="V498" s="92" t="n">
        <v>0.930977980405552</v>
      </c>
      <c r="X498" s="92" t="e">
        <f aca="false" t="array" ref="X498:X498">intersectarectarectangulo($B$22,$C$22,$D$22,$E$22,$F$22,$G$22,$H$22,$I$22,$J$22,$O$26,$O$27,0,T498,U498,V498)</f>
        <v>#NAME?</v>
      </c>
      <c r="Y498" s="92" t="e">
        <f aca="false" t="array" ref="Y498:Y498">intersectarectarectangulo($B$23,$C$23,$D$23,$E$23,$F$23,$G$23,$H$23,$I$23,$J$23,$O$26,$O$27,0,T498,U498,V498)</f>
        <v>#NAME?</v>
      </c>
      <c r="AA498" s="92" t="e">
        <f aca="false">MAX(X498:Y498)</f>
        <v>#NAME?</v>
      </c>
      <c r="AB498" s="92" t="n">
        <v>315</v>
      </c>
    </row>
    <row r="499" customFormat="false" ht="12.75" hidden="false" customHeight="false" outlineLevel="0" collapsed="false">
      <c r="T499" s="92" t="n">
        <v>-0.308</v>
      </c>
      <c r="U499" s="92" t="n">
        <v>0.252</v>
      </c>
      <c r="V499" s="92" t="n">
        <v>0.917405035957401</v>
      </c>
      <c r="X499" s="92" t="e">
        <f aca="false" t="array" ref="X499:X499">intersectarectarectangulo($B$22,$C$22,$D$22,$E$22,$F$22,$G$22,$H$22,$I$22,$J$22,$O$26,$O$27,0,T499,U499,V499)</f>
        <v>#NAME?</v>
      </c>
      <c r="Y499" s="92" t="e">
        <f aca="false" t="array" ref="Y499:Y499">intersectarectarectangulo($B$23,$C$23,$D$23,$E$23,$F$23,$G$23,$H$23,$I$23,$J$23,$O$26,$O$27,0,T499,U499,V499)</f>
        <v>#NAME?</v>
      </c>
      <c r="AA499" s="92" t="e">
        <f aca="false">MAX(X499:Y499)</f>
        <v>#NAME?</v>
      </c>
      <c r="AB499" s="92" t="n">
        <v>316</v>
      </c>
    </row>
    <row r="500" customFormat="false" ht="12.75" hidden="false" customHeight="false" outlineLevel="0" collapsed="false">
      <c r="T500" s="92" t="n">
        <v>-0.308</v>
      </c>
      <c r="U500" s="92" t="n">
        <v>0.308</v>
      </c>
      <c r="V500" s="92" t="n">
        <v>0.90015109842737</v>
      </c>
      <c r="X500" s="92" t="e">
        <f aca="false" t="array" ref="X500:X500">intersectarectarectangulo($B$22,$C$22,$D$22,$E$22,$F$22,$G$22,$H$22,$I$22,$J$22,$O$26,$O$27,0,T500,U500,V500)</f>
        <v>#NAME?</v>
      </c>
      <c r="Y500" s="92" t="e">
        <f aca="false" t="array" ref="Y500:Y500">intersectarectarectangulo($B$23,$C$23,$D$23,$E$23,$F$23,$G$23,$H$23,$I$23,$J$23,$O$26,$O$27,0,T500,U500,V500)</f>
        <v>#NAME?</v>
      </c>
      <c r="AA500" s="92" t="e">
        <f aca="false">MAX(X500:Y500)</f>
        <v>#NAME?</v>
      </c>
      <c r="AB500" s="92" t="n">
        <v>317</v>
      </c>
    </row>
    <row r="501" customFormat="false" ht="12.75" hidden="false" customHeight="false" outlineLevel="0" collapsed="false">
      <c r="T501" s="92" t="n">
        <v>-0.308</v>
      </c>
      <c r="U501" s="92" t="n">
        <v>0.364</v>
      </c>
      <c r="V501" s="92" t="n">
        <v>0.878999431171602</v>
      </c>
      <c r="X501" s="92" t="e">
        <f aca="false" t="array" ref="X501:X501">intersectarectarectangulo($B$22,$C$22,$D$22,$E$22,$F$22,$G$22,$H$22,$I$22,$J$22,$O$26,$O$27,0,T501,U501,V501)</f>
        <v>#NAME?</v>
      </c>
      <c r="Y501" s="92" t="e">
        <f aca="false" t="array" ref="Y501:Y501">intersectarectarectangulo($B$23,$C$23,$D$23,$E$23,$F$23,$G$23,$H$23,$I$23,$J$23,$O$26,$O$27,0,T501,U501,V501)</f>
        <v>#NAME?</v>
      </c>
      <c r="AA501" s="92" t="e">
        <f aca="false">MAX(X501:Y501)</f>
        <v>#NAME?</v>
      </c>
      <c r="AB501" s="92" t="n">
        <v>318</v>
      </c>
    </row>
    <row r="502" customFormat="false" ht="12.75" hidden="false" customHeight="false" outlineLevel="0" collapsed="false">
      <c r="T502" s="92" t="n">
        <v>-0.308</v>
      </c>
      <c r="U502" s="92" t="n">
        <v>0.42</v>
      </c>
      <c r="V502" s="92" t="n">
        <v>0.853660354005034</v>
      </c>
      <c r="X502" s="92" t="e">
        <f aca="false" t="array" ref="X502:X502">intersectarectarectangulo($B$22,$C$22,$D$22,$E$22,$F$22,$G$22,$H$22,$I$22,$J$22,$O$26,$O$27,0,T502,U502,V502)</f>
        <v>#NAME?</v>
      </c>
      <c r="Y502" s="92" t="e">
        <f aca="false" t="array" ref="Y502:Y502">intersectarectarectangulo($B$23,$C$23,$D$23,$E$23,$F$23,$G$23,$H$23,$I$23,$J$23,$O$26,$O$27,0,T502,U502,V502)</f>
        <v>#NAME?</v>
      </c>
      <c r="AA502" s="92" t="e">
        <f aca="false">MAX(X502:Y502)</f>
        <v>#NAME?</v>
      </c>
      <c r="AB502" s="92" t="n">
        <v>319</v>
      </c>
    </row>
    <row r="503" customFormat="false" ht="12.75" hidden="false" customHeight="false" outlineLevel="0" collapsed="false">
      <c r="T503" s="92" t="n">
        <v>-0.308</v>
      </c>
      <c r="U503" s="92" t="n">
        <v>0.476</v>
      </c>
      <c r="V503" s="92" t="n">
        <v>0.82374753413895</v>
      </c>
      <c r="X503" s="92" t="e">
        <f aca="false" t="array" ref="X503:X503">intersectarectarectangulo($B$22,$C$22,$D$22,$E$22,$F$22,$G$22,$H$22,$I$22,$J$22,$O$26,$O$27,0,T503,U503,V503)</f>
        <v>#NAME?</v>
      </c>
      <c r="Y503" s="92" t="e">
        <f aca="false" t="array" ref="Y503:Y503">intersectarectarectangulo($B$23,$C$23,$D$23,$E$23,$F$23,$G$23,$H$23,$I$23,$J$23,$O$26,$O$27,0,T503,U503,V503)</f>
        <v>#NAME?</v>
      </c>
      <c r="AA503" s="92" t="e">
        <f aca="false">MAX(X503:Y503)</f>
        <v>#NAME?</v>
      </c>
      <c r="AB503" s="92" t="n">
        <v>320</v>
      </c>
    </row>
    <row r="504" customFormat="false" ht="12.75" hidden="false" customHeight="false" outlineLevel="0" collapsed="false">
      <c r="T504" s="92" t="n">
        <v>-0.308</v>
      </c>
      <c r="U504" s="92" t="n">
        <v>0.532</v>
      </c>
      <c r="V504" s="92" t="n">
        <v>0.788740768567214</v>
      </c>
      <c r="X504" s="92" t="e">
        <f aca="false" t="array" ref="X504:X504">intersectarectarectangulo($B$22,$C$22,$D$22,$E$22,$F$22,$G$22,$H$22,$I$22,$J$22,$O$26,$O$27,0,T504,U504,V504)</f>
        <v>#NAME?</v>
      </c>
      <c r="Y504" s="92" t="e">
        <f aca="false" t="array" ref="Y504:Y504">intersectarectarectangulo($B$23,$C$23,$D$23,$E$23,$F$23,$G$23,$H$23,$I$23,$J$23,$O$26,$O$27,0,T504,U504,V504)</f>
        <v>#NAME?</v>
      </c>
      <c r="AA504" s="92" t="e">
        <f aca="false">MAX(X504:Y504)</f>
        <v>#NAME?</v>
      </c>
      <c r="AB504" s="92" t="n">
        <v>321</v>
      </c>
    </row>
    <row r="505" customFormat="false" ht="12.75" hidden="false" customHeight="false" outlineLevel="0" collapsed="false">
      <c r="T505" s="92" t="n">
        <v>-0.308</v>
      </c>
      <c r="U505" s="92" t="n">
        <v>0.588</v>
      </c>
      <c r="V505" s="92" t="n">
        <v>0.74792512994283</v>
      </c>
      <c r="X505" s="92" t="e">
        <f aca="false" t="array" ref="X505:X505">intersectarectarectangulo($B$22,$C$22,$D$22,$E$22,$F$22,$G$22,$H$22,$I$22,$J$22,$O$26,$O$27,0,T505,U505,V505)</f>
        <v>#NAME?</v>
      </c>
      <c r="Y505" s="92" t="e">
        <f aca="false" t="array" ref="Y505:Y505">intersectarectarectangulo($B$23,$C$23,$D$23,$E$23,$F$23,$G$23,$H$23,$I$23,$J$23,$O$26,$O$27,0,T505,U505,V505)</f>
        <v>#NAME?</v>
      </c>
      <c r="AA505" s="92" t="e">
        <f aca="false">MAX(X505:Y505)</f>
        <v>#NAME?</v>
      </c>
      <c r="AB505" s="92" t="n">
        <v>322</v>
      </c>
    </row>
    <row r="506" customFormat="false" ht="12.75" hidden="false" customHeight="false" outlineLevel="0" collapsed="false">
      <c r="T506" s="92" t="n">
        <v>-0.308</v>
      </c>
      <c r="U506" s="92" t="n">
        <v>0.644</v>
      </c>
      <c r="V506" s="92" t="n">
        <v>0.700285656000464</v>
      </c>
      <c r="X506" s="92" t="e">
        <f aca="false" t="array" ref="X506:X506">intersectarectarectangulo($B$22,$C$22,$D$22,$E$22,$F$22,$G$22,$H$22,$I$22,$J$22,$O$26,$O$27,0,T506,U506,V506)</f>
        <v>#NAME?</v>
      </c>
      <c r="Y506" s="92" t="e">
        <f aca="false" t="array" ref="Y506:Y506">intersectarectarectangulo($B$23,$C$23,$D$23,$E$23,$F$23,$G$23,$H$23,$I$23,$J$23,$O$26,$O$27,0,T506,U506,V506)</f>
        <v>#NAME?</v>
      </c>
      <c r="AA506" s="92" t="e">
        <f aca="false">MAX(X506:Y506)</f>
        <v>#NAME?</v>
      </c>
      <c r="AB506" s="92" t="n">
        <v>323</v>
      </c>
    </row>
    <row r="507" customFormat="false" ht="12.75" hidden="false" customHeight="false" outlineLevel="0" collapsed="false">
      <c r="T507" s="92" t="n">
        <v>-0.308</v>
      </c>
      <c r="U507" s="92" t="n">
        <v>0.7</v>
      </c>
      <c r="V507" s="92" t="n">
        <v>0.644310484161169</v>
      </c>
      <c r="X507" s="92" t="e">
        <f aca="false" t="array" ref="X507:X507">intersectarectarectangulo($B$22,$C$22,$D$22,$E$22,$F$22,$G$22,$H$22,$I$22,$J$22,$O$26,$O$27,0,T507,U507,V507)</f>
        <v>#NAME?</v>
      </c>
      <c r="Y507" s="92" t="e">
        <f aca="false" t="array" ref="Y507:Y507">intersectarectarectangulo($B$23,$C$23,$D$23,$E$23,$F$23,$G$23,$H$23,$I$23,$J$23,$O$26,$O$27,0,T507,U507,V507)</f>
        <v>#NAME?</v>
      </c>
      <c r="AA507" s="92" t="e">
        <f aca="false">MAX(X507:Y507)</f>
        <v>#NAME?</v>
      </c>
      <c r="AB507" s="92" t="n">
        <v>324</v>
      </c>
    </row>
    <row r="508" customFormat="false" ht="12.75" hidden="false" customHeight="false" outlineLevel="0" collapsed="false">
      <c r="T508" s="92" t="n">
        <v>-0.308</v>
      </c>
      <c r="U508" s="92" t="n">
        <v>0.756</v>
      </c>
      <c r="V508" s="92" t="n">
        <v>0.577581163127746</v>
      </c>
      <c r="X508" s="92" t="e">
        <f aca="false" t="array" ref="X508:X508">intersectarectarectangulo($B$22,$C$22,$D$22,$E$22,$F$22,$G$22,$H$22,$I$22,$J$22,$O$26,$O$27,0,T508,U508,V508)</f>
        <v>#NAME?</v>
      </c>
      <c r="Y508" s="92" t="e">
        <f aca="false" t="array" ref="Y508:Y508">intersectarectarectangulo($B$23,$C$23,$D$23,$E$23,$F$23,$G$23,$H$23,$I$23,$J$23,$O$26,$O$27,0,T508,U508,V508)</f>
        <v>#NAME?</v>
      </c>
      <c r="AA508" s="92" t="e">
        <f aca="false">MAX(X508:Y508)</f>
        <v>#NAME?</v>
      </c>
      <c r="AB508" s="92" t="n">
        <v>325</v>
      </c>
    </row>
    <row r="509" customFormat="false" ht="12.75" hidden="false" customHeight="false" outlineLevel="0" collapsed="false">
      <c r="T509" s="92" t="n">
        <v>-0.308</v>
      </c>
      <c r="U509" s="92" t="n">
        <v>0.812</v>
      </c>
      <c r="V509" s="92" t="n">
        <v>0.495774142125222</v>
      </c>
      <c r="X509" s="92" t="e">
        <f aca="false" t="array" ref="X509:X509">intersectarectarectangulo($B$22,$C$22,$D$22,$E$22,$F$22,$G$22,$H$22,$I$22,$J$22,$O$26,$O$27,0,T509,U509,V509)</f>
        <v>#NAME?</v>
      </c>
      <c r="Y509" s="92" t="e">
        <f aca="false" t="array" ref="Y509:Y509">intersectarectarectangulo($B$23,$C$23,$D$23,$E$23,$F$23,$G$23,$H$23,$I$23,$J$23,$O$26,$O$27,0,T509,U509,V509)</f>
        <v>#NAME?</v>
      </c>
      <c r="AA509" s="92" t="e">
        <f aca="false">MAX(X509:Y509)</f>
        <v>#NAME?</v>
      </c>
      <c r="AB509" s="92" t="n">
        <v>326</v>
      </c>
    </row>
    <row r="510" customFormat="false" ht="12.75" hidden="false" customHeight="false" outlineLevel="0" collapsed="false">
      <c r="T510" s="92" t="n">
        <v>-0.308</v>
      </c>
      <c r="U510" s="92" t="n">
        <v>0.868</v>
      </c>
      <c r="V510" s="92" t="n">
        <v>0.389502246463355</v>
      </c>
      <c r="X510" s="92" t="e">
        <f aca="false" t="array" ref="X510:X510">intersectarectarectangulo($B$22,$C$22,$D$22,$E$22,$F$22,$G$22,$H$22,$I$22,$J$22,$O$26,$O$27,0,T510,U510,V510)</f>
        <v>#NAME?</v>
      </c>
      <c r="Y510" s="92" t="e">
        <f aca="false" t="array" ref="Y510:Y510">intersectarectarectangulo($B$23,$C$23,$D$23,$E$23,$F$23,$G$23,$H$23,$I$23,$J$23,$O$26,$O$27,0,T510,U510,V510)</f>
        <v>#NAME?</v>
      </c>
      <c r="AA510" s="92" t="e">
        <f aca="false">MAX(X510:Y510)</f>
        <v>#NAME?</v>
      </c>
      <c r="AB510" s="92" t="n">
        <v>327</v>
      </c>
    </row>
    <row r="511" customFormat="false" ht="12.75" hidden="false" customHeight="false" outlineLevel="0" collapsed="false">
      <c r="T511" s="92" t="n">
        <v>-0.308</v>
      </c>
      <c r="U511" s="92" t="n">
        <v>0.924</v>
      </c>
      <c r="V511" s="92" t="n">
        <v>0.226627447587444</v>
      </c>
      <c r="X511" s="92" t="e">
        <f aca="false" t="array" ref="X511:X511">intersectarectarectangulo($B$22,$C$22,$D$22,$E$22,$F$22,$G$22,$H$22,$I$22,$J$22,$O$26,$O$27,0,T511,U511,V511)</f>
        <v>#NAME?</v>
      </c>
      <c r="Y511" s="92" t="e">
        <f aca="false" t="array" ref="Y511:Y511">intersectarectarectangulo($B$23,$C$23,$D$23,$E$23,$F$23,$G$23,$H$23,$I$23,$J$23,$O$26,$O$27,0,T511,U511,V511)</f>
        <v>#NAME?</v>
      </c>
      <c r="AA511" s="92" t="e">
        <f aca="false">MAX(X511:Y511)</f>
        <v>#NAME?</v>
      </c>
      <c r="AB511" s="92" t="n">
        <v>328</v>
      </c>
    </row>
    <row r="512" customFormat="false" ht="12.75" hidden="false" customHeight="false" outlineLevel="0" collapsed="false">
      <c r="T512" s="92" t="n">
        <v>-0.252</v>
      </c>
      <c r="U512" s="92" t="n">
        <v>-0.924</v>
      </c>
      <c r="V512" s="92" t="n">
        <v>0.287610848195961</v>
      </c>
      <c r="X512" s="92" t="e">
        <f aca="false" t="array" ref="X512:X512">intersectarectarectangulo($B$22,$C$22,$D$22,$E$22,$F$22,$G$22,$H$22,$I$22,$J$22,$O$26,$O$27,0,T512,U512,V512)</f>
        <v>#NAME?</v>
      </c>
      <c r="Y512" s="92" t="e">
        <f aca="false" t="array" ref="Y512:Y512">intersectarectarectangulo($B$23,$C$23,$D$23,$E$23,$F$23,$G$23,$H$23,$I$23,$J$23,$O$26,$O$27,0,T512,U512,V512)</f>
        <v>#NAME?</v>
      </c>
      <c r="AA512" s="92" t="e">
        <f aca="false">MAX(X512:Y512)</f>
        <v>#NAME?</v>
      </c>
      <c r="AB512" s="92" t="n">
        <v>329</v>
      </c>
    </row>
    <row r="513" customFormat="false" ht="12.75" hidden="false" customHeight="false" outlineLevel="0" collapsed="false">
      <c r="T513" s="92" t="n">
        <v>-0.252</v>
      </c>
      <c r="U513" s="92" t="n">
        <v>-0.868</v>
      </c>
      <c r="V513" s="92" t="n">
        <v>0.42786913887309</v>
      </c>
      <c r="X513" s="92" t="e">
        <f aca="false" t="array" ref="X513:X513">intersectarectarectangulo($B$22,$C$22,$D$22,$E$22,$F$22,$G$22,$H$22,$I$22,$J$22,$O$26,$O$27,0,T513,U513,V513)</f>
        <v>#NAME?</v>
      </c>
      <c r="Y513" s="92" t="e">
        <f aca="false" t="array" ref="Y513:Y513">intersectarectarectangulo($B$23,$C$23,$D$23,$E$23,$F$23,$G$23,$H$23,$I$23,$J$23,$O$26,$O$27,0,T513,U513,V513)</f>
        <v>#NAME?</v>
      </c>
      <c r="AA513" s="92" t="e">
        <f aca="false">MAX(X513:Y513)</f>
        <v>#NAME?</v>
      </c>
      <c r="AB513" s="92" t="n">
        <v>330</v>
      </c>
    </row>
    <row r="514" customFormat="false" ht="12.75" hidden="false" customHeight="false" outlineLevel="0" collapsed="false">
      <c r="T514" s="92" t="n">
        <v>-0.252</v>
      </c>
      <c r="U514" s="92" t="n">
        <v>-0.812</v>
      </c>
      <c r="V514" s="92" t="n">
        <v>0.526452277039429</v>
      </c>
      <c r="X514" s="92" t="e">
        <f aca="false" t="array" ref="X514:X514">intersectarectarectangulo($B$22,$C$22,$D$22,$E$22,$F$22,$G$22,$H$22,$I$22,$J$22,$O$26,$O$27,0,T514,U514,V514)</f>
        <v>#NAME?</v>
      </c>
      <c r="Y514" s="92" t="e">
        <f aca="false" t="array" ref="Y514:Y514">intersectarectarectangulo($B$23,$C$23,$D$23,$E$23,$F$23,$G$23,$H$23,$I$23,$J$23,$O$26,$O$27,0,T514,U514,V514)</f>
        <v>#NAME?</v>
      </c>
      <c r="AA514" s="92" t="e">
        <f aca="false">MAX(X514:Y514)</f>
        <v>#NAME?</v>
      </c>
      <c r="AB514" s="92" t="n">
        <v>331</v>
      </c>
    </row>
    <row r="515" customFormat="false" ht="12.75" hidden="false" customHeight="false" outlineLevel="0" collapsed="false">
      <c r="T515" s="92" t="n">
        <v>-0.252</v>
      </c>
      <c r="U515" s="92" t="n">
        <v>-0.756</v>
      </c>
      <c r="V515" s="92" t="n">
        <v>0.604119193537169</v>
      </c>
      <c r="X515" s="92" t="e">
        <f aca="false" t="array" ref="X515:X515">intersectarectarectangulo($B$22,$C$22,$D$22,$E$22,$F$22,$G$22,$H$22,$I$22,$J$22,$O$26,$O$27,0,T515,U515,V515)</f>
        <v>#NAME?</v>
      </c>
      <c r="Y515" s="92" t="e">
        <f aca="false" t="array" ref="Y515:Y515">intersectarectarectangulo($B$23,$C$23,$D$23,$E$23,$F$23,$G$23,$H$23,$I$23,$J$23,$O$26,$O$27,0,T515,U515,V515)</f>
        <v>#NAME?</v>
      </c>
      <c r="AA515" s="92" t="e">
        <f aca="false">MAX(X515:Y515)</f>
        <v>#NAME?</v>
      </c>
      <c r="AB515" s="92" t="n">
        <v>332</v>
      </c>
    </row>
    <row r="516" customFormat="false" ht="12.75" hidden="false" customHeight="false" outlineLevel="0" collapsed="false">
      <c r="T516" s="92" t="n">
        <v>-0.252</v>
      </c>
      <c r="U516" s="92" t="n">
        <v>-0.7</v>
      </c>
      <c r="V516" s="92" t="n">
        <v>0.668203561798349</v>
      </c>
      <c r="X516" s="92" t="e">
        <f aca="false" t="array" ref="X516:X516">intersectarectarectangulo($B$22,$C$22,$D$22,$E$22,$F$22,$G$22,$H$22,$I$22,$J$22,$O$26,$O$27,0,T516,U516,V516)</f>
        <v>#NAME?</v>
      </c>
      <c r="Y516" s="92" t="e">
        <f aca="false" t="array" ref="Y516:Y516">intersectarectarectangulo($B$23,$C$23,$D$23,$E$23,$F$23,$G$23,$H$23,$I$23,$J$23,$O$26,$O$27,0,T516,U516,V516)</f>
        <v>#NAME?</v>
      </c>
      <c r="AA516" s="92" t="e">
        <f aca="false">MAX(X516:Y516)</f>
        <v>#NAME?</v>
      </c>
      <c r="AB516" s="92" t="n">
        <v>333</v>
      </c>
    </row>
    <row r="517" customFormat="false" ht="12.75" hidden="false" customHeight="false" outlineLevel="0" collapsed="false">
      <c r="T517" s="92" t="n">
        <v>-0.252</v>
      </c>
      <c r="U517" s="92" t="n">
        <v>-0.644</v>
      </c>
      <c r="V517" s="92" t="n">
        <v>0.722329564672525</v>
      </c>
      <c r="X517" s="92" t="e">
        <f aca="false" t="array" ref="X517:X517">intersectarectarectangulo($B$22,$C$22,$D$22,$E$22,$F$22,$G$22,$H$22,$I$22,$J$22,$O$26,$O$27,0,T517,U517,V517)</f>
        <v>#NAME?</v>
      </c>
      <c r="Y517" s="92" t="e">
        <f aca="false" t="array" ref="Y517:Y517">intersectarectarectangulo($B$23,$C$23,$D$23,$E$23,$F$23,$G$23,$H$23,$I$23,$J$23,$O$26,$O$27,0,T517,U517,V517)</f>
        <v>#NAME?</v>
      </c>
      <c r="AA517" s="92" t="e">
        <f aca="false">MAX(X517:Y517)</f>
        <v>#NAME?</v>
      </c>
      <c r="AB517" s="92" t="n">
        <v>334</v>
      </c>
    </row>
    <row r="518" customFormat="false" ht="12.75" hidden="false" customHeight="false" outlineLevel="0" collapsed="false">
      <c r="T518" s="92" t="n">
        <v>-0.252</v>
      </c>
      <c r="U518" s="92" t="n">
        <v>-0.588</v>
      </c>
      <c r="V518" s="92" t="n">
        <v>0.768603929211919</v>
      </c>
      <c r="X518" s="92" t="e">
        <f aca="false" t="array" ref="X518:X518">intersectarectarectangulo($B$22,$C$22,$D$22,$E$22,$F$22,$G$22,$H$22,$I$22,$J$22,$O$26,$O$27,0,T518,U518,V518)</f>
        <v>#NAME?</v>
      </c>
      <c r="Y518" s="92" t="e">
        <f aca="false" t="array" ref="Y518:Y518">intersectarectarectangulo($B$23,$C$23,$D$23,$E$23,$F$23,$G$23,$H$23,$I$23,$J$23,$O$26,$O$27,0,T518,U518,V518)</f>
        <v>#NAME?</v>
      </c>
      <c r="AA518" s="92" t="e">
        <f aca="false">MAX(X518:Y518)</f>
        <v>#NAME?</v>
      </c>
      <c r="AB518" s="92" t="n">
        <v>335</v>
      </c>
    </row>
    <row r="519" customFormat="false" ht="12.75" hidden="false" customHeight="false" outlineLevel="0" collapsed="false">
      <c r="T519" s="92" t="n">
        <v>-0.252</v>
      </c>
      <c r="U519" s="92" t="n">
        <v>-0.532</v>
      </c>
      <c r="V519" s="92" t="n">
        <v>0.808376150068766</v>
      </c>
      <c r="X519" s="92" t="e">
        <f aca="false" t="array" ref="X519:X519">intersectarectarectangulo($B$22,$C$22,$D$22,$E$22,$F$22,$G$22,$H$22,$I$22,$J$22,$O$26,$O$27,0,T519,U519,V519)</f>
        <v>#NAME?</v>
      </c>
      <c r="Y519" s="92" t="e">
        <f aca="false" t="array" ref="Y519:Y519">intersectarectarectangulo($B$23,$C$23,$D$23,$E$23,$F$23,$G$23,$H$23,$I$23,$J$23,$O$26,$O$27,0,T519,U519,V519)</f>
        <v>#NAME?</v>
      </c>
      <c r="AA519" s="92" t="e">
        <f aca="false">MAX(X519:Y519)</f>
        <v>#NAME?</v>
      </c>
      <c r="AB519" s="92" t="n">
        <v>336</v>
      </c>
    </row>
    <row r="520" customFormat="false" ht="12.75" hidden="false" customHeight="false" outlineLevel="0" collapsed="false">
      <c r="T520" s="92" t="n">
        <v>-0.252</v>
      </c>
      <c r="U520" s="92" t="n">
        <v>-0.476</v>
      </c>
      <c r="V520" s="92" t="n">
        <v>0.842567504714014</v>
      </c>
      <c r="X520" s="92" t="e">
        <f aca="false" t="array" ref="X520:X520">intersectarectarectangulo($B$22,$C$22,$D$22,$E$22,$F$22,$G$22,$H$22,$I$22,$J$22,$O$26,$O$27,0,T520,U520,V520)</f>
        <v>#NAME?</v>
      </c>
      <c r="Y520" s="92" t="e">
        <f aca="false" t="array" ref="Y520:Y520">intersectarectarectangulo($B$23,$C$23,$D$23,$E$23,$F$23,$G$23,$H$23,$I$23,$J$23,$O$26,$O$27,0,T520,U520,V520)</f>
        <v>#NAME?</v>
      </c>
      <c r="AA520" s="92" t="e">
        <f aca="false">MAX(X520:Y520)</f>
        <v>#NAME?</v>
      </c>
      <c r="AB520" s="92" t="n">
        <v>337</v>
      </c>
    </row>
    <row r="521" customFormat="false" ht="12.75" hidden="false" customHeight="false" outlineLevel="0" collapsed="false">
      <c r="T521" s="92" t="n">
        <v>-0.252</v>
      </c>
      <c r="U521" s="92" t="n">
        <v>-0.42</v>
      </c>
      <c r="V521" s="92" t="n">
        <v>0.871834846745644</v>
      </c>
      <c r="X521" s="92" t="e">
        <f aca="false" t="array" ref="X521:X521">intersectarectarectangulo($B$22,$C$22,$D$22,$E$22,$F$22,$G$22,$H$22,$I$22,$J$22,$O$26,$O$27,0,T521,U521,V521)</f>
        <v>#NAME?</v>
      </c>
      <c r="Y521" s="92" t="e">
        <f aca="false" t="array" ref="Y521:Y521">intersectarectarectangulo($B$23,$C$23,$D$23,$E$23,$F$23,$G$23,$H$23,$I$23,$J$23,$O$26,$O$27,0,T521,U521,V521)</f>
        <v>#NAME?</v>
      </c>
      <c r="AA521" s="92" t="e">
        <f aca="false">MAX(X521:Y521)</f>
        <v>#NAME?</v>
      </c>
      <c r="AB521" s="92" t="n">
        <v>338</v>
      </c>
    </row>
    <row r="522" customFormat="false" ht="12.75" hidden="false" customHeight="false" outlineLevel="0" collapsed="false">
      <c r="T522" s="92" t="n">
        <v>-0.252</v>
      </c>
      <c r="U522" s="92" t="n">
        <v>-0.364</v>
      </c>
      <c r="V522" s="92" t="n">
        <v>0.896660470858396</v>
      </c>
      <c r="X522" s="92" t="e">
        <f aca="false" t="array" ref="X522:X522">intersectarectarectangulo($B$22,$C$22,$D$22,$E$22,$F$22,$G$22,$H$22,$I$22,$J$22,$O$26,$O$27,0,T522,U522,V522)</f>
        <v>#NAME?</v>
      </c>
      <c r="Y522" s="92" t="e">
        <f aca="false" t="array" ref="Y522:Y522">intersectarectarectangulo($B$23,$C$23,$D$23,$E$23,$F$23,$G$23,$H$23,$I$23,$J$23,$O$26,$O$27,0,T522,U522,V522)</f>
        <v>#NAME?</v>
      </c>
      <c r="AA522" s="92" t="e">
        <f aca="false">MAX(X522:Y522)</f>
        <v>#NAME?</v>
      </c>
      <c r="AB522" s="92" t="n">
        <v>339</v>
      </c>
    </row>
    <row r="523" customFormat="false" ht="12.75" hidden="false" customHeight="false" outlineLevel="0" collapsed="false">
      <c r="T523" s="92" t="n">
        <v>-0.252</v>
      </c>
      <c r="U523" s="92" t="n">
        <v>-0.308</v>
      </c>
      <c r="V523" s="92" t="n">
        <v>0.917405035957401</v>
      </c>
      <c r="X523" s="92" t="e">
        <f aca="false" t="array" ref="X523:X523">intersectarectarectangulo($B$22,$C$22,$D$22,$E$22,$F$22,$G$22,$H$22,$I$22,$J$22,$O$26,$O$27,0,T523,U523,V523)</f>
        <v>#NAME?</v>
      </c>
      <c r="Y523" s="92" t="e">
        <f aca="false" t="array" ref="Y523:Y523">intersectarectarectangulo($B$23,$C$23,$D$23,$E$23,$F$23,$G$23,$H$23,$I$23,$J$23,$O$26,$O$27,0,T523,U523,V523)</f>
        <v>#NAME?</v>
      </c>
      <c r="AA523" s="92" t="e">
        <f aca="false">MAX(X523:Y523)</f>
        <v>#NAME?</v>
      </c>
      <c r="AB523" s="92" t="n">
        <v>340</v>
      </c>
    </row>
    <row r="524" customFormat="false" ht="12.75" hidden="false" customHeight="false" outlineLevel="0" collapsed="false">
      <c r="T524" s="92" t="n">
        <v>-0.252</v>
      </c>
      <c r="U524" s="92" t="n">
        <v>-0.252</v>
      </c>
      <c r="V524" s="92" t="n">
        <v>0.934340409058711</v>
      </c>
      <c r="X524" s="92" t="e">
        <f aca="false" t="array" ref="X524:X524">intersectarectarectangulo($B$22,$C$22,$D$22,$E$22,$F$22,$G$22,$H$22,$I$22,$J$22,$O$26,$O$27,0,T524,U524,V524)</f>
        <v>#NAME?</v>
      </c>
      <c r="Y524" s="92" t="e">
        <f aca="false" t="array" ref="Y524:Y524">intersectarectarectangulo($B$23,$C$23,$D$23,$E$23,$F$23,$G$23,$H$23,$I$23,$J$23,$O$26,$O$27,0,T524,U524,V524)</f>
        <v>#NAME?</v>
      </c>
      <c r="AA524" s="92" t="e">
        <f aca="false">MAX(X524:Y524)</f>
        <v>#NAME?</v>
      </c>
      <c r="AB524" s="92" t="n">
        <v>341</v>
      </c>
    </row>
    <row r="525" customFormat="false" ht="12.75" hidden="false" customHeight="false" outlineLevel="0" collapsed="false">
      <c r="T525" s="92" t="n">
        <v>-0.252</v>
      </c>
      <c r="U525" s="92" t="n">
        <v>-0.196</v>
      </c>
      <c r="V525" s="92" t="n">
        <v>0.947670828927429</v>
      </c>
      <c r="X525" s="92" t="e">
        <f aca="false" t="array" ref="X525:X525">intersectarectarectangulo($B$22,$C$22,$D$22,$E$22,$F$22,$G$22,$H$22,$I$22,$J$22,$O$26,$O$27,0,T525,U525,V525)</f>
        <v>#NAME?</v>
      </c>
      <c r="Y525" s="92" t="e">
        <f aca="false" t="array" ref="Y525:Y525">intersectarectarectangulo($B$23,$C$23,$D$23,$E$23,$F$23,$G$23,$H$23,$I$23,$J$23,$O$26,$O$27,0,T525,U525,V525)</f>
        <v>#NAME?</v>
      </c>
      <c r="AA525" s="92" t="e">
        <f aca="false">MAX(X525:Y525)</f>
        <v>#NAME?</v>
      </c>
      <c r="AB525" s="92" t="n">
        <v>342</v>
      </c>
    </row>
    <row r="526" customFormat="false" ht="12.75" hidden="false" customHeight="false" outlineLevel="0" collapsed="false">
      <c r="T526" s="92" t="n">
        <v>-0.252</v>
      </c>
      <c r="U526" s="92" t="n">
        <v>-0.14</v>
      </c>
      <c r="V526" s="92" t="n">
        <v>0.95754686569379</v>
      </c>
      <c r="X526" s="92" t="e">
        <f aca="false" t="array" ref="X526:X526">intersectarectarectangulo($B$22,$C$22,$D$22,$E$22,$F$22,$G$22,$H$22,$I$22,$J$22,$O$26,$O$27,0,T526,U526,V526)</f>
        <v>#NAME?</v>
      </c>
      <c r="Y526" s="92" t="e">
        <f aca="false" t="array" ref="Y526:Y526">intersectarectarectangulo($B$23,$C$23,$D$23,$E$23,$F$23,$G$23,$H$23,$I$23,$J$23,$O$26,$O$27,0,T526,U526,V526)</f>
        <v>#NAME?</v>
      </c>
      <c r="AA526" s="92" t="e">
        <f aca="false">MAX(X526:Y526)</f>
        <v>#NAME?</v>
      </c>
      <c r="AB526" s="92" t="n">
        <v>343</v>
      </c>
    </row>
    <row r="527" customFormat="false" ht="12.75" hidden="false" customHeight="false" outlineLevel="0" collapsed="false">
      <c r="T527" s="92" t="n">
        <v>-0.252</v>
      </c>
      <c r="U527" s="92" t="n">
        <v>-0.084</v>
      </c>
      <c r="V527" s="92" t="n">
        <v>0.964074685903535</v>
      </c>
      <c r="X527" s="92" t="e">
        <f aca="false" t="array" ref="X527:X527">intersectarectarectangulo($B$22,$C$22,$D$22,$E$22,$F$22,$G$22,$H$22,$I$22,$J$22,$O$26,$O$27,0,T527,U527,V527)</f>
        <v>#NAME?</v>
      </c>
      <c r="Y527" s="92" t="e">
        <f aca="false" t="array" ref="Y527:Y527">intersectarectarectangulo($B$23,$C$23,$D$23,$E$23,$F$23,$G$23,$H$23,$I$23,$J$23,$O$26,$O$27,0,T527,U527,V527)</f>
        <v>#NAME?</v>
      </c>
      <c r="AA527" s="92" t="e">
        <f aca="false">MAX(X527:Y527)</f>
        <v>#NAME?</v>
      </c>
      <c r="AB527" s="92" t="n">
        <v>344</v>
      </c>
    </row>
    <row r="528" customFormat="false" ht="12.75" hidden="false" customHeight="false" outlineLevel="0" collapsed="false">
      <c r="T528" s="92" t="n">
        <v>-0.252</v>
      </c>
      <c r="U528" s="92" t="n">
        <v>-0.028</v>
      </c>
      <c r="V528" s="92" t="n">
        <v>0.967322076663197</v>
      </c>
      <c r="X528" s="92" t="e">
        <f aca="false" t="array" ref="X528:X528">intersectarectarectangulo($B$22,$C$22,$D$22,$E$22,$F$22,$G$22,$H$22,$I$22,$J$22,$O$26,$O$27,0,T528,U528,V528)</f>
        <v>#NAME?</v>
      </c>
      <c r="Y528" s="92" t="e">
        <f aca="false" t="array" ref="Y528:Y528">intersectarectarectangulo($B$23,$C$23,$D$23,$E$23,$F$23,$G$23,$H$23,$I$23,$J$23,$O$26,$O$27,0,T528,U528,V528)</f>
        <v>#NAME?</v>
      </c>
      <c r="AA528" s="92" t="e">
        <f aca="false">MAX(X528:Y528)</f>
        <v>#NAME?</v>
      </c>
      <c r="AB528" s="92" t="n">
        <v>345</v>
      </c>
    </row>
    <row r="529" customFormat="false" ht="12.75" hidden="false" customHeight="false" outlineLevel="0" collapsed="false">
      <c r="T529" s="92" t="n">
        <v>-0.252</v>
      </c>
      <c r="U529" s="92" t="n">
        <v>0.028</v>
      </c>
      <c r="V529" s="92" t="n">
        <v>0.967322076663197</v>
      </c>
      <c r="X529" s="92" t="e">
        <f aca="false" t="array" ref="X529:X529">intersectarectarectangulo($B$22,$C$22,$D$22,$E$22,$F$22,$G$22,$H$22,$I$22,$J$22,$O$26,$O$27,0,T529,U529,V529)</f>
        <v>#NAME?</v>
      </c>
      <c r="Y529" s="92" t="e">
        <f aca="false" t="array" ref="Y529:Y529">intersectarectarectangulo($B$23,$C$23,$D$23,$E$23,$F$23,$G$23,$H$23,$I$23,$J$23,$O$26,$O$27,0,T529,U529,V529)</f>
        <v>#NAME?</v>
      </c>
      <c r="AA529" s="92" t="e">
        <f aca="false">MAX(X529:Y529)</f>
        <v>#NAME?</v>
      </c>
      <c r="AB529" s="92" t="n">
        <v>346</v>
      </c>
    </row>
    <row r="530" customFormat="false" ht="12.75" hidden="false" customHeight="false" outlineLevel="0" collapsed="false">
      <c r="T530" s="92" t="n">
        <v>-0.252</v>
      </c>
      <c r="U530" s="92" t="n">
        <v>0.084</v>
      </c>
      <c r="V530" s="92" t="n">
        <v>0.964074685903535</v>
      </c>
      <c r="X530" s="92" t="e">
        <f aca="false" t="array" ref="X530:X530">intersectarectarectangulo($B$22,$C$22,$D$22,$E$22,$F$22,$G$22,$H$22,$I$22,$J$22,$O$26,$O$27,0,T530,U530,V530)</f>
        <v>#NAME?</v>
      </c>
      <c r="Y530" s="92" t="e">
        <f aca="false" t="array" ref="Y530:Y530">intersectarectarectangulo($B$23,$C$23,$D$23,$E$23,$F$23,$G$23,$H$23,$I$23,$J$23,$O$26,$O$27,0,T530,U530,V530)</f>
        <v>#NAME?</v>
      </c>
      <c r="AA530" s="92" t="e">
        <f aca="false">MAX(X530:Y530)</f>
        <v>#NAME?</v>
      </c>
      <c r="AB530" s="92" t="n">
        <v>347</v>
      </c>
    </row>
    <row r="531" customFormat="false" ht="12.75" hidden="false" customHeight="false" outlineLevel="0" collapsed="false">
      <c r="T531" s="92" t="n">
        <v>-0.252</v>
      </c>
      <c r="U531" s="92" t="n">
        <v>0.14</v>
      </c>
      <c r="V531" s="92" t="n">
        <v>0.95754686569379</v>
      </c>
      <c r="X531" s="92" t="e">
        <f aca="false" t="array" ref="X531:X531">intersectarectarectangulo($B$22,$C$22,$D$22,$E$22,$F$22,$G$22,$H$22,$I$22,$J$22,$O$26,$O$27,0,T531,U531,V531)</f>
        <v>#NAME?</v>
      </c>
      <c r="Y531" s="92" t="e">
        <f aca="false" t="array" ref="Y531:Y531">intersectarectarectangulo($B$23,$C$23,$D$23,$E$23,$F$23,$G$23,$H$23,$I$23,$J$23,$O$26,$O$27,0,T531,U531,V531)</f>
        <v>#NAME?</v>
      </c>
      <c r="AA531" s="92" t="e">
        <f aca="false">MAX(X531:Y531)</f>
        <v>#NAME?</v>
      </c>
      <c r="AB531" s="92" t="n">
        <v>348</v>
      </c>
    </row>
    <row r="532" customFormat="false" ht="12.75" hidden="false" customHeight="false" outlineLevel="0" collapsed="false">
      <c r="T532" s="92" t="n">
        <v>-0.252</v>
      </c>
      <c r="U532" s="92" t="n">
        <v>0.196</v>
      </c>
      <c r="V532" s="92" t="n">
        <v>0.947670828927429</v>
      </c>
      <c r="X532" s="92" t="e">
        <f aca="false" t="array" ref="X532:X532">intersectarectarectangulo($B$22,$C$22,$D$22,$E$22,$F$22,$G$22,$H$22,$I$22,$J$22,$O$26,$O$27,0,T532,U532,V532)</f>
        <v>#NAME?</v>
      </c>
      <c r="Y532" s="92" t="e">
        <f aca="false" t="array" ref="Y532:Y532">intersectarectarectangulo($B$23,$C$23,$D$23,$E$23,$F$23,$G$23,$H$23,$I$23,$J$23,$O$26,$O$27,0,T532,U532,V532)</f>
        <v>#NAME?</v>
      </c>
      <c r="AA532" s="92" t="e">
        <f aca="false">MAX(X532:Y532)</f>
        <v>#NAME?</v>
      </c>
      <c r="AB532" s="92" t="n">
        <v>349</v>
      </c>
    </row>
    <row r="533" customFormat="false" ht="12.75" hidden="false" customHeight="false" outlineLevel="0" collapsed="false">
      <c r="T533" s="92" t="n">
        <v>-0.252</v>
      </c>
      <c r="U533" s="92" t="n">
        <v>0.252</v>
      </c>
      <c r="V533" s="92" t="n">
        <v>0.934340409058711</v>
      </c>
      <c r="X533" s="92" t="e">
        <f aca="false" t="array" ref="X533:X533">intersectarectarectangulo($B$22,$C$22,$D$22,$E$22,$F$22,$G$22,$H$22,$I$22,$J$22,$O$26,$O$27,0,T533,U533,V533)</f>
        <v>#NAME?</v>
      </c>
      <c r="Y533" s="92" t="e">
        <f aca="false" t="array" ref="Y533:Y533">intersectarectarectangulo($B$23,$C$23,$D$23,$E$23,$F$23,$G$23,$H$23,$I$23,$J$23,$O$26,$O$27,0,T533,U533,V533)</f>
        <v>#NAME?</v>
      </c>
      <c r="AA533" s="92" t="e">
        <f aca="false">MAX(X533:Y533)</f>
        <v>#NAME?</v>
      </c>
      <c r="AB533" s="92" t="n">
        <v>350</v>
      </c>
    </row>
    <row r="534" customFormat="false" ht="12.75" hidden="false" customHeight="false" outlineLevel="0" collapsed="false">
      <c r="T534" s="92" t="n">
        <v>-0.252</v>
      </c>
      <c r="U534" s="92" t="n">
        <v>0.308</v>
      </c>
      <c r="V534" s="92" t="n">
        <v>0.917405035957401</v>
      </c>
      <c r="X534" s="92" t="e">
        <f aca="false" t="array" ref="X534:X534">intersectarectarectangulo($B$22,$C$22,$D$22,$E$22,$F$22,$G$22,$H$22,$I$22,$J$22,$O$26,$O$27,0,T534,U534,V534)</f>
        <v>#NAME?</v>
      </c>
      <c r="Y534" s="92" t="e">
        <f aca="false" t="array" ref="Y534:Y534">intersectarectarectangulo($B$23,$C$23,$D$23,$E$23,$F$23,$G$23,$H$23,$I$23,$J$23,$O$26,$O$27,0,T534,U534,V534)</f>
        <v>#NAME?</v>
      </c>
      <c r="AA534" s="92" t="e">
        <f aca="false">MAX(X534:Y534)</f>
        <v>#NAME?</v>
      </c>
      <c r="AB534" s="92" t="n">
        <v>351</v>
      </c>
    </row>
    <row r="535" customFormat="false" ht="12.75" hidden="false" customHeight="false" outlineLevel="0" collapsed="false">
      <c r="T535" s="92" t="n">
        <v>-0.252</v>
      </c>
      <c r="U535" s="92" t="n">
        <v>0.364</v>
      </c>
      <c r="V535" s="92" t="n">
        <v>0.896660470858396</v>
      </c>
      <c r="X535" s="92" t="e">
        <f aca="false" t="array" ref="X535:X535">intersectarectarectangulo($B$22,$C$22,$D$22,$E$22,$F$22,$G$22,$H$22,$I$22,$J$22,$O$26,$O$27,0,T535,U535,V535)</f>
        <v>#NAME?</v>
      </c>
      <c r="Y535" s="92" t="e">
        <f aca="false" t="array" ref="Y535:Y535">intersectarectarectangulo($B$23,$C$23,$D$23,$E$23,$F$23,$G$23,$H$23,$I$23,$J$23,$O$26,$O$27,0,T535,U535,V535)</f>
        <v>#NAME?</v>
      </c>
      <c r="AA535" s="92" t="e">
        <f aca="false">MAX(X535:Y535)</f>
        <v>#NAME?</v>
      </c>
      <c r="AB535" s="92" t="n">
        <v>352</v>
      </c>
    </row>
    <row r="536" customFormat="false" ht="12.75" hidden="false" customHeight="false" outlineLevel="0" collapsed="false">
      <c r="T536" s="92" t="n">
        <v>-0.252</v>
      </c>
      <c r="U536" s="92" t="n">
        <v>0.42</v>
      </c>
      <c r="V536" s="92" t="n">
        <v>0.871834846745644</v>
      </c>
      <c r="X536" s="92" t="e">
        <f aca="false" t="array" ref="X536:X536">intersectarectarectangulo($B$22,$C$22,$D$22,$E$22,$F$22,$G$22,$H$22,$I$22,$J$22,$O$26,$O$27,0,T536,U536,V536)</f>
        <v>#NAME?</v>
      </c>
      <c r="Y536" s="92" t="e">
        <f aca="false" t="array" ref="Y536:Y536">intersectarectarectangulo($B$23,$C$23,$D$23,$E$23,$F$23,$G$23,$H$23,$I$23,$J$23,$O$26,$O$27,0,T536,U536,V536)</f>
        <v>#NAME?</v>
      </c>
      <c r="AA536" s="92" t="e">
        <f aca="false">MAX(X536:Y536)</f>
        <v>#NAME?</v>
      </c>
      <c r="AB536" s="92" t="n">
        <v>353</v>
      </c>
    </row>
    <row r="537" customFormat="false" ht="12.75" hidden="false" customHeight="false" outlineLevel="0" collapsed="false">
      <c r="T537" s="92" t="n">
        <v>-0.252</v>
      </c>
      <c r="U537" s="92" t="n">
        <v>0.476</v>
      </c>
      <c r="V537" s="92" t="n">
        <v>0.842567504714014</v>
      </c>
      <c r="X537" s="92" t="e">
        <f aca="false" t="array" ref="X537:X537">intersectarectarectangulo($B$22,$C$22,$D$22,$E$22,$F$22,$G$22,$H$22,$I$22,$J$22,$O$26,$O$27,0,T537,U537,V537)</f>
        <v>#NAME?</v>
      </c>
      <c r="Y537" s="92" t="e">
        <f aca="false" t="array" ref="Y537:Y537">intersectarectarectangulo($B$23,$C$23,$D$23,$E$23,$F$23,$G$23,$H$23,$I$23,$J$23,$O$26,$O$27,0,T537,U537,V537)</f>
        <v>#NAME?</v>
      </c>
      <c r="AA537" s="92" t="e">
        <f aca="false">MAX(X537:Y537)</f>
        <v>#NAME?</v>
      </c>
      <c r="AB537" s="92" t="n">
        <v>354</v>
      </c>
    </row>
    <row r="538" customFormat="false" ht="12.75" hidden="false" customHeight="false" outlineLevel="0" collapsed="false">
      <c r="T538" s="92" t="n">
        <v>-0.252</v>
      </c>
      <c r="U538" s="92" t="n">
        <v>0.532</v>
      </c>
      <c r="V538" s="92" t="n">
        <v>0.808376150068766</v>
      </c>
      <c r="X538" s="92" t="e">
        <f aca="false" t="array" ref="X538:X538">intersectarectarectangulo($B$22,$C$22,$D$22,$E$22,$F$22,$G$22,$H$22,$I$22,$J$22,$O$26,$O$27,0,T538,U538,V538)</f>
        <v>#NAME?</v>
      </c>
      <c r="Y538" s="92" t="e">
        <f aca="false" t="array" ref="Y538:Y538">intersectarectarectangulo($B$23,$C$23,$D$23,$E$23,$F$23,$G$23,$H$23,$I$23,$J$23,$O$26,$O$27,0,T538,U538,V538)</f>
        <v>#NAME?</v>
      </c>
      <c r="AA538" s="92" t="e">
        <f aca="false">MAX(X538:Y538)</f>
        <v>#NAME?</v>
      </c>
      <c r="AB538" s="92" t="n">
        <v>355</v>
      </c>
    </row>
    <row r="539" customFormat="false" ht="12.75" hidden="false" customHeight="false" outlineLevel="0" collapsed="false">
      <c r="T539" s="92" t="n">
        <v>-0.252</v>
      </c>
      <c r="U539" s="92" t="n">
        <v>0.588</v>
      </c>
      <c r="V539" s="92" t="n">
        <v>0.768603929211919</v>
      </c>
      <c r="X539" s="92" t="e">
        <f aca="false" t="array" ref="X539:X539">intersectarectarectangulo($B$22,$C$22,$D$22,$E$22,$F$22,$G$22,$H$22,$I$22,$J$22,$O$26,$O$27,0,T539,U539,V539)</f>
        <v>#NAME?</v>
      </c>
      <c r="Y539" s="92" t="e">
        <f aca="false" t="array" ref="Y539:Y539">intersectarectarectangulo($B$23,$C$23,$D$23,$E$23,$F$23,$G$23,$H$23,$I$23,$J$23,$O$26,$O$27,0,T539,U539,V539)</f>
        <v>#NAME?</v>
      </c>
      <c r="AA539" s="92" t="e">
        <f aca="false">MAX(X539:Y539)</f>
        <v>#NAME?</v>
      </c>
      <c r="AB539" s="92" t="n">
        <v>356</v>
      </c>
    </row>
    <row r="540" customFormat="false" ht="12.75" hidden="false" customHeight="false" outlineLevel="0" collapsed="false">
      <c r="T540" s="92" t="n">
        <v>-0.252</v>
      </c>
      <c r="U540" s="92" t="n">
        <v>0.644</v>
      </c>
      <c r="V540" s="92" t="n">
        <v>0.722329564672525</v>
      </c>
      <c r="X540" s="92" t="e">
        <f aca="false" t="array" ref="X540:X540">intersectarectarectangulo($B$22,$C$22,$D$22,$E$22,$F$22,$G$22,$H$22,$I$22,$J$22,$O$26,$O$27,0,T540,U540,V540)</f>
        <v>#NAME?</v>
      </c>
      <c r="Y540" s="92" t="e">
        <f aca="false" t="array" ref="Y540:Y540">intersectarectarectangulo($B$23,$C$23,$D$23,$E$23,$F$23,$G$23,$H$23,$I$23,$J$23,$O$26,$O$27,0,T540,U540,V540)</f>
        <v>#NAME?</v>
      </c>
      <c r="AA540" s="92" t="e">
        <f aca="false">MAX(X540:Y540)</f>
        <v>#NAME?</v>
      </c>
      <c r="AB540" s="92" t="n">
        <v>357</v>
      </c>
    </row>
    <row r="541" customFormat="false" ht="12.75" hidden="false" customHeight="false" outlineLevel="0" collapsed="false">
      <c r="T541" s="92" t="n">
        <v>-0.252</v>
      </c>
      <c r="U541" s="92" t="n">
        <v>0.7</v>
      </c>
      <c r="V541" s="92" t="n">
        <v>0.668203561798349</v>
      </c>
      <c r="X541" s="92" t="e">
        <f aca="false" t="array" ref="X541:X541">intersectarectarectangulo($B$22,$C$22,$D$22,$E$22,$F$22,$G$22,$H$22,$I$22,$J$22,$O$26,$O$27,0,T541,U541,V541)</f>
        <v>#NAME?</v>
      </c>
      <c r="Y541" s="92" t="e">
        <f aca="false" t="array" ref="Y541:Y541">intersectarectarectangulo($B$23,$C$23,$D$23,$E$23,$F$23,$G$23,$H$23,$I$23,$J$23,$O$26,$O$27,0,T541,U541,V541)</f>
        <v>#NAME?</v>
      </c>
      <c r="AA541" s="92" t="e">
        <f aca="false">MAX(X541:Y541)</f>
        <v>#NAME?</v>
      </c>
      <c r="AB541" s="92" t="n">
        <v>358</v>
      </c>
    </row>
    <row r="542" customFormat="false" ht="12.75" hidden="false" customHeight="false" outlineLevel="0" collapsed="false">
      <c r="T542" s="92" t="n">
        <v>-0.252</v>
      </c>
      <c r="U542" s="92" t="n">
        <v>0.756</v>
      </c>
      <c r="V542" s="92" t="n">
        <v>0.604119193537169</v>
      </c>
      <c r="X542" s="92" t="e">
        <f aca="false" t="array" ref="X542:X542">intersectarectarectangulo($B$22,$C$22,$D$22,$E$22,$F$22,$G$22,$H$22,$I$22,$J$22,$O$26,$O$27,0,T542,U542,V542)</f>
        <v>#NAME?</v>
      </c>
      <c r="Y542" s="92" t="e">
        <f aca="false" t="array" ref="Y542:Y542">intersectarectarectangulo($B$23,$C$23,$D$23,$E$23,$F$23,$G$23,$H$23,$I$23,$J$23,$O$26,$O$27,0,T542,U542,V542)</f>
        <v>#NAME?</v>
      </c>
      <c r="AA542" s="92" t="e">
        <f aca="false">MAX(X542:Y542)</f>
        <v>#NAME?</v>
      </c>
      <c r="AB542" s="92" t="n">
        <v>359</v>
      </c>
    </row>
    <row r="543" customFormat="false" ht="12.75" hidden="false" customHeight="false" outlineLevel="0" collapsed="false">
      <c r="T543" s="92" t="n">
        <v>-0.252</v>
      </c>
      <c r="U543" s="92" t="n">
        <v>0.812</v>
      </c>
      <c r="V543" s="92" t="n">
        <v>0.526452277039429</v>
      </c>
      <c r="X543" s="92" t="e">
        <f aca="false" t="array" ref="X543:X543">intersectarectarectangulo($B$22,$C$22,$D$22,$E$22,$F$22,$G$22,$H$22,$I$22,$J$22,$O$26,$O$27,0,T543,U543,V543)</f>
        <v>#NAME?</v>
      </c>
      <c r="Y543" s="92" t="e">
        <f aca="false" t="array" ref="Y543:Y543">intersectarectarectangulo($B$23,$C$23,$D$23,$E$23,$F$23,$G$23,$H$23,$I$23,$J$23,$O$26,$O$27,0,T543,U543,V543)</f>
        <v>#NAME?</v>
      </c>
      <c r="AA543" s="92" t="e">
        <f aca="false">MAX(X543:Y543)</f>
        <v>#NAME?</v>
      </c>
      <c r="AB543" s="92" t="n">
        <v>360</v>
      </c>
    </row>
    <row r="544" customFormat="false" ht="12.75" hidden="false" customHeight="false" outlineLevel="0" collapsed="false">
      <c r="T544" s="92" t="n">
        <v>-0.252</v>
      </c>
      <c r="U544" s="92" t="n">
        <v>0.868</v>
      </c>
      <c r="V544" s="92" t="n">
        <v>0.42786913887309</v>
      </c>
      <c r="X544" s="92" t="e">
        <f aca="false" t="array" ref="X544:X544">intersectarectarectangulo($B$22,$C$22,$D$22,$E$22,$F$22,$G$22,$H$22,$I$22,$J$22,$O$26,$O$27,0,T544,U544,V544)</f>
        <v>#NAME?</v>
      </c>
      <c r="Y544" s="92" t="e">
        <f aca="false" t="array" ref="Y544:Y544">intersectarectarectangulo($B$23,$C$23,$D$23,$E$23,$F$23,$G$23,$H$23,$I$23,$J$23,$O$26,$O$27,0,T544,U544,V544)</f>
        <v>#NAME?</v>
      </c>
      <c r="AA544" s="92" t="e">
        <f aca="false">MAX(X544:Y544)</f>
        <v>#NAME?</v>
      </c>
      <c r="AB544" s="92" t="n">
        <v>361</v>
      </c>
    </row>
    <row r="545" customFormat="false" ht="12.75" hidden="false" customHeight="false" outlineLevel="0" collapsed="false">
      <c r="T545" s="92" t="n">
        <v>-0.252</v>
      </c>
      <c r="U545" s="92" t="n">
        <v>0.924</v>
      </c>
      <c r="V545" s="92" t="n">
        <v>0.287610848195961</v>
      </c>
      <c r="X545" s="92" t="e">
        <f aca="false" t="array" ref="X545:X545">intersectarectarectangulo($B$22,$C$22,$D$22,$E$22,$F$22,$G$22,$H$22,$I$22,$J$22,$O$26,$O$27,0,T545,U545,V545)</f>
        <v>#NAME?</v>
      </c>
      <c r="Y545" s="92" t="e">
        <f aca="false" t="array" ref="Y545:Y545">intersectarectarectangulo($B$23,$C$23,$D$23,$E$23,$F$23,$G$23,$H$23,$I$23,$J$23,$O$26,$O$27,0,T545,U545,V545)</f>
        <v>#NAME?</v>
      </c>
      <c r="AA545" s="92" t="e">
        <f aca="false">MAX(X545:Y545)</f>
        <v>#NAME?</v>
      </c>
      <c r="AB545" s="92" t="n">
        <v>362</v>
      </c>
    </row>
    <row r="546" customFormat="false" ht="12.75" hidden="false" customHeight="false" outlineLevel="0" collapsed="false">
      <c r="T546" s="92" t="n">
        <v>-0.196</v>
      </c>
      <c r="U546" s="92" t="n">
        <v>-0.98</v>
      </c>
      <c r="V546" s="92" t="n">
        <v>0.0344093010681716</v>
      </c>
      <c r="X546" s="92" t="e">
        <f aca="false" t="array" ref="X546:X546">intersectarectarectangulo($B$22,$C$22,$D$22,$E$22,$F$22,$G$22,$H$22,$I$22,$J$22,$O$26,$O$27,0,T546,U546,V546)</f>
        <v>#NAME?</v>
      </c>
      <c r="Y546" s="92" t="e">
        <f aca="false" t="array" ref="Y546:Y546">intersectarectarectangulo($B$23,$C$23,$D$23,$E$23,$F$23,$G$23,$H$23,$I$23,$J$23,$O$26,$O$27,0,T546,U546,V546)</f>
        <v>#NAME?</v>
      </c>
      <c r="AA546" s="92" t="e">
        <f aca="false">MAX(X546:Y546)</f>
        <v>#NAME?</v>
      </c>
      <c r="AB546" s="92" t="n">
        <v>363</v>
      </c>
    </row>
    <row r="547" customFormat="false" ht="12.75" hidden="false" customHeight="false" outlineLevel="0" collapsed="false">
      <c r="T547" s="92" t="n">
        <v>-0.196</v>
      </c>
      <c r="U547" s="92" t="n">
        <v>-0.924</v>
      </c>
      <c r="V547" s="92" t="n">
        <v>0.328341285859698</v>
      </c>
      <c r="X547" s="92" t="e">
        <f aca="false" t="array" ref="X547:X547">intersectarectarectangulo($B$22,$C$22,$D$22,$E$22,$F$22,$G$22,$H$22,$I$22,$J$22,$O$26,$O$27,0,T547,U547,V547)</f>
        <v>#NAME?</v>
      </c>
      <c r="Y547" s="92" t="e">
        <f aca="false" t="array" ref="Y547:Y547">intersectarectarectangulo($B$23,$C$23,$D$23,$E$23,$F$23,$G$23,$H$23,$I$23,$J$23,$O$26,$O$27,0,T547,U547,V547)</f>
        <v>#NAME?</v>
      </c>
      <c r="AA547" s="92" t="e">
        <f aca="false">MAX(X547:Y547)</f>
        <v>#NAME?</v>
      </c>
      <c r="AB547" s="92" t="n">
        <v>364</v>
      </c>
    </row>
    <row r="548" customFormat="false" ht="12.75" hidden="false" customHeight="false" outlineLevel="0" collapsed="false">
      <c r="T548" s="92" t="n">
        <v>-0.196</v>
      </c>
      <c r="U548" s="92" t="n">
        <v>-0.868</v>
      </c>
      <c r="V548" s="92" t="n">
        <v>0.456245547923484</v>
      </c>
      <c r="X548" s="92" t="e">
        <f aca="false" t="array" ref="X548:X548">intersectarectarectangulo($B$22,$C$22,$D$22,$E$22,$F$22,$G$22,$H$22,$I$22,$J$22,$O$26,$O$27,0,T548,U548,V548)</f>
        <v>#NAME?</v>
      </c>
      <c r="Y548" s="92" t="e">
        <f aca="false" t="array" ref="Y548:Y548">intersectarectarectangulo($B$23,$C$23,$D$23,$E$23,$F$23,$G$23,$H$23,$I$23,$J$23,$O$26,$O$27,0,T548,U548,V548)</f>
        <v>#NAME?</v>
      </c>
      <c r="AA548" s="92" t="e">
        <f aca="false">MAX(X548:Y548)</f>
        <v>#NAME?</v>
      </c>
      <c r="AB548" s="92" t="n">
        <v>365</v>
      </c>
    </row>
    <row r="549" customFormat="false" ht="12.75" hidden="false" customHeight="false" outlineLevel="0" collapsed="false">
      <c r="T549" s="92" t="n">
        <v>-0.196</v>
      </c>
      <c r="U549" s="92" t="n">
        <v>-0.812</v>
      </c>
      <c r="V549" s="92" t="n">
        <v>0.549763585552918</v>
      </c>
      <c r="X549" s="92" t="e">
        <f aca="false" t="array" ref="X549:X549">intersectarectarectangulo($B$22,$C$22,$D$22,$E$22,$F$22,$G$22,$H$22,$I$22,$J$22,$O$26,$O$27,0,T549,U549,V549)</f>
        <v>#NAME?</v>
      </c>
      <c r="Y549" s="92" t="e">
        <f aca="false" t="array" ref="Y549:Y549">intersectarectarectangulo($B$23,$C$23,$D$23,$E$23,$F$23,$G$23,$H$23,$I$23,$J$23,$O$26,$O$27,0,T549,U549,V549)</f>
        <v>#NAME?</v>
      </c>
      <c r="AA549" s="92" t="e">
        <f aca="false">MAX(X549:Y549)</f>
        <v>#NAME?</v>
      </c>
      <c r="AB549" s="92" t="n">
        <v>366</v>
      </c>
    </row>
    <row r="550" customFormat="false" ht="12.75" hidden="false" customHeight="false" outlineLevel="0" collapsed="false">
      <c r="T550" s="92" t="n">
        <v>-0.196</v>
      </c>
      <c r="U550" s="92" t="n">
        <v>-0.756</v>
      </c>
      <c r="V550" s="92" t="n">
        <v>0.624538229414341</v>
      </c>
      <c r="X550" s="92" t="e">
        <f aca="false" t="array" ref="X550:X550">intersectarectarectangulo($B$22,$C$22,$D$22,$E$22,$F$22,$G$22,$H$22,$I$22,$J$22,$O$26,$O$27,0,T550,U550,V550)</f>
        <v>#NAME?</v>
      </c>
      <c r="Y550" s="92" t="e">
        <f aca="false" t="array" ref="Y550:Y550">intersectarectarectangulo($B$23,$C$23,$D$23,$E$23,$F$23,$G$23,$H$23,$I$23,$J$23,$O$26,$O$27,0,T550,U550,V550)</f>
        <v>#NAME?</v>
      </c>
      <c r="AA550" s="92" t="e">
        <f aca="false">MAX(X550:Y550)</f>
        <v>#NAME?</v>
      </c>
      <c r="AB550" s="92" t="n">
        <v>367</v>
      </c>
    </row>
    <row r="551" customFormat="false" ht="12.75" hidden="false" customHeight="false" outlineLevel="0" collapsed="false">
      <c r="T551" s="92" t="n">
        <v>-0.196</v>
      </c>
      <c r="U551" s="92" t="n">
        <v>-0.7</v>
      </c>
      <c r="V551" s="92" t="n">
        <v>0.686719739049345</v>
      </c>
      <c r="X551" s="92" t="e">
        <f aca="false" t="array" ref="X551:X551">intersectarectarectangulo($B$22,$C$22,$D$22,$E$22,$F$22,$G$22,$H$22,$I$22,$J$22,$O$26,$O$27,0,T551,U551,V551)</f>
        <v>#NAME?</v>
      </c>
      <c r="Y551" s="92" t="e">
        <f aca="false" t="array" ref="Y551:Y551">intersectarectarectangulo($B$23,$C$23,$D$23,$E$23,$F$23,$G$23,$H$23,$I$23,$J$23,$O$26,$O$27,0,T551,U551,V551)</f>
        <v>#NAME?</v>
      </c>
      <c r="AA551" s="92" t="e">
        <f aca="false">MAX(X551:Y551)</f>
        <v>#NAME?</v>
      </c>
      <c r="AB551" s="92" t="n">
        <v>368</v>
      </c>
    </row>
    <row r="552" customFormat="false" ht="12.75" hidden="false" customHeight="false" outlineLevel="0" collapsed="false">
      <c r="T552" s="92" t="n">
        <v>-0.196</v>
      </c>
      <c r="U552" s="92" t="n">
        <v>-0.644</v>
      </c>
      <c r="V552" s="92" t="n">
        <v>0.739491717330221</v>
      </c>
      <c r="X552" s="92" t="e">
        <f aca="false" t="array" ref="X552:X552">intersectarectarectangulo($B$22,$C$22,$D$22,$E$22,$F$22,$G$22,$H$22,$I$22,$J$22,$O$26,$O$27,0,T552,U552,V552)</f>
        <v>#NAME?</v>
      </c>
      <c r="Y552" s="92" t="e">
        <f aca="false" t="array" ref="Y552:Y552">intersectarectarectangulo($B$23,$C$23,$D$23,$E$23,$F$23,$G$23,$H$23,$I$23,$J$23,$O$26,$O$27,0,T552,U552,V552)</f>
        <v>#NAME?</v>
      </c>
      <c r="AA552" s="92" t="e">
        <f aca="false">MAX(X552:Y552)</f>
        <v>#NAME?</v>
      </c>
      <c r="AB552" s="92" t="n">
        <v>369</v>
      </c>
    </row>
    <row r="553" customFormat="false" ht="12.75" hidden="false" customHeight="false" outlineLevel="0" collapsed="false">
      <c r="T553" s="92" t="n">
        <v>-0.196</v>
      </c>
      <c r="U553" s="92" t="n">
        <v>-0.588</v>
      </c>
      <c r="V553" s="92" t="n">
        <v>0.784754738756002</v>
      </c>
      <c r="X553" s="92" t="e">
        <f aca="false" t="array" ref="X553:X553">intersectarectarectangulo($B$22,$C$22,$D$22,$E$22,$F$22,$G$22,$H$22,$I$22,$J$22,$O$26,$O$27,0,T553,U553,V553)</f>
        <v>#NAME?</v>
      </c>
      <c r="Y553" s="92" t="e">
        <f aca="false" t="array" ref="Y553:Y553">intersectarectarectangulo($B$23,$C$23,$D$23,$E$23,$F$23,$G$23,$H$23,$I$23,$J$23,$O$26,$O$27,0,T553,U553,V553)</f>
        <v>#NAME?</v>
      </c>
      <c r="AA553" s="92" t="e">
        <f aca="false">MAX(X553:Y553)</f>
        <v>#NAME?</v>
      </c>
      <c r="AB553" s="92" t="n">
        <v>370</v>
      </c>
    </row>
    <row r="554" customFormat="false" ht="12.75" hidden="false" customHeight="false" outlineLevel="0" collapsed="false">
      <c r="T554" s="92" t="n">
        <v>-0.196</v>
      </c>
      <c r="U554" s="92" t="n">
        <v>-0.532</v>
      </c>
      <c r="V554" s="92" t="n">
        <v>0.82374753413895</v>
      </c>
      <c r="X554" s="92" t="e">
        <f aca="false" t="array" ref="X554:X554">intersectarectarectangulo($B$22,$C$22,$D$22,$E$22,$F$22,$G$22,$H$22,$I$22,$J$22,$O$26,$O$27,0,T554,U554,V554)</f>
        <v>#NAME?</v>
      </c>
      <c r="Y554" s="92" t="e">
        <f aca="false" t="array" ref="Y554:Y554">intersectarectarectangulo($B$23,$C$23,$D$23,$E$23,$F$23,$G$23,$H$23,$I$23,$J$23,$O$26,$O$27,0,T554,U554,V554)</f>
        <v>#NAME?</v>
      </c>
      <c r="AA554" s="92" t="e">
        <f aca="false">MAX(X554:Y554)</f>
        <v>#NAME?</v>
      </c>
      <c r="AB554" s="92" t="n">
        <v>371</v>
      </c>
    </row>
    <row r="555" customFormat="false" ht="12.75" hidden="false" customHeight="false" outlineLevel="0" collapsed="false">
      <c r="T555" s="92" t="n">
        <v>-0.196</v>
      </c>
      <c r="U555" s="92" t="n">
        <v>-0.476</v>
      </c>
      <c r="V555" s="92" t="n">
        <v>0.857326075656165</v>
      </c>
      <c r="X555" s="92" t="e">
        <f aca="false" t="array" ref="X555:X555">intersectarectarectangulo($B$22,$C$22,$D$22,$E$22,$F$22,$G$22,$H$22,$I$22,$J$22,$O$26,$O$27,0,T555,U555,V555)</f>
        <v>#NAME?</v>
      </c>
      <c r="Y555" s="92" t="e">
        <f aca="false" t="array" ref="Y555:Y555">intersectarectarectangulo($B$23,$C$23,$D$23,$E$23,$F$23,$G$23,$H$23,$I$23,$J$23,$O$26,$O$27,0,T555,U555,V555)</f>
        <v>#NAME?</v>
      </c>
      <c r="AA555" s="92" t="e">
        <f aca="false">MAX(X555:Y555)</f>
        <v>#NAME?</v>
      </c>
      <c r="AB555" s="92" t="n">
        <v>372</v>
      </c>
    </row>
    <row r="556" customFormat="false" ht="12.75" hidden="false" customHeight="false" outlineLevel="0" collapsed="false">
      <c r="T556" s="92" t="n">
        <v>-0.196</v>
      </c>
      <c r="U556" s="92" t="n">
        <v>-0.42</v>
      </c>
      <c r="V556" s="92" t="n">
        <v>0.886106088456681</v>
      </c>
      <c r="X556" s="92" t="e">
        <f aca="false" t="array" ref="X556:X556">intersectarectarectangulo($B$22,$C$22,$D$22,$E$22,$F$22,$G$22,$H$22,$I$22,$J$22,$O$26,$O$27,0,T556,U556,V556)</f>
        <v>#NAME?</v>
      </c>
      <c r="Y556" s="92" t="e">
        <f aca="false" t="array" ref="Y556:Y556">intersectarectarectangulo($B$23,$C$23,$D$23,$E$23,$F$23,$G$23,$H$23,$I$23,$J$23,$O$26,$O$27,0,T556,U556,V556)</f>
        <v>#NAME?</v>
      </c>
      <c r="AA556" s="92" t="e">
        <f aca="false">MAX(X556:Y556)</f>
        <v>#NAME?</v>
      </c>
      <c r="AB556" s="92" t="n">
        <v>373</v>
      </c>
    </row>
    <row r="557" customFormat="false" ht="12.75" hidden="false" customHeight="false" outlineLevel="0" collapsed="false">
      <c r="T557" s="92" t="n">
        <v>-0.196</v>
      </c>
      <c r="U557" s="92" t="n">
        <v>-0.364</v>
      </c>
      <c r="V557" s="92" t="n">
        <v>0.910542695319665</v>
      </c>
      <c r="X557" s="92" t="e">
        <f aca="false" t="array" ref="X557:X557">intersectarectarectangulo($B$22,$C$22,$D$22,$E$22,$F$22,$G$22,$H$22,$I$22,$J$22,$O$26,$O$27,0,T557,U557,V557)</f>
        <v>#NAME?</v>
      </c>
      <c r="Y557" s="92" t="e">
        <f aca="false" t="array" ref="Y557:Y557">intersectarectarectangulo($B$23,$C$23,$D$23,$E$23,$F$23,$G$23,$H$23,$I$23,$J$23,$O$26,$O$27,0,T557,U557,V557)</f>
        <v>#NAME?</v>
      </c>
      <c r="AA557" s="92" t="e">
        <f aca="false">MAX(X557:Y557)</f>
        <v>#NAME?</v>
      </c>
      <c r="AB557" s="92" t="n">
        <v>374</v>
      </c>
    </row>
    <row r="558" customFormat="false" ht="12.75" hidden="false" customHeight="false" outlineLevel="0" collapsed="false">
      <c r="T558" s="92" t="n">
        <v>-0.196</v>
      </c>
      <c r="U558" s="92" t="n">
        <v>-0.308</v>
      </c>
      <c r="V558" s="92" t="n">
        <v>0.930977980405552</v>
      </c>
      <c r="X558" s="92" t="e">
        <f aca="false" t="array" ref="X558:X558">intersectarectarectangulo($B$22,$C$22,$D$22,$E$22,$F$22,$G$22,$H$22,$I$22,$J$22,$O$26,$O$27,0,T558,U558,V558)</f>
        <v>#NAME?</v>
      </c>
      <c r="Y558" s="92" t="e">
        <f aca="false" t="array" ref="Y558:Y558">intersectarectarectangulo($B$23,$C$23,$D$23,$E$23,$F$23,$G$23,$H$23,$I$23,$J$23,$O$26,$O$27,0,T558,U558,V558)</f>
        <v>#NAME?</v>
      </c>
      <c r="AA558" s="92" t="e">
        <f aca="false">MAX(X558:Y558)</f>
        <v>#NAME?</v>
      </c>
      <c r="AB558" s="92" t="n">
        <v>375</v>
      </c>
    </row>
    <row r="559" customFormat="false" ht="12.75" hidden="false" customHeight="false" outlineLevel="0" collapsed="false">
      <c r="T559" s="92" t="n">
        <v>-0.196</v>
      </c>
      <c r="U559" s="92" t="n">
        <v>-0.252</v>
      </c>
      <c r="V559" s="92" t="n">
        <v>0.947670828927429</v>
      </c>
      <c r="X559" s="92" t="e">
        <f aca="false" t="array" ref="X559:X559">intersectarectarectangulo($B$22,$C$22,$D$22,$E$22,$F$22,$G$22,$H$22,$I$22,$J$22,$O$26,$O$27,0,T559,U559,V559)</f>
        <v>#NAME?</v>
      </c>
      <c r="Y559" s="92" t="e">
        <f aca="false" t="array" ref="Y559:Y559">intersectarectarectangulo($B$23,$C$23,$D$23,$E$23,$F$23,$G$23,$H$23,$I$23,$J$23,$O$26,$O$27,0,T559,U559,V559)</f>
        <v>#NAME?</v>
      </c>
      <c r="AA559" s="92" t="e">
        <f aca="false">MAX(X559:Y559)</f>
        <v>#NAME?</v>
      </c>
      <c r="AB559" s="92" t="n">
        <v>376</v>
      </c>
    </row>
    <row r="560" customFormat="false" ht="12.75" hidden="false" customHeight="false" outlineLevel="0" collapsed="false">
      <c r="T560" s="92" t="n">
        <v>-0.196</v>
      </c>
      <c r="U560" s="92" t="n">
        <v>-0.196</v>
      </c>
      <c r="V560" s="92" t="n">
        <v>0.960816319594958</v>
      </c>
      <c r="X560" s="92" t="e">
        <f aca="false" t="array" ref="X560:X560">intersectarectarectangulo($B$22,$C$22,$D$22,$E$22,$F$22,$G$22,$H$22,$I$22,$J$22,$O$26,$O$27,0,T560,U560,V560)</f>
        <v>#NAME?</v>
      </c>
      <c r="Y560" s="92" t="e">
        <f aca="false" t="array" ref="Y560:Y560">intersectarectarectangulo($B$23,$C$23,$D$23,$E$23,$F$23,$G$23,$H$23,$I$23,$J$23,$O$26,$O$27,0,T560,U560,V560)</f>
        <v>#NAME?</v>
      </c>
      <c r="AA560" s="92" t="e">
        <f aca="false">MAX(X560:Y560)</f>
        <v>#NAME?</v>
      </c>
      <c r="AB560" s="92" t="n">
        <v>377</v>
      </c>
    </row>
    <row r="561" customFormat="false" ht="12.75" hidden="false" customHeight="false" outlineLevel="0" collapsed="false">
      <c r="T561" s="92" t="n">
        <v>-0.196</v>
      </c>
      <c r="U561" s="92" t="n">
        <v>-0.14</v>
      </c>
      <c r="V561" s="92" t="n">
        <v>0.970558602043174</v>
      </c>
      <c r="X561" s="92" t="e">
        <f aca="false" t="array" ref="X561:X561">intersectarectarectangulo($B$22,$C$22,$D$22,$E$22,$F$22,$G$22,$H$22,$I$22,$J$22,$O$26,$O$27,0,T561,U561,V561)</f>
        <v>#NAME?</v>
      </c>
      <c r="Y561" s="92" t="e">
        <f aca="false" t="array" ref="Y561:Y561">intersectarectarectangulo($B$23,$C$23,$D$23,$E$23,$F$23,$G$23,$H$23,$I$23,$J$23,$O$26,$O$27,0,T561,U561,V561)</f>
        <v>#NAME?</v>
      </c>
      <c r="AA561" s="92" t="e">
        <f aca="false">MAX(X561:Y561)</f>
        <v>#NAME?</v>
      </c>
      <c r="AB561" s="92" t="n">
        <v>378</v>
      </c>
    </row>
    <row r="562" customFormat="false" ht="12.75" hidden="false" customHeight="false" outlineLevel="0" collapsed="false">
      <c r="T562" s="92" t="n">
        <v>-0.196</v>
      </c>
      <c r="U562" s="92" t="n">
        <v>-0.084</v>
      </c>
      <c r="V562" s="92" t="n">
        <v>0.976999488229139</v>
      </c>
      <c r="X562" s="92" t="e">
        <f aca="false" t="array" ref="X562:X562">intersectarectarectangulo($B$22,$C$22,$D$22,$E$22,$F$22,$G$22,$H$22,$I$22,$J$22,$O$26,$O$27,0,T562,U562,V562)</f>
        <v>#NAME?</v>
      </c>
      <c r="Y562" s="92" t="e">
        <f aca="false" t="array" ref="Y562:Y562">intersectarectarectangulo($B$23,$C$23,$D$23,$E$23,$F$23,$G$23,$H$23,$I$23,$J$23,$O$26,$O$27,0,T562,U562,V562)</f>
        <v>#NAME?</v>
      </c>
      <c r="AA562" s="92" t="e">
        <f aca="false">MAX(X562:Y562)</f>
        <v>#NAME?</v>
      </c>
      <c r="AB562" s="92" t="n">
        <v>379</v>
      </c>
    </row>
    <row r="563" customFormat="false" ht="12.75" hidden="false" customHeight="false" outlineLevel="0" collapsed="false">
      <c r="T563" s="92" t="n">
        <v>-0.196</v>
      </c>
      <c r="U563" s="92" t="n">
        <v>-0.028</v>
      </c>
      <c r="V563" s="92" t="n">
        <v>0.980204060387428</v>
      </c>
      <c r="X563" s="92" t="e">
        <f aca="false" t="array" ref="X563:X563">intersectarectarectangulo($B$22,$C$22,$D$22,$E$22,$F$22,$G$22,$H$22,$I$22,$J$22,$O$26,$O$27,0,T563,U563,V563)</f>
        <v>#NAME?</v>
      </c>
      <c r="Y563" s="92" t="e">
        <f aca="false" t="array" ref="Y563:Y563">intersectarectarectangulo($B$23,$C$23,$D$23,$E$23,$F$23,$G$23,$H$23,$I$23,$J$23,$O$26,$O$27,0,T563,U563,V563)</f>
        <v>#NAME?</v>
      </c>
      <c r="AA563" s="92" t="e">
        <f aca="false">MAX(X563:Y563)</f>
        <v>#NAME?</v>
      </c>
      <c r="AB563" s="92" t="n">
        <v>380</v>
      </c>
    </row>
    <row r="564" customFormat="false" ht="12.75" hidden="false" customHeight="false" outlineLevel="0" collapsed="false">
      <c r="T564" s="92" t="n">
        <v>-0.196</v>
      </c>
      <c r="U564" s="92" t="n">
        <v>0.028</v>
      </c>
      <c r="V564" s="92" t="n">
        <v>0.980204060387428</v>
      </c>
      <c r="X564" s="92" t="e">
        <f aca="false" t="array" ref="X564:X564">intersectarectarectangulo($B$22,$C$22,$D$22,$E$22,$F$22,$G$22,$H$22,$I$22,$J$22,$O$26,$O$27,0,T564,U564,V564)</f>
        <v>#NAME?</v>
      </c>
      <c r="Y564" s="92" t="e">
        <f aca="false" t="array" ref="Y564:Y564">intersectarectarectangulo($B$23,$C$23,$D$23,$E$23,$F$23,$G$23,$H$23,$I$23,$J$23,$O$26,$O$27,0,T564,U564,V564)</f>
        <v>#NAME?</v>
      </c>
      <c r="AA564" s="92" t="e">
        <f aca="false">MAX(X564:Y564)</f>
        <v>#NAME?</v>
      </c>
      <c r="AB564" s="92" t="n">
        <v>381</v>
      </c>
    </row>
    <row r="565" customFormat="false" ht="12.75" hidden="false" customHeight="false" outlineLevel="0" collapsed="false">
      <c r="T565" s="92" t="n">
        <v>-0.196</v>
      </c>
      <c r="U565" s="92" t="n">
        <v>0.084</v>
      </c>
      <c r="V565" s="92" t="n">
        <v>0.976999488229139</v>
      </c>
      <c r="X565" s="92" t="e">
        <f aca="false" t="array" ref="X565:X565">intersectarectarectangulo($B$22,$C$22,$D$22,$E$22,$F$22,$G$22,$H$22,$I$22,$J$22,$O$26,$O$27,0,T565,U565,V565)</f>
        <v>#NAME?</v>
      </c>
      <c r="Y565" s="92" t="e">
        <f aca="false" t="array" ref="Y565:Y565">intersectarectarectangulo($B$23,$C$23,$D$23,$E$23,$F$23,$G$23,$H$23,$I$23,$J$23,$O$26,$O$27,0,T565,U565,V565)</f>
        <v>#NAME?</v>
      </c>
      <c r="AA565" s="92" t="e">
        <f aca="false">MAX(X565:Y565)</f>
        <v>#NAME?</v>
      </c>
      <c r="AB565" s="92" t="n">
        <v>382</v>
      </c>
    </row>
    <row r="566" customFormat="false" ht="12.75" hidden="false" customHeight="false" outlineLevel="0" collapsed="false">
      <c r="T566" s="92" t="n">
        <v>-0.196</v>
      </c>
      <c r="U566" s="92" t="n">
        <v>0.14</v>
      </c>
      <c r="V566" s="92" t="n">
        <v>0.970558602043174</v>
      </c>
      <c r="X566" s="92" t="e">
        <f aca="false" t="array" ref="X566:X566">intersectarectarectangulo($B$22,$C$22,$D$22,$E$22,$F$22,$G$22,$H$22,$I$22,$J$22,$O$26,$O$27,0,T566,U566,V566)</f>
        <v>#NAME?</v>
      </c>
      <c r="Y566" s="92" t="e">
        <f aca="false" t="array" ref="Y566:Y566">intersectarectarectangulo($B$23,$C$23,$D$23,$E$23,$F$23,$G$23,$H$23,$I$23,$J$23,$O$26,$O$27,0,T566,U566,V566)</f>
        <v>#NAME?</v>
      </c>
      <c r="AA566" s="92" t="e">
        <f aca="false">MAX(X566:Y566)</f>
        <v>#NAME?</v>
      </c>
      <c r="AB566" s="92" t="n">
        <v>383</v>
      </c>
    </row>
    <row r="567" customFormat="false" ht="12.75" hidden="false" customHeight="false" outlineLevel="0" collapsed="false">
      <c r="T567" s="92" t="n">
        <v>-0.196</v>
      </c>
      <c r="U567" s="92" t="n">
        <v>0.196</v>
      </c>
      <c r="V567" s="92" t="n">
        <v>0.960816319594958</v>
      </c>
      <c r="X567" s="92" t="e">
        <f aca="false" t="array" ref="X567:X567">intersectarectarectangulo($B$22,$C$22,$D$22,$E$22,$F$22,$G$22,$H$22,$I$22,$J$22,$O$26,$O$27,0,T567,U567,V567)</f>
        <v>#NAME?</v>
      </c>
      <c r="Y567" s="92" t="e">
        <f aca="false" t="array" ref="Y567:Y567">intersectarectarectangulo($B$23,$C$23,$D$23,$E$23,$F$23,$G$23,$H$23,$I$23,$J$23,$O$26,$O$27,0,T567,U567,V567)</f>
        <v>#NAME?</v>
      </c>
      <c r="AA567" s="92" t="e">
        <f aca="false">MAX(X567:Y567)</f>
        <v>#NAME?</v>
      </c>
      <c r="AB567" s="92" t="n">
        <v>384</v>
      </c>
    </row>
    <row r="568" customFormat="false" ht="12.75" hidden="false" customHeight="false" outlineLevel="0" collapsed="false">
      <c r="T568" s="92" t="n">
        <v>-0.196</v>
      </c>
      <c r="U568" s="92" t="n">
        <v>0.252</v>
      </c>
      <c r="V568" s="92" t="n">
        <v>0.947670828927429</v>
      </c>
      <c r="X568" s="92" t="e">
        <f aca="false" t="array" ref="X568:X568">intersectarectarectangulo($B$22,$C$22,$D$22,$E$22,$F$22,$G$22,$H$22,$I$22,$J$22,$O$26,$O$27,0,T568,U568,V568)</f>
        <v>#NAME?</v>
      </c>
      <c r="Y568" s="92" t="e">
        <f aca="false" t="array" ref="Y568:Y568">intersectarectarectangulo($B$23,$C$23,$D$23,$E$23,$F$23,$G$23,$H$23,$I$23,$J$23,$O$26,$O$27,0,T568,U568,V568)</f>
        <v>#NAME?</v>
      </c>
      <c r="AA568" s="92" t="e">
        <f aca="false">MAX(X568:Y568)</f>
        <v>#NAME?</v>
      </c>
      <c r="AB568" s="92" t="n">
        <v>385</v>
      </c>
    </row>
    <row r="569" customFormat="false" ht="12.75" hidden="false" customHeight="false" outlineLevel="0" collapsed="false">
      <c r="T569" s="92" t="n">
        <v>-0.196</v>
      </c>
      <c r="U569" s="92" t="n">
        <v>0.308</v>
      </c>
      <c r="V569" s="92" t="n">
        <v>0.930977980405552</v>
      </c>
      <c r="X569" s="92" t="e">
        <f aca="false" t="array" ref="X569:X569">intersectarectarectangulo($B$22,$C$22,$D$22,$E$22,$F$22,$G$22,$H$22,$I$22,$J$22,$O$26,$O$27,0,T569,U569,V569)</f>
        <v>#NAME?</v>
      </c>
      <c r="Y569" s="92" t="e">
        <f aca="false" t="array" ref="Y569:Y569">intersectarectarectangulo($B$23,$C$23,$D$23,$E$23,$F$23,$G$23,$H$23,$I$23,$J$23,$O$26,$O$27,0,T569,U569,V569)</f>
        <v>#NAME?</v>
      </c>
      <c r="AA569" s="92" t="e">
        <f aca="false">MAX(X569:Y569)</f>
        <v>#NAME?</v>
      </c>
      <c r="AB569" s="92" t="n">
        <v>386</v>
      </c>
    </row>
    <row r="570" customFormat="false" ht="12.75" hidden="false" customHeight="false" outlineLevel="0" collapsed="false">
      <c r="T570" s="92" t="n">
        <v>-0.196</v>
      </c>
      <c r="U570" s="92" t="n">
        <v>0.364</v>
      </c>
      <c r="V570" s="92" t="n">
        <v>0.910542695319665</v>
      </c>
      <c r="X570" s="92" t="e">
        <f aca="false" t="array" ref="X570:X570">intersectarectarectangulo($B$22,$C$22,$D$22,$E$22,$F$22,$G$22,$H$22,$I$22,$J$22,$O$26,$O$27,0,T570,U570,V570)</f>
        <v>#NAME?</v>
      </c>
      <c r="Y570" s="92" t="e">
        <f aca="false" t="array" ref="Y570:Y570">intersectarectarectangulo($B$23,$C$23,$D$23,$E$23,$F$23,$G$23,$H$23,$I$23,$J$23,$O$26,$O$27,0,T570,U570,V570)</f>
        <v>#NAME?</v>
      </c>
      <c r="AA570" s="92" t="e">
        <f aca="false">MAX(X570:Y570)</f>
        <v>#NAME?</v>
      </c>
      <c r="AB570" s="92" t="n">
        <v>387</v>
      </c>
    </row>
    <row r="571" customFormat="false" ht="12.75" hidden="false" customHeight="false" outlineLevel="0" collapsed="false">
      <c r="T571" s="92" t="n">
        <v>-0.196</v>
      </c>
      <c r="U571" s="92" t="n">
        <v>0.42</v>
      </c>
      <c r="V571" s="92" t="n">
        <v>0.886106088456681</v>
      </c>
      <c r="X571" s="92" t="e">
        <f aca="false" t="array" ref="X571:X571">intersectarectarectangulo($B$22,$C$22,$D$22,$E$22,$F$22,$G$22,$H$22,$I$22,$J$22,$O$26,$O$27,0,T571,U571,V571)</f>
        <v>#NAME?</v>
      </c>
      <c r="Y571" s="92" t="e">
        <f aca="false" t="array" ref="Y571:Y571">intersectarectarectangulo($B$23,$C$23,$D$23,$E$23,$F$23,$G$23,$H$23,$I$23,$J$23,$O$26,$O$27,0,T571,U571,V571)</f>
        <v>#NAME?</v>
      </c>
      <c r="AA571" s="92" t="e">
        <f aca="false">MAX(X571:Y571)</f>
        <v>#NAME?</v>
      </c>
      <c r="AB571" s="92" t="n">
        <v>388</v>
      </c>
    </row>
    <row r="572" customFormat="false" ht="12.75" hidden="false" customHeight="false" outlineLevel="0" collapsed="false">
      <c r="T572" s="92" t="n">
        <v>-0.196</v>
      </c>
      <c r="U572" s="92" t="n">
        <v>0.476</v>
      </c>
      <c r="V572" s="92" t="n">
        <v>0.857326075656165</v>
      </c>
      <c r="X572" s="92" t="e">
        <f aca="false" t="array" ref="X572:X572">intersectarectarectangulo($B$22,$C$22,$D$22,$E$22,$F$22,$G$22,$H$22,$I$22,$J$22,$O$26,$O$27,0,T572,U572,V572)</f>
        <v>#NAME?</v>
      </c>
      <c r="Y572" s="92" t="e">
        <f aca="false" t="array" ref="Y572:Y572">intersectarectarectangulo($B$23,$C$23,$D$23,$E$23,$F$23,$G$23,$H$23,$I$23,$J$23,$O$26,$O$27,0,T572,U572,V572)</f>
        <v>#NAME?</v>
      </c>
      <c r="AA572" s="92" t="e">
        <f aca="false">MAX(X572:Y572)</f>
        <v>#NAME?</v>
      </c>
      <c r="AB572" s="92" t="n">
        <v>389</v>
      </c>
    </row>
    <row r="573" customFormat="false" ht="12.75" hidden="false" customHeight="false" outlineLevel="0" collapsed="false">
      <c r="T573" s="92" t="n">
        <v>-0.196</v>
      </c>
      <c r="U573" s="92" t="n">
        <v>0.532</v>
      </c>
      <c r="V573" s="92" t="n">
        <v>0.82374753413895</v>
      </c>
      <c r="X573" s="92" t="e">
        <f aca="false" t="array" ref="X573:X573">intersectarectarectangulo($B$22,$C$22,$D$22,$E$22,$F$22,$G$22,$H$22,$I$22,$J$22,$O$26,$O$27,0,T573,U573,V573)</f>
        <v>#NAME?</v>
      </c>
      <c r="Y573" s="92" t="e">
        <f aca="false" t="array" ref="Y573:Y573">intersectarectarectangulo($B$23,$C$23,$D$23,$E$23,$F$23,$G$23,$H$23,$I$23,$J$23,$O$26,$O$27,0,T573,U573,V573)</f>
        <v>#NAME?</v>
      </c>
      <c r="AA573" s="92" t="e">
        <f aca="false">MAX(X573:Y573)</f>
        <v>#NAME?</v>
      </c>
      <c r="AB573" s="92" t="n">
        <v>390</v>
      </c>
    </row>
    <row r="574" customFormat="false" ht="12.75" hidden="false" customHeight="false" outlineLevel="0" collapsed="false">
      <c r="T574" s="92" t="n">
        <v>-0.196</v>
      </c>
      <c r="U574" s="92" t="n">
        <v>0.588</v>
      </c>
      <c r="V574" s="92" t="n">
        <v>0.784754738756001</v>
      </c>
      <c r="X574" s="92" t="e">
        <f aca="false" t="array" ref="X574:X574">intersectarectarectangulo($B$22,$C$22,$D$22,$E$22,$F$22,$G$22,$H$22,$I$22,$J$22,$O$26,$O$27,0,T574,U574,V574)</f>
        <v>#NAME?</v>
      </c>
      <c r="Y574" s="92" t="e">
        <f aca="false" t="array" ref="Y574:Y574">intersectarectarectangulo($B$23,$C$23,$D$23,$E$23,$F$23,$G$23,$H$23,$I$23,$J$23,$O$26,$O$27,0,T574,U574,V574)</f>
        <v>#NAME?</v>
      </c>
      <c r="AA574" s="92" t="e">
        <f aca="false">MAX(X574:Y574)</f>
        <v>#NAME?</v>
      </c>
      <c r="AB574" s="92" t="n">
        <v>391</v>
      </c>
    </row>
    <row r="575" customFormat="false" ht="12.75" hidden="false" customHeight="false" outlineLevel="0" collapsed="false">
      <c r="T575" s="92" t="n">
        <v>-0.196</v>
      </c>
      <c r="U575" s="92" t="n">
        <v>0.644</v>
      </c>
      <c r="V575" s="92" t="n">
        <v>0.739491717330221</v>
      </c>
      <c r="X575" s="92" t="e">
        <f aca="false" t="array" ref="X575:X575">intersectarectarectangulo($B$22,$C$22,$D$22,$E$22,$F$22,$G$22,$H$22,$I$22,$J$22,$O$26,$O$27,0,T575,U575,V575)</f>
        <v>#NAME?</v>
      </c>
      <c r="Y575" s="92" t="e">
        <f aca="false" t="array" ref="Y575:Y575">intersectarectarectangulo($B$23,$C$23,$D$23,$E$23,$F$23,$G$23,$H$23,$I$23,$J$23,$O$26,$O$27,0,T575,U575,V575)</f>
        <v>#NAME?</v>
      </c>
      <c r="AA575" s="92" t="e">
        <f aca="false">MAX(X575:Y575)</f>
        <v>#NAME?</v>
      </c>
      <c r="AB575" s="92" t="n">
        <v>392</v>
      </c>
    </row>
    <row r="576" customFormat="false" ht="12.75" hidden="false" customHeight="false" outlineLevel="0" collapsed="false">
      <c r="T576" s="92" t="n">
        <v>-0.196</v>
      </c>
      <c r="U576" s="92" t="n">
        <v>0.7</v>
      </c>
      <c r="V576" s="92" t="n">
        <v>0.686719739049345</v>
      </c>
      <c r="X576" s="92" t="e">
        <f aca="false" t="array" ref="X576:X576">intersectarectarectangulo($B$22,$C$22,$D$22,$E$22,$F$22,$G$22,$H$22,$I$22,$J$22,$O$26,$O$27,0,T576,U576,V576)</f>
        <v>#NAME?</v>
      </c>
      <c r="Y576" s="92" t="e">
        <f aca="false" t="array" ref="Y576:Y576">intersectarectarectangulo($B$23,$C$23,$D$23,$E$23,$F$23,$G$23,$H$23,$I$23,$J$23,$O$26,$O$27,0,T576,U576,V576)</f>
        <v>#NAME?</v>
      </c>
      <c r="AA576" s="92" t="e">
        <f aca="false">MAX(X576:Y576)</f>
        <v>#NAME?</v>
      </c>
      <c r="AB576" s="92" t="n">
        <v>393</v>
      </c>
    </row>
    <row r="577" customFormat="false" ht="12.75" hidden="false" customHeight="false" outlineLevel="0" collapsed="false">
      <c r="T577" s="92" t="n">
        <v>-0.196</v>
      </c>
      <c r="U577" s="92" t="n">
        <v>0.756</v>
      </c>
      <c r="V577" s="92" t="n">
        <v>0.624538229414341</v>
      </c>
      <c r="X577" s="92" t="e">
        <f aca="false" t="array" ref="X577:X577">intersectarectarectangulo($B$22,$C$22,$D$22,$E$22,$F$22,$G$22,$H$22,$I$22,$J$22,$O$26,$O$27,0,T577,U577,V577)</f>
        <v>#NAME?</v>
      </c>
      <c r="Y577" s="92" t="e">
        <f aca="false" t="array" ref="Y577:Y577">intersectarectarectangulo($B$23,$C$23,$D$23,$E$23,$F$23,$G$23,$H$23,$I$23,$J$23,$O$26,$O$27,0,T577,U577,V577)</f>
        <v>#NAME?</v>
      </c>
      <c r="AA577" s="92" t="e">
        <f aca="false">MAX(X577:Y577)</f>
        <v>#NAME?</v>
      </c>
      <c r="AB577" s="92" t="n">
        <v>394</v>
      </c>
    </row>
    <row r="578" customFormat="false" ht="12.75" hidden="false" customHeight="false" outlineLevel="0" collapsed="false">
      <c r="T578" s="92" t="n">
        <v>-0.196</v>
      </c>
      <c r="U578" s="92" t="n">
        <v>0.812</v>
      </c>
      <c r="V578" s="92" t="n">
        <v>0.549763585552917</v>
      </c>
      <c r="X578" s="92" t="e">
        <f aca="false" t="array" ref="X578:X578">intersectarectarectangulo($B$22,$C$22,$D$22,$E$22,$F$22,$G$22,$H$22,$I$22,$J$22,$O$26,$O$27,0,T578,U578,V578)</f>
        <v>#NAME?</v>
      </c>
      <c r="Y578" s="92" t="e">
        <f aca="false" t="array" ref="Y578:Y578">intersectarectarectangulo($B$23,$C$23,$D$23,$E$23,$F$23,$G$23,$H$23,$I$23,$J$23,$O$26,$O$27,0,T578,U578,V578)</f>
        <v>#NAME?</v>
      </c>
      <c r="AA578" s="92" t="e">
        <f aca="false">MAX(X578:Y578)</f>
        <v>#NAME?</v>
      </c>
      <c r="AB578" s="92" t="n">
        <v>395</v>
      </c>
    </row>
    <row r="579" customFormat="false" ht="12.75" hidden="false" customHeight="false" outlineLevel="0" collapsed="false">
      <c r="T579" s="92" t="n">
        <v>-0.196</v>
      </c>
      <c r="U579" s="92" t="n">
        <v>0.868</v>
      </c>
      <c r="V579" s="92" t="n">
        <v>0.456245547923484</v>
      </c>
      <c r="X579" s="92" t="e">
        <f aca="false" t="array" ref="X579:X579">intersectarectarectangulo($B$22,$C$22,$D$22,$E$22,$F$22,$G$22,$H$22,$I$22,$J$22,$O$26,$O$27,0,T579,U579,V579)</f>
        <v>#NAME?</v>
      </c>
      <c r="Y579" s="92" t="e">
        <f aca="false" t="array" ref="Y579:Y579">intersectarectarectangulo($B$23,$C$23,$D$23,$E$23,$F$23,$G$23,$H$23,$I$23,$J$23,$O$26,$O$27,0,T579,U579,V579)</f>
        <v>#NAME?</v>
      </c>
      <c r="AA579" s="92" t="e">
        <f aca="false">MAX(X579:Y579)</f>
        <v>#NAME?</v>
      </c>
      <c r="AB579" s="92" t="n">
        <v>396</v>
      </c>
    </row>
    <row r="580" customFormat="false" ht="12.75" hidden="false" customHeight="false" outlineLevel="0" collapsed="false">
      <c r="T580" s="92" t="n">
        <v>-0.196</v>
      </c>
      <c r="U580" s="92" t="n">
        <v>0.924</v>
      </c>
      <c r="V580" s="92" t="n">
        <v>0.328341285859698</v>
      </c>
      <c r="X580" s="92" t="e">
        <f aca="false" t="array" ref="X580:X580">intersectarectarectangulo($B$22,$C$22,$D$22,$E$22,$F$22,$G$22,$H$22,$I$22,$J$22,$O$26,$O$27,0,T580,U580,V580)</f>
        <v>#NAME?</v>
      </c>
      <c r="Y580" s="92" t="e">
        <f aca="false" t="array" ref="Y580:Y580">intersectarectarectangulo($B$23,$C$23,$D$23,$E$23,$F$23,$G$23,$H$23,$I$23,$J$23,$O$26,$O$27,0,T580,U580,V580)</f>
        <v>#NAME?</v>
      </c>
      <c r="AA580" s="92" t="e">
        <f aca="false">MAX(X580:Y580)</f>
        <v>#NAME?</v>
      </c>
      <c r="AB580" s="92" t="n">
        <v>397</v>
      </c>
    </row>
    <row r="581" customFormat="false" ht="12.75" hidden="false" customHeight="false" outlineLevel="0" collapsed="false">
      <c r="T581" s="92" t="n">
        <v>-0.196</v>
      </c>
      <c r="U581" s="92" t="n">
        <v>0.98</v>
      </c>
      <c r="V581" s="92" t="n">
        <v>0.0344093010681684</v>
      </c>
      <c r="X581" s="92" t="e">
        <f aca="false" t="array" ref="X581:X581">intersectarectarectangulo($B$22,$C$22,$D$22,$E$22,$F$22,$G$22,$H$22,$I$22,$J$22,$O$26,$O$27,0,T581,U581,V581)</f>
        <v>#NAME?</v>
      </c>
      <c r="Y581" s="92" t="e">
        <f aca="false" t="array" ref="Y581:Y581">intersectarectarectangulo($B$23,$C$23,$D$23,$E$23,$F$23,$G$23,$H$23,$I$23,$J$23,$O$26,$O$27,0,T581,U581,V581)</f>
        <v>#NAME?</v>
      </c>
      <c r="AA581" s="92" t="e">
        <f aca="false">MAX(X581:Y581)</f>
        <v>#NAME?</v>
      </c>
      <c r="AB581" s="92" t="n">
        <v>398</v>
      </c>
    </row>
    <row r="582" customFormat="false" ht="12.75" hidden="false" customHeight="false" outlineLevel="0" collapsed="false">
      <c r="T582" s="92" t="n">
        <v>-0.14</v>
      </c>
      <c r="U582" s="92" t="n">
        <v>-0.98</v>
      </c>
      <c r="V582" s="92" t="n">
        <v>0.14142135623731</v>
      </c>
      <c r="X582" s="92" t="e">
        <f aca="false" t="array" ref="X582:X582">intersectarectarectangulo($B$22,$C$22,$D$22,$E$22,$F$22,$G$22,$H$22,$I$22,$J$22,$O$26,$O$27,0,T582,U582,V582)</f>
        <v>#NAME?</v>
      </c>
      <c r="Y582" s="92" t="e">
        <f aca="false" t="array" ref="Y582:Y582">intersectarectarectangulo($B$23,$C$23,$D$23,$E$23,$F$23,$G$23,$H$23,$I$23,$J$23,$O$26,$O$27,0,T582,U582,V582)</f>
        <v>#NAME?</v>
      </c>
      <c r="AA582" s="92" t="e">
        <f aca="false">MAX(X582:Y582)</f>
        <v>#NAME?</v>
      </c>
      <c r="AB582" s="92" t="n">
        <v>399</v>
      </c>
    </row>
    <row r="583" customFormat="false" ht="12.75" hidden="false" customHeight="false" outlineLevel="0" collapsed="false">
      <c r="T583" s="92" t="n">
        <v>-0.14</v>
      </c>
      <c r="U583" s="92" t="n">
        <v>-0.924</v>
      </c>
      <c r="V583" s="92" t="n">
        <v>0.355842661860548</v>
      </c>
      <c r="X583" s="92" t="e">
        <f aca="false" t="array" ref="X583:X583">intersectarectarectangulo($B$22,$C$22,$D$22,$E$22,$F$22,$G$22,$H$22,$I$22,$J$22,$O$26,$O$27,0,T583,U583,V583)</f>
        <v>#NAME?</v>
      </c>
      <c r="Y583" s="92" t="e">
        <f aca="false" t="array" ref="Y583:Y583">intersectarectarectangulo($B$23,$C$23,$D$23,$E$23,$F$23,$G$23,$H$23,$I$23,$J$23,$O$26,$O$27,0,T583,U583,V583)</f>
        <v>#NAME?</v>
      </c>
      <c r="AA583" s="92" t="e">
        <f aca="false">MAX(X583:Y583)</f>
        <v>#NAME?</v>
      </c>
      <c r="AB583" s="92" t="n">
        <v>400</v>
      </c>
    </row>
    <row r="584" customFormat="false" ht="12.75" hidden="false" customHeight="false" outlineLevel="0" collapsed="false">
      <c r="T584" s="92" t="n">
        <v>-0.14</v>
      </c>
      <c r="U584" s="92" t="n">
        <v>-0.868</v>
      </c>
      <c r="V584" s="92" t="n">
        <v>0.476419982788296</v>
      </c>
      <c r="X584" s="92" t="e">
        <f aca="false" t="array" ref="X584:X584">intersectarectarectangulo($B$22,$C$22,$D$22,$E$22,$F$22,$G$22,$H$22,$I$22,$J$22,$O$26,$O$27,0,T584,U584,V584)</f>
        <v>#NAME?</v>
      </c>
      <c r="Y584" s="92" t="e">
        <f aca="false" t="array" ref="Y584:Y584">intersectarectarectangulo($B$23,$C$23,$D$23,$E$23,$F$23,$G$23,$H$23,$I$23,$J$23,$O$26,$O$27,0,T584,U584,V584)</f>
        <v>#NAME?</v>
      </c>
      <c r="AA584" s="92" t="e">
        <f aca="false">MAX(X584:Y584)</f>
        <v>#NAME?</v>
      </c>
      <c r="AB584" s="92" t="n">
        <v>401</v>
      </c>
    </row>
    <row r="585" customFormat="false" ht="12.75" hidden="false" customHeight="false" outlineLevel="0" collapsed="false">
      <c r="T585" s="92" t="n">
        <v>-0.14</v>
      </c>
      <c r="U585" s="92" t="n">
        <v>-0.812</v>
      </c>
      <c r="V585" s="92" t="n">
        <v>0.56661803712907</v>
      </c>
      <c r="X585" s="92" t="e">
        <f aca="false" t="array" ref="X585:X585">intersectarectarectangulo($B$22,$C$22,$D$22,$E$22,$F$22,$G$22,$H$22,$I$22,$J$22,$O$26,$O$27,0,T585,U585,V585)</f>
        <v>#NAME?</v>
      </c>
      <c r="Y585" s="92" t="e">
        <f aca="false" t="array" ref="Y585:Y585">intersectarectarectangulo($B$23,$C$23,$D$23,$E$23,$F$23,$G$23,$H$23,$I$23,$J$23,$O$26,$O$27,0,T585,U585,V585)</f>
        <v>#NAME?</v>
      </c>
      <c r="AA585" s="92" t="e">
        <f aca="false">MAX(X585:Y585)</f>
        <v>#NAME?</v>
      </c>
      <c r="AB585" s="92" t="n">
        <v>402</v>
      </c>
    </row>
    <row r="586" customFormat="false" ht="12.75" hidden="false" customHeight="false" outlineLevel="0" collapsed="false">
      <c r="T586" s="92" t="n">
        <v>-0.14</v>
      </c>
      <c r="U586" s="92" t="n">
        <v>-0.756</v>
      </c>
      <c r="V586" s="92" t="n">
        <v>0.639424741466891</v>
      </c>
      <c r="X586" s="92" t="e">
        <f aca="false" t="array" ref="X586:X586">intersectarectarectangulo($B$22,$C$22,$D$22,$E$22,$F$22,$G$22,$H$22,$I$22,$J$22,$O$26,$O$27,0,T586,U586,V586)</f>
        <v>#NAME?</v>
      </c>
      <c r="Y586" s="92" t="e">
        <f aca="false" t="array" ref="Y586:Y586">intersectarectarectangulo($B$23,$C$23,$D$23,$E$23,$F$23,$G$23,$H$23,$I$23,$J$23,$O$26,$O$27,0,T586,U586,V586)</f>
        <v>#NAME?</v>
      </c>
      <c r="AA586" s="92" t="e">
        <f aca="false">MAX(X586:Y586)</f>
        <v>#NAME?</v>
      </c>
      <c r="AB586" s="92" t="n">
        <v>403</v>
      </c>
    </row>
    <row r="587" customFormat="false" ht="12.75" hidden="false" customHeight="false" outlineLevel="0" collapsed="false">
      <c r="T587" s="92" t="n">
        <v>-0.14</v>
      </c>
      <c r="U587" s="92" t="n">
        <v>-0.7</v>
      </c>
      <c r="V587" s="92" t="n">
        <v>0.700285656000464</v>
      </c>
      <c r="X587" s="92" t="e">
        <f aca="false" t="array" ref="X587:X587">intersectarectarectangulo($B$22,$C$22,$D$22,$E$22,$F$22,$G$22,$H$22,$I$22,$J$22,$O$26,$O$27,0,T587,U587,V587)</f>
        <v>#NAME?</v>
      </c>
      <c r="Y587" s="92" t="e">
        <f aca="false" t="array" ref="Y587:Y587">intersectarectarectangulo($B$23,$C$23,$D$23,$E$23,$F$23,$G$23,$H$23,$I$23,$J$23,$O$26,$O$27,0,T587,U587,V587)</f>
        <v>#NAME?</v>
      </c>
      <c r="AA587" s="92" t="e">
        <f aca="false">MAX(X587:Y587)</f>
        <v>#NAME?</v>
      </c>
      <c r="AB587" s="92" t="n">
        <v>404</v>
      </c>
    </row>
    <row r="588" customFormat="false" ht="12.75" hidden="false" customHeight="false" outlineLevel="0" collapsed="false">
      <c r="T588" s="92" t="n">
        <v>-0.14</v>
      </c>
      <c r="U588" s="92" t="n">
        <v>-0.644</v>
      </c>
      <c r="V588" s="92" t="n">
        <v>0.752106375454962</v>
      </c>
      <c r="X588" s="92" t="e">
        <f aca="false" t="array" ref="X588:X588">intersectarectarectangulo($B$22,$C$22,$D$22,$E$22,$F$22,$G$22,$H$22,$I$22,$J$22,$O$26,$O$27,0,T588,U588,V588)</f>
        <v>#NAME?</v>
      </c>
      <c r="Y588" s="92" t="e">
        <f aca="false" t="array" ref="Y588:Y588">intersectarectarectangulo($B$23,$C$23,$D$23,$E$23,$F$23,$G$23,$H$23,$I$23,$J$23,$O$26,$O$27,0,T588,U588,V588)</f>
        <v>#NAME?</v>
      </c>
      <c r="AA588" s="92" t="e">
        <f aca="false">MAX(X588:Y588)</f>
        <v>#NAME?</v>
      </c>
      <c r="AB588" s="92" t="n">
        <v>405</v>
      </c>
    </row>
    <row r="589" customFormat="false" ht="12.75" hidden="false" customHeight="false" outlineLevel="0" collapsed="false">
      <c r="T589" s="92" t="n">
        <v>-0.14</v>
      </c>
      <c r="U589" s="92" t="n">
        <v>-0.588</v>
      </c>
      <c r="V589" s="92" t="n">
        <v>0.79665299848805</v>
      </c>
      <c r="X589" s="92" t="e">
        <f aca="false" t="array" ref="X589:X589">intersectarectarectangulo($B$22,$C$22,$D$22,$E$22,$F$22,$G$22,$H$22,$I$22,$J$22,$O$26,$O$27,0,T589,U589,V589)</f>
        <v>#NAME?</v>
      </c>
      <c r="Y589" s="92" t="e">
        <f aca="false" t="array" ref="Y589:Y589">intersectarectarectangulo($B$23,$C$23,$D$23,$E$23,$F$23,$G$23,$H$23,$I$23,$J$23,$O$26,$O$27,0,T589,U589,V589)</f>
        <v>#NAME?</v>
      </c>
      <c r="AA589" s="92" t="e">
        <f aca="false">MAX(X589:Y589)</f>
        <v>#NAME?</v>
      </c>
      <c r="AB589" s="92" t="n">
        <v>406</v>
      </c>
    </row>
    <row r="590" customFormat="false" ht="12.75" hidden="false" customHeight="false" outlineLevel="0" collapsed="false">
      <c r="T590" s="92" t="n">
        <v>-0.14</v>
      </c>
      <c r="U590" s="92" t="n">
        <v>-0.532</v>
      </c>
      <c r="V590" s="92" t="n">
        <v>0.835090414266623</v>
      </c>
      <c r="X590" s="92" t="e">
        <f aca="false" t="array" ref="X590:X590">intersectarectarectangulo($B$22,$C$22,$D$22,$E$22,$F$22,$G$22,$H$22,$I$22,$J$22,$O$26,$O$27,0,T590,U590,V590)</f>
        <v>#NAME?</v>
      </c>
      <c r="Y590" s="92" t="e">
        <f aca="false" t="array" ref="Y590:Y590">intersectarectarectangulo($B$23,$C$23,$D$23,$E$23,$F$23,$G$23,$H$23,$I$23,$J$23,$O$26,$O$27,0,T590,U590,V590)</f>
        <v>#NAME?</v>
      </c>
      <c r="AA590" s="92" t="e">
        <f aca="false">MAX(X590:Y590)</f>
        <v>#NAME?</v>
      </c>
      <c r="AB590" s="92" t="n">
        <v>407</v>
      </c>
    </row>
    <row r="591" customFormat="false" ht="12.75" hidden="false" customHeight="false" outlineLevel="0" collapsed="false">
      <c r="T591" s="92" t="n">
        <v>-0.14</v>
      </c>
      <c r="U591" s="92" t="n">
        <v>-0.476</v>
      </c>
      <c r="V591" s="92" t="n">
        <v>0.868230384172312</v>
      </c>
      <c r="X591" s="92" t="e">
        <f aca="false" t="array" ref="X591:X591">intersectarectarectangulo($B$22,$C$22,$D$22,$E$22,$F$22,$G$22,$H$22,$I$22,$J$22,$O$26,$O$27,0,T591,U591,V591)</f>
        <v>#NAME?</v>
      </c>
      <c r="Y591" s="92" t="e">
        <f aca="false" t="array" ref="Y591:Y591">intersectarectarectangulo($B$23,$C$23,$D$23,$E$23,$F$23,$G$23,$H$23,$I$23,$J$23,$O$26,$O$27,0,T591,U591,V591)</f>
        <v>#NAME?</v>
      </c>
      <c r="AA591" s="92" t="e">
        <f aca="false">MAX(X591:Y591)</f>
        <v>#NAME?</v>
      </c>
      <c r="AB591" s="92" t="n">
        <v>408</v>
      </c>
    </row>
    <row r="592" customFormat="false" ht="12.75" hidden="false" customHeight="false" outlineLevel="0" collapsed="false">
      <c r="T592" s="92" t="n">
        <v>-0.14</v>
      </c>
      <c r="U592" s="92" t="n">
        <v>-0.42</v>
      </c>
      <c r="V592" s="92" t="n">
        <v>0.896660470858396</v>
      </c>
      <c r="X592" s="92" t="e">
        <f aca="false" t="array" ref="X592:X592">intersectarectarectangulo($B$22,$C$22,$D$22,$E$22,$F$22,$G$22,$H$22,$I$22,$J$22,$O$26,$O$27,0,T592,U592,V592)</f>
        <v>#NAME?</v>
      </c>
      <c r="Y592" s="92" t="e">
        <f aca="false" t="array" ref="Y592:Y592">intersectarectarectangulo($B$23,$C$23,$D$23,$E$23,$F$23,$G$23,$H$23,$I$23,$J$23,$O$26,$O$27,0,T592,U592,V592)</f>
        <v>#NAME?</v>
      </c>
      <c r="AA592" s="92" t="e">
        <f aca="false">MAX(X592:Y592)</f>
        <v>#NAME?</v>
      </c>
      <c r="AB592" s="92" t="n">
        <v>409</v>
      </c>
    </row>
    <row r="593" customFormat="false" ht="12.75" hidden="false" customHeight="false" outlineLevel="0" collapsed="false">
      <c r="T593" s="92" t="n">
        <v>-0.14</v>
      </c>
      <c r="U593" s="92" t="n">
        <v>-0.364</v>
      </c>
      <c r="V593" s="92" t="n">
        <v>0.920817028513266</v>
      </c>
      <c r="X593" s="92" t="e">
        <f aca="false" t="array" ref="X593:X593">intersectarectarectangulo($B$22,$C$22,$D$22,$E$22,$F$22,$G$22,$H$22,$I$22,$J$22,$O$26,$O$27,0,T593,U593,V593)</f>
        <v>#NAME?</v>
      </c>
      <c r="Y593" s="92" t="e">
        <f aca="false" t="array" ref="Y593:Y593">intersectarectarectangulo($B$23,$C$23,$D$23,$E$23,$F$23,$G$23,$H$23,$I$23,$J$23,$O$26,$O$27,0,T593,U593,V593)</f>
        <v>#NAME?</v>
      </c>
      <c r="AA593" s="92" t="e">
        <f aca="false">MAX(X593:Y593)</f>
        <v>#NAME?</v>
      </c>
      <c r="AB593" s="92" t="n">
        <v>410</v>
      </c>
    </row>
    <row r="594" customFormat="false" ht="12.75" hidden="false" customHeight="false" outlineLevel="0" collapsed="false">
      <c r="T594" s="92" t="n">
        <v>-0.14</v>
      </c>
      <c r="U594" s="92" t="n">
        <v>-0.308</v>
      </c>
      <c r="V594" s="92" t="n">
        <v>0.941029223775755</v>
      </c>
      <c r="X594" s="92" t="e">
        <f aca="false" t="array" ref="X594:X594">intersectarectarectangulo($B$22,$C$22,$D$22,$E$22,$F$22,$G$22,$H$22,$I$22,$J$22,$O$26,$O$27,0,T594,U594,V594)</f>
        <v>#NAME?</v>
      </c>
      <c r="Y594" s="92" t="e">
        <f aca="false" t="array" ref="Y594:Y594">intersectarectarectangulo($B$23,$C$23,$D$23,$E$23,$F$23,$G$23,$H$23,$I$23,$J$23,$O$26,$O$27,0,T594,U594,V594)</f>
        <v>#NAME?</v>
      </c>
      <c r="AA594" s="92" t="e">
        <f aca="false">MAX(X594:Y594)</f>
        <v>#NAME?</v>
      </c>
      <c r="AB594" s="92" t="n">
        <v>411</v>
      </c>
    </row>
    <row r="595" customFormat="false" ht="12.75" hidden="false" customHeight="false" outlineLevel="0" collapsed="false">
      <c r="T595" s="92" t="n">
        <v>-0.14</v>
      </c>
      <c r="U595" s="92" t="n">
        <v>-0.252</v>
      </c>
      <c r="V595" s="92" t="n">
        <v>0.95754686569379</v>
      </c>
      <c r="X595" s="92" t="e">
        <f aca="false" t="array" ref="X595:X595">intersectarectarectangulo($B$22,$C$22,$D$22,$E$22,$F$22,$G$22,$H$22,$I$22,$J$22,$O$26,$O$27,0,T595,U595,V595)</f>
        <v>#NAME?</v>
      </c>
      <c r="Y595" s="92" t="e">
        <f aca="false" t="array" ref="Y595:Y595">intersectarectarectangulo($B$23,$C$23,$D$23,$E$23,$F$23,$G$23,$H$23,$I$23,$J$23,$O$26,$O$27,0,T595,U595,V595)</f>
        <v>#NAME?</v>
      </c>
      <c r="AA595" s="92" t="e">
        <f aca="false">MAX(X595:Y595)</f>
        <v>#NAME?</v>
      </c>
      <c r="AB595" s="92" t="n">
        <v>412</v>
      </c>
    </row>
    <row r="596" customFormat="false" ht="12.75" hidden="false" customHeight="false" outlineLevel="0" collapsed="false">
      <c r="T596" s="92" t="n">
        <v>-0.14</v>
      </c>
      <c r="U596" s="92" t="n">
        <v>-0.196</v>
      </c>
      <c r="V596" s="92" t="n">
        <v>0.970558602043174</v>
      </c>
      <c r="X596" s="92" t="e">
        <f aca="false" t="array" ref="X596:X596">intersectarectarectangulo($B$22,$C$22,$D$22,$E$22,$F$22,$G$22,$H$22,$I$22,$J$22,$O$26,$O$27,0,T596,U596,V596)</f>
        <v>#NAME?</v>
      </c>
      <c r="Y596" s="92" t="e">
        <f aca="false" t="array" ref="Y596:Y596">intersectarectarectangulo($B$23,$C$23,$D$23,$E$23,$F$23,$G$23,$H$23,$I$23,$J$23,$O$26,$O$27,0,T596,U596,V596)</f>
        <v>#NAME?</v>
      </c>
      <c r="AA596" s="92" t="e">
        <f aca="false">MAX(X596:Y596)</f>
        <v>#NAME?</v>
      </c>
      <c r="AB596" s="92" t="n">
        <v>413</v>
      </c>
    </row>
    <row r="597" customFormat="false" ht="12.75" hidden="false" customHeight="false" outlineLevel="0" collapsed="false">
      <c r="T597" s="92" t="n">
        <v>-0.14</v>
      </c>
      <c r="U597" s="92" t="n">
        <v>-0.14</v>
      </c>
      <c r="V597" s="92" t="n">
        <v>0.980204060387428</v>
      </c>
      <c r="X597" s="92" t="e">
        <f aca="false" t="array" ref="X597:X597">intersectarectarectangulo($B$22,$C$22,$D$22,$E$22,$F$22,$G$22,$H$22,$I$22,$J$22,$O$26,$O$27,0,T597,U597,V597)</f>
        <v>#NAME?</v>
      </c>
      <c r="Y597" s="92" t="e">
        <f aca="false" t="array" ref="Y597:Y597">intersectarectarectangulo($B$23,$C$23,$D$23,$E$23,$F$23,$G$23,$H$23,$I$23,$J$23,$O$26,$O$27,0,T597,U597,V597)</f>
        <v>#NAME?</v>
      </c>
      <c r="AA597" s="92" t="e">
        <f aca="false">MAX(X597:Y597)</f>
        <v>#NAME?</v>
      </c>
      <c r="AB597" s="92" t="n">
        <v>414</v>
      </c>
    </row>
    <row r="598" customFormat="false" ht="12.75" hidden="false" customHeight="false" outlineLevel="0" collapsed="false">
      <c r="T598" s="92" t="n">
        <v>-0.14</v>
      </c>
      <c r="U598" s="92" t="n">
        <v>-0.084</v>
      </c>
      <c r="V598" s="92" t="n">
        <v>0.986581978347466</v>
      </c>
      <c r="X598" s="92" t="e">
        <f aca="false" t="array" ref="X598:X598">intersectarectarectangulo($B$22,$C$22,$D$22,$E$22,$F$22,$G$22,$H$22,$I$22,$J$22,$O$26,$O$27,0,T598,U598,V598)</f>
        <v>#NAME?</v>
      </c>
      <c r="Y598" s="92" t="e">
        <f aca="false" t="array" ref="Y598:Y598">intersectarectarectangulo($B$23,$C$23,$D$23,$E$23,$F$23,$G$23,$H$23,$I$23,$J$23,$O$26,$O$27,0,T598,U598,V598)</f>
        <v>#NAME?</v>
      </c>
      <c r="AA598" s="92" t="e">
        <f aca="false">MAX(X598:Y598)</f>
        <v>#NAME?</v>
      </c>
      <c r="AB598" s="92" t="n">
        <v>415</v>
      </c>
    </row>
    <row r="599" customFormat="false" ht="12.75" hidden="false" customHeight="false" outlineLevel="0" collapsed="false">
      <c r="T599" s="92" t="n">
        <v>-0.14</v>
      </c>
      <c r="U599" s="92" t="n">
        <v>-0.028</v>
      </c>
      <c r="V599" s="92" t="n">
        <v>0.989755525369775</v>
      </c>
      <c r="X599" s="92" t="e">
        <f aca="false" t="array" ref="X599:X599">intersectarectarectangulo($B$22,$C$22,$D$22,$E$22,$F$22,$G$22,$H$22,$I$22,$J$22,$O$26,$O$27,0,T599,U599,V599)</f>
        <v>#NAME?</v>
      </c>
      <c r="Y599" s="92" t="e">
        <f aca="false" t="array" ref="Y599:Y599">intersectarectarectangulo($B$23,$C$23,$D$23,$E$23,$F$23,$G$23,$H$23,$I$23,$J$23,$O$26,$O$27,0,T599,U599,V599)</f>
        <v>#NAME?</v>
      </c>
      <c r="AA599" s="92" t="e">
        <f aca="false">MAX(X599:Y599)</f>
        <v>#NAME?</v>
      </c>
      <c r="AB599" s="92" t="n">
        <v>416</v>
      </c>
    </row>
    <row r="600" customFormat="false" ht="12.75" hidden="false" customHeight="false" outlineLevel="0" collapsed="false">
      <c r="T600" s="92" t="n">
        <v>-0.14</v>
      </c>
      <c r="U600" s="92" t="n">
        <v>0.028</v>
      </c>
      <c r="V600" s="92" t="n">
        <v>0.989755525369775</v>
      </c>
      <c r="X600" s="92" t="e">
        <f aca="false" t="array" ref="X600:X600">intersectarectarectangulo($B$22,$C$22,$D$22,$E$22,$F$22,$G$22,$H$22,$I$22,$J$22,$O$26,$O$27,0,T600,U600,V600)</f>
        <v>#NAME?</v>
      </c>
      <c r="Y600" s="92" t="e">
        <f aca="false" t="array" ref="Y600:Y600">intersectarectarectangulo($B$23,$C$23,$D$23,$E$23,$F$23,$G$23,$H$23,$I$23,$J$23,$O$26,$O$27,0,T600,U600,V600)</f>
        <v>#NAME?</v>
      </c>
      <c r="AA600" s="92" t="e">
        <f aca="false">MAX(X600:Y600)</f>
        <v>#NAME?</v>
      </c>
      <c r="AB600" s="92" t="n">
        <v>417</v>
      </c>
    </row>
    <row r="601" customFormat="false" ht="12.75" hidden="false" customHeight="false" outlineLevel="0" collapsed="false">
      <c r="T601" s="92" t="n">
        <v>-0.14</v>
      </c>
      <c r="U601" s="92" t="n">
        <v>0.084</v>
      </c>
      <c r="V601" s="92" t="n">
        <v>0.986581978347466</v>
      </c>
      <c r="X601" s="92" t="e">
        <f aca="false" t="array" ref="X601:X601">intersectarectarectangulo($B$22,$C$22,$D$22,$E$22,$F$22,$G$22,$H$22,$I$22,$J$22,$O$26,$O$27,0,T601,U601,V601)</f>
        <v>#NAME?</v>
      </c>
      <c r="Y601" s="92" t="e">
        <f aca="false" t="array" ref="Y601:Y601">intersectarectarectangulo($B$23,$C$23,$D$23,$E$23,$F$23,$G$23,$H$23,$I$23,$J$23,$O$26,$O$27,0,T601,U601,V601)</f>
        <v>#NAME?</v>
      </c>
      <c r="AA601" s="92" t="e">
        <f aca="false">MAX(X601:Y601)</f>
        <v>#NAME?</v>
      </c>
      <c r="AB601" s="92" t="n">
        <v>418</v>
      </c>
    </row>
    <row r="602" customFormat="false" ht="12.75" hidden="false" customHeight="false" outlineLevel="0" collapsed="false">
      <c r="T602" s="92" t="n">
        <v>-0.14</v>
      </c>
      <c r="U602" s="92" t="n">
        <v>0.14</v>
      </c>
      <c r="V602" s="92" t="n">
        <v>0.980204060387428</v>
      </c>
      <c r="X602" s="92" t="e">
        <f aca="false" t="array" ref="X602:X602">intersectarectarectangulo($B$22,$C$22,$D$22,$E$22,$F$22,$G$22,$H$22,$I$22,$J$22,$O$26,$O$27,0,T602,U602,V602)</f>
        <v>#NAME?</v>
      </c>
      <c r="Y602" s="92" t="e">
        <f aca="false" t="array" ref="Y602:Y602">intersectarectarectangulo($B$23,$C$23,$D$23,$E$23,$F$23,$G$23,$H$23,$I$23,$J$23,$O$26,$O$27,0,T602,U602,V602)</f>
        <v>#NAME?</v>
      </c>
      <c r="AA602" s="92" t="e">
        <f aca="false">MAX(X602:Y602)</f>
        <v>#NAME?</v>
      </c>
      <c r="AB602" s="92" t="n">
        <v>419</v>
      </c>
    </row>
    <row r="603" customFormat="false" ht="12.75" hidden="false" customHeight="false" outlineLevel="0" collapsed="false">
      <c r="T603" s="92" t="n">
        <v>-0.14</v>
      </c>
      <c r="U603" s="92" t="n">
        <v>0.196</v>
      </c>
      <c r="V603" s="92" t="n">
        <v>0.970558602043174</v>
      </c>
      <c r="X603" s="92" t="e">
        <f aca="false" t="array" ref="X603:X603">intersectarectarectangulo($B$22,$C$22,$D$22,$E$22,$F$22,$G$22,$H$22,$I$22,$J$22,$O$26,$O$27,0,T603,U603,V603)</f>
        <v>#NAME?</v>
      </c>
      <c r="Y603" s="92" t="e">
        <f aca="false" t="array" ref="Y603:Y603">intersectarectarectangulo($B$23,$C$23,$D$23,$E$23,$F$23,$G$23,$H$23,$I$23,$J$23,$O$26,$O$27,0,T603,U603,V603)</f>
        <v>#NAME?</v>
      </c>
      <c r="AA603" s="92" t="e">
        <f aca="false">MAX(X603:Y603)</f>
        <v>#NAME?</v>
      </c>
      <c r="AB603" s="92" t="n">
        <v>420</v>
      </c>
    </row>
    <row r="604" customFormat="false" ht="12.75" hidden="false" customHeight="false" outlineLevel="0" collapsed="false">
      <c r="T604" s="92" t="n">
        <v>-0.14</v>
      </c>
      <c r="U604" s="92" t="n">
        <v>0.252</v>
      </c>
      <c r="V604" s="92" t="n">
        <v>0.95754686569379</v>
      </c>
      <c r="X604" s="92" t="e">
        <f aca="false" t="array" ref="X604:X604">intersectarectarectangulo($B$22,$C$22,$D$22,$E$22,$F$22,$G$22,$H$22,$I$22,$J$22,$O$26,$O$27,0,T604,U604,V604)</f>
        <v>#NAME?</v>
      </c>
      <c r="Y604" s="92" t="e">
        <f aca="false" t="array" ref="Y604:Y604">intersectarectarectangulo($B$23,$C$23,$D$23,$E$23,$F$23,$G$23,$H$23,$I$23,$J$23,$O$26,$O$27,0,T604,U604,V604)</f>
        <v>#NAME?</v>
      </c>
      <c r="AA604" s="92" t="e">
        <f aca="false">MAX(X604:Y604)</f>
        <v>#NAME?</v>
      </c>
      <c r="AB604" s="92" t="n">
        <v>421</v>
      </c>
    </row>
    <row r="605" customFormat="false" ht="12.75" hidden="false" customHeight="false" outlineLevel="0" collapsed="false">
      <c r="T605" s="92" t="n">
        <v>-0.14</v>
      </c>
      <c r="U605" s="92" t="n">
        <v>0.308</v>
      </c>
      <c r="V605" s="92" t="n">
        <v>0.941029223775755</v>
      </c>
      <c r="X605" s="92" t="e">
        <f aca="false" t="array" ref="X605:X605">intersectarectarectangulo($B$22,$C$22,$D$22,$E$22,$F$22,$G$22,$H$22,$I$22,$J$22,$O$26,$O$27,0,T605,U605,V605)</f>
        <v>#NAME?</v>
      </c>
      <c r="Y605" s="92" t="e">
        <f aca="false" t="array" ref="Y605:Y605">intersectarectarectangulo($B$23,$C$23,$D$23,$E$23,$F$23,$G$23,$H$23,$I$23,$J$23,$O$26,$O$27,0,T605,U605,V605)</f>
        <v>#NAME?</v>
      </c>
      <c r="AA605" s="92" t="e">
        <f aca="false">MAX(X605:Y605)</f>
        <v>#NAME?</v>
      </c>
      <c r="AB605" s="92" t="n">
        <v>422</v>
      </c>
    </row>
    <row r="606" customFormat="false" ht="12.75" hidden="false" customHeight="false" outlineLevel="0" collapsed="false">
      <c r="T606" s="92" t="n">
        <v>-0.14</v>
      </c>
      <c r="U606" s="92" t="n">
        <v>0.364</v>
      </c>
      <c r="V606" s="92" t="n">
        <v>0.920817028513266</v>
      </c>
      <c r="X606" s="92" t="e">
        <f aca="false" t="array" ref="X606:X606">intersectarectarectangulo($B$22,$C$22,$D$22,$E$22,$F$22,$G$22,$H$22,$I$22,$J$22,$O$26,$O$27,0,T606,U606,V606)</f>
        <v>#NAME?</v>
      </c>
      <c r="Y606" s="92" t="e">
        <f aca="false" t="array" ref="Y606:Y606">intersectarectarectangulo($B$23,$C$23,$D$23,$E$23,$F$23,$G$23,$H$23,$I$23,$J$23,$O$26,$O$27,0,T606,U606,V606)</f>
        <v>#NAME?</v>
      </c>
      <c r="AA606" s="92" t="e">
        <f aca="false">MAX(X606:Y606)</f>
        <v>#NAME?</v>
      </c>
      <c r="AB606" s="92" t="n">
        <v>423</v>
      </c>
    </row>
    <row r="607" customFormat="false" ht="12.75" hidden="false" customHeight="false" outlineLevel="0" collapsed="false">
      <c r="T607" s="92" t="n">
        <v>-0.14</v>
      </c>
      <c r="U607" s="92" t="n">
        <v>0.42</v>
      </c>
      <c r="V607" s="92" t="n">
        <v>0.896660470858396</v>
      </c>
      <c r="X607" s="92" t="e">
        <f aca="false" t="array" ref="X607:X607">intersectarectarectangulo($B$22,$C$22,$D$22,$E$22,$F$22,$G$22,$H$22,$I$22,$J$22,$O$26,$O$27,0,T607,U607,V607)</f>
        <v>#NAME?</v>
      </c>
      <c r="Y607" s="92" t="e">
        <f aca="false" t="array" ref="Y607:Y607">intersectarectarectangulo($B$23,$C$23,$D$23,$E$23,$F$23,$G$23,$H$23,$I$23,$J$23,$O$26,$O$27,0,T607,U607,V607)</f>
        <v>#NAME?</v>
      </c>
      <c r="AA607" s="92" t="e">
        <f aca="false">MAX(X607:Y607)</f>
        <v>#NAME?</v>
      </c>
      <c r="AB607" s="92" t="n">
        <v>424</v>
      </c>
    </row>
    <row r="608" customFormat="false" ht="12.75" hidden="false" customHeight="false" outlineLevel="0" collapsed="false">
      <c r="T608" s="92" t="n">
        <v>-0.14</v>
      </c>
      <c r="U608" s="92" t="n">
        <v>0.476</v>
      </c>
      <c r="V608" s="92" t="n">
        <v>0.868230384172312</v>
      </c>
      <c r="X608" s="92" t="e">
        <f aca="false" t="array" ref="X608:X608">intersectarectarectangulo($B$22,$C$22,$D$22,$E$22,$F$22,$G$22,$H$22,$I$22,$J$22,$O$26,$O$27,0,T608,U608,V608)</f>
        <v>#NAME?</v>
      </c>
      <c r="Y608" s="92" t="e">
        <f aca="false" t="array" ref="Y608:Y608">intersectarectarectangulo($B$23,$C$23,$D$23,$E$23,$F$23,$G$23,$H$23,$I$23,$J$23,$O$26,$O$27,0,T608,U608,V608)</f>
        <v>#NAME?</v>
      </c>
      <c r="AA608" s="92" t="e">
        <f aca="false">MAX(X608:Y608)</f>
        <v>#NAME?</v>
      </c>
      <c r="AB608" s="92" t="n">
        <v>425</v>
      </c>
    </row>
    <row r="609" customFormat="false" ht="12.75" hidden="false" customHeight="false" outlineLevel="0" collapsed="false">
      <c r="T609" s="92" t="n">
        <v>-0.14</v>
      </c>
      <c r="U609" s="92" t="n">
        <v>0.532</v>
      </c>
      <c r="V609" s="92" t="n">
        <v>0.835090414266623</v>
      </c>
      <c r="X609" s="92" t="e">
        <f aca="false" t="array" ref="X609:X609">intersectarectarectangulo($B$22,$C$22,$D$22,$E$22,$F$22,$G$22,$H$22,$I$22,$J$22,$O$26,$O$27,0,T609,U609,V609)</f>
        <v>#NAME?</v>
      </c>
      <c r="Y609" s="92" t="e">
        <f aca="false" t="array" ref="Y609:Y609">intersectarectarectangulo($B$23,$C$23,$D$23,$E$23,$F$23,$G$23,$H$23,$I$23,$J$23,$O$26,$O$27,0,T609,U609,V609)</f>
        <v>#NAME?</v>
      </c>
      <c r="AA609" s="92" t="e">
        <f aca="false">MAX(X609:Y609)</f>
        <v>#NAME?</v>
      </c>
      <c r="AB609" s="92" t="n">
        <v>426</v>
      </c>
    </row>
    <row r="610" customFormat="false" ht="12.75" hidden="false" customHeight="false" outlineLevel="0" collapsed="false">
      <c r="T610" s="92" t="n">
        <v>-0.14</v>
      </c>
      <c r="U610" s="92" t="n">
        <v>0.588</v>
      </c>
      <c r="V610" s="92" t="n">
        <v>0.796652998488049</v>
      </c>
      <c r="X610" s="92" t="e">
        <f aca="false" t="array" ref="X610:X610">intersectarectarectangulo($B$22,$C$22,$D$22,$E$22,$F$22,$G$22,$H$22,$I$22,$J$22,$O$26,$O$27,0,T610,U610,V610)</f>
        <v>#NAME?</v>
      </c>
      <c r="Y610" s="92" t="e">
        <f aca="false" t="array" ref="Y610:Y610">intersectarectarectangulo($B$23,$C$23,$D$23,$E$23,$F$23,$G$23,$H$23,$I$23,$J$23,$O$26,$O$27,0,T610,U610,V610)</f>
        <v>#NAME?</v>
      </c>
      <c r="AA610" s="92" t="e">
        <f aca="false">MAX(X610:Y610)</f>
        <v>#NAME?</v>
      </c>
      <c r="AB610" s="92" t="n">
        <v>427</v>
      </c>
    </row>
    <row r="611" customFormat="false" ht="12.75" hidden="false" customHeight="false" outlineLevel="0" collapsed="false">
      <c r="T611" s="92" t="n">
        <v>-0.14</v>
      </c>
      <c r="U611" s="92" t="n">
        <v>0.644</v>
      </c>
      <c r="V611" s="92" t="n">
        <v>0.752106375454962</v>
      </c>
      <c r="X611" s="92" t="e">
        <f aca="false" t="array" ref="X611:X611">intersectarectarectangulo($B$22,$C$22,$D$22,$E$22,$F$22,$G$22,$H$22,$I$22,$J$22,$O$26,$O$27,0,T611,U611,V611)</f>
        <v>#NAME?</v>
      </c>
      <c r="Y611" s="92" t="e">
        <f aca="false" t="array" ref="Y611:Y611">intersectarectarectangulo($B$23,$C$23,$D$23,$E$23,$F$23,$G$23,$H$23,$I$23,$J$23,$O$26,$O$27,0,T611,U611,V611)</f>
        <v>#NAME?</v>
      </c>
      <c r="AA611" s="92" t="e">
        <f aca="false">MAX(X611:Y611)</f>
        <v>#NAME?</v>
      </c>
      <c r="AB611" s="92" t="n">
        <v>428</v>
      </c>
    </row>
    <row r="612" customFormat="false" ht="12.75" hidden="false" customHeight="false" outlineLevel="0" collapsed="false">
      <c r="T612" s="92" t="n">
        <v>-0.14</v>
      </c>
      <c r="U612" s="92" t="n">
        <v>0.7</v>
      </c>
      <c r="V612" s="92" t="n">
        <v>0.700285656000464</v>
      </c>
      <c r="X612" s="92" t="e">
        <f aca="false" t="array" ref="X612:X612">intersectarectarectangulo($B$22,$C$22,$D$22,$E$22,$F$22,$G$22,$H$22,$I$22,$J$22,$O$26,$O$27,0,T612,U612,V612)</f>
        <v>#NAME?</v>
      </c>
      <c r="Y612" s="92" t="e">
        <f aca="false" t="array" ref="Y612:Y612">intersectarectarectangulo($B$23,$C$23,$D$23,$E$23,$F$23,$G$23,$H$23,$I$23,$J$23,$O$26,$O$27,0,T612,U612,V612)</f>
        <v>#NAME?</v>
      </c>
      <c r="AA612" s="92" t="e">
        <f aca="false">MAX(X612:Y612)</f>
        <v>#NAME?</v>
      </c>
      <c r="AB612" s="92" t="n">
        <v>429</v>
      </c>
    </row>
    <row r="613" customFormat="false" ht="12.75" hidden="false" customHeight="false" outlineLevel="0" collapsed="false">
      <c r="T613" s="92" t="n">
        <v>-0.14</v>
      </c>
      <c r="U613" s="92" t="n">
        <v>0.756</v>
      </c>
      <c r="V613" s="92" t="n">
        <v>0.639424741466891</v>
      </c>
      <c r="X613" s="92" t="e">
        <f aca="false" t="array" ref="X613:X613">intersectarectarectangulo($B$22,$C$22,$D$22,$E$22,$F$22,$G$22,$H$22,$I$22,$J$22,$O$26,$O$27,0,T613,U613,V613)</f>
        <v>#NAME?</v>
      </c>
      <c r="Y613" s="92" t="e">
        <f aca="false" t="array" ref="Y613:Y613">intersectarectarectangulo($B$23,$C$23,$D$23,$E$23,$F$23,$G$23,$H$23,$I$23,$J$23,$O$26,$O$27,0,T613,U613,V613)</f>
        <v>#NAME?</v>
      </c>
      <c r="AA613" s="92" t="e">
        <f aca="false">MAX(X613:Y613)</f>
        <v>#NAME?</v>
      </c>
      <c r="AB613" s="92" t="n">
        <v>430</v>
      </c>
    </row>
    <row r="614" customFormat="false" ht="12.75" hidden="false" customHeight="false" outlineLevel="0" collapsed="false">
      <c r="T614" s="92" t="n">
        <v>-0.14</v>
      </c>
      <c r="U614" s="92" t="n">
        <v>0.812</v>
      </c>
      <c r="V614" s="92" t="n">
        <v>0.56661803712907</v>
      </c>
      <c r="X614" s="92" t="e">
        <f aca="false" t="array" ref="X614:X614">intersectarectarectangulo($B$22,$C$22,$D$22,$E$22,$F$22,$G$22,$H$22,$I$22,$J$22,$O$26,$O$27,0,T614,U614,V614)</f>
        <v>#NAME?</v>
      </c>
      <c r="Y614" s="92" t="e">
        <f aca="false" t="array" ref="Y614:Y614">intersectarectarectangulo($B$23,$C$23,$D$23,$E$23,$F$23,$G$23,$H$23,$I$23,$J$23,$O$26,$O$27,0,T614,U614,V614)</f>
        <v>#NAME?</v>
      </c>
      <c r="AA614" s="92" t="e">
        <f aca="false">MAX(X614:Y614)</f>
        <v>#NAME?</v>
      </c>
      <c r="AB614" s="92" t="n">
        <v>431</v>
      </c>
    </row>
    <row r="615" customFormat="false" ht="12.75" hidden="false" customHeight="false" outlineLevel="0" collapsed="false">
      <c r="T615" s="92" t="n">
        <v>-0.14</v>
      </c>
      <c r="U615" s="92" t="n">
        <v>0.868</v>
      </c>
      <c r="V615" s="92" t="n">
        <v>0.476419982788296</v>
      </c>
      <c r="X615" s="92" t="e">
        <f aca="false" t="array" ref="X615:X615">intersectarectarectangulo($B$22,$C$22,$D$22,$E$22,$F$22,$G$22,$H$22,$I$22,$J$22,$O$26,$O$27,0,T615,U615,V615)</f>
        <v>#NAME?</v>
      </c>
      <c r="Y615" s="92" t="e">
        <f aca="false" t="array" ref="Y615:Y615">intersectarectarectangulo($B$23,$C$23,$D$23,$E$23,$F$23,$G$23,$H$23,$I$23,$J$23,$O$26,$O$27,0,T615,U615,V615)</f>
        <v>#NAME?</v>
      </c>
      <c r="AA615" s="92" t="e">
        <f aca="false">MAX(X615:Y615)</f>
        <v>#NAME?</v>
      </c>
      <c r="AB615" s="92" t="n">
        <v>432</v>
      </c>
    </row>
    <row r="616" customFormat="false" ht="12.75" hidden="false" customHeight="false" outlineLevel="0" collapsed="false">
      <c r="T616" s="92" t="n">
        <v>-0.14</v>
      </c>
      <c r="U616" s="92" t="n">
        <v>0.924</v>
      </c>
      <c r="V616" s="92" t="n">
        <v>0.355842661860548</v>
      </c>
      <c r="X616" s="92" t="e">
        <f aca="false" t="array" ref="X616:X616">intersectarectarectangulo($B$22,$C$22,$D$22,$E$22,$F$22,$G$22,$H$22,$I$22,$J$22,$O$26,$O$27,0,T616,U616,V616)</f>
        <v>#NAME?</v>
      </c>
      <c r="Y616" s="92" t="e">
        <f aca="false" t="array" ref="Y616:Y616">intersectarectarectangulo($B$23,$C$23,$D$23,$E$23,$F$23,$G$23,$H$23,$I$23,$J$23,$O$26,$O$27,0,T616,U616,V616)</f>
        <v>#NAME?</v>
      </c>
      <c r="AA616" s="92" t="e">
        <f aca="false">MAX(X616:Y616)</f>
        <v>#NAME?</v>
      </c>
      <c r="AB616" s="92" t="n">
        <v>433</v>
      </c>
    </row>
    <row r="617" customFormat="false" ht="12.75" hidden="false" customHeight="false" outlineLevel="0" collapsed="false">
      <c r="T617" s="92" t="n">
        <v>-0.14</v>
      </c>
      <c r="U617" s="92" t="n">
        <v>0.98</v>
      </c>
      <c r="V617" s="92" t="n">
        <v>0.141421356237309</v>
      </c>
      <c r="X617" s="92" t="e">
        <f aca="false" t="array" ref="X617:X617">intersectarectarectangulo($B$22,$C$22,$D$22,$E$22,$F$22,$G$22,$H$22,$I$22,$J$22,$O$26,$O$27,0,T617,U617,V617)</f>
        <v>#NAME?</v>
      </c>
      <c r="Y617" s="92" t="e">
        <f aca="false" t="array" ref="Y617:Y617">intersectarectarectangulo($B$23,$C$23,$D$23,$E$23,$F$23,$G$23,$H$23,$I$23,$J$23,$O$26,$O$27,0,T617,U617,V617)</f>
        <v>#NAME?</v>
      </c>
      <c r="AA617" s="92" t="e">
        <f aca="false">MAX(X617:Y617)</f>
        <v>#NAME?</v>
      </c>
      <c r="AB617" s="92" t="n">
        <v>434</v>
      </c>
    </row>
    <row r="618" customFormat="false" ht="12.75" hidden="false" customHeight="false" outlineLevel="0" collapsed="false">
      <c r="T618" s="92" t="n">
        <v>-0.084</v>
      </c>
      <c r="U618" s="92" t="n">
        <v>-0.98</v>
      </c>
      <c r="V618" s="92" t="n">
        <v>0.180399556540475</v>
      </c>
      <c r="X618" s="92" t="e">
        <f aca="false" t="array" ref="X618:X618">intersectarectarectangulo($B$22,$C$22,$D$22,$E$22,$F$22,$G$22,$H$22,$I$22,$J$22,$O$26,$O$27,0,T618,U618,V618)</f>
        <v>#NAME?</v>
      </c>
      <c r="Y618" s="92" t="e">
        <f aca="false" t="array" ref="Y618:Y618">intersectarectarectangulo($B$23,$C$23,$D$23,$E$23,$F$23,$G$23,$H$23,$I$23,$J$23,$O$26,$O$27,0,T618,U618,V618)</f>
        <v>#NAME?</v>
      </c>
      <c r="AA618" s="92" t="e">
        <f aca="false">MAX(X618:Y618)</f>
        <v>#NAME?</v>
      </c>
      <c r="AB618" s="92" t="n">
        <v>435</v>
      </c>
    </row>
    <row r="619" customFormat="false" ht="12.75" hidden="false" customHeight="false" outlineLevel="0" collapsed="false">
      <c r="T619" s="92" t="n">
        <v>-0.084</v>
      </c>
      <c r="U619" s="92" t="n">
        <v>-0.924</v>
      </c>
      <c r="V619" s="92" t="n">
        <v>0.373052275157249</v>
      </c>
      <c r="X619" s="92" t="e">
        <f aca="false" t="array" ref="X619:X619">intersectarectarectangulo($B$22,$C$22,$D$22,$E$22,$F$22,$G$22,$H$22,$I$22,$J$22,$O$26,$O$27,0,T619,U619,V619)</f>
        <v>#NAME?</v>
      </c>
      <c r="Y619" s="92" t="e">
        <f aca="false" t="array" ref="Y619:Y619">intersectarectarectangulo($B$23,$C$23,$D$23,$E$23,$F$23,$G$23,$H$23,$I$23,$J$23,$O$26,$O$27,0,T619,U619,V619)</f>
        <v>#NAME?</v>
      </c>
      <c r="AA619" s="92" t="e">
        <f aca="false">MAX(X619:Y619)</f>
        <v>#NAME?</v>
      </c>
      <c r="AB619" s="92" t="n">
        <v>436</v>
      </c>
    </row>
    <row r="620" customFormat="false" ht="12.75" hidden="false" customHeight="false" outlineLevel="0" collapsed="false">
      <c r="T620" s="92" t="n">
        <v>-0.084</v>
      </c>
      <c r="U620" s="92" t="n">
        <v>-0.868</v>
      </c>
      <c r="V620" s="92" t="n">
        <v>0.489407805413849</v>
      </c>
      <c r="X620" s="92" t="e">
        <f aca="false" t="array" ref="X620:X620">intersectarectarectangulo($B$22,$C$22,$D$22,$E$22,$F$22,$G$22,$H$22,$I$22,$J$22,$O$26,$O$27,0,T620,U620,V620)</f>
        <v>#NAME?</v>
      </c>
      <c r="Y620" s="92" t="e">
        <f aca="false" t="array" ref="Y620:Y620">intersectarectarectangulo($B$23,$C$23,$D$23,$E$23,$F$23,$G$23,$H$23,$I$23,$J$23,$O$26,$O$27,0,T620,U620,V620)</f>
        <v>#NAME?</v>
      </c>
      <c r="AA620" s="92" t="e">
        <f aca="false">MAX(X620:Y620)</f>
        <v>#NAME?</v>
      </c>
      <c r="AB620" s="92" t="n">
        <v>437</v>
      </c>
    </row>
    <row r="621" customFormat="false" ht="12.75" hidden="false" customHeight="false" outlineLevel="0" collapsed="false">
      <c r="T621" s="92" t="n">
        <v>-0.084</v>
      </c>
      <c r="U621" s="92" t="n">
        <v>-0.812</v>
      </c>
      <c r="V621" s="92" t="n">
        <v>0.577581163127746</v>
      </c>
      <c r="X621" s="92" t="e">
        <f aca="false" t="array" ref="X621:X621">intersectarectarectangulo($B$22,$C$22,$D$22,$E$22,$F$22,$G$22,$H$22,$I$22,$J$22,$O$26,$O$27,0,T621,U621,V621)</f>
        <v>#NAME?</v>
      </c>
      <c r="Y621" s="92" t="e">
        <f aca="false" t="array" ref="Y621:Y621">intersectarectarectangulo($B$23,$C$23,$D$23,$E$23,$F$23,$G$23,$H$23,$I$23,$J$23,$O$26,$O$27,0,T621,U621,V621)</f>
        <v>#NAME?</v>
      </c>
      <c r="AA621" s="92" t="e">
        <f aca="false">MAX(X621:Y621)</f>
        <v>#NAME?</v>
      </c>
      <c r="AB621" s="92" t="n">
        <v>438</v>
      </c>
    </row>
    <row r="622" customFormat="false" ht="12.75" hidden="false" customHeight="false" outlineLevel="0" collapsed="false">
      <c r="T622" s="92" t="n">
        <v>-0.084</v>
      </c>
      <c r="U622" s="92" t="n">
        <v>-0.756</v>
      </c>
      <c r="V622" s="92" t="n">
        <v>0.649159456528209</v>
      </c>
      <c r="X622" s="92" t="e">
        <f aca="false" t="array" ref="X622:X622">intersectarectarectangulo($B$22,$C$22,$D$22,$E$22,$F$22,$G$22,$H$22,$I$22,$J$22,$O$26,$O$27,0,T622,U622,V622)</f>
        <v>#NAME?</v>
      </c>
      <c r="Y622" s="92" t="e">
        <f aca="false" t="array" ref="Y622:Y622">intersectarectarectangulo($B$23,$C$23,$D$23,$E$23,$F$23,$G$23,$H$23,$I$23,$J$23,$O$26,$O$27,0,T622,U622,V622)</f>
        <v>#NAME?</v>
      </c>
      <c r="AA622" s="92" t="e">
        <f aca="false">MAX(X622:Y622)</f>
        <v>#NAME?</v>
      </c>
      <c r="AB622" s="92" t="n">
        <v>439</v>
      </c>
    </row>
    <row r="623" customFormat="false" ht="12.75" hidden="false" customHeight="false" outlineLevel="0" collapsed="false">
      <c r="T623" s="92" t="n">
        <v>-0.084</v>
      </c>
      <c r="U623" s="92" t="n">
        <v>-0.7</v>
      </c>
      <c r="V623" s="92" t="n">
        <v>0.709185448243265</v>
      </c>
      <c r="X623" s="92" t="e">
        <f aca="false" t="array" ref="X623:X623">intersectarectarectangulo($B$22,$C$22,$D$22,$E$22,$F$22,$G$22,$H$22,$I$22,$J$22,$O$26,$O$27,0,T623,U623,V623)</f>
        <v>#NAME?</v>
      </c>
      <c r="Y623" s="92" t="e">
        <f aca="false" t="array" ref="Y623:Y623">intersectarectarectangulo($B$23,$C$23,$D$23,$E$23,$F$23,$G$23,$H$23,$I$23,$J$23,$O$26,$O$27,0,T623,U623,V623)</f>
        <v>#NAME?</v>
      </c>
      <c r="AA623" s="92" t="e">
        <f aca="false">MAX(X623:Y623)</f>
        <v>#NAME?</v>
      </c>
      <c r="AB623" s="92" t="n">
        <v>440</v>
      </c>
    </row>
    <row r="624" customFormat="false" ht="12.75" hidden="false" customHeight="false" outlineLevel="0" collapsed="false">
      <c r="T624" s="92" t="n">
        <v>-0.084</v>
      </c>
      <c r="U624" s="92" t="n">
        <v>-0.644</v>
      </c>
      <c r="V624" s="92" t="n">
        <v>0.760399894792207</v>
      </c>
      <c r="X624" s="92" t="e">
        <f aca="false" t="array" ref="X624:X624">intersectarectarectangulo($B$22,$C$22,$D$22,$E$22,$F$22,$G$22,$H$22,$I$22,$J$22,$O$26,$O$27,0,T624,U624,V624)</f>
        <v>#NAME?</v>
      </c>
      <c r="Y624" s="92" t="e">
        <f aca="false" t="array" ref="Y624:Y624">intersectarectarectangulo($B$23,$C$23,$D$23,$E$23,$F$23,$G$23,$H$23,$I$23,$J$23,$O$26,$O$27,0,T624,U624,V624)</f>
        <v>#NAME?</v>
      </c>
      <c r="AA624" s="92" t="e">
        <f aca="false">MAX(X624:Y624)</f>
        <v>#NAME?</v>
      </c>
      <c r="AB624" s="92" t="n">
        <v>441</v>
      </c>
    </row>
    <row r="625" customFormat="false" ht="12.75" hidden="false" customHeight="false" outlineLevel="0" collapsed="false">
      <c r="T625" s="92" t="n">
        <v>-0.084</v>
      </c>
      <c r="U625" s="92" t="n">
        <v>-0.588</v>
      </c>
      <c r="V625" s="92" t="n">
        <v>0.804487414444751</v>
      </c>
      <c r="X625" s="92" t="e">
        <f aca="false" t="array" ref="X625:X625">intersectarectarectangulo($B$22,$C$22,$D$22,$E$22,$F$22,$G$22,$H$22,$I$22,$J$22,$O$26,$O$27,0,T625,U625,V625)</f>
        <v>#NAME?</v>
      </c>
      <c r="Y625" s="92" t="e">
        <f aca="false" t="array" ref="Y625:Y625">intersectarectarectangulo($B$23,$C$23,$D$23,$E$23,$F$23,$G$23,$H$23,$I$23,$J$23,$O$26,$O$27,0,T625,U625,V625)</f>
        <v>#NAME?</v>
      </c>
      <c r="AA625" s="92" t="e">
        <f aca="false">MAX(X625:Y625)</f>
        <v>#NAME?</v>
      </c>
      <c r="AB625" s="92" t="n">
        <v>442</v>
      </c>
    </row>
    <row r="626" customFormat="false" ht="12.75" hidden="false" customHeight="false" outlineLevel="0" collapsed="false">
      <c r="T626" s="92" t="n">
        <v>-0.084</v>
      </c>
      <c r="U626" s="92" t="n">
        <v>-0.532</v>
      </c>
      <c r="V626" s="92" t="n">
        <v>0.842567504714014</v>
      </c>
      <c r="X626" s="92" t="e">
        <f aca="false" t="array" ref="X626:X626">intersectarectarectangulo($B$22,$C$22,$D$22,$E$22,$F$22,$G$22,$H$22,$I$22,$J$22,$O$26,$O$27,0,T626,U626,V626)</f>
        <v>#NAME?</v>
      </c>
      <c r="Y626" s="92" t="e">
        <f aca="false" t="array" ref="Y626:Y626">intersectarectarectangulo($B$23,$C$23,$D$23,$E$23,$F$23,$G$23,$H$23,$I$23,$J$23,$O$26,$O$27,0,T626,U626,V626)</f>
        <v>#NAME?</v>
      </c>
      <c r="AA626" s="92" t="e">
        <f aca="false">MAX(X626:Y626)</f>
        <v>#NAME?</v>
      </c>
      <c r="AB626" s="92" t="n">
        <v>443</v>
      </c>
    </row>
    <row r="627" customFormat="false" ht="12.75" hidden="false" customHeight="false" outlineLevel="0" collapsed="false">
      <c r="T627" s="92" t="n">
        <v>-0.084</v>
      </c>
      <c r="U627" s="92" t="n">
        <v>-0.476</v>
      </c>
      <c r="V627" s="92" t="n">
        <v>0.875424468472295</v>
      </c>
      <c r="X627" s="92" t="e">
        <f aca="false" t="array" ref="X627:X627">intersectarectarectangulo($B$22,$C$22,$D$22,$E$22,$F$22,$G$22,$H$22,$I$22,$J$22,$O$26,$O$27,0,T627,U627,V627)</f>
        <v>#NAME?</v>
      </c>
      <c r="Y627" s="92" t="e">
        <f aca="false" t="array" ref="Y627:Y627">intersectarectarectangulo($B$23,$C$23,$D$23,$E$23,$F$23,$G$23,$H$23,$I$23,$J$23,$O$26,$O$27,0,T627,U627,V627)</f>
        <v>#NAME?</v>
      </c>
      <c r="AA627" s="92" t="e">
        <f aca="false">MAX(X627:Y627)</f>
        <v>#NAME?</v>
      </c>
      <c r="AB627" s="92" t="n">
        <v>444</v>
      </c>
    </row>
    <row r="628" customFormat="false" ht="12.75" hidden="false" customHeight="false" outlineLevel="0" collapsed="false">
      <c r="T628" s="92" t="n">
        <v>-0.084</v>
      </c>
      <c r="U628" s="92" t="n">
        <v>-0.42</v>
      </c>
      <c r="V628" s="92" t="n">
        <v>0.903628242143859</v>
      </c>
      <c r="X628" s="92" t="e">
        <f aca="false" t="array" ref="X628:X628">intersectarectarectangulo($B$22,$C$22,$D$22,$E$22,$F$22,$G$22,$H$22,$I$22,$J$22,$O$26,$O$27,0,T628,U628,V628)</f>
        <v>#NAME?</v>
      </c>
      <c r="Y628" s="92" t="e">
        <f aca="false" t="array" ref="Y628:Y628">intersectarectarectangulo($B$23,$C$23,$D$23,$E$23,$F$23,$G$23,$H$23,$I$23,$J$23,$O$26,$O$27,0,T628,U628,V628)</f>
        <v>#NAME?</v>
      </c>
      <c r="AA628" s="92" t="e">
        <f aca="false">MAX(X628:Y628)</f>
        <v>#NAME?</v>
      </c>
      <c r="AB628" s="92" t="n">
        <v>445</v>
      </c>
    </row>
    <row r="629" customFormat="false" ht="12.75" hidden="false" customHeight="false" outlineLevel="0" collapsed="false">
      <c r="T629" s="92" t="n">
        <v>-0.084</v>
      </c>
      <c r="U629" s="92" t="n">
        <v>-0.364</v>
      </c>
      <c r="V629" s="92" t="n">
        <v>0.92760336351266</v>
      </c>
      <c r="X629" s="92" t="e">
        <f aca="false" t="array" ref="X629:X629">intersectarectarectangulo($B$22,$C$22,$D$22,$E$22,$F$22,$G$22,$H$22,$I$22,$J$22,$O$26,$O$27,0,T629,U629,V629)</f>
        <v>#NAME?</v>
      </c>
      <c r="Y629" s="92" t="e">
        <f aca="false" t="array" ref="Y629:Y629">intersectarectarectangulo($B$23,$C$23,$D$23,$E$23,$F$23,$G$23,$H$23,$I$23,$J$23,$O$26,$O$27,0,T629,U629,V629)</f>
        <v>#NAME?</v>
      </c>
      <c r="AA629" s="92" t="e">
        <f aca="false">MAX(X629:Y629)</f>
        <v>#NAME?</v>
      </c>
      <c r="AB629" s="92" t="n">
        <v>446</v>
      </c>
    </row>
    <row r="630" customFormat="false" ht="12.75" hidden="false" customHeight="false" outlineLevel="0" collapsed="false">
      <c r="T630" s="92" t="n">
        <v>-0.084</v>
      </c>
      <c r="U630" s="92" t="n">
        <v>-0.308</v>
      </c>
      <c r="V630" s="92" t="n">
        <v>0.947670828927429</v>
      </c>
      <c r="X630" s="92" t="e">
        <f aca="false" t="array" ref="X630:X630">intersectarectarectangulo($B$22,$C$22,$D$22,$E$22,$F$22,$G$22,$H$22,$I$22,$J$22,$O$26,$O$27,0,T630,U630,V630)</f>
        <v>#NAME?</v>
      </c>
      <c r="Y630" s="92" t="e">
        <f aca="false" t="array" ref="Y630:Y630">intersectarectarectangulo($B$23,$C$23,$D$23,$E$23,$F$23,$G$23,$H$23,$I$23,$J$23,$O$26,$O$27,0,T630,U630,V630)</f>
        <v>#NAME?</v>
      </c>
      <c r="AA630" s="92" t="e">
        <f aca="false">MAX(X630:Y630)</f>
        <v>#NAME?</v>
      </c>
      <c r="AB630" s="92" t="n">
        <v>447</v>
      </c>
    </row>
    <row r="631" customFormat="false" ht="12.75" hidden="false" customHeight="false" outlineLevel="0" collapsed="false">
      <c r="T631" s="92" t="n">
        <v>-0.084</v>
      </c>
      <c r="U631" s="92" t="n">
        <v>-0.252</v>
      </c>
      <c r="V631" s="92" t="n">
        <v>0.964074685903535</v>
      </c>
      <c r="X631" s="92" t="e">
        <f aca="false" t="array" ref="X631:X631">intersectarectarectangulo($B$22,$C$22,$D$22,$E$22,$F$22,$G$22,$H$22,$I$22,$J$22,$O$26,$O$27,0,T631,U631,V631)</f>
        <v>#NAME?</v>
      </c>
      <c r="Y631" s="92" t="e">
        <f aca="false" t="array" ref="Y631:Y631">intersectarectarectangulo($B$23,$C$23,$D$23,$E$23,$F$23,$G$23,$H$23,$I$23,$J$23,$O$26,$O$27,0,T631,U631,V631)</f>
        <v>#NAME?</v>
      </c>
      <c r="AA631" s="92" t="e">
        <f aca="false">MAX(X631:Y631)</f>
        <v>#NAME?</v>
      </c>
      <c r="AB631" s="92" t="n">
        <v>448</v>
      </c>
    </row>
    <row r="632" customFormat="false" ht="12.75" hidden="false" customHeight="false" outlineLevel="0" collapsed="false">
      <c r="T632" s="92" t="n">
        <v>-0.084</v>
      </c>
      <c r="U632" s="92" t="n">
        <v>-0.196</v>
      </c>
      <c r="V632" s="92" t="n">
        <v>0.976999488229139</v>
      </c>
      <c r="X632" s="92" t="e">
        <f aca="false" t="array" ref="X632:X632">intersectarectarectangulo($B$22,$C$22,$D$22,$E$22,$F$22,$G$22,$H$22,$I$22,$J$22,$O$26,$O$27,0,T632,U632,V632)</f>
        <v>#NAME?</v>
      </c>
      <c r="Y632" s="92" t="e">
        <f aca="false" t="array" ref="Y632:Y632">intersectarectarectangulo($B$23,$C$23,$D$23,$E$23,$F$23,$G$23,$H$23,$I$23,$J$23,$O$26,$O$27,0,T632,U632,V632)</f>
        <v>#NAME?</v>
      </c>
      <c r="AA632" s="92" t="e">
        <f aca="false">MAX(X632:Y632)</f>
        <v>#NAME?</v>
      </c>
      <c r="AB632" s="92" t="n">
        <v>449</v>
      </c>
    </row>
    <row r="633" customFormat="false" ht="12.75" hidden="false" customHeight="false" outlineLevel="0" collapsed="false">
      <c r="T633" s="92" t="n">
        <v>-0.084</v>
      </c>
      <c r="U633" s="92" t="n">
        <v>-0.14</v>
      </c>
      <c r="V633" s="92" t="n">
        <v>0.986581978347466</v>
      </c>
      <c r="X633" s="92" t="e">
        <f aca="false" t="array" ref="X633:X633">intersectarectarectangulo($B$22,$C$22,$D$22,$E$22,$F$22,$G$22,$H$22,$I$22,$J$22,$O$26,$O$27,0,T633,U633,V633)</f>
        <v>#NAME?</v>
      </c>
      <c r="Y633" s="92" t="e">
        <f aca="false" t="array" ref="Y633:Y633">intersectarectarectangulo($B$23,$C$23,$D$23,$E$23,$F$23,$G$23,$H$23,$I$23,$J$23,$O$26,$O$27,0,T633,U633,V633)</f>
        <v>#NAME?</v>
      </c>
      <c r="AA633" s="92" t="e">
        <f aca="false">MAX(X633:Y633)</f>
        <v>#NAME?</v>
      </c>
      <c r="AB633" s="92" t="n">
        <v>450</v>
      </c>
    </row>
    <row r="634" customFormat="false" ht="12.75" hidden="false" customHeight="false" outlineLevel="0" collapsed="false">
      <c r="T634" s="92" t="n">
        <v>-0.084</v>
      </c>
      <c r="U634" s="92" t="n">
        <v>-0.084</v>
      </c>
      <c r="V634" s="92" t="n">
        <v>0.992918929218292</v>
      </c>
      <c r="X634" s="92" t="e">
        <f aca="false" t="array" ref="X634:X634">intersectarectarectangulo($B$22,$C$22,$D$22,$E$22,$F$22,$G$22,$H$22,$I$22,$J$22,$O$26,$O$27,0,T634,U634,V634)</f>
        <v>#NAME?</v>
      </c>
      <c r="Y634" s="92" t="e">
        <f aca="false" t="array" ref="Y634:Y634">intersectarectarectangulo($B$23,$C$23,$D$23,$E$23,$F$23,$G$23,$H$23,$I$23,$J$23,$O$26,$O$27,0,T634,U634,V634)</f>
        <v>#NAME?</v>
      </c>
      <c r="AA634" s="92" t="e">
        <f aca="false">MAX(X634:Y634)</f>
        <v>#NAME?</v>
      </c>
      <c r="AB634" s="92" t="n">
        <v>451</v>
      </c>
    </row>
    <row r="635" customFormat="false" ht="12.75" hidden="false" customHeight="false" outlineLevel="0" collapsed="false">
      <c r="T635" s="92" t="n">
        <v>-0.084</v>
      </c>
      <c r="U635" s="92" t="n">
        <v>-0.028</v>
      </c>
      <c r="V635" s="92" t="n">
        <v>0.996072286533462</v>
      </c>
      <c r="X635" s="92" t="e">
        <f aca="false" t="array" ref="X635:X635">intersectarectarectangulo($B$22,$C$22,$D$22,$E$22,$F$22,$G$22,$H$22,$I$22,$J$22,$O$26,$O$27,0,T635,U635,V635)</f>
        <v>#NAME?</v>
      </c>
      <c r="Y635" s="92" t="e">
        <f aca="false" t="array" ref="Y635:Y635">intersectarectarectangulo($B$23,$C$23,$D$23,$E$23,$F$23,$G$23,$H$23,$I$23,$J$23,$O$26,$O$27,0,T635,U635,V635)</f>
        <v>#NAME?</v>
      </c>
      <c r="AA635" s="92" t="e">
        <f aca="false">MAX(X635:Y635)</f>
        <v>#NAME?</v>
      </c>
      <c r="AB635" s="92" t="n">
        <v>452</v>
      </c>
    </row>
    <row r="636" customFormat="false" ht="12.75" hidden="false" customHeight="false" outlineLevel="0" collapsed="false">
      <c r="T636" s="92" t="n">
        <v>-0.084</v>
      </c>
      <c r="U636" s="92" t="n">
        <v>0.028</v>
      </c>
      <c r="V636" s="92" t="n">
        <v>0.996072286533462</v>
      </c>
      <c r="X636" s="92" t="e">
        <f aca="false" t="array" ref="X636:X636">intersectarectarectangulo($B$22,$C$22,$D$22,$E$22,$F$22,$G$22,$H$22,$I$22,$J$22,$O$26,$O$27,0,T636,U636,V636)</f>
        <v>#NAME?</v>
      </c>
      <c r="Y636" s="92" t="e">
        <f aca="false" t="array" ref="Y636:Y636">intersectarectarectangulo($B$23,$C$23,$D$23,$E$23,$F$23,$G$23,$H$23,$I$23,$J$23,$O$26,$O$27,0,T636,U636,V636)</f>
        <v>#NAME?</v>
      </c>
      <c r="AA636" s="92" t="e">
        <f aca="false">MAX(X636:Y636)</f>
        <v>#NAME?</v>
      </c>
      <c r="AB636" s="92" t="n">
        <v>453</v>
      </c>
    </row>
    <row r="637" customFormat="false" ht="12.75" hidden="false" customHeight="false" outlineLevel="0" collapsed="false">
      <c r="T637" s="92" t="n">
        <v>-0.084</v>
      </c>
      <c r="U637" s="92" t="n">
        <v>0.084</v>
      </c>
      <c r="V637" s="92" t="n">
        <v>0.992918929218292</v>
      </c>
      <c r="X637" s="92" t="e">
        <f aca="false" t="array" ref="X637:X637">intersectarectarectangulo($B$22,$C$22,$D$22,$E$22,$F$22,$G$22,$H$22,$I$22,$J$22,$O$26,$O$27,0,T637,U637,V637)</f>
        <v>#NAME?</v>
      </c>
      <c r="Y637" s="92" t="e">
        <f aca="false" t="array" ref="Y637:Y637">intersectarectarectangulo($B$23,$C$23,$D$23,$E$23,$F$23,$G$23,$H$23,$I$23,$J$23,$O$26,$O$27,0,T637,U637,V637)</f>
        <v>#NAME?</v>
      </c>
      <c r="AA637" s="92" t="e">
        <f aca="false">MAX(X637:Y637)</f>
        <v>#NAME?</v>
      </c>
      <c r="AB637" s="92" t="n">
        <v>454</v>
      </c>
    </row>
    <row r="638" customFormat="false" ht="12.75" hidden="false" customHeight="false" outlineLevel="0" collapsed="false">
      <c r="T638" s="92" t="n">
        <v>-0.084</v>
      </c>
      <c r="U638" s="92" t="n">
        <v>0.14</v>
      </c>
      <c r="V638" s="92" t="n">
        <v>0.986581978347466</v>
      </c>
      <c r="X638" s="92" t="e">
        <f aca="false" t="array" ref="X638:X638">intersectarectarectangulo($B$22,$C$22,$D$22,$E$22,$F$22,$G$22,$H$22,$I$22,$J$22,$O$26,$O$27,0,T638,U638,V638)</f>
        <v>#NAME?</v>
      </c>
      <c r="Y638" s="92" t="e">
        <f aca="false" t="array" ref="Y638:Y638">intersectarectarectangulo($B$23,$C$23,$D$23,$E$23,$F$23,$G$23,$H$23,$I$23,$J$23,$O$26,$O$27,0,T638,U638,V638)</f>
        <v>#NAME?</v>
      </c>
      <c r="AA638" s="92" t="e">
        <f aca="false">MAX(X638:Y638)</f>
        <v>#NAME?</v>
      </c>
      <c r="AB638" s="92" t="n">
        <v>455</v>
      </c>
    </row>
    <row r="639" customFormat="false" ht="12.75" hidden="false" customHeight="false" outlineLevel="0" collapsed="false">
      <c r="T639" s="92" t="n">
        <v>-0.084</v>
      </c>
      <c r="U639" s="92" t="n">
        <v>0.196</v>
      </c>
      <c r="V639" s="92" t="n">
        <v>0.976999488229139</v>
      </c>
      <c r="X639" s="92" t="e">
        <f aca="false" t="array" ref="X639:X639">intersectarectarectangulo($B$22,$C$22,$D$22,$E$22,$F$22,$G$22,$H$22,$I$22,$J$22,$O$26,$O$27,0,T639,U639,V639)</f>
        <v>#NAME?</v>
      </c>
      <c r="Y639" s="92" t="e">
        <f aca="false" t="array" ref="Y639:Y639">intersectarectarectangulo($B$23,$C$23,$D$23,$E$23,$F$23,$G$23,$H$23,$I$23,$J$23,$O$26,$O$27,0,T639,U639,V639)</f>
        <v>#NAME?</v>
      </c>
      <c r="AA639" s="92" t="e">
        <f aca="false">MAX(X639:Y639)</f>
        <v>#NAME?</v>
      </c>
      <c r="AB639" s="92" t="n">
        <v>456</v>
      </c>
    </row>
    <row r="640" customFormat="false" ht="12.75" hidden="false" customHeight="false" outlineLevel="0" collapsed="false">
      <c r="T640" s="92" t="n">
        <v>-0.084</v>
      </c>
      <c r="U640" s="92" t="n">
        <v>0.252</v>
      </c>
      <c r="V640" s="92" t="n">
        <v>0.964074685903535</v>
      </c>
      <c r="X640" s="92" t="e">
        <f aca="false" t="array" ref="X640:X640">intersectarectarectangulo($B$22,$C$22,$D$22,$E$22,$F$22,$G$22,$H$22,$I$22,$J$22,$O$26,$O$27,0,T640,U640,V640)</f>
        <v>#NAME?</v>
      </c>
      <c r="Y640" s="92" t="e">
        <f aca="false" t="array" ref="Y640:Y640">intersectarectarectangulo($B$23,$C$23,$D$23,$E$23,$F$23,$G$23,$H$23,$I$23,$J$23,$O$26,$O$27,0,T640,U640,V640)</f>
        <v>#NAME?</v>
      </c>
      <c r="AA640" s="92" t="e">
        <f aca="false">MAX(X640:Y640)</f>
        <v>#NAME?</v>
      </c>
      <c r="AB640" s="92" t="n">
        <v>457</v>
      </c>
    </row>
    <row r="641" customFormat="false" ht="12.75" hidden="false" customHeight="false" outlineLevel="0" collapsed="false">
      <c r="T641" s="92" t="n">
        <v>-0.084</v>
      </c>
      <c r="U641" s="92" t="n">
        <v>0.308</v>
      </c>
      <c r="V641" s="92" t="n">
        <v>0.947670828927429</v>
      </c>
      <c r="X641" s="92" t="e">
        <f aca="false" t="array" ref="X641:X641">intersectarectarectangulo($B$22,$C$22,$D$22,$E$22,$F$22,$G$22,$H$22,$I$22,$J$22,$O$26,$O$27,0,T641,U641,V641)</f>
        <v>#NAME?</v>
      </c>
      <c r="Y641" s="92" t="e">
        <f aca="false" t="array" ref="Y641:Y641">intersectarectarectangulo($B$23,$C$23,$D$23,$E$23,$F$23,$G$23,$H$23,$I$23,$J$23,$O$26,$O$27,0,T641,U641,V641)</f>
        <v>#NAME?</v>
      </c>
      <c r="AA641" s="92" t="e">
        <f aca="false">MAX(X641:Y641)</f>
        <v>#NAME?</v>
      </c>
      <c r="AB641" s="92" t="n">
        <v>458</v>
      </c>
    </row>
    <row r="642" customFormat="false" ht="12.75" hidden="false" customHeight="false" outlineLevel="0" collapsed="false">
      <c r="T642" s="92" t="n">
        <v>-0.084</v>
      </c>
      <c r="U642" s="92" t="n">
        <v>0.364</v>
      </c>
      <c r="V642" s="92" t="n">
        <v>0.92760336351266</v>
      </c>
      <c r="X642" s="92" t="e">
        <f aca="false" t="array" ref="X642:X642">intersectarectarectangulo($B$22,$C$22,$D$22,$E$22,$F$22,$G$22,$H$22,$I$22,$J$22,$O$26,$O$27,0,T642,U642,V642)</f>
        <v>#NAME?</v>
      </c>
      <c r="Y642" s="92" t="e">
        <f aca="false" t="array" ref="Y642:Y642">intersectarectarectangulo($B$23,$C$23,$D$23,$E$23,$F$23,$G$23,$H$23,$I$23,$J$23,$O$26,$O$27,0,T642,U642,V642)</f>
        <v>#NAME?</v>
      </c>
      <c r="AA642" s="92" t="e">
        <f aca="false">MAX(X642:Y642)</f>
        <v>#NAME?</v>
      </c>
      <c r="AB642" s="92" t="n">
        <v>459</v>
      </c>
    </row>
    <row r="643" customFormat="false" ht="12.75" hidden="false" customHeight="false" outlineLevel="0" collapsed="false">
      <c r="T643" s="92" t="n">
        <v>-0.084</v>
      </c>
      <c r="U643" s="92" t="n">
        <v>0.42</v>
      </c>
      <c r="V643" s="92" t="n">
        <v>0.903628242143859</v>
      </c>
      <c r="X643" s="92" t="e">
        <f aca="false" t="array" ref="X643:X643">intersectarectarectangulo($B$22,$C$22,$D$22,$E$22,$F$22,$G$22,$H$22,$I$22,$J$22,$O$26,$O$27,0,T643,U643,V643)</f>
        <v>#NAME?</v>
      </c>
      <c r="Y643" s="92" t="e">
        <f aca="false" t="array" ref="Y643:Y643">intersectarectarectangulo($B$23,$C$23,$D$23,$E$23,$F$23,$G$23,$H$23,$I$23,$J$23,$O$26,$O$27,0,T643,U643,V643)</f>
        <v>#NAME?</v>
      </c>
      <c r="AA643" s="92" t="e">
        <f aca="false">MAX(X643:Y643)</f>
        <v>#NAME?</v>
      </c>
      <c r="AB643" s="92" t="n">
        <v>460</v>
      </c>
    </row>
    <row r="644" customFormat="false" ht="12.75" hidden="false" customHeight="false" outlineLevel="0" collapsed="false">
      <c r="T644" s="92" t="n">
        <v>-0.084</v>
      </c>
      <c r="U644" s="92" t="n">
        <v>0.476</v>
      </c>
      <c r="V644" s="92" t="n">
        <v>0.875424468472295</v>
      </c>
      <c r="X644" s="92" t="e">
        <f aca="false" t="array" ref="X644:X644">intersectarectarectangulo($B$22,$C$22,$D$22,$E$22,$F$22,$G$22,$H$22,$I$22,$J$22,$O$26,$O$27,0,T644,U644,V644)</f>
        <v>#NAME?</v>
      </c>
      <c r="Y644" s="92" t="e">
        <f aca="false" t="array" ref="Y644:Y644">intersectarectarectangulo($B$23,$C$23,$D$23,$E$23,$F$23,$G$23,$H$23,$I$23,$J$23,$O$26,$O$27,0,T644,U644,V644)</f>
        <v>#NAME?</v>
      </c>
      <c r="AA644" s="92" t="e">
        <f aca="false">MAX(X644:Y644)</f>
        <v>#NAME?</v>
      </c>
      <c r="AB644" s="92" t="n">
        <v>461</v>
      </c>
    </row>
    <row r="645" customFormat="false" ht="12.75" hidden="false" customHeight="false" outlineLevel="0" collapsed="false">
      <c r="T645" s="92" t="n">
        <v>-0.084</v>
      </c>
      <c r="U645" s="92" t="n">
        <v>0.532</v>
      </c>
      <c r="V645" s="92" t="n">
        <v>0.842567504714014</v>
      </c>
      <c r="X645" s="92" t="e">
        <f aca="false" t="array" ref="X645:X645">intersectarectarectangulo($B$22,$C$22,$D$22,$E$22,$F$22,$G$22,$H$22,$I$22,$J$22,$O$26,$O$27,0,T645,U645,V645)</f>
        <v>#NAME?</v>
      </c>
      <c r="Y645" s="92" t="e">
        <f aca="false" t="array" ref="Y645:Y645">intersectarectarectangulo($B$23,$C$23,$D$23,$E$23,$F$23,$G$23,$H$23,$I$23,$J$23,$O$26,$O$27,0,T645,U645,V645)</f>
        <v>#NAME?</v>
      </c>
      <c r="AA645" s="92" t="e">
        <f aca="false">MAX(X645:Y645)</f>
        <v>#NAME?</v>
      </c>
      <c r="AB645" s="92" t="n">
        <v>462</v>
      </c>
    </row>
    <row r="646" customFormat="false" ht="12.75" hidden="false" customHeight="false" outlineLevel="0" collapsed="false">
      <c r="T646" s="92" t="n">
        <v>-0.084</v>
      </c>
      <c r="U646" s="92" t="n">
        <v>0.588</v>
      </c>
      <c r="V646" s="92" t="n">
        <v>0.804487414444751</v>
      </c>
      <c r="X646" s="92" t="e">
        <f aca="false" t="array" ref="X646:X646">intersectarectarectangulo($B$22,$C$22,$D$22,$E$22,$F$22,$G$22,$H$22,$I$22,$J$22,$O$26,$O$27,0,T646,U646,V646)</f>
        <v>#NAME?</v>
      </c>
      <c r="Y646" s="92" t="e">
        <f aca="false" t="array" ref="Y646:Y646">intersectarectarectangulo($B$23,$C$23,$D$23,$E$23,$F$23,$G$23,$H$23,$I$23,$J$23,$O$26,$O$27,0,T646,U646,V646)</f>
        <v>#NAME?</v>
      </c>
      <c r="AA646" s="92" t="e">
        <f aca="false">MAX(X646:Y646)</f>
        <v>#NAME?</v>
      </c>
      <c r="AB646" s="92" t="n">
        <v>463</v>
      </c>
    </row>
    <row r="647" customFormat="false" ht="12.75" hidden="false" customHeight="false" outlineLevel="0" collapsed="false">
      <c r="T647" s="92" t="n">
        <v>-0.084</v>
      </c>
      <c r="U647" s="92" t="n">
        <v>0.644</v>
      </c>
      <c r="V647" s="92" t="n">
        <v>0.760399894792207</v>
      </c>
      <c r="X647" s="92" t="e">
        <f aca="false" t="array" ref="X647:X647">intersectarectarectangulo($B$22,$C$22,$D$22,$E$22,$F$22,$G$22,$H$22,$I$22,$J$22,$O$26,$O$27,0,T647,U647,V647)</f>
        <v>#NAME?</v>
      </c>
      <c r="Y647" s="92" t="e">
        <f aca="false" t="array" ref="Y647:Y647">intersectarectarectangulo($B$23,$C$23,$D$23,$E$23,$F$23,$G$23,$H$23,$I$23,$J$23,$O$26,$O$27,0,T647,U647,V647)</f>
        <v>#NAME?</v>
      </c>
      <c r="AA647" s="92" t="e">
        <f aca="false">MAX(X647:Y647)</f>
        <v>#NAME?</v>
      </c>
      <c r="AB647" s="92" t="n">
        <v>464</v>
      </c>
    </row>
    <row r="648" customFormat="false" ht="12.75" hidden="false" customHeight="false" outlineLevel="0" collapsed="false">
      <c r="T648" s="92" t="n">
        <v>-0.084</v>
      </c>
      <c r="U648" s="92" t="n">
        <v>0.7</v>
      </c>
      <c r="V648" s="92" t="n">
        <v>0.709185448243265</v>
      </c>
      <c r="X648" s="92" t="e">
        <f aca="false" t="array" ref="X648:X648">intersectarectarectangulo($B$22,$C$22,$D$22,$E$22,$F$22,$G$22,$H$22,$I$22,$J$22,$O$26,$O$27,0,T648,U648,V648)</f>
        <v>#NAME?</v>
      </c>
      <c r="Y648" s="92" t="e">
        <f aca="false" t="array" ref="Y648:Y648">intersectarectarectangulo($B$23,$C$23,$D$23,$E$23,$F$23,$G$23,$H$23,$I$23,$J$23,$O$26,$O$27,0,T648,U648,V648)</f>
        <v>#NAME?</v>
      </c>
      <c r="AA648" s="92" t="e">
        <f aca="false">MAX(X648:Y648)</f>
        <v>#NAME?</v>
      </c>
      <c r="AB648" s="92" t="n">
        <v>465</v>
      </c>
    </row>
    <row r="649" customFormat="false" ht="12.75" hidden="false" customHeight="false" outlineLevel="0" collapsed="false">
      <c r="T649" s="92" t="n">
        <v>-0.084</v>
      </c>
      <c r="U649" s="92" t="n">
        <v>0.756</v>
      </c>
      <c r="V649" s="92" t="n">
        <v>0.649159456528209</v>
      </c>
      <c r="X649" s="92" t="e">
        <f aca="false" t="array" ref="X649:X649">intersectarectarectangulo($B$22,$C$22,$D$22,$E$22,$F$22,$G$22,$H$22,$I$22,$J$22,$O$26,$O$27,0,T649,U649,V649)</f>
        <v>#NAME?</v>
      </c>
      <c r="Y649" s="92" t="e">
        <f aca="false" t="array" ref="Y649:Y649">intersectarectarectangulo($B$23,$C$23,$D$23,$E$23,$F$23,$G$23,$H$23,$I$23,$J$23,$O$26,$O$27,0,T649,U649,V649)</f>
        <v>#NAME?</v>
      </c>
      <c r="AA649" s="92" t="e">
        <f aca="false">MAX(X649:Y649)</f>
        <v>#NAME?</v>
      </c>
      <c r="AB649" s="92" t="n">
        <v>466</v>
      </c>
    </row>
    <row r="650" customFormat="false" ht="12.75" hidden="false" customHeight="false" outlineLevel="0" collapsed="false">
      <c r="T650" s="92" t="n">
        <v>-0.084</v>
      </c>
      <c r="U650" s="92" t="n">
        <v>0.812</v>
      </c>
      <c r="V650" s="92" t="n">
        <v>0.577581163127746</v>
      </c>
      <c r="X650" s="92" t="e">
        <f aca="false" t="array" ref="X650:X650">intersectarectarectangulo($B$22,$C$22,$D$22,$E$22,$F$22,$G$22,$H$22,$I$22,$J$22,$O$26,$O$27,0,T650,U650,V650)</f>
        <v>#NAME?</v>
      </c>
      <c r="Y650" s="92" t="e">
        <f aca="false" t="array" ref="Y650:Y650">intersectarectarectangulo($B$23,$C$23,$D$23,$E$23,$F$23,$G$23,$H$23,$I$23,$J$23,$O$26,$O$27,0,T650,U650,V650)</f>
        <v>#NAME?</v>
      </c>
      <c r="AA650" s="92" t="e">
        <f aca="false">MAX(X650:Y650)</f>
        <v>#NAME?</v>
      </c>
      <c r="AB650" s="92" t="n">
        <v>467</v>
      </c>
    </row>
    <row r="651" customFormat="false" ht="12.75" hidden="false" customHeight="false" outlineLevel="0" collapsed="false">
      <c r="T651" s="92" t="n">
        <v>-0.084</v>
      </c>
      <c r="U651" s="92" t="n">
        <v>0.868</v>
      </c>
      <c r="V651" s="92" t="n">
        <v>0.489407805413849</v>
      </c>
      <c r="X651" s="92" t="e">
        <f aca="false" t="array" ref="X651:X651">intersectarectarectangulo($B$22,$C$22,$D$22,$E$22,$F$22,$G$22,$H$22,$I$22,$J$22,$O$26,$O$27,0,T651,U651,V651)</f>
        <v>#NAME?</v>
      </c>
      <c r="Y651" s="92" t="e">
        <f aca="false" t="array" ref="Y651:Y651">intersectarectarectangulo($B$23,$C$23,$D$23,$E$23,$F$23,$G$23,$H$23,$I$23,$J$23,$O$26,$O$27,0,T651,U651,V651)</f>
        <v>#NAME?</v>
      </c>
      <c r="AA651" s="92" t="e">
        <f aca="false">MAX(X651:Y651)</f>
        <v>#NAME?</v>
      </c>
      <c r="AB651" s="92" t="n">
        <v>468</v>
      </c>
    </row>
    <row r="652" customFormat="false" ht="12.75" hidden="false" customHeight="false" outlineLevel="0" collapsed="false">
      <c r="T652" s="92" t="n">
        <v>-0.084</v>
      </c>
      <c r="U652" s="92" t="n">
        <v>0.924</v>
      </c>
      <c r="V652" s="92" t="n">
        <v>0.373052275157249</v>
      </c>
      <c r="X652" s="92" t="e">
        <f aca="false" t="array" ref="X652:X652">intersectarectarectangulo($B$22,$C$22,$D$22,$E$22,$F$22,$G$22,$H$22,$I$22,$J$22,$O$26,$O$27,0,T652,U652,V652)</f>
        <v>#NAME?</v>
      </c>
      <c r="Y652" s="92" t="e">
        <f aca="false" t="array" ref="Y652:Y652">intersectarectarectangulo($B$23,$C$23,$D$23,$E$23,$F$23,$G$23,$H$23,$I$23,$J$23,$O$26,$O$27,0,T652,U652,V652)</f>
        <v>#NAME?</v>
      </c>
      <c r="AA652" s="92" t="e">
        <f aca="false">MAX(X652:Y652)</f>
        <v>#NAME?</v>
      </c>
      <c r="AB652" s="92" t="n">
        <v>469</v>
      </c>
    </row>
    <row r="653" customFormat="false" ht="12.75" hidden="false" customHeight="false" outlineLevel="0" collapsed="false">
      <c r="T653" s="92" t="n">
        <v>-0.084</v>
      </c>
      <c r="U653" s="92" t="n">
        <v>0.98</v>
      </c>
      <c r="V653" s="92" t="n">
        <v>0.180399556540475</v>
      </c>
      <c r="X653" s="92" t="e">
        <f aca="false" t="array" ref="X653:X653">intersectarectarectangulo($B$22,$C$22,$D$22,$E$22,$F$22,$G$22,$H$22,$I$22,$J$22,$O$26,$O$27,0,T653,U653,V653)</f>
        <v>#NAME?</v>
      </c>
      <c r="Y653" s="92" t="e">
        <f aca="false" t="array" ref="Y653:Y653">intersectarectarectangulo($B$23,$C$23,$D$23,$E$23,$F$23,$G$23,$H$23,$I$23,$J$23,$O$26,$O$27,0,T653,U653,V653)</f>
        <v>#NAME?</v>
      </c>
      <c r="AA653" s="92" t="e">
        <f aca="false">MAX(X653:Y653)</f>
        <v>#NAME?</v>
      </c>
      <c r="AB653" s="92" t="n">
        <v>470</v>
      </c>
    </row>
    <row r="654" customFormat="false" ht="12.75" hidden="false" customHeight="false" outlineLevel="0" collapsed="false">
      <c r="T654" s="92" t="n">
        <v>-0.028</v>
      </c>
      <c r="U654" s="92" t="n">
        <v>-0.98</v>
      </c>
      <c r="V654" s="92" t="n">
        <v>0.197017765696396</v>
      </c>
      <c r="X654" s="92" t="e">
        <f aca="false" t="array" ref="X654:X654">intersectarectarectangulo($B$22,$C$22,$D$22,$E$22,$F$22,$G$22,$H$22,$I$22,$J$22,$O$26,$O$27,0,T654,U654,V654)</f>
        <v>#NAME?</v>
      </c>
      <c r="Y654" s="92" t="e">
        <f aca="false" t="array" ref="Y654:Y654">intersectarectarectangulo($B$23,$C$23,$D$23,$E$23,$F$23,$G$23,$H$23,$I$23,$J$23,$O$26,$O$27,0,T654,U654,V654)</f>
        <v>#NAME?</v>
      </c>
      <c r="AA654" s="92" t="e">
        <f aca="false">MAX(X654:Y654)</f>
        <v>#NAME?</v>
      </c>
      <c r="AB654" s="92" t="n">
        <v>471</v>
      </c>
    </row>
    <row r="655" customFormat="false" ht="12.75" hidden="false" customHeight="false" outlineLevel="0" collapsed="false">
      <c r="T655" s="92" t="n">
        <v>-0.028</v>
      </c>
      <c r="U655" s="92" t="n">
        <v>-0.924</v>
      </c>
      <c r="V655" s="92" t="n">
        <v>0.381365965969697</v>
      </c>
      <c r="X655" s="92" t="e">
        <f aca="false" t="array" ref="X655:X655">intersectarectarectangulo($B$22,$C$22,$D$22,$E$22,$F$22,$G$22,$H$22,$I$22,$J$22,$O$26,$O$27,0,T655,U655,V655)</f>
        <v>#NAME?</v>
      </c>
      <c r="Y655" s="92" t="e">
        <f aca="false" t="array" ref="Y655:Y655">intersectarectarectangulo($B$23,$C$23,$D$23,$E$23,$F$23,$G$23,$H$23,$I$23,$J$23,$O$26,$O$27,0,T655,U655,V655)</f>
        <v>#NAME?</v>
      </c>
      <c r="AA655" s="92" t="e">
        <f aca="false">MAX(X655:Y655)</f>
        <v>#NAME?</v>
      </c>
      <c r="AB655" s="92" t="n">
        <v>472</v>
      </c>
    </row>
    <row r="656" customFormat="false" ht="12.75" hidden="false" customHeight="false" outlineLevel="0" collapsed="false">
      <c r="T656" s="92" t="n">
        <v>-0.028</v>
      </c>
      <c r="U656" s="92" t="n">
        <v>-0.868</v>
      </c>
      <c r="V656" s="92" t="n">
        <v>0.495774142125222</v>
      </c>
      <c r="X656" s="92" t="e">
        <f aca="false" t="array" ref="X656:X656">intersectarectarectangulo($B$22,$C$22,$D$22,$E$22,$F$22,$G$22,$H$22,$I$22,$J$22,$O$26,$O$27,0,T656,U656,V656)</f>
        <v>#NAME?</v>
      </c>
      <c r="Y656" s="92" t="e">
        <f aca="false" t="array" ref="Y656:Y656">intersectarectarectangulo($B$23,$C$23,$D$23,$E$23,$F$23,$G$23,$H$23,$I$23,$J$23,$O$26,$O$27,0,T656,U656,V656)</f>
        <v>#NAME?</v>
      </c>
      <c r="AA656" s="92" t="e">
        <f aca="false">MAX(X656:Y656)</f>
        <v>#NAME?</v>
      </c>
      <c r="AB656" s="92" t="n">
        <v>473</v>
      </c>
    </row>
    <row r="657" customFormat="false" ht="12.75" hidden="false" customHeight="false" outlineLevel="0" collapsed="false">
      <c r="T657" s="92" t="n">
        <v>-0.028</v>
      </c>
      <c r="U657" s="92" t="n">
        <v>-0.812</v>
      </c>
      <c r="V657" s="92" t="n">
        <v>0.582985420057826</v>
      </c>
      <c r="X657" s="92" t="e">
        <f aca="false" t="array" ref="X657:X657">intersectarectarectangulo($B$22,$C$22,$D$22,$E$22,$F$22,$G$22,$H$22,$I$22,$J$22,$O$26,$O$27,0,T657,U657,V657)</f>
        <v>#NAME?</v>
      </c>
      <c r="Y657" s="92" t="e">
        <f aca="false" t="array" ref="Y657:Y657">intersectarectarectangulo($B$23,$C$23,$D$23,$E$23,$F$23,$G$23,$H$23,$I$23,$J$23,$O$26,$O$27,0,T657,U657,V657)</f>
        <v>#NAME?</v>
      </c>
      <c r="AA657" s="92" t="e">
        <f aca="false">MAX(X657:Y657)</f>
        <v>#NAME?</v>
      </c>
      <c r="AB657" s="92" t="n">
        <v>474</v>
      </c>
    </row>
    <row r="658" customFormat="false" ht="12.75" hidden="false" customHeight="false" outlineLevel="0" collapsed="false">
      <c r="T658" s="92" t="n">
        <v>-0.028</v>
      </c>
      <c r="U658" s="92" t="n">
        <v>-0.756</v>
      </c>
      <c r="V658" s="92" t="n">
        <v>0.653972476485058</v>
      </c>
      <c r="X658" s="92" t="e">
        <f aca="false" t="array" ref="X658:X658">intersectarectarectangulo($B$22,$C$22,$D$22,$E$22,$F$22,$G$22,$H$22,$I$22,$J$22,$O$26,$O$27,0,T658,U658,V658)</f>
        <v>#NAME?</v>
      </c>
      <c r="Y658" s="92" t="e">
        <f aca="false" t="array" ref="Y658:Y658">intersectarectarectangulo($B$23,$C$23,$D$23,$E$23,$F$23,$G$23,$H$23,$I$23,$J$23,$O$26,$O$27,0,T658,U658,V658)</f>
        <v>#NAME?</v>
      </c>
      <c r="AA658" s="92" t="e">
        <f aca="false">MAX(X658:Y658)</f>
        <v>#NAME?</v>
      </c>
      <c r="AB658" s="92" t="n">
        <v>475</v>
      </c>
    </row>
    <row r="659" customFormat="false" ht="12.75" hidden="false" customHeight="false" outlineLevel="0" collapsed="false">
      <c r="T659" s="92" t="n">
        <v>-0.028</v>
      </c>
      <c r="U659" s="92" t="n">
        <v>-0.7</v>
      </c>
      <c r="V659" s="92" t="n">
        <v>0.713593721945478</v>
      </c>
      <c r="X659" s="92" t="e">
        <f aca="false" t="array" ref="X659:X659">intersectarectarectangulo($B$22,$C$22,$D$22,$E$22,$F$22,$G$22,$H$22,$I$22,$J$22,$O$26,$O$27,0,T659,U659,V659)</f>
        <v>#NAME?</v>
      </c>
      <c r="Y659" s="92" t="e">
        <f aca="false" t="array" ref="Y659:Y659">intersectarectarectangulo($B$23,$C$23,$D$23,$E$23,$F$23,$G$23,$H$23,$I$23,$J$23,$O$26,$O$27,0,T659,U659,V659)</f>
        <v>#NAME?</v>
      </c>
      <c r="AA659" s="92" t="e">
        <f aca="false">MAX(X659:Y659)</f>
        <v>#NAME?</v>
      </c>
      <c r="AB659" s="92" t="n">
        <v>476</v>
      </c>
    </row>
    <row r="660" customFormat="false" ht="12.75" hidden="false" customHeight="false" outlineLevel="0" collapsed="false">
      <c r="T660" s="92" t="n">
        <v>-0.028</v>
      </c>
      <c r="U660" s="92" t="n">
        <v>-0.644</v>
      </c>
      <c r="V660" s="92" t="n">
        <v>0.764512916830056</v>
      </c>
      <c r="X660" s="92" t="e">
        <f aca="false" t="array" ref="X660:X660">intersectarectarectangulo($B$22,$C$22,$D$22,$E$22,$F$22,$G$22,$H$22,$I$22,$J$22,$O$26,$O$27,0,T660,U660,V660)</f>
        <v>#NAME?</v>
      </c>
      <c r="Y660" s="92" t="e">
        <f aca="false" t="array" ref="Y660:Y660">intersectarectarectangulo($B$23,$C$23,$D$23,$E$23,$F$23,$G$23,$H$23,$I$23,$J$23,$O$26,$O$27,0,T660,U660,V660)</f>
        <v>#NAME?</v>
      </c>
      <c r="AA660" s="92" t="e">
        <f aca="false">MAX(X660:Y660)</f>
        <v>#NAME?</v>
      </c>
      <c r="AB660" s="92" t="n">
        <v>477</v>
      </c>
    </row>
    <row r="661" customFormat="false" ht="12.75" hidden="false" customHeight="false" outlineLevel="0" collapsed="false">
      <c r="T661" s="92" t="n">
        <v>-0.028</v>
      </c>
      <c r="U661" s="92" t="n">
        <v>-0.588</v>
      </c>
      <c r="V661" s="92" t="n">
        <v>0.808376150068766</v>
      </c>
      <c r="X661" s="92" t="e">
        <f aca="false" t="array" ref="X661:X661">intersectarectarectangulo($B$22,$C$22,$D$22,$E$22,$F$22,$G$22,$H$22,$I$22,$J$22,$O$26,$O$27,0,T661,U661,V661)</f>
        <v>#NAME?</v>
      </c>
      <c r="Y661" s="92" t="e">
        <f aca="false" t="array" ref="Y661:Y661">intersectarectarectangulo($B$23,$C$23,$D$23,$E$23,$F$23,$G$23,$H$23,$I$23,$J$23,$O$26,$O$27,0,T661,U661,V661)</f>
        <v>#NAME?</v>
      </c>
      <c r="AA661" s="92" t="e">
        <f aca="false">MAX(X661:Y661)</f>
        <v>#NAME?</v>
      </c>
      <c r="AB661" s="92" t="n">
        <v>478</v>
      </c>
    </row>
    <row r="662" customFormat="false" ht="12.75" hidden="false" customHeight="false" outlineLevel="0" collapsed="false">
      <c r="T662" s="92" t="n">
        <v>-0.028</v>
      </c>
      <c r="U662" s="92" t="n">
        <v>-0.532</v>
      </c>
      <c r="V662" s="92" t="n">
        <v>0.846281277117721</v>
      </c>
      <c r="X662" s="92" t="e">
        <f aca="false" t="array" ref="X662:X662">intersectarectarectangulo($B$22,$C$22,$D$22,$E$22,$F$22,$G$22,$H$22,$I$22,$J$22,$O$26,$O$27,0,T662,U662,V662)</f>
        <v>#NAME?</v>
      </c>
      <c r="Y662" s="92" t="e">
        <f aca="false" t="array" ref="Y662:Y662">intersectarectarectangulo($B$23,$C$23,$D$23,$E$23,$F$23,$G$23,$H$23,$I$23,$J$23,$O$26,$O$27,0,T662,U662,V662)</f>
        <v>#NAME?</v>
      </c>
      <c r="AA662" s="92" t="e">
        <f aca="false">MAX(X662:Y662)</f>
        <v>#NAME?</v>
      </c>
      <c r="AB662" s="92" t="n">
        <v>479</v>
      </c>
    </row>
    <row r="663" customFormat="false" ht="12.75" hidden="false" customHeight="false" outlineLevel="0" collapsed="false">
      <c r="T663" s="92" t="n">
        <v>-0.028</v>
      </c>
      <c r="U663" s="92" t="n">
        <v>-0.476</v>
      </c>
      <c r="V663" s="92" t="n">
        <v>0.878999431171602</v>
      </c>
      <c r="X663" s="92" t="e">
        <f aca="false" t="array" ref="X663:X663">intersectarectarectangulo($B$22,$C$22,$D$22,$E$22,$F$22,$G$22,$H$22,$I$22,$J$22,$O$26,$O$27,0,T663,U663,V663)</f>
        <v>#NAME?</v>
      </c>
      <c r="Y663" s="92" t="e">
        <f aca="false" t="array" ref="Y663:Y663">intersectarectarectangulo($B$23,$C$23,$D$23,$E$23,$F$23,$G$23,$H$23,$I$23,$J$23,$O$26,$O$27,0,T663,U663,V663)</f>
        <v>#NAME?</v>
      </c>
      <c r="AA663" s="92" t="e">
        <f aca="false">MAX(X663:Y663)</f>
        <v>#NAME?</v>
      </c>
      <c r="AB663" s="92" t="n">
        <v>480</v>
      </c>
    </row>
    <row r="664" customFormat="false" ht="12.75" hidden="false" customHeight="false" outlineLevel="0" collapsed="false">
      <c r="T664" s="92" t="n">
        <v>-0.028</v>
      </c>
      <c r="U664" s="92" t="n">
        <v>-0.42</v>
      </c>
      <c r="V664" s="92" t="n">
        <v>0.907092057070284</v>
      </c>
      <c r="X664" s="92" t="e">
        <f aca="false" t="array" ref="X664:X664">intersectarectarectangulo($B$22,$C$22,$D$22,$E$22,$F$22,$G$22,$H$22,$I$22,$J$22,$O$26,$O$27,0,T664,U664,V664)</f>
        <v>#NAME?</v>
      </c>
      <c r="Y664" s="92" t="e">
        <f aca="false" t="array" ref="Y664:Y664">intersectarectarectangulo($B$23,$C$23,$D$23,$E$23,$F$23,$G$23,$H$23,$I$23,$J$23,$O$26,$O$27,0,T664,U664,V664)</f>
        <v>#NAME?</v>
      </c>
      <c r="AA664" s="92" t="e">
        <f aca="false">MAX(X664:Y664)</f>
        <v>#NAME?</v>
      </c>
      <c r="AB664" s="92" t="n">
        <v>481</v>
      </c>
    </row>
    <row r="665" customFormat="false" ht="12.75" hidden="false" customHeight="false" outlineLevel="0" collapsed="false">
      <c r="T665" s="92" t="n">
        <v>-0.028</v>
      </c>
      <c r="U665" s="92" t="n">
        <v>-0.364</v>
      </c>
      <c r="V665" s="92" t="n">
        <v>0.930977980405552</v>
      </c>
      <c r="X665" s="92" t="e">
        <f aca="false" t="array" ref="X665:X665">intersectarectarectangulo($B$22,$C$22,$D$22,$E$22,$F$22,$G$22,$H$22,$I$22,$J$22,$O$26,$O$27,0,T665,U665,V665)</f>
        <v>#NAME?</v>
      </c>
      <c r="Y665" s="92" t="e">
        <f aca="false" t="array" ref="Y665:Y665">intersectarectarectangulo($B$23,$C$23,$D$23,$E$23,$F$23,$G$23,$H$23,$I$23,$J$23,$O$26,$O$27,0,T665,U665,V665)</f>
        <v>#NAME?</v>
      </c>
      <c r="AA665" s="92" t="e">
        <f aca="false">MAX(X665:Y665)</f>
        <v>#NAME?</v>
      </c>
      <c r="AB665" s="92" t="n">
        <v>482</v>
      </c>
    </row>
    <row r="666" customFormat="false" ht="12.75" hidden="false" customHeight="false" outlineLevel="0" collapsed="false">
      <c r="T666" s="92" t="n">
        <v>-0.028</v>
      </c>
      <c r="U666" s="92" t="n">
        <v>-0.308</v>
      </c>
      <c r="V666" s="92" t="n">
        <v>0.950974237295627</v>
      </c>
      <c r="X666" s="92" t="e">
        <f aca="false" t="array" ref="X666:X666">intersectarectarectangulo($B$22,$C$22,$D$22,$E$22,$F$22,$G$22,$H$22,$I$22,$J$22,$O$26,$O$27,0,T666,U666,V666)</f>
        <v>#NAME?</v>
      </c>
      <c r="Y666" s="92" t="e">
        <f aca="false" t="array" ref="Y666:Y666">intersectarectarectangulo($B$23,$C$23,$D$23,$E$23,$F$23,$G$23,$H$23,$I$23,$J$23,$O$26,$O$27,0,T666,U666,V666)</f>
        <v>#NAME?</v>
      </c>
      <c r="AA666" s="92" t="e">
        <f aca="false">MAX(X666:Y666)</f>
        <v>#NAME?</v>
      </c>
      <c r="AB666" s="92" t="n">
        <v>483</v>
      </c>
    </row>
    <row r="667" customFormat="false" ht="12.75" hidden="false" customHeight="false" outlineLevel="0" collapsed="false">
      <c r="T667" s="92" t="n">
        <v>-0.028</v>
      </c>
      <c r="U667" s="92" t="n">
        <v>-0.252</v>
      </c>
      <c r="V667" s="92" t="n">
        <v>0.967322076663197</v>
      </c>
      <c r="X667" s="92" t="e">
        <f aca="false" t="array" ref="X667:X667">intersectarectarectangulo($B$22,$C$22,$D$22,$E$22,$F$22,$G$22,$H$22,$I$22,$J$22,$O$26,$O$27,0,T667,U667,V667)</f>
        <v>#NAME?</v>
      </c>
      <c r="Y667" s="92" t="e">
        <f aca="false" t="array" ref="Y667:Y667">intersectarectarectangulo($B$23,$C$23,$D$23,$E$23,$F$23,$G$23,$H$23,$I$23,$J$23,$O$26,$O$27,0,T667,U667,V667)</f>
        <v>#NAME?</v>
      </c>
      <c r="AA667" s="92" t="e">
        <f aca="false">MAX(X667:Y667)</f>
        <v>#NAME?</v>
      </c>
      <c r="AB667" s="92" t="n">
        <v>484</v>
      </c>
    </row>
    <row r="668" customFormat="false" ht="12.75" hidden="false" customHeight="false" outlineLevel="0" collapsed="false">
      <c r="T668" s="92" t="n">
        <v>-0.028</v>
      </c>
      <c r="U668" s="92" t="n">
        <v>-0.196</v>
      </c>
      <c r="V668" s="92" t="n">
        <v>0.980204060387428</v>
      </c>
      <c r="X668" s="92" t="e">
        <f aca="false" t="array" ref="X668:X668">intersectarectarectangulo($B$22,$C$22,$D$22,$E$22,$F$22,$G$22,$H$22,$I$22,$J$22,$O$26,$O$27,0,T668,U668,V668)</f>
        <v>#NAME?</v>
      </c>
      <c r="Y668" s="92" t="e">
        <f aca="false" t="array" ref="Y668:Y668">intersectarectarectangulo($B$23,$C$23,$D$23,$E$23,$F$23,$G$23,$H$23,$I$23,$J$23,$O$26,$O$27,0,T668,U668,V668)</f>
        <v>#NAME?</v>
      </c>
      <c r="AA668" s="92" t="e">
        <f aca="false">MAX(X668:Y668)</f>
        <v>#NAME?</v>
      </c>
      <c r="AB668" s="92" t="n">
        <v>485</v>
      </c>
    </row>
    <row r="669" customFormat="false" ht="12.75" hidden="false" customHeight="false" outlineLevel="0" collapsed="false">
      <c r="T669" s="92" t="n">
        <v>-0.028</v>
      </c>
      <c r="U669" s="92" t="n">
        <v>-0.14</v>
      </c>
      <c r="V669" s="92" t="n">
        <v>0.989755525369775</v>
      </c>
      <c r="X669" s="92" t="e">
        <f aca="false" t="array" ref="X669:X669">intersectarectarectangulo($B$22,$C$22,$D$22,$E$22,$F$22,$G$22,$H$22,$I$22,$J$22,$O$26,$O$27,0,T669,U669,V669)</f>
        <v>#NAME?</v>
      </c>
      <c r="Y669" s="92" t="e">
        <f aca="false" t="array" ref="Y669:Y669">intersectarectarectangulo($B$23,$C$23,$D$23,$E$23,$F$23,$G$23,$H$23,$I$23,$J$23,$O$26,$O$27,0,T669,U669,V669)</f>
        <v>#NAME?</v>
      </c>
      <c r="AA669" s="92" t="e">
        <f aca="false">MAX(X669:Y669)</f>
        <v>#NAME?</v>
      </c>
      <c r="AB669" s="92" t="n">
        <v>486</v>
      </c>
    </row>
    <row r="670" customFormat="false" ht="12.75" hidden="false" customHeight="false" outlineLevel="0" collapsed="false">
      <c r="T670" s="92" t="n">
        <v>-0.028</v>
      </c>
      <c r="U670" s="92" t="n">
        <v>-0.084</v>
      </c>
      <c r="V670" s="92" t="n">
        <v>0.996072286533462</v>
      </c>
      <c r="X670" s="92" t="e">
        <f aca="false" t="array" ref="X670:X670">intersectarectarectangulo($B$22,$C$22,$D$22,$E$22,$F$22,$G$22,$H$22,$I$22,$J$22,$O$26,$O$27,0,T670,U670,V670)</f>
        <v>#NAME?</v>
      </c>
      <c r="Y670" s="92" t="e">
        <f aca="false" t="array" ref="Y670:Y670">intersectarectarectangulo($B$23,$C$23,$D$23,$E$23,$F$23,$G$23,$H$23,$I$23,$J$23,$O$26,$O$27,0,T670,U670,V670)</f>
        <v>#NAME?</v>
      </c>
      <c r="AA670" s="92" t="e">
        <f aca="false">MAX(X670:Y670)</f>
        <v>#NAME?</v>
      </c>
      <c r="AB670" s="92" t="n">
        <v>487</v>
      </c>
    </row>
    <row r="671" customFormat="false" ht="12.75" hidden="false" customHeight="false" outlineLevel="0" collapsed="false">
      <c r="T671" s="92" t="n">
        <v>-0.028</v>
      </c>
      <c r="U671" s="92" t="n">
        <v>-0.028</v>
      </c>
      <c r="V671" s="92" t="n">
        <v>0.999215692430818</v>
      </c>
      <c r="X671" s="92" t="e">
        <f aca="false" t="array" ref="X671:X671">intersectarectarectangulo($B$22,$C$22,$D$22,$E$22,$F$22,$G$22,$H$22,$I$22,$J$22,$O$26,$O$27,0,T671,U671,V671)</f>
        <v>#NAME?</v>
      </c>
      <c r="Y671" s="92" t="e">
        <f aca="false" t="array" ref="Y671:Y671">intersectarectarectangulo($B$23,$C$23,$D$23,$E$23,$F$23,$G$23,$H$23,$I$23,$J$23,$O$26,$O$27,0,T671,U671,V671)</f>
        <v>#NAME?</v>
      </c>
      <c r="AA671" s="92" t="e">
        <f aca="false">MAX(X671:Y671)</f>
        <v>#NAME?</v>
      </c>
      <c r="AB671" s="92" t="n">
        <v>488</v>
      </c>
    </row>
    <row r="672" customFormat="false" ht="12.75" hidden="false" customHeight="false" outlineLevel="0" collapsed="false">
      <c r="T672" s="92" t="n">
        <v>-0.028</v>
      </c>
      <c r="U672" s="92" t="n">
        <v>0.028</v>
      </c>
      <c r="V672" s="92" t="n">
        <v>0.999215692430818</v>
      </c>
      <c r="X672" s="92" t="e">
        <f aca="false" t="array" ref="X672:X672">intersectarectarectangulo($B$22,$C$22,$D$22,$E$22,$F$22,$G$22,$H$22,$I$22,$J$22,$O$26,$O$27,0,T672,U672,V672)</f>
        <v>#NAME?</v>
      </c>
      <c r="Y672" s="92" t="e">
        <f aca="false" t="array" ref="Y672:Y672">intersectarectarectangulo($B$23,$C$23,$D$23,$E$23,$F$23,$G$23,$H$23,$I$23,$J$23,$O$26,$O$27,0,T672,U672,V672)</f>
        <v>#NAME?</v>
      </c>
      <c r="AA672" s="92" t="e">
        <f aca="false">MAX(X672:Y672)</f>
        <v>#NAME?</v>
      </c>
      <c r="AB672" s="92" t="n">
        <v>489</v>
      </c>
    </row>
    <row r="673" customFormat="false" ht="12.75" hidden="false" customHeight="false" outlineLevel="0" collapsed="false">
      <c r="T673" s="92" t="n">
        <v>-0.028</v>
      </c>
      <c r="U673" s="92" t="n">
        <v>0.084</v>
      </c>
      <c r="V673" s="92" t="n">
        <v>0.996072286533462</v>
      </c>
      <c r="X673" s="92" t="e">
        <f aca="false" t="array" ref="X673:X673">intersectarectarectangulo($B$22,$C$22,$D$22,$E$22,$F$22,$G$22,$H$22,$I$22,$J$22,$O$26,$O$27,0,T673,U673,V673)</f>
        <v>#NAME?</v>
      </c>
      <c r="Y673" s="92" t="e">
        <f aca="false" t="array" ref="Y673:Y673">intersectarectarectangulo($B$23,$C$23,$D$23,$E$23,$F$23,$G$23,$H$23,$I$23,$J$23,$O$26,$O$27,0,T673,U673,V673)</f>
        <v>#NAME?</v>
      </c>
      <c r="AA673" s="92" t="e">
        <f aca="false">MAX(X673:Y673)</f>
        <v>#NAME?</v>
      </c>
      <c r="AB673" s="92" t="n">
        <v>490</v>
      </c>
    </row>
    <row r="674" customFormat="false" ht="12.75" hidden="false" customHeight="false" outlineLevel="0" collapsed="false">
      <c r="T674" s="92" t="n">
        <v>-0.028</v>
      </c>
      <c r="U674" s="92" t="n">
        <v>0.14</v>
      </c>
      <c r="V674" s="92" t="n">
        <v>0.989755525369775</v>
      </c>
      <c r="X674" s="92" t="e">
        <f aca="false" t="array" ref="X674:X674">intersectarectarectangulo($B$22,$C$22,$D$22,$E$22,$F$22,$G$22,$H$22,$I$22,$J$22,$O$26,$O$27,0,T674,U674,V674)</f>
        <v>#NAME?</v>
      </c>
      <c r="Y674" s="92" t="e">
        <f aca="false" t="array" ref="Y674:Y674">intersectarectarectangulo($B$23,$C$23,$D$23,$E$23,$F$23,$G$23,$H$23,$I$23,$J$23,$O$26,$O$27,0,T674,U674,V674)</f>
        <v>#NAME?</v>
      </c>
      <c r="AA674" s="92" t="e">
        <f aca="false">MAX(X674:Y674)</f>
        <v>#NAME?</v>
      </c>
      <c r="AB674" s="92" t="n">
        <v>491</v>
      </c>
    </row>
    <row r="675" customFormat="false" ht="12.75" hidden="false" customHeight="false" outlineLevel="0" collapsed="false">
      <c r="T675" s="92" t="n">
        <v>-0.028</v>
      </c>
      <c r="U675" s="92" t="n">
        <v>0.196</v>
      </c>
      <c r="V675" s="92" t="n">
        <v>0.980204060387428</v>
      </c>
      <c r="X675" s="92" t="e">
        <f aca="false" t="array" ref="X675:X675">intersectarectarectangulo($B$22,$C$22,$D$22,$E$22,$F$22,$G$22,$H$22,$I$22,$J$22,$O$26,$O$27,0,T675,U675,V675)</f>
        <v>#NAME?</v>
      </c>
      <c r="Y675" s="92" t="e">
        <f aca="false" t="array" ref="Y675:Y675">intersectarectarectangulo($B$23,$C$23,$D$23,$E$23,$F$23,$G$23,$H$23,$I$23,$J$23,$O$26,$O$27,0,T675,U675,V675)</f>
        <v>#NAME?</v>
      </c>
      <c r="AA675" s="92" t="e">
        <f aca="false">MAX(X675:Y675)</f>
        <v>#NAME?</v>
      </c>
      <c r="AB675" s="92" t="n">
        <v>492</v>
      </c>
    </row>
    <row r="676" customFormat="false" ht="12.75" hidden="false" customHeight="false" outlineLevel="0" collapsed="false">
      <c r="T676" s="92" t="n">
        <v>-0.028</v>
      </c>
      <c r="U676" s="92" t="n">
        <v>0.252</v>
      </c>
      <c r="V676" s="92" t="n">
        <v>0.967322076663197</v>
      </c>
      <c r="X676" s="92" t="e">
        <f aca="false" t="array" ref="X676:X676">intersectarectarectangulo($B$22,$C$22,$D$22,$E$22,$F$22,$G$22,$H$22,$I$22,$J$22,$O$26,$O$27,0,T676,U676,V676)</f>
        <v>#NAME?</v>
      </c>
      <c r="Y676" s="92" t="e">
        <f aca="false" t="array" ref="Y676:Y676">intersectarectarectangulo($B$23,$C$23,$D$23,$E$23,$F$23,$G$23,$H$23,$I$23,$J$23,$O$26,$O$27,0,T676,U676,V676)</f>
        <v>#NAME?</v>
      </c>
      <c r="AA676" s="92" t="e">
        <f aca="false">MAX(X676:Y676)</f>
        <v>#NAME?</v>
      </c>
      <c r="AB676" s="92" t="n">
        <v>493</v>
      </c>
    </row>
    <row r="677" customFormat="false" ht="12.75" hidden="false" customHeight="false" outlineLevel="0" collapsed="false">
      <c r="T677" s="92" t="n">
        <v>-0.028</v>
      </c>
      <c r="U677" s="92" t="n">
        <v>0.308</v>
      </c>
      <c r="V677" s="92" t="n">
        <v>0.950974237295627</v>
      </c>
      <c r="X677" s="92" t="e">
        <f aca="false" t="array" ref="X677:X677">intersectarectarectangulo($B$22,$C$22,$D$22,$E$22,$F$22,$G$22,$H$22,$I$22,$J$22,$O$26,$O$27,0,T677,U677,V677)</f>
        <v>#NAME?</v>
      </c>
      <c r="Y677" s="92" t="e">
        <f aca="false" t="array" ref="Y677:Y677">intersectarectarectangulo($B$23,$C$23,$D$23,$E$23,$F$23,$G$23,$H$23,$I$23,$J$23,$O$26,$O$27,0,T677,U677,V677)</f>
        <v>#NAME?</v>
      </c>
      <c r="AA677" s="92" t="e">
        <f aca="false">MAX(X677:Y677)</f>
        <v>#NAME?</v>
      </c>
      <c r="AB677" s="92" t="n">
        <v>494</v>
      </c>
    </row>
    <row r="678" customFormat="false" ht="12.75" hidden="false" customHeight="false" outlineLevel="0" collapsed="false">
      <c r="T678" s="92" t="n">
        <v>-0.028</v>
      </c>
      <c r="U678" s="92" t="n">
        <v>0.364</v>
      </c>
      <c r="V678" s="92" t="n">
        <v>0.930977980405552</v>
      </c>
      <c r="X678" s="92" t="e">
        <f aca="false" t="array" ref="X678:X678">intersectarectarectangulo($B$22,$C$22,$D$22,$E$22,$F$22,$G$22,$H$22,$I$22,$J$22,$O$26,$O$27,0,T678,U678,V678)</f>
        <v>#NAME?</v>
      </c>
      <c r="Y678" s="92" t="e">
        <f aca="false" t="array" ref="Y678:Y678">intersectarectarectangulo($B$23,$C$23,$D$23,$E$23,$F$23,$G$23,$H$23,$I$23,$J$23,$O$26,$O$27,0,T678,U678,V678)</f>
        <v>#NAME?</v>
      </c>
      <c r="AA678" s="92" t="e">
        <f aca="false">MAX(X678:Y678)</f>
        <v>#NAME?</v>
      </c>
      <c r="AB678" s="92" t="n">
        <v>495</v>
      </c>
    </row>
    <row r="679" customFormat="false" ht="12.75" hidden="false" customHeight="false" outlineLevel="0" collapsed="false">
      <c r="T679" s="92" t="n">
        <v>-0.028</v>
      </c>
      <c r="U679" s="92" t="n">
        <v>0.42</v>
      </c>
      <c r="V679" s="92" t="n">
        <v>0.907092057070284</v>
      </c>
      <c r="X679" s="92" t="e">
        <f aca="false" t="array" ref="X679:X679">intersectarectarectangulo($B$22,$C$22,$D$22,$E$22,$F$22,$G$22,$H$22,$I$22,$J$22,$O$26,$O$27,0,T679,U679,V679)</f>
        <v>#NAME?</v>
      </c>
      <c r="Y679" s="92" t="e">
        <f aca="false" t="array" ref="Y679:Y679">intersectarectarectangulo($B$23,$C$23,$D$23,$E$23,$F$23,$G$23,$H$23,$I$23,$J$23,$O$26,$O$27,0,T679,U679,V679)</f>
        <v>#NAME?</v>
      </c>
      <c r="AA679" s="92" t="e">
        <f aca="false">MAX(X679:Y679)</f>
        <v>#NAME?</v>
      </c>
      <c r="AB679" s="92" t="n">
        <v>496</v>
      </c>
    </row>
    <row r="680" customFormat="false" ht="12.75" hidden="false" customHeight="false" outlineLevel="0" collapsed="false">
      <c r="T680" s="92" t="n">
        <v>-0.028</v>
      </c>
      <c r="U680" s="92" t="n">
        <v>0.476</v>
      </c>
      <c r="V680" s="92" t="n">
        <v>0.878999431171602</v>
      </c>
      <c r="X680" s="92" t="e">
        <f aca="false" t="array" ref="X680:X680">intersectarectarectangulo($B$22,$C$22,$D$22,$E$22,$F$22,$G$22,$H$22,$I$22,$J$22,$O$26,$O$27,0,T680,U680,V680)</f>
        <v>#NAME?</v>
      </c>
      <c r="Y680" s="92" t="e">
        <f aca="false" t="array" ref="Y680:Y680">intersectarectarectangulo($B$23,$C$23,$D$23,$E$23,$F$23,$G$23,$H$23,$I$23,$J$23,$O$26,$O$27,0,T680,U680,V680)</f>
        <v>#NAME?</v>
      </c>
      <c r="AA680" s="92" t="e">
        <f aca="false">MAX(X680:Y680)</f>
        <v>#NAME?</v>
      </c>
      <c r="AB680" s="92" t="n">
        <v>497</v>
      </c>
    </row>
    <row r="681" customFormat="false" ht="12.75" hidden="false" customHeight="false" outlineLevel="0" collapsed="false">
      <c r="T681" s="92" t="n">
        <v>-0.028</v>
      </c>
      <c r="U681" s="92" t="n">
        <v>0.532</v>
      </c>
      <c r="V681" s="92" t="n">
        <v>0.846281277117721</v>
      </c>
      <c r="X681" s="92" t="e">
        <f aca="false" t="array" ref="X681:X681">intersectarectarectangulo($B$22,$C$22,$D$22,$E$22,$F$22,$G$22,$H$22,$I$22,$J$22,$O$26,$O$27,0,T681,U681,V681)</f>
        <v>#NAME?</v>
      </c>
      <c r="Y681" s="92" t="e">
        <f aca="false" t="array" ref="Y681:Y681">intersectarectarectangulo($B$23,$C$23,$D$23,$E$23,$F$23,$G$23,$H$23,$I$23,$J$23,$O$26,$O$27,0,T681,U681,V681)</f>
        <v>#NAME?</v>
      </c>
      <c r="AA681" s="92" t="e">
        <f aca="false">MAX(X681:Y681)</f>
        <v>#NAME?</v>
      </c>
      <c r="AB681" s="92" t="n">
        <v>498</v>
      </c>
    </row>
    <row r="682" customFormat="false" ht="12.75" hidden="false" customHeight="false" outlineLevel="0" collapsed="false">
      <c r="T682" s="92" t="n">
        <v>-0.028</v>
      </c>
      <c r="U682" s="92" t="n">
        <v>0.588</v>
      </c>
      <c r="V682" s="92" t="n">
        <v>0.808376150068766</v>
      </c>
      <c r="X682" s="92" t="e">
        <f aca="false" t="array" ref="X682:X682">intersectarectarectangulo($B$22,$C$22,$D$22,$E$22,$F$22,$G$22,$H$22,$I$22,$J$22,$O$26,$O$27,0,T682,U682,V682)</f>
        <v>#NAME?</v>
      </c>
      <c r="Y682" s="92" t="e">
        <f aca="false" t="array" ref="Y682:Y682">intersectarectarectangulo($B$23,$C$23,$D$23,$E$23,$F$23,$G$23,$H$23,$I$23,$J$23,$O$26,$O$27,0,T682,U682,V682)</f>
        <v>#NAME?</v>
      </c>
      <c r="AA682" s="92" t="e">
        <f aca="false">MAX(X682:Y682)</f>
        <v>#NAME?</v>
      </c>
      <c r="AB682" s="92" t="n">
        <v>499</v>
      </c>
    </row>
    <row r="683" customFormat="false" ht="12.75" hidden="false" customHeight="false" outlineLevel="0" collapsed="false">
      <c r="T683" s="92" t="n">
        <v>-0.028</v>
      </c>
      <c r="U683" s="92" t="n">
        <v>0.644</v>
      </c>
      <c r="V683" s="92" t="n">
        <v>0.764512916830056</v>
      </c>
      <c r="X683" s="92" t="e">
        <f aca="false" t="array" ref="X683:X683">intersectarectarectangulo($B$22,$C$22,$D$22,$E$22,$F$22,$G$22,$H$22,$I$22,$J$22,$O$26,$O$27,0,T683,U683,V683)</f>
        <v>#NAME?</v>
      </c>
      <c r="Y683" s="92" t="e">
        <f aca="false" t="array" ref="Y683:Y683">intersectarectarectangulo($B$23,$C$23,$D$23,$E$23,$F$23,$G$23,$H$23,$I$23,$J$23,$O$26,$O$27,0,T683,U683,V683)</f>
        <v>#NAME?</v>
      </c>
      <c r="AA683" s="92" t="e">
        <f aca="false">MAX(X683:Y683)</f>
        <v>#NAME?</v>
      </c>
      <c r="AB683" s="92" t="n">
        <v>500</v>
      </c>
    </row>
    <row r="684" customFormat="false" ht="12.75" hidden="false" customHeight="false" outlineLevel="0" collapsed="false">
      <c r="T684" s="92" t="n">
        <v>-0.028</v>
      </c>
      <c r="U684" s="92" t="n">
        <v>0.7</v>
      </c>
      <c r="V684" s="92" t="n">
        <v>0.713593721945478</v>
      </c>
      <c r="X684" s="92" t="e">
        <f aca="false" t="array" ref="X684:X684">intersectarectarectangulo($B$22,$C$22,$D$22,$E$22,$F$22,$G$22,$H$22,$I$22,$J$22,$O$26,$O$27,0,T684,U684,V684)</f>
        <v>#NAME?</v>
      </c>
      <c r="Y684" s="92" t="e">
        <f aca="false" t="array" ref="Y684:Y684">intersectarectarectangulo($B$23,$C$23,$D$23,$E$23,$F$23,$G$23,$H$23,$I$23,$J$23,$O$26,$O$27,0,T684,U684,V684)</f>
        <v>#NAME?</v>
      </c>
      <c r="AA684" s="92" t="e">
        <f aca="false">MAX(X684:Y684)</f>
        <v>#NAME?</v>
      </c>
      <c r="AB684" s="92" t="n">
        <v>501</v>
      </c>
    </row>
    <row r="685" customFormat="false" ht="12.75" hidden="false" customHeight="false" outlineLevel="0" collapsed="false">
      <c r="T685" s="92" t="n">
        <v>-0.028</v>
      </c>
      <c r="U685" s="92" t="n">
        <v>0.756</v>
      </c>
      <c r="V685" s="92" t="n">
        <v>0.653972476485058</v>
      </c>
      <c r="X685" s="92" t="e">
        <f aca="false" t="array" ref="X685:X685">intersectarectarectangulo($B$22,$C$22,$D$22,$E$22,$F$22,$G$22,$H$22,$I$22,$J$22,$O$26,$O$27,0,T685,U685,V685)</f>
        <v>#NAME?</v>
      </c>
      <c r="Y685" s="92" t="e">
        <f aca="false" t="array" ref="Y685:Y685">intersectarectarectangulo($B$23,$C$23,$D$23,$E$23,$F$23,$G$23,$H$23,$I$23,$J$23,$O$26,$O$27,0,T685,U685,V685)</f>
        <v>#NAME?</v>
      </c>
      <c r="AA685" s="92" t="e">
        <f aca="false">MAX(X685:Y685)</f>
        <v>#NAME?</v>
      </c>
      <c r="AB685" s="92" t="n">
        <v>502</v>
      </c>
    </row>
    <row r="686" customFormat="false" ht="12.75" hidden="false" customHeight="false" outlineLevel="0" collapsed="false">
      <c r="T686" s="92" t="n">
        <v>-0.028</v>
      </c>
      <c r="U686" s="92" t="n">
        <v>0.812</v>
      </c>
      <c r="V686" s="92" t="n">
        <v>0.582985420057826</v>
      </c>
      <c r="X686" s="92" t="e">
        <f aca="false" t="array" ref="X686:X686">intersectarectarectangulo($B$22,$C$22,$D$22,$E$22,$F$22,$G$22,$H$22,$I$22,$J$22,$O$26,$O$27,0,T686,U686,V686)</f>
        <v>#NAME?</v>
      </c>
      <c r="Y686" s="92" t="e">
        <f aca="false" t="array" ref="Y686:Y686">intersectarectarectangulo($B$23,$C$23,$D$23,$E$23,$F$23,$G$23,$H$23,$I$23,$J$23,$O$26,$O$27,0,T686,U686,V686)</f>
        <v>#NAME?</v>
      </c>
      <c r="AA686" s="92" t="e">
        <f aca="false">MAX(X686:Y686)</f>
        <v>#NAME?</v>
      </c>
      <c r="AB686" s="92" t="n">
        <v>503</v>
      </c>
    </row>
    <row r="687" customFormat="false" ht="12.75" hidden="false" customHeight="false" outlineLevel="0" collapsed="false">
      <c r="T687" s="92" t="n">
        <v>-0.028</v>
      </c>
      <c r="U687" s="92" t="n">
        <v>0.868</v>
      </c>
      <c r="V687" s="92" t="n">
        <v>0.495774142125222</v>
      </c>
      <c r="X687" s="92" t="e">
        <f aca="false" t="array" ref="X687:X687">intersectarectarectangulo($B$22,$C$22,$D$22,$E$22,$F$22,$G$22,$H$22,$I$22,$J$22,$O$26,$O$27,0,T687,U687,V687)</f>
        <v>#NAME?</v>
      </c>
      <c r="Y687" s="92" t="e">
        <f aca="false" t="array" ref="Y687:Y687">intersectarectarectangulo($B$23,$C$23,$D$23,$E$23,$F$23,$G$23,$H$23,$I$23,$J$23,$O$26,$O$27,0,T687,U687,V687)</f>
        <v>#NAME?</v>
      </c>
      <c r="AA687" s="92" t="e">
        <f aca="false">MAX(X687:Y687)</f>
        <v>#NAME?</v>
      </c>
      <c r="AB687" s="92" t="n">
        <v>504</v>
      </c>
    </row>
    <row r="688" customFormat="false" ht="12.75" hidden="false" customHeight="false" outlineLevel="0" collapsed="false">
      <c r="T688" s="92" t="n">
        <v>-0.028</v>
      </c>
      <c r="U688" s="92" t="n">
        <v>0.924</v>
      </c>
      <c r="V688" s="92" t="n">
        <v>0.381365965969697</v>
      </c>
      <c r="X688" s="92" t="e">
        <f aca="false" t="array" ref="X688:X688">intersectarectarectangulo($B$22,$C$22,$D$22,$E$22,$F$22,$G$22,$H$22,$I$22,$J$22,$O$26,$O$27,0,T688,U688,V688)</f>
        <v>#NAME?</v>
      </c>
      <c r="Y688" s="92" t="e">
        <f aca="false" t="array" ref="Y688:Y688">intersectarectarectangulo($B$23,$C$23,$D$23,$E$23,$F$23,$G$23,$H$23,$I$23,$J$23,$O$26,$O$27,0,T688,U688,V688)</f>
        <v>#NAME?</v>
      </c>
      <c r="AA688" s="92" t="e">
        <f aca="false">MAX(X688:Y688)</f>
        <v>#NAME?</v>
      </c>
      <c r="AB688" s="92" t="n">
        <v>505</v>
      </c>
    </row>
    <row r="689" customFormat="false" ht="12.75" hidden="false" customHeight="false" outlineLevel="0" collapsed="false">
      <c r="T689" s="92" t="n">
        <v>-0.028</v>
      </c>
      <c r="U689" s="92" t="n">
        <v>0.98</v>
      </c>
      <c r="V689" s="92" t="n">
        <v>0.197017765696396</v>
      </c>
      <c r="X689" s="92" t="e">
        <f aca="false" t="array" ref="X689:X689">intersectarectarectangulo($B$22,$C$22,$D$22,$E$22,$F$22,$G$22,$H$22,$I$22,$J$22,$O$26,$O$27,0,T689,U689,V689)</f>
        <v>#NAME?</v>
      </c>
      <c r="Y689" s="92" t="e">
        <f aca="false" t="array" ref="Y689:Y689">intersectarectarectangulo($B$23,$C$23,$D$23,$E$23,$F$23,$G$23,$H$23,$I$23,$J$23,$O$26,$O$27,0,T689,U689,V689)</f>
        <v>#NAME?</v>
      </c>
      <c r="AA689" s="92" t="e">
        <f aca="false">MAX(X689:Y689)</f>
        <v>#NAME?</v>
      </c>
      <c r="AB689" s="92" t="n">
        <v>506</v>
      </c>
    </row>
    <row r="690" customFormat="false" ht="12.75" hidden="false" customHeight="false" outlineLevel="0" collapsed="false">
      <c r="T690" s="92" t="n">
        <v>0.028</v>
      </c>
      <c r="U690" s="92" t="n">
        <v>-0.98</v>
      </c>
      <c r="V690" s="92" t="n">
        <v>0.197017765696396</v>
      </c>
      <c r="X690" s="92" t="e">
        <f aca="false" t="array" ref="X690:X690">intersectarectarectangulo($B$22,$C$22,$D$22,$E$22,$F$22,$G$22,$H$22,$I$22,$J$22,$O$26,$O$27,0,T690,U690,V690)</f>
        <v>#NAME?</v>
      </c>
      <c r="Y690" s="92" t="e">
        <f aca="false" t="array" ref="Y690:Y690">intersectarectarectangulo($B$23,$C$23,$D$23,$E$23,$F$23,$G$23,$H$23,$I$23,$J$23,$O$26,$O$27,0,T690,U690,V690)</f>
        <v>#NAME?</v>
      </c>
      <c r="AA690" s="92" t="e">
        <f aca="false">MAX(X690:Y690)</f>
        <v>#NAME?</v>
      </c>
      <c r="AB690" s="92" t="n">
        <v>507</v>
      </c>
    </row>
    <row r="691" customFormat="false" ht="12.75" hidden="false" customHeight="false" outlineLevel="0" collapsed="false">
      <c r="T691" s="92" t="n">
        <v>0.028</v>
      </c>
      <c r="U691" s="92" t="n">
        <v>-0.924</v>
      </c>
      <c r="V691" s="92" t="n">
        <v>0.381365965969697</v>
      </c>
      <c r="X691" s="92" t="e">
        <f aca="false" t="array" ref="X691:X691">intersectarectarectangulo($B$22,$C$22,$D$22,$E$22,$F$22,$G$22,$H$22,$I$22,$J$22,$O$26,$O$27,0,T691,U691,V691)</f>
        <v>#NAME?</v>
      </c>
      <c r="Y691" s="92" t="e">
        <f aca="false" t="array" ref="Y691:Y691">intersectarectarectangulo($B$23,$C$23,$D$23,$E$23,$F$23,$G$23,$H$23,$I$23,$J$23,$O$26,$O$27,0,T691,U691,V691)</f>
        <v>#NAME?</v>
      </c>
      <c r="AA691" s="92" t="e">
        <f aca="false">MAX(X691:Y691)</f>
        <v>#NAME?</v>
      </c>
      <c r="AB691" s="92" t="n">
        <v>508</v>
      </c>
    </row>
    <row r="692" customFormat="false" ht="12.75" hidden="false" customHeight="false" outlineLevel="0" collapsed="false">
      <c r="T692" s="92" t="n">
        <v>0.028</v>
      </c>
      <c r="U692" s="92" t="n">
        <v>-0.868</v>
      </c>
      <c r="V692" s="92" t="n">
        <v>0.495774142125222</v>
      </c>
      <c r="X692" s="92" t="e">
        <f aca="false" t="array" ref="X692:X692">intersectarectarectangulo($B$22,$C$22,$D$22,$E$22,$F$22,$G$22,$H$22,$I$22,$J$22,$O$26,$O$27,0,T692,U692,V692)</f>
        <v>#NAME?</v>
      </c>
      <c r="Y692" s="92" t="e">
        <f aca="false" t="array" ref="Y692:Y692">intersectarectarectangulo($B$23,$C$23,$D$23,$E$23,$F$23,$G$23,$H$23,$I$23,$J$23,$O$26,$O$27,0,T692,U692,V692)</f>
        <v>#NAME?</v>
      </c>
      <c r="AA692" s="92" t="e">
        <f aca="false">MAX(X692:Y692)</f>
        <v>#NAME?</v>
      </c>
      <c r="AB692" s="92" t="n">
        <v>509</v>
      </c>
    </row>
    <row r="693" customFormat="false" ht="12.75" hidden="false" customHeight="false" outlineLevel="0" collapsed="false">
      <c r="T693" s="92" t="n">
        <v>0.028</v>
      </c>
      <c r="U693" s="92" t="n">
        <v>-0.812</v>
      </c>
      <c r="V693" s="92" t="n">
        <v>0.582985420057826</v>
      </c>
      <c r="X693" s="92" t="e">
        <f aca="false" t="array" ref="X693:X693">intersectarectarectangulo($B$22,$C$22,$D$22,$E$22,$F$22,$G$22,$H$22,$I$22,$J$22,$O$26,$O$27,0,T693,U693,V693)</f>
        <v>#NAME?</v>
      </c>
      <c r="Y693" s="92" t="e">
        <f aca="false" t="array" ref="Y693:Y693">intersectarectarectangulo($B$23,$C$23,$D$23,$E$23,$F$23,$G$23,$H$23,$I$23,$J$23,$O$26,$O$27,0,T693,U693,V693)</f>
        <v>#NAME?</v>
      </c>
      <c r="AA693" s="92" t="e">
        <f aca="false">MAX(X693:Y693)</f>
        <v>#NAME?</v>
      </c>
      <c r="AB693" s="92" t="n">
        <v>510</v>
      </c>
    </row>
    <row r="694" customFormat="false" ht="12.75" hidden="false" customHeight="false" outlineLevel="0" collapsed="false">
      <c r="T694" s="92" t="n">
        <v>0.028</v>
      </c>
      <c r="U694" s="92" t="n">
        <v>-0.756</v>
      </c>
      <c r="V694" s="92" t="n">
        <v>0.653972476485058</v>
      </c>
      <c r="X694" s="92" t="e">
        <f aca="false" t="array" ref="X694:X694">intersectarectarectangulo($B$22,$C$22,$D$22,$E$22,$F$22,$G$22,$H$22,$I$22,$J$22,$O$26,$O$27,0,T694,U694,V694)</f>
        <v>#NAME?</v>
      </c>
      <c r="Y694" s="92" t="e">
        <f aca="false" t="array" ref="Y694:Y694">intersectarectarectangulo($B$23,$C$23,$D$23,$E$23,$F$23,$G$23,$H$23,$I$23,$J$23,$O$26,$O$27,0,T694,U694,V694)</f>
        <v>#NAME?</v>
      </c>
      <c r="AA694" s="92" t="e">
        <f aca="false">MAX(X694:Y694)</f>
        <v>#NAME?</v>
      </c>
      <c r="AB694" s="92" t="n">
        <v>511</v>
      </c>
    </row>
    <row r="695" customFormat="false" ht="12.75" hidden="false" customHeight="false" outlineLevel="0" collapsed="false">
      <c r="T695" s="92" t="n">
        <v>0.028</v>
      </c>
      <c r="U695" s="92" t="n">
        <v>-0.7</v>
      </c>
      <c r="V695" s="92" t="n">
        <v>0.713593721945478</v>
      </c>
      <c r="X695" s="92" t="e">
        <f aca="false" t="array" ref="X695:X695">intersectarectarectangulo($B$22,$C$22,$D$22,$E$22,$F$22,$G$22,$H$22,$I$22,$J$22,$O$26,$O$27,0,T695,U695,V695)</f>
        <v>#NAME?</v>
      </c>
      <c r="Y695" s="92" t="e">
        <f aca="false" t="array" ref="Y695:Y695">intersectarectarectangulo($B$23,$C$23,$D$23,$E$23,$F$23,$G$23,$H$23,$I$23,$J$23,$O$26,$O$27,0,T695,U695,V695)</f>
        <v>#NAME?</v>
      </c>
      <c r="AA695" s="92" t="e">
        <f aca="false">MAX(X695:Y695)</f>
        <v>#NAME?</v>
      </c>
      <c r="AB695" s="92" t="n">
        <v>512</v>
      </c>
    </row>
    <row r="696" customFormat="false" ht="12.75" hidden="false" customHeight="false" outlineLevel="0" collapsed="false">
      <c r="T696" s="92" t="n">
        <v>0.028</v>
      </c>
      <c r="U696" s="92" t="n">
        <v>-0.644</v>
      </c>
      <c r="V696" s="92" t="n">
        <v>0.764512916830056</v>
      </c>
      <c r="X696" s="92" t="e">
        <f aca="false" t="array" ref="X696:X696">intersectarectarectangulo($B$22,$C$22,$D$22,$E$22,$F$22,$G$22,$H$22,$I$22,$J$22,$O$26,$O$27,0,T696,U696,V696)</f>
        <v>#NAME?</v>
      </c>
      <c r="Y696" s="92" t="e">
        <f aca="false" t="array" ref="Y696:Y696">intersectarectarectangulo($B$23,$C$23,$D$23,$E$23,$F$23,$G$23,$H$23,$I$23,$J$23,$O$26,$O$27,0,T696,U696,V696)</f>
        <v>#NAME?</v>
      </c>
      <c r="AA696" s="92" t="e">
        <f aca="false">MAX(X696:Y696)</f>
        <v>#NAME?</v>
      </c>
      <c r="AB696" s="92" t="n">
        <v>513</v>
      </c>
    </row>
    <row r="697" customFormat="false" ht="12.75" hidden="false" customHeight="false" outlineLevel="0" collapsed="false">
      <c r="T697" s="92" t="n">
        <v>0.028</v>
      </c>
      <c r="U697" s="92" t="n">
        <v>-0.588</v>
      </c>
      <c r="V697" s="92" t="n">
        <v>0.808376150068766</v>
      </c>
      <c r="X697" s="92" t="e">
        <f aca="false" t="array" ref="X697:X697">intersectarectarectangulo($B$22,$C$22,$D$22,$E$22,$F$22,$G$22,$H$22,$I$22,$J$22,$O$26,$O$27,0,T697,U697,V697)</f>
        <v>#NAME?</v>
      </c>
      <c r="Y697" s="92" t="e">
        <f aca="false" t="array" ref="Y697:Y697">intersectarectarectangulo($B$23,$C$23,$D$23,$E$23,$F$23,$G$23,$H$23,$I$23,$J$23,$O$26,$O$27,0,T697,U697,V697)</f>
        <v>#NAME?</v>
      </c>
      <c r="AA697" s="92" t="e">
        <f aca="false">MAX(X697:Y697)</f>
        <v>#NAME?</v>
      </c>
      <c r="AB697" s="92" t="n">
        <v>514</v>
      </c>
    </row>
    <row r="698" customFormat="false" ht="12.75" hidden="false" customHeight="false" outlineLevel="0" collapsed="false">
      <c r="T698" s="92" t="n">
        <v>0.028</v>
      </c>
      <c r="U698" s="92" t="n">
        <v>-0.532</v>
      </c>
      <c r="V698" s="92" t="n">
        <v>0.846281277117721</v>
      </c>
      <c r="X698" s="92" t="e">
        <f aca="false" t="array" ref="X698:X698">intersectarectarectangulo($B$22,$C$22,$D$22,$E$22,$F$22,$G$22,$H$22,$I$22,$J$22,$O$26,$O$27,0,T698,U698,V698)</f>
        <v>#NAME?</v>
      </c>
      <c r="Y698" s="92" t="e">
        <f aca="false" t="array" ref="Y698:Y698">intersectarectarectangulo($B$23,$C$23,$D$23,$E$23,$F$23,$G$23,$H$23,$I$23,$J$23,$O$26,$O$27,0,T698,U698,V698)</f>
        <v>#NAME?</v>
      </c>
      <c r="AA698" s="92" t="e">
        <f aca="false">MAX(X698:Y698)</f>
        <v>#NAME?</v>
      </c>
      <c r="AB698" s="92" t="n">
        <v>515</v>
      </c>
    </row>
    <row r="699" customFormat="false" ht="12.75" hidden="false" customHeight="false" outlineLevel="0" collapsed="false">
      <c r="T699" s="92" t="n">
        <v>0.028</v>
      </c>
      <c r="U699" s="92" t="n">
        <v>-0.476</v>
      </c>
      <c r="V699" s="92" t="n">
        <v>0.878999431171602</v>
      </c>
      <c r="X699" s="92" t="e">
        <f aca="false" t="array" ref="X699:X699">intersectarectarectangulo($B$22,$C$22,$D$22,$E$22,$F$22,$G$22,$H$22,$I$22,$J$22,$O$26,$O$27,0,T699,U699,V699)</f>
        <v>#NAME?</v>
      </c>
      <c r="Y699" s="92" t="e">
        <f aca="false" t="array" ref="Y699:Y699">intersectarectarectangulo($B$23,$C$23,$D$23,$E$23,$F$23,$G$23,$H$23,$I$23,$J$23,$O$26,$O$27,0,T699,U699,V699)</f>
        <v>#NAME?</v>
      </c>
      <c r="AA699" s="92" t="e">
        <f aca="false">MAX(X699:Y699)</f>
        <v>#NAME?</v>
      </c>
      <c r="AB699" s="92" t="n">
        <v>516</v>
      </c>
    </row>
    <row r="700" customFormat="false" ht="12.75" hidden="false" customHeight="false" outlineLevel="0" collapsed="false">
      <c r="T700" s="92" t="n">
        <v>0.028</v>
      </c>
      <c r="U700" s="92" t="n">
        <v>-0.42</v>
      </c>
      <c r="V700" s="92" t="n">
        <v>0.907092057070284</v>
      </c>
      <c r="X700" s="92" t="e">
        <f aca="false" t="array" ref="X700:X700">intersectarectarectangulo($B$22,$C$22,$D$22,$E$22,$F$22,$G$22,$H$22,$I$22,$J$22,$O$26,$O$27,0,T700,U700,V700)</f>
        <v>#NAME?</v>
      </c>
      <c r="Y700" s="92" t="e">
        <f aca="false" t="array" ref="Y700:Y700">intersectarectarectangulo($B$23,$C$23,$D$23,$E$23,$F$23,$G$23,$H$23,$I$23,$J$23,$O$26,$O$27,0,T700,U700,V700)</f>
        <v>#NAME?</v>
      </c>
      <c r="AA700" s="92" t="e">
        <f aca="false">MAX(X700:Y700)</f>
        <v>#NAME?</v>
      </c>
      <c r="AB700" s="92" t="n">
        <v>517</v>
      </c>
    </row>
    <row r="701" customFormat="false" ht="12.75" hidden="false" customHeight="false" outlineLevel="0" collapsed="false">
      <c r="T701" s="92" t="n">
        <v>0.028</v>
      </c>
      <c r="U701" s="92" t="n">
        <v>-0.364</v>
      </c>
      <c r="V701" s="92" t="n">
        <v>0.930977980405552</v>
      </c>
      <c r="X701" s="92" t="e">
        <f aca="false" t="array" ref="X701:X701">intersectarectarectangulo($B$22,$C$22,$D$22,$E$22,$F$22,$G$22,$H$22,$I$22,$J$22,$O$26,$O$27,0,T701,U701,V701)</f>
        <v>#NAME?</v>
      </c>
      <c r="Y701" s="92" t="e">
        <f aca="false" t="array" ref="Y701:Y701">intersectarectarectangulo($B$23,$C$23,$D$23,$E$23,$F$23,$G$23,$H$23,$I$23,$J$23,$O$26,$O$27,0,T701,U701,V701)</f>
        <v>#NAME?</v>
      </c>
      <c r="AA701" s="92" t="e">
        <f aca="false">MAX(X701:Y701)</f>
        <v>#NAME?</v>
      </c>
      <c r="AB701" s="92" t="n">
        <v>518</v>
      </c>
    </row>
    <row r="702" customFormat="false" ht="12.75" hidden="false" customHeight="false" outlineLevel="0" collapsed="false">
      <c r="T702" s="92" t="n">
        <v>0.028</v>
      </c>
      <c r="U702" s="92" t="n">
        <v>-0.308</v>
      </c>
      <c r="V702" s="92" t="n">
        <v>0.950974237295627</v>
      </c>
      <c r="X702" s="92" t="e">
        <f aca="false" t="array" ref="X702:X702">intersectarectarectangulo($B$22,$C$22,$D$22,$E$22,$F$22,$G$22,$H$22,$I$22,$J$22,$O$26,$O$27,0,T702,U702,V702)</f>
        <v>#NAME?</v>
      </c>
      <c r="Y702" s="92" t="e">
        <f aca="false" t="array" ref="Y702:Y702">intersectarectarectangulo($B$23,$C$23,$D$23,$E$23,$F$23,$G$23,$H$23,$I$23,$J$23,$O$26,$O$27,0,T702,U702,V702)</f>
        <v>#NAME?</v>
      </c>
      <c r="AA702" s="92" t="e">
        <f aca="false">MAX(X702:Y702)</f>
        <v>#NAME?</v>
      </c>
      <c r="AB702" s="92" t="n">
        <v>519</v>
      </c>
    </row>
    <row r="703" customFormat="false" ht="12.75" hidden="false" customHeight="false" outlineLevel="0" collapsed="false">
      <c r="T703" s="92" t="n">
        <v>0.028</v>
      </c>
      <c r="U703" s="92" t="n">
        <v>-0.252</v>
      </c>
      <c r="V703" s="92" t="n">
        <v>0.967322076663197</v>
      </c>
      <c r="X703" s="92" t="e">
        <f aca="false" t="array" ref="X703:X703">intersectarectarectangulo($B$22,$C$22,$D$22,$E$22,$F$22,$G$22,$H$22,$I$22,$J$22,$O$26,$O$27,0,T703,U703,V703)</f>
        <v>#NAME?</v>
      </c>
      <c r="Y703" s="92" t="e">
        <f aca="false" t="array" ref="Y703:Y703">intersectarectarectangulo($B$23,$C$23,$D$23,$E$23,$F$23,$G$23,$H$23,$I$23,$J$23,$O$26,$O$27,0,T703,U703,V703)</f>
        <v>#NAME?</v>
      </c>
      <c r="AA703" s="92" t="e">
        <f aca="false">MAX(X703:Y703)</f>
        <v>#NAME?</v>
      </c>
      <c r="AB703" s="92" t="n">
        <v>520</v>
      </c>
    </row>
    <row r="704" customFormat="false" ht="12.75" hidden="false" customHeight="false" outlineLevel="0" collapsed="false">
      <c r="T704" s="92" t="n">
        <v>0.028</v>
      </c>
      <c r="U704" s="92" t="n">
        <v>-0.196</v>
      </c>
      <c r="V704" s="92" t="n">
        <v>0.980204060387428</v>
      </c>
      <c r="X704" s="92" t="e">
        <f aca="false" t="array" ref="X704:X704">intersectarectarectangulo($B$22,$C$22,$D$22,$E$22,$F$22,$G$22,$H$22,$I$22,$J$22,$O$26,$O$27,0,T704,U704,V704)</f>
        <v>#NAME?</v>
      </c>
      <c r="Y704" s="92" t="e">
        <f aca="false" t="array" ref="Y704:Y704">intersectarectarectangulo($B$23,$C$23,$D$23,$E$23,$F$23,$G$23,$H$23,$I$23,$J$23,$O$26,$O$27,0,T704,U704,V704)</f>
        <v>#NAME?</v>
      </c>
      <c r="AA704" s="92" t="e">
        <f aca="false">MAX(X704:Y704)</f>
        <v>#NAME?</v>
      </c>
      <c r="AB704" s="92" t="n">
        <v>521</v>
      </c>
    </row>
    <row r="705" customFormat="false" ht="12.75" hidden="false" customHeight="false" outlineLevel="0" collapsed="false">
      <c r="T705" s="92" t="n">
        <v>0.028</v>
      </c>
      <c r="U705" s="92" t="n">
        <v>-0.14</v>
      </c>
      <c r="V705" s="92" t="n">
        <v>0.989755525369775</v>
      </c>
      <c r="X705" s="92" t="e">
        <f aca="false" t="array" ref="X705:X705">intersectarectarectangulo($B$22,$C$22,$D$22,$E$22,$F$22,$G$22,$H$22,$I$22,$J$22,$O$26,$O$27,0,T705,U705,V705)</f>
        <v>#NAME?</v>
      </c>
      <c r="Y705" s="92" t="e">
        <f aca="false" t="array" ref="Y705:Y705">intersectarectarectangulo($B$23,$C$23,$D$23,$E$23,$F$23,$G$23,$H$23,$I$23,$J$23,$O$26,$O$27,0,T705,U705,V705)</f>
        <v>#NAME?</v>
      </c>
      <c r="AA705" s="92" t="e">
        <f aca="false">MAX(X705:Y705)</f>
        <v>#NAME?</v>
      </c>
      <c r="AB705" s="92" t="n">
        <v>522</v>
      </c>
    </row>
    <row r="706" customFormat="false" ht="12.75" hidden="false" customHeight="false" outlineLevel="0" collapsed="false">
      <c r="T706" s="92" t="n">
        <v>0.028</v>
      </c>
      <c r="U706" s="92" t="n">
        <v>-0.084</v>
      </c>
      <c r="V706" s="92" t="n">
        <v>0.996072286533462</v>
      </c>
      <c r="X706" s="92" t="e">
        <f aca="false" t="array" ref="X706:X706">intersectarectarectangulo($B$22,$C$22,$D$22,$E$22,$F$22,$G$22,$H$22,$I$22,$J$22,$O$26,$O$27,0,T706,U706,V706)</f>
        <v>#NAME?</v>
      </c>
      <c r="Y706" s="92" t="e">
        <f aca="false" t="array" ref="Y706:Y706">intersectarectarectangulo($B$23,$C$23,$D$23,$E$23,$F$23,$G$23,$H$23,$I$23,$J$23,$O$26,$O$27,0,T706,U706,V706)</f>
        <v>#NAME?</v>
      </c>
      <c r="AA706" s="92" t="e">
        <f aca="false">MAX(X706:Y706)</f>
        <v>#NAME?</v>
      </c>
      <c r="AB706" s="92" t="n">
        <v>523</v>
      </c>
    </row>
    <row r="707" customFormat="false" ht="12.75" hidden="false" customHeight="false" outlineLevel="0" collapsed="false">
      <c r="T707" s="92" t="n">
        <v>0.028</v>
      </c>
      <c r="U707" s="92" t="n">
        <v>-0.028</v>
      </c>
      <c r="V707" s="92" t="n">
        <v>0.999215692430818</v>
      </c>
      <c r="X707" s="92" t="e">
        <f aca="false" t="array" ref="X707:X707">intersectarectarectangulo($B$22,$C$22,$D$22,$E$22,$F$22,$G$22,$H$22,$I$22,$J$22,$O$26,$O$27,0,T707,U707,V707)</f>
        <v>#NAME?</v>
      </c>
      <c r="Y707" s="92" t="e">
        <f aca="false" t="array" ref="Y707:Y707">intersectarectarectangulo($B$23,$C$23,$D$23,$E$23,$F$23,$G$23,$H$23,$I$23,$J$23,$O$26,$O$27,0,T707,U707,V707)</f>
        <v>#NAME?</v>
      </c>
      <c r="AA707" s="92" t="e">
        <f aca="false">MAX(X707:Y707)</f>
        <v>#NAME?</v>
      </c>
      <c r="AB707" s="92" t="n">
        <v>524</v>
      </c>
    </row>
    <row r="708" customFormat="false" ht="12.75" hidden="false" customHeight="false" outlineLevel="0" collapsed="false">
      <c r="T708" s="92" t="n">
        <v>0.028</v>
      </c>
      <c r="U708" s="92" t="n">
        <v>0.028</v>
      </c>
      <c r="V708" s="92" t="n">
        <v>0.999215692430818</v>
      </c>
      <c r="X708" s="92" t="e">
        <f aca="false" t="array" ref="X708:X708">intersectarectarectangulo($B$22,$C$22,$D$22,$E$22,$F$22,$G$22,$H$22,$I$22,$J$22,$O$26,$O$27,0,T708,U708,V708)</f>
        <v>#NAME?</v>
      </c>
      <c r="Y708" s="92" t="e">
        <f aca="false" t="array" ref="Y708:Y708">intersectarectarectangulo($B$23,$C$23,$D$23,$E$23,$F$23,$G$23,$H$23,$I$23,$J$23,$O$26,$O$27,0,T708,U708,V708)</f>
        <v>#NAME?</v>
      </c>
      <c r="AA708" s="92" t="e">
        <f aca="false">MAX(X708:Y708)</f>
        <v>#NAME?</v>
      </c>
      <c r="AB708" s="92" t="n">
        <v>525</v>
      </c>
    </row>
    <row r="709" customFormat="false" ht="12.75" hidden="false" customHeight="false" outlineLevel="0" collapsed="false">
      <c r="T709" s="92" t="n">
        <v>0.028</v>
      </c>
      <c r="U709" s="92" t="n">
        <v>0.084</v>
      </c>
      <c r="V709" s="92" t="n">
        <v>0.996072286533462</v>
      </c>
      <c r="X709" s="92" t="e">
        <f aca="false" t="array" ref="X709:X709">intersectarectarectangulo($B$22,$C$22,$D$22,$E$22,$F$22,$G$22,$H$22,$I$22,$J$22,$O$26,$O$27,0,T709,U709,V709)</f>
        <v>#NAME?</v>
      </c>
      <c r="Y709" s="92" t="e">
        <f aca="false" t="array" ref="Y709:Y709">intersectarectarectangulo($B$23,$C$23,$D$23,$E$23,$F$23,$G$23,$H$23,$I$23,$J$23,$O$26,$O$27,0,T709,U709,V709)</f>
        <v>#NAME?</v>
      </c>
      <c r="AA709" s="92" t="e">
        <f aca="false">MAX(X709:Y709)</f>
        <v>#NAME?</v>
      </c>
      <c r="AB709" s="92" t="n">
        <v>526</v>
      </c>
    </row>
    <row r="710" customFormat="false" ht="12.75" hidden="false" customHeight="false" outlineLevel="0" collapsed="false">
      <c r="T710" s="92" t="n">
        <v>0.028</v>
      </c>
      <c r="U710" s="92" t="n">
        <v>0.14</v>
      </c>
      <c r="V710" s="92" t="n">
        <v>0.989755525369775</v>
      </c>
      <c r="X710" s="92" t="e">
        <f aca="false" t="array" ref="X710:X710">intersectarectarectangulo($B$22,$C$22,$D$22,$E$22,$F$22,$G$22,$H$22,$I$22,$J$22,$O$26,$O$27,0,T710,U710,V710)</f>
        <v>#NAME?</v>
      </c>
      <c r="Y710" s="92" t="e">
        <f aca="false" t="array" ref="Y710:Y710">intersectarectarectangulo($B$23,$C$23,$D$23,$E$23,$F$23,$G$23,$H$23,$I$23,$J$23,$O$26,$O$27,0,T710,U710,V710)</f>
        <v>#NAME?</v>
      </c>
      <c r="AA710" s="92" t="e">
        <f aca="false">MAX(X710:Y710)</f>
        <v>#NAME?</v>
      </c>
      <c r="AB710" s="92" t="n">
        <v>527</v>
      </c>
    </row>
    <row r="711" customFormat="false" ht="12.75" hidden="false" customHeight="false" outlineLevel="0" collapsed="false">
      <c r="T711" s="92" t="n">
        <v>0.028</v>
      </c>
      <c r="U711" s="92" t="n">
        <v>0.196</v>
      </c>
      <c r="V711" s="92" t="n">
        <v>0.980204060387428</v>
      </c>
      <c r="X711" s="92" t="e">
        <f aca="false" t="array" ref="X711:X711">intersectarectarectangulo($B$22,$C$22,$D$22,$E$22,$F$22,$G$22,$H$22,$I$22,$J$22,$O$26,$O$27,0,T711,U711,V711)</f>
        <v>#NAME?</v>
      </c>
      <c r="Y711" s="92" t="e">
        <f aca="false" t="array" ref="Y711:Y711">intersectarectarectangulo($B$23,$C$23,$D$23,$E$23,$F$23,$G$23,$H$23,$I$23,$J$23,$O$26,$O$27,0,T711,U711,V711)</f>
        <v>#NAME?</v>
      </c>
      <c r="AA711" s="92" t="e">
        <f aca="false">MAX(X711:Y711)</f>
        <v>#NAME?</v>
      </c>
      <c r="AB711" s="92" t="n">
        <v>528</v>
      </c>
    </row>
    <row r="712" customFormat="false" ht="12.75" hidden="false" customHeight="false" outlineLevel="0" collapsed="false">
      <c r="T712" s="92" t="n">
        <v>0.028</v>
      </c>
      <c r="U712" s="92" t="n">
        <v>0.252</v>
      </c>
      <c r="V712" s="92" t="n">
        <v>0.967322076663197</v>
      </c>
      <c r="X712" s="92" t="e">
        <f aca="false" t="array" ref="X712:X712">intersectarectarectangulo($B$22,$C$22,$D$22,$E$22,$F$22,$G$22,$H$22,$I$22,$J$22,$O$26,$O$27,0,T712,U712,V712)</f>
        <v>#NAME?</v>
      </c>
      <c r="Y712" s="92" t="e">
        <f aca="false" t="array" ref="Y712:Y712">intersectarectarectangulo($B$23,$C$23,$D$23,$E$23,$F$23,$G$23,$H$23,$I$23,$J$23,$O$26,$O$27,0,T712,U712,V712)</f>
        <v>#NAME?</v>
      </c>
      <c r="AA712" s="92" t="e">
        <f aca="false">MAX(X712:Y712)</f>
        <v>#NAME?</v>
      </c>
      <c r="AB712" s="92" t="n">
        <v>529</v>
      </c>
    </row>
    <row r="713" customFormat="false" ht="12.75" hidden="false" customHeight="false" outlineLevel="0" collapsed="false">
      <c r="T713" s="92" t="n">
        <v>0.028</v>
      </c>
      <c r="U713" s="92" t="n">
        <v>0.308</v>
      </c>
      <c r="V713" s="92" t="n">
        <v>0.950974237295627</v>
      </c>
      <c r="X713" s="92" t="e">
        <f aca="false" t="array" ref="X713:X713">intersectarectarectangulo($B$22,$C$22,$D$22,$E$22,$F$22,$G$22,$H$22,$I$22,$J$22,$O$26,$O$27,0,T713,U713,V713)</f>
        <v>#NAME?</v>
      </c>
      <c r="Y713" s="92" t="e">
        <f aca="false" t="array" ref="Y713:Y713">intersectarectarectangulo($B$23,$C$23,$D$23,$E$23,$F$23,$G$23,$H$23,$I$23,$J$23,$O$26,$O$27,0,T713,U713,V713)</f>
        <v>#NAME?</v>
      </c>
      <c r="AA713" s="92" t="e">
        <f aca="false">MAX(X713:Y713)</f>
        <v>#NAME?</v>
      </c>
      <c r="AB713" s="92" t="n">
        <v>530</v>
      </c>
    </row>
    <row r="714" customFormat="false" ht="12.75" hidden="false" customHeight="false" outlineLevel="0" collapsed="false">
      <c r="T714" s="92" t="n">
        <v>0.028</v>
      </c>
      <c r="U714" s="92" t="n">
        <v>0.364</v>
      </c>
      <c r="V714" s="92" t="n">
        <v>0.930977980405552</v>
      </c>
      <c r="X714" s="92" t="e">
        <f aca="false" t="array" ref="X714:X714">intersectarectarectangulo($B$22,$C$22,$D$22,$E$22,$F$22,$G$22,$H$22,$I$22,$J$22,$O$26,$O$27,0,T714,U714,V714)</f>
        <v>#NAME?</v>
      </c>
      <c r="Y714" s="92" t="e">
        <f aca="false" t="array" ref="Y714:Y714">intersectarectarectangulo($B$23,$C$23,$D$23,$E$23,$F$23,$G$23,$H$23,$I$23,$J$23,$O$26,$O$27,0,T714,U714,V714)</f>
        <v>#NAME?</v>
      </c>
      <c r="AA714" s="92" t="e">
        <f aca="false">MAX(X714:Y714)</f>
        <v>#NAME?</v>
      </c>
      <c r="AB714" s="92" t="n">
        <v>531</v>
      </c>
    </row>
    <row r="715" customFormat="false" ht="12.75" hidden="false" customHeight="false" outlineLevel="0" collapsed="false">
      <c r="T715" s="92" t="n">
        <v>0.028</v>
      </c>
      <c r="U715" s="92" t="n">
        <v>0.42</v>
      </c>
      <c r="V715" s="92" t="n">
        <v>0.907092057070284</v>
      </c>
      <c r="X715" s="92" t="e">
        <f aca="false" t="array" ref="X715:X715">intersectarectarectangulo($B$22,$C$22,$D$22,$E$22,$F$22,$G$22,$H$22,$I$22,$J$22,$O$26,$O$27,0,T715,U715,V715)</f>
        <v>#NAME?</v>
      </c>
      <c r="Y715" s="92" t="e">
        <f aca="false" t="array" ref="Y715:Y715">intersectarectarectangulo($B$23,$C$23,$D$23,$E$23,$F$23,$G$23,$H$23,$I$23,$J$23,$O$26,$O$27,0,T715,U715,V715)</f>
        <v>#NAME?</v>
      </c>
      <c r="AA715" s="92" t="e">
        <f aca="false">MAX(X715:Y715)</f>
        <v>#NAME?</v>
      </c>
      <c r="AB715" s="92" t="n">
        <v>532</v>
      </c>
    </row>
    <row r="716" customFormat="false" ht="12.75" hidden="false" customHeight="false" outlineLevel="0" collapsed="false">
      <c r="T716" s="92" t="n">
        <v>0.028</v>
      </c>
      <c r="U716" s="92" t="n">
        <v>0.476</v>
      </c>
      <c r="V716" s="92" t="n">
        <v>0.878999431171602</v>
      </c>
      <c r="X716" s="92" t="e">
        <f aca="false" t="array" ref="X716:X716">intersectarectarectangulo($B$22,$C$22,$D$22,$E$22,$F$22,$G$22,$H$22,$I$22,$J$22,$O$26,$O$27,0,T716,U716,V716)</f>
        <v>#NAME?</v>
      </c>
      <c r="Y716" s="92" t="e">
        <f aca="false" t="array" ref="Y716:Y716">intersectarectarectangulo($B$23,$C$23,$D$23,$E$23,$F$23,$G$23,$H$23,$I$23,$J$23,$O$26,$O$27,0,T716,U716,V716)</f>
        <v>#NAME?</v>
      </c>
      <c r="AA716" s="92" t="e">
        <f aca="false">MAX(X716:Y716)</f>
        <v>#NAME?</v>
      </c>
      <c r="AB716" s="92" t="n">
        <v>533</v>
      </c>
    </row>
    <row r="717" customFormat="false" ht="12.75" hidden="false" customHeight="false" outlineLevel="0" collapsed="false">
      <c r="T717" s="92" t="n">
        <v>0.028</v>
      </c>
      <c r="U717" s="92" t="n">
        <v>0.532</v>
      </c>
      <c r="V717" s="92" t="n">
        <v>0.846281277117721</v>
      </c>
      <c r="X717" s="92" t="e">
        <f aca="false" t="array" ref="X717:X717">intersectarectarectangulo($B$22,$C$22,$D$22,$E$22,$F$22,$G$22,$H$22,$I$22,$J$22,$O$26,$O$27,0,T717,U717,V717)</f>
        <v>#NAME?</v>
      </c>
      <c r="Y717" s="92" t="e">
        <f aca="false" t="array" ref="Y717:Y717">intersectarectarectangulo($B$23,$C$23,$D$23,$E$23,$F$23,$G$23,$H$23,$I$23,$J$23,$O$26,$O$27,0,T717,U717,V717)</f>
        <v>#NAME?</v>
      </c>
      <c r="AA717" s="92" t="e">
        <f aca="false">MAX(X717:Y717)</f>
        <v>#NAME?</v>
      </c>
      <c r="AB717" s="92" t="n">
        <v>534</v>
      </c>
    </row>
    <row r="718" customFormat="false" ht="12.75" hidden="false" customHeight="false" outlineLevel="0" collapsed="false">
      <c r="T718" s="92" t="n">
        <v>0.028</v>
      </c>
      <c r="U718" s="92" t="n">
        <v>0.588</v>
      </c>
      <c r="V718" s="92" t="n">
        <v>0.808376150068766</v>
      </c>
      <c r="X718" s="92" t="e">
        <f aca="false" t="array" ref="X718:X718">intersectarectarectangulo($B$22,$C$22,$D$22,$E$22,$F$22,$G$22,$H$22,$I$22,$J$22,$O$26,$O$27,0,T718,U718,V718)</f>
        <v>#NAME?</v>
      </c>
      <c r="Y718" s="92" t="e">
        <f aca="false" t="array" ref="Y718:Y718">intersectarectarectangulo($B$23,$C$23,$D$23,$E$23,$F$23,$G$23,$H$23,$I$23,$J$23,$O$26,$O$27,0,T718,U718,V718)</f>
        <v>#NAME?</v>
      </c>
      <c r="AA718" s="92" t="e">
        <f aca="false">MAX(X718:Y718)</f>
        <v>#NAME?</v>
      </c>
      <c r="AB718" s="92" t="n">
        <v>535</v>
      </c>
    </row>
    <row r="719" customFormat="false" ht="12.75" hidden="false" customHeight="false" outlineLevel="0" collapsed="false">
      <c r="T719" s="92" t="n">
        <v>0.028</v>
      </c>
      <c r="U719" s="92" t="n">
        <v>0.644</v>
      </c>
      <c r="V719" s="92" t="n">
        <v>0.764512916830056</v>
      </c>
      <c r="X719" s="92" t="e">
        <f aca="false" t="array" ref="X719:X719">intersectarectarectangulo($B$22,$C$22,$D$22,$E$22,$F$22,$G$22,$H$22,$I$22,$J$22,$O$26,$O$27,0,T719,U719,V719)</f>
        <v>#NAME?</v>
      </c>
      <c r="Y719" s="92" t="e">
        <f aca="false" t="array" ref="Y719:Y719">intersectarectarectangulo($B$23,$C$23,$D$23,$E$23,$F$23,$G$23,$H$23,$I$23,$J$23,$O$26,$O$27,0,T719,U719,V719)</f>
        <v>#NAME?</v>
      </c>
      <c r="AA719" s="92" t="e">
        <f aca="false">MAX(X719:Y719)</f>
        <v>#NAME?</v>
      </c>
      <c r="AB719" s="92" t="n">
        <v>536</v>
      </c>
    </row>
    <row r="720" customFormat="false" ht="12.75" hidden="false" customHeight="false" outlineLevel="0" collapsed="false">
      <c r="T720" s="92" t="n">
        <v>0.028</v>
      </c>
      <c r="U720" s="92" t="n">
        <v>0.7</v>
      </c>
      <c r="V720" s="92" t="n">
        <v>0.713593721945478</v>
      </c>
      <c r="X720" s="92" t="e">
        <f aca="false" t="array" ref="X720:X720">intersectarectarectangulo($B$22,$C$22,$D$22,$E$22,$F$22,$G$22,$H$22,$I$22,$J$22,$O$26,$O$27,0,T720,U720,V720)</f>
        <v>#NAME?</v>
      </c>
      <c r="Y720" s="92" t="e">
        <f aca="false" t="array" ref="Y720:Y720">intersectarectarectangulo($B$23,$C$23,$D$23,$E$23,$F$23,$G$23,$H$23,$I$23,$J$23,$O$26,$O$27,0,T720,U720,V720)</f>
        <v>#NAME?</v>
      </c>
      <c r="AA720" s="92" t="e">
        <f aca="false">MAX(X720:Y720)</f>
        <v>#NAME?</v>
      </c>
      <c r="AB720" s="92" t="n">
        <v>537</v>
      </c>
    </row>
    <row r="721" customFormat="false" ht="12.75" hidden="false" customHeight="false" outlineLevel="0" collapsed="false">
      <c r="T721" s="92" t="n">
        <v>0.028</v>
      </c>
      <c r="U721" s="92" t="n">
        <v>0.756</v>
      </c>
      <c r="V721" s="92" t="n">
        <v>0.653972476485058</v>
      </c>
      <c r="X721" s="92" t="e">
        <f aca="false" t="array" ref="X721:X721">intersectarectarectangulo($B$22,$C$22,$D$22,$E$22,$F$22,$G$22,$H$22,$I$22,$J$22,$O$26,$O$27,0,T721,U721,V721)</f>
        <v>#NAME?</v>
      </c>
      <c r="Y721" s="92" t="e">
        <f aca="false" t="array" ref="Y721:Y721">intersectarectarectangulo($B$23,$C$23,$D$23,$E$23,$F$23,$G$23,$H$23,$I$23,$J$23,$O$26,$O$27,0,T721,U721,V721)</f>
        <v>#NAME?</v>
      </c>
      <c r="AA721" s="92" t="e">
        <f aca="false">MAX(X721:Y721)</f>
        <v>#NAME?</v>
      </c>
      <c r="AB721" s="92" t="n">
        <v>538</v>
      </c>
    </row>
    <row r="722" customFormat="false" ht="12.75" hidden="false" customHeight="false" outlineLevel="0" collapsed="false">
      <c r="T722" s="92" t="n">
        <v>0.028</v>
      </c>
      <c r="U722" s="92" t="n">
        <v>0.812</v>
      </c>
      <c r="V722" s="92" t="n">
        <v>0.582985420057826</v>
      </c>
      <c r="X722" s="92" t="e">
        <f aca="false" t="array" ref="X722:X722">intersectarectarectangulo($B$22,$C$22,$D$22,$E$22,$F$22,$G$22,$H$22,$I$22,$J$22,$O$26,$O$27,0,T722,U722,V722)</f>
        <v>#NAME?</v>
      </c>
      <c r="Y722" s="92" t="e">
        <f aca="false" t="array" ref="Y722:Y722">intersectarectarectangulo($B$23,$C$23,$D$23,$E$23,$F$23,$G$23,$H$23,$I$23,$J$23,$O$26,$O$27,0,T722,U722,V722)</f>
        <v>#NAME?</v>
      </c>
      <c r="AA722" s="92" t="e">
        <f aca="false">MAX(X722:Y722)</f>
        <v>#NAME?</v>
      </c>
      <c r="AB722" s="92" t="n">
        <v>539</v>
      </c>
    </row>
    <row r="723" customFormat="false" ht="12.75" hidden="false" customHeight="false" outlineLevel="0" collapsed="false">
      <c r="T723" s="92" t="n">
        <v>0.028</v>
      </c>
      <c r="U723" s="92" t="n">
        <v>0.868</v>
      </c>
      <c r="V723" s="92" t="n">
        <v>0.495774142125222</v>
      </c>
      <c r="X723" s="92" t="e">
        <f aca="false" t="array" ref="X723:X723">intersectarectarectangulo($B$22,$C$22,$D$22,$E$22,$F$22,$G$22,$H$22,$I$22,$J$22,$O$26,$O$27,0,T723,U723,V723)</f>
        <v>#NAME?</v>
      </c>
      <c r="Y723" s="92" t="e">
        <f aca="false" t="array" ref="Y723:Y723">intersectarectarectangulo($B$23,$C$23,$D$23,$E$23,$F$23,$G$23,$H$23,$I$23,$J$23,$O$26,$O$27,0,T723,U723,V723)</f>
        <v>#NAME?</v>
      </c>
      <c r="AA723" s="92" t="e">
        <f aca="false">MAX(X723:Y723)</f>
        <v>#NAME?</v>
      </c>
      <c r="AB723" s="92" t="n">
        <v>540</v>
      </c>
    </row>
    <row r="724" customFormat="false" ht="12.75" hidden="false" customHeight="false" outlineLevel="0" collapsed="false">
      <c r="T724" s="92" t="n">
        <v>0.028</v>
      </c>
      <c r="U724" s="92" t="n">
        <v>0.924</v>
      </c>
      <c r="V724" s="92" t="n">
        <v>0.381365965969697</v>
      </c>
      <c r="X724" s="92" t="e">
        <f aca="false" t="array" ref="X724:X724">intersectarectarectangulo($B$22,$C$22,$D$22,$E$22,$F$22,$G$22,$H$22,$I$22,$J$22,$O$26,$O$27,0,T724,U724,V724)</f>
        <v>#NAME?</v>
      </c>
      <c r="Y724" s="92" t="e">
        <f aca="false" t="array" ref="Y724:Y724">intersectarectarectangulo($B$23,$C$23,$D$23,$E$23,$F$23,$G$23,$H$23,$I$23,$J$23,$O$26,$O$27,0,T724,U724,V724)</f>
        <v>#NAME?</v>
      </c>
      <c r="AA724" s="92" t="e">
        <f aca="false">MAX(X724:Y724)</f>
        <v>#NAME?</v>
      </c>
      <c r="AB724" s="92" t="n">
        <v>541</v>
      </c>
    </row>
    <row r="725" customFormat="false" ht="12.75" hidden="false" customHeight="false" outlineLevel="0" collapsed="false">
      <c r="T725" s="92" t="n">
        <v>0.028</v>
      </c>
      <c r="U725" s="92" t="n">
        <v>0.98</v>
      </c>
      <c r="V725" s="92" t="n">
        <v>0.197017765696396</v>
      </c>
      <c r="X725" s="92" t="e">
        <f aca="false" t="array" ref="X725:X725">intersectarectarectangulo($B$22,$C$22,$D$22,$E$22,$F$22,$G$22,$H$22,$I$22,$J$22,$O$26,$O$27,0,T725,U725,V725)</f>
        <v>#NAME?</v>
      </c>
      <c r="Y725" s="92" t="e">
        <f aca="false" t="array" ref="Y725:Y725">intersectarectarectangulo($B$23,$C$23,$D$23,$E$23,$F$23,$G$23,$H$23,$I$23,$J$23,$O$26,$O$27,0,T725,U725,V725)</f>
        <v>#NAME?</v>
      </c>
      <c r="AA725" s="92" t="e">
        <f aca="false">MAX(X725:Y725)</f>
        <v>#NAME?</v>
      </c>
      <c r="AB725" s="92" t="n">
        <v>542</v>
      </c>
    </row>
    <row r="726" customFormat="false" ht="12.75" hidden="false" customHeight="false" outlineLevel="0" collapsed="false">
      <c r="T726" s="92" t="n">
        <v>0.084</v>
      </c>
      <c r="U726" s="92" t="n">
        <v>-0.98</v>
      </c>
      <c r="V726" s="92" t="n">
        <v>0.180399556540475</v>
      </c>
      <c r="X726" s="92" t="e">
        <f aca="false" t="array" ref="X726:X726">intersectarectarectangulo($B$22,$C$22,$D$22,$E$22,$F$22,$G$22,$H$22,$I$22,$J$22,$O$26,$O$27,0,T726,U726,V726)</f>
        <v>#NAME?</v>
      </c>
      <c r="Y726" s="92" t="e">
        <f aca="false" t="array" ref="Y726:Y726">intersectarectarectangulo($B$23,$C$23,$D$23,$E$23,$F$23,$G$23,$H$23,$I$23,$J$23,$O$26,$O$27,0,T726,U726,V726)</f>
        <v>#NAME?</v>
      </c>
      <c r="AA726" s="92" t="e">
        <f aca="false">MAX(X726:Y726)</f>
        <v>#NAME?</v>
      </c>
      <c r="AB726" s="92" t="n">
        <v>543</v>
      </c>
    </row>
    <row r="727" customFormat="false" ht="12.75" hidden="false" customHeight="false" outlineLevel="0" collapsed="false">
      <c r="T727" s="92" t="n">
        <v>0.084</v>
      </c>
      <c r="U727" s="92" t="n">
        <v>-0.924</v>
      </c>
      <c r="V727" s="92" t="n">
        <v>0.373052275157249</v>
      </c>
      <c r="X727" s="92" t="e">
        <f aca="false" t="array" ref="X727:X727">intersectarectarectangulo($B$22,$C$22,$D$22,$E$22,$F$22,$G$22,$H$22,$I$22,$J$22,$O$26,$O$27,0,T727,U727,V727)</f>
        <v>#NAME?</v>
      </c>
      <c r="Y727" s="92" t="e">
        <f aca="false" t="array" ref="Y727:Y727">intersectarectarectangulo($B$23,$C$23,$D$23,$E$23,$F$23,$G$23,$H$23,$I$23,$J$23,$O$26,$O$27,0,T727,U727,V727)</f>
        <v>#NAME?</v>
      </c>
      <c r="AA727" s="92" t="e">
        <f aca="false">MAX(X727:Y727)</f>
        <v>#NAME?</v>
      </c>
      <c r="AB727" s="92" t="n">
        <v>544</v>
      </c>
    </row>
    <row r="728" customFormat="false" ht="12.75" hidden="false" customHeight="false" outlineLevel="0" collapsed="false">
      <c r="T728" s="92" t="n">
        <v>0.084</v>
      </c>
      <c r="U728" s="92" t="n">
        <v>-0.868</v>
      </c>
      <c r="V728" s="92" t="n">
        <v>0.489407805413849</v>
      </c>
      <c r="X728" s="92" t="e">
        <f aca="false" t="array" ref="X728:X728">intersectarectarectangulo($B$22,$C$22,$D$22,$E$22,$F$22,$G$22,$H$22,$I$22,$J$22,$O$26,$O$27,0,T728,U728,V728)</f>
        <v>#NAME?</v>
      </c>
      <c r="Y728" s="92" t="e">
        <f aca="false" t="array" ref="Y728:Y728">intersectarectarectangulo($B$23,$C$23,$D$23,$E$23,$F$23,$G$23,$H$23,$I$23,$J$23,$O$26,$O$27,0,T728,U728,V728)</f>
        <v>#NAME?</v>
      </c>
      <c r="AA728" s="92" t="e">
        <f aca="false">MAX(X728:Y728)</f>
        <v>#NAME?</v>
      </c>
      <c r="AB728" s="92" t="n">
        <v>545</v>
      </c>
    </row>
    <row r="729" customFormat="false" ht="12.75" hidden="false" customHeight="false" outlineLevel="0" collapsed="false">
      <c r="T729" s="92" t="n">
        <v>0.084</v>
      </c>
      <c r="U729" s="92" t="n">
        <v>-0.812</v>
      </c>
      <c r="V729" s="92" t="n">
        <v>0.577581163127746</v>
      </c>
      <c r="X729" s="92" t="e">
        <f aca="false" t="array" ref="X729:X729">intersectarectarectangulo($B$22,$C$22,$D$22,$E$22,$F$22,$G$22,$H$22,$I$22,$J$22,$O$26,$O$27,0,T729,U729,V729)</f>
        <v>#NAME?</v>
      </c>
      <c r="Y729" s="92" t="e">
        <f aca="false" t="array" ref="Y729:Y729">intersectarectarectangulo($B$23,$C$23,$D$23,$E$23,$F$23,$G$23,$H$23,$I$23,$J$23,$O$26,$O$27,0,T729,U729,V729)</f>
        <v>#NAME?</v>
      </c>
      <c r="AA729" s="92" t="e">
        <f aca="false">MAX(X729:Y729)</f>
        <v>#NAME?</v>
      </c>
      <c r="AB729" s="92" t="n">
        <v>546</v>
      </c>
    </row>
    <row r="730" customFormat="false" ht="12.75" hidden="false" customHeight="false" outlineLevel="0" collapsed="false">
      <c r="T730" s="92" t="n">
        <v>0.084</v>
      </c>
      <c r="U730" s="92" t="n">
        <v>-0.756</v>
      </c>
      <c r="V730" s="92" t="n">
        <v>0.649159456528209</v>
      </c>
      <c r="X730" s="92" t="e">
        <f aca="false" t="array" ref="X730:X730">intersectarectarectangulo($B$22,$C$22,$D$22,$E$22,$F$22,$G$22,$H$22,$I$22,$J$22,$O$26,$O$27,0,T730,U730,V730)</f>
        <v>#NAME?</v>
      </c>
      <c r="Y730" s="92" t="e">
        <f aca="false" t="array" ref="Y730:Y730">intersectarectarectangulo($B$23,$C$23,$D$23,$E$23,$F$23,$G$23,$H$23,$I$23,$J$23,$O$26,$O$27,0,T730,U730,V730)</f>
        <v>#NAME?</v>
      </c>
      <c r="AA730" s="92" t="e">
        <f aca="false">MAX(X730:Y730)</f>
        <v>#NAME?</v>
      </c>
      <c r="AB730" s="92" t="n">
        <v>547</v>
      </c>
    </row>
    <row r="731" customFormat="false" ht="12.75" hidden="false" customHeight="false" outlineLevel="0" collapsed="false">
      <c r="T731" s="92" t="n">
        <v>0.084</v>
      </c>
      <c r="U731" s="92" t="n">
        <v>-0.7</v>
      </c>
      <c r="V731" s="92" t="n">
        <v>0.709185448243265</v>
      </c>
      <c r="X731" s="92" t="e">
        <f aca="false" t="array" ref="X731:X731">intersectarectarectangulo($B$22,$C$22,$D$22,$E$22,$F$22,$G$22,$H$22,$I$22,$J$22,$O$26,$O$27,0,T731,U731,V731)</f>
        <v>#NAME?</v>
      </c>
      <c r="Y731" s="92" t="e">
        <f aca="false" t="array" ref="Y731:Y731">intersectarectarectangulo($B$23,$C$23,$D$23,$E$23,$F$23,$G$23,$H$23,$I$23,$J$23,$O$26,$O$27,0,T731,U731,V731)</f>
        <v>#NAME?</v>
      </c>
      <c r="AA731" s="92" t="e">
        <f aca="false">MAX(X731:Y731)</f>
        <v>#NAME?</v>
      </c>
      <c r="AB731" s="92" t="n">
        <v>548</v>
      </c>
    </row>
    <row r="732" customFormat="false" ht="12.75" hidden="false" customHeight="false" outlineLevel="0" collapsed="false">
      <c r="T732" s="92" t="n">
        <v>0.084</v>
      </c>
      <c r="U732" s="92" t="n">
        <v>-0.644</v>
      </c>
      <c r="V732" s="92" t="n">
        <v>0.760399894792207</v>
      </c>
      <c r="X732" s="92" t="e">
        <f aca="false" t="array" ref="X732:X732">intersectarectarectangulo($B$22,$C$22,$D$22,$E$22,$F$22,$G$22,$H$22,$I$22,$J$22,$O$26,$O$27,0,T732,U732,V732)</f>
        <v>#NAME?</v>
      </c>
      <c r="Y732" s="92" t="e">
        <f aca="false" t="array" ref="Y732:Y732">intersectarectarectangulo($B$23,$C$23,$D$23,$E$23,$F$23,$G$23,$H$23,$I$23,$J$23,$O$26,$O$27,0,T732,U732,V732)</f>
        <v>#NAME?</v>
      </c>
      <c r="AA732" s="92" t="e">
        <f aca="false">MAX(X732:Y732)</f>
        <v>#NAME?</v>
      </c>
      <c r="AB732" s="92" t="n">
        <v>549</v>
      </c>
    </row>
    <row r="733" customFormat="false" ht="12.75" hidden="false" customHeight="false" outlineLevel="0" collapsed="false">
      <c r="T733" s="92" t="n">
        <v>0.084</v>
      </c>
      <c r="U733" s="92" t="n">
        <v>-0.588</v>
      </c>
      <c r="V733" s="92" t="n">
        <v>0.804487414444751</v>
      </c>
      <c r="X733" s="92" t="e">
        <f aca="false" t="array" ref="X733:X733">intersectarectarectangulo($B$22,$C$22,$D$22,$E$22,$F$22,$G$22,$H$22,$I$22,$J$22,$O$26,$O$27,0,T733,U733,V733)</f>
        <v>#NAME?</v>
      </c>
      <c r="Y733" s="92" t="e">
        <f aca="false" t="array" ref="Y733:Y733">intersectarectarectangulo($B$23,$C$23,$D$23,$E$23,$F$23,$G$23,$H$23,$I$23,$J$23,$O$26,$O$27,0,T733,U733,V733)</f>
        <v>#NAME?</v>
      </c>
      <c r="AA733" s="92" t="e">
        <f aca="false">MAX(X733:Y733)</f>
        <v>#NAME?</v>
      </c>
      <c r="AB733" s="92" t="n">
        <v>550</v>
      </c>
    </row>
    <row r="734" customFormat="false" ht="12.75" hidden="false" customHeight="false" outlineLevel="0" collapsed="false">
      <c r="T734" s="92" t="n">
        <v>0.084</v>
      </c>
      <c r="U734" s="92" t="n">
        <v>-0.532</v>
      </c>
      <c r="V734" s="92" t="n">
        <v>0.842567504714014</v>
      </c>
      <c r="X734" s="92" t="e">
        <f aca="false" t="array" ref="X734:X734">intersectarectarectangulo($B$22,$C$22,$D$22,$E$22,$F$22,$G$22,$H$22,$I$22,$J$22,$O$26,$O$27,0,T734,U734,V734)</f>
        <v>#NAME?</v>
      </c>
      <c r="Y734" s="92" t="e">
        <f aca="false" t="array" ref="Y734:Y734">intersectarectarectangulo($B$23,$C$23,$D$23,$E$23,$F$23,$G$23,$H$23,$I$23,$J$23,$O$26,$O$27,0,T734,U734,V734)</f>
        <v>#NAME?</v>
      </c>
      <c r="AA734" s="92" t="e">
        <f aca="false">MAX(X734:Y734)</f>
        <v>#NAME?</v>
      </c>
      <c r="AB734" s="92" t="n">
        <v>551</v>
      </c>
    </row>
    <row r="735" customFormat="false" ht="12.75" hidden="false" customHeight="false" outlineLevel="0" collapsed="false">
      <c r="T735" s="92" t="n">
        <v>0.084</v>
      </c>
      <c r="U735" s="92" t="n">
        <v>-0.476</v>
      </c>
      <c r="V735" s="92" t="n">
        <v>0.875424468472295</v>
      </c>
      <c r="X735" s="92" t="e">
        <f aca="false" t="array" ref="X735:X735">intersectarectarectangulo($B$22,$C$22,$D$22,$E$22,$F$22,$G$22,$H$22,$I$22,$J$22,$O$26,$O$27,0,T735,U735,V735)</f>
        <v>#NAME?</v>
      </c>
      <c r="Y735" s="92" t="e">
        <f aca="false" t="array" ref="Y735:Y735">intersectarectarectangulo($B$23,$C$23,$D$23,$E$23,$F$23,$G$23,$H$23,$I$23,$J$23,$O$26,$O$27,0,T735,U735,V735)</f>
        <v>#NAME?</v>
      </c>
      <c r="AA735" s="92" t="e">
        <f aca="false">MAX(X735:Y735)</f>
        <v>#NAME?</v>
      </c>
      <c r="AB735" s="92" t="n">
        <v>552</v>
      </c>
    </row>
    <row r="736" customFormat="false" ht="12.75" hidden="false" customHeight="false" outlineLevel="0" collapsed="false">
      <c r="T736" s="92" t="n">
        <v>0.084</v>
      </c>
      <c r="U736" s="92" t="n">
        <v>-0.42</v>
      </c>
      <c r="V736" s="92" t="n">
        <v>0.903628242143859</v>
      </c>
      <c r="X736" s="92" t="e">
        <f aca="false" t="array" ref="X736:X736">intersectarectarectangulo($B$22,$C$22,$D$22,$E$22,$F$22,$G$22,$H$22,$I$22,$J$22,$O$26,$O$27,0,T736,U736,V736)</f>
        <v>#NAME?</v>
      </c>
      <c r="Y736" s="92" t="e">
        <f aca="false" t="array" ref="Y736:Y736">intersectarectarectangulo($B$23,$C$23,$D$23,$E$23,$F$23,$G$23,$H$23,$I$23,$J$23,$O$26,$O$27,0,T736,U736,V736)</f>
        <v>#NAME?</v>
      </c>
      <c r="AA736" s="92" t="e">
        <f aca="false">MAX(X736:Y736)</f>
        <v>#NAME?</v>
      </c>
      <c r="AB736" s="92" t="n">
        <v>553</v>
      </c>
    </row>
    <row r="737" customFormat="false" ht="12.75" hidden="false" customHeight="false" outlineLevel="0" collapsed="false">
      <c r="T737" s="92" t="n">
        <v>0.084</v>
      </c>
      <c r="U737" s="92" t="n">
        <v>-0.364</v>
      </c>
      <c r="V737" s="92" t="n">
        <v>0.92760336351266</v>
      </c>
      <c r="X737" s="92" t="e">
        <f aca="false" t="array" ref="X737:X737">intersectarectarectangulo($B$22,$C$22,$D$22,$E$22,$F$22,$G$22,$H$22,$I$22,$J$22,$O$26,$O$27,0,T737,U737,V737)</f>
        <v>#NAME?</v>
      </c>
      <c r="Y737" s="92" t="e">
        <f aca="false" t="array" ref="Y737:Y737">intersectarectarectangulo($B$23,$C$23,$D$23,$E$23,$F$23,$G$23,$H$23,$I$23,$J$23,$O$26,$O$27,0,T737,U737,V737)</f>
        <v>#NAME?</v>
      </c>
      <c r="AA737" s="92" t="e">
        <f aca="false">MAX(X737:Y737)</f>
        <v>#NAME?</v>
      </c>
      <c r="AB737" s="92" t="n">
        <v>554</v>
      </c>
    </row>
    <row r="738" customFormat="false" ht="12.75" hidden="false" customHeight="false" outlineLevel="0" collapsed="false">
      <c r="T738" s="92" t="n">
        <v>0.084</v>
      </c>
      <c r="U738" s="92" t="n">
        <v>-0.308</v>
      </c>
      <c r="V738" s="92" t="n">
        <v>0.947670828927429</v>
      </c>
      <c r="X738" s="92" t="e">
        <f aca="false" t="array" ref="X738:X738">intersectarectarectangulo($B$22,$C$22,$D$22,$E$22,$F$22,$G$22,$H$22,$I$22,$J$22,$O$26,$O$27,0,T738,U738,V738)</f>
        <v>#NAME?</v>
      </c>
      <c r="Y738" s="92" t="e">
        <f aca="false" t="array" ref="Y738:Y738">intersectarectarectangulo($B$23,$C$23,$D$23,$E$23,$F$23,$G$23,$H$23,$I$23,$J$23,$O$26,$O$27,0,T738,U738,V738)</f>
        <v>#NAME?</v>
      </c>
      <c r="AA738" s="92" t="e">
        <f aca="false">MAX(X738:Y738)</f>
        <v>#NAME?</v>
      </c>
      <c r="AB738" s="92" t="n">
        <v>555</v>
      </c>
    </row>
    <row r="739" customFormat="false" ht="12.75" hidden="false" customHeight="false" outlineLevel="0" collapsed="false">
      <c r="T739" s="92" t="n">
        <v>0.084</v>
      </c>
      <c r="U739" s="92" t="n">
        <v>-0.252</v>
      </c>
      <c r="V739" s="92" t="n">
        <v>0.964074685903535</v>
      </c>
      <c r="X739" s="92" t="e">
        <f aca="false" t="array" ref="X739:X739">intersectarectarectangulo($B$22,$C$22,$D$22,$E$22,$F$22,$G$22,$H$22,$I$22,$J$22,$O$26,$O$27,0,T739,U739,V739)</f>
        <v>#NAME?</v>
      </c>
      <c r="Y739" s="92" t="e">
        <f aca="false" t="array" ref="Y739:Y739">intersectarectarectangulo($B$23,$C$23,$D$23,$E$23,$F$23,$G$23,$H$23,$I$23,$J$23,$O$26,$O$27,0,T739,U739,V739)</f>
        <v>#NAME?</v>
      </c>
      <c r="AA739" s="92" t="e">
        <f aca="false">MAX(X739:Y739)</f>
        <v>#NAME?</v>
      </c>
      <c r="AB739" s="92" t="n">
        <v>556</v>
      </c>
    </row>
    <row r="740" customFormat="false" ht="12.75" hidden="false" customHeight="false" outlineLevel="0" collapsed="false">
      <c r="T740" s="92" t="n">
        <v>0.084</v>
      </c>
      <c r="U740" s="92" t="n">
        <v>-0.196</v>
      </c>
      <c r="V740" s="92" t="n">
        <v>0.976999488229139</v>
      </c>
      <c r="X740" s="92" t="e">
        <f aca="false" t="array" ref="X740:X740">intersectarectarectangulo($B$22,$C$22,$D$22,$E$22,$F$22,$G$22,$H$22,$I$22,$J$22,$O$26,$O$27,0,T740,U740,V740)</f>
        <v>#NAME?</v>
      </c>
      <c r="Y740" s="92" t="e">
        <f aca="false" t="array" ref="Y740:Y740">intersectarectarectangulo($B$23,$C$23,$D$23,$E$23,$F$23,$G$23,$H$23,$I$23,$J$23,$O$26,$O$27,0,T740,U740,V740)</f>
        <v>#NAME?</v>
      </c>
      <c r="AA740" s="92" t="e">
        <f aca="false">MAX(X740:Y740)</f>
        <v>#NAME?</v>
      </c>
      <c r="AB740" s="92" t="n">
        <v>557</v>
      </c>
    </row>
    <row r="741" customFormat="false" ht="12.75" hidden="false" customHeight="false" outlineLevel="0" collapsed="false">
      <c r="T741" s="92" t="n">
        <v>0.084</v>
      </c>
      <c r="U741" s="92" t="n">
        <v>-0.14</v>
      </c>
      <c r="V741" s="92" t="n">
        <v>0.986581978347466</v>
      </c>
      <c r="X741" s="92" t="e">
        <f aca="false" t="array" ref="X741:X741">intersectarectarectangulo($B$22,$C$22,$D$22,$E$22,$F$22,$G$22,$H$22,$I$22,$J$22,$O$26,$O$27,0,T741,U741,V741)</f>
        <v>#NAME?</v>
      </c>
      <c r="Y741" s="92" t="e">
        <f aca="false" t="array" ref="Y741:Y741">intersectarectarectangulo($B$23,$C$23,$D$23,$E$23,$F$23,$G$23,$H$23,$I$23,$J$23,$O$26,$O$27,0,T741,U741,V741)</f>
        <v>#NAME?</v>
      </c>
      <c r="AA741" s="92" t="e">
        <f aca="false">MAX(X741:Y741)</f>
        <v>#NAME?</v>
      </c>
      <c r="AB741" s="92" t="n">
        <v>558</v>
      </c>
    </row>
    <row r="742" customFormat="false" ht="12.75" hidden="false" customHeight="false" outlineLevel="0" collapsed="false">
      <c r="T742" s="92" t="n">
        <v>0.084</v>
      </c>
      <c r="U742" s="92" t="n">
        <v>-0.084</v>
      </c>
      <c r="V742" s="92" t="n">
        <v>0.992918929218292</v>
      </c>
      <c r="X742" s="92" t="e">
        <f aca="false" t="array" ref="X742:X742">intersectarectarectangulo($B$22,$C$22,$D$22,$E$22,$F$22,$G$22,$H$22,$I$22,$J$22,$O$26,$O$27,0,T742,U742,V742)</f>
        <v>#NAME?</v>
      </c>
      <c r="Y742" s="92" t="e">
        <f aca="false" t="array" ref="Y742:Y742">intersectarectarectangulo($B$23,$C$23,$D$23,$E$23,$F$23,$G$23,$H$23,$I$23,$J$23,$O$26,$O$27,0,T742,U742,V742)</f>
        <v>#NAME?</v>
      </c>
      <c r="AA742" s="92" t="e">
        <f aca="false">MAX(X742:Y742)</f>
        <v>#NAME?</v>
      </c>
      <c r="AB742" s="92" t="n">
        <v>559</v>
      </c>
    </row>
    <row r="743" customFormat="false" ht="12.75" hidden="false" customHeight="false" outlineLevel="0" collapsed="false">
      <c r="T743" s="92" t="n">
        <v>0.084</v>
      </c>
      <c r="U743" s="92" t="n">
        <v>-0.028</v>
      </c>
      <c r="V743" s="92" t="n">
        <v>0.996072286533462</v>
      </c>
      <c r="X743" s="92" t="e">
        <f aca="false" t="array" ref="X743:X743">intersectarectarectangulo($B$22,$C$22,$D$22,$E$22,$F$22,$G$22,$H$22,$I$22,$J$22,$O$26,$O$27,0,T743,U743,V743)</f>
        <v>#NAME?</v>
      </c>
      <c r="Y743" s="92" t="e">
        <f aca="false" t="array" ref="Y743:Y743">intersectarectarectangulo($B$23,$C$23,$D$23,$E$23,$F$23,$G$23,$H$23,$I$23,$J$23,$O$26,$O$27,0,T743,U743,V743)</f>
        <v>#NAME?</v>
      </c>
      <c r="AA743" s="92" t="e">
        <f aca="false">MAX(X743:Y743)</f>
        <v>#NAME?</v>
      </c>
      <c r="AB743" s="92" t="n">
        <v>560</v>
      </c>
    </row>
    <row r="744" customFormat="false" ht="12.75" hidden="false" customHeight="false" outlineLevel="0" collapsed="false">
      <c r="T744" s="92" t="n">
        <v>0.084</v>
      </c>
      <c r="U744" s="92" t="n">
        <v>0.028</v>
      </c>
      <c r="V744" s="92" t="n">
        <v>0.996072286533462</v>
      </c>
      <c r="X744" s="92" t="e">
        <f aca="false" t="array" ref="X744:X744">intersectarectarectangulo($B$22,$C$22,$D$22,$E$22,$F$22,$G$22,$H$22,$I$22,$J$22,$O$26,$O$27,0,T744,U744,V744)</f>
        <v>#NAME?</v>
      </c>
      <c r="Y744" s="92" t="e">
        <f aca="false" t="array" ref="Y744:Y744">intersectarectarectangulo($B$23,$C$23,$D$23,$E$23,$F$23,$G$23,$H$23,$I$23,$J$23,$O$26,$O$27,0,T744,U744,V744)</f>
        <v>#NAME?</v>
      </c>
      <c r="AA744" s="92" t="e">
        <f aca="false">MAX(X744:Y744)</f>
        <v>#NAME?</v>
      </c>
      <c r="AB744" s="92" t="n">
        <v>561</v>
      </c>
    </row>
    <row r="745" customFormat="false" ht="12.75" hidden="false" customHeight="false" outlineLevel="0" collapsed="false">
      <c r="T745" s="92" t="n">
        <v>0.084</v>
      </c>
      <c r="U745" s="92" t="n">
        <v>0.084</v>
      </c>
      <c r="V745" s="92" t="n">
        <v>0.992918929218292</v>
      </c>
      <c r="X745" s="92" t="e">
        <f aca="false" t="array" ref="X745:X745">intersectarectarectangulo($B$22,$C$22,$D$22,$E$22,$F$22,$G$22,$H$22,$I$22,$J$22,$O$26,$O$27,0,T745,U745,V745)</f>
        <v>#NAME?</v>
      </c>
      <c r="Y745" s="92" t="e">
        <f aca="false" t="array" ref="Y745:Y745">intersectarectarectangulo($B$23,$C$23,$D$23,$E$23,$F$23,$G$23,$H$23,$I$23,$J$23,$O$26,$O$27,0,T745,U745,V745)</f>
        <v>#NAME?</v>
      </c>
      <c r="AA745" s="92" t="e">
        <f aca="false">MAX(X745:Y745)</f>
        <v>#NAME?</v>
      </c>
      <c r="AB745" s="92" t="n">
        <v>562</v>
      </c>
    </row>
    <row r="746" customFormat="false" ht="12.75" hidden="false" customHeight="false" outlineLevel="0" collapsed="false">
      <c r="T746" s="92" t="n">
        <v>0.084</v>
      </c>
      <c r="U746" s="92" t="n">
        <v>0.14</v>
      </c>
      <c r="V746" s="92" t="n">
        <v>0.986581978347466</v>
      </c>
      <c r="X746" s="92" t="e">
        <f aca="false" t="array" ref="X746:X746">intersectarectarectangulo($B$22,$C$22,$D$22,$E$22,$F$22,$G$22,$H$22,$I$22,$J$22,$O$26,$O$27,0,T746,U746,V746)</f>
        <v>#NAME?</v>
      </c>
      <c r="Y746" s="92" t="e">
        <f aca="false" t="array" ref="Y746:Y746">intersectarectarectangulo($B$23,$C$23,$D$23,$E$23,$F$23,$G$23,$H$23,$I$23,$J$23,$O$26,$O$27,0,T746,U746,V746)</f>
        <v>#NAME?</v>
      </c>
      <c r="AA746" s="92" t="e">
        <f aca="false">MAX(X746:Y746)</f>
        <v>#NAME?</v>
      </c>
      <c r="AB746" s="92" t="n">
        <v>563</v>
      </c>
    </row>
    <row r="747" customFormat="false" ht="12.75" hidden="false" customHeight="false" outlineLevel="0" collapsed="false">
      <c r="T747" s="92" t="n">
        <v>0.084</v>
      </c>
      <c r="U747" s="92" t="n">
        <v>0.196</v>
      </c>
      <c r="V747" s="92" t="n">
        <v>0.976999488229139</v>
      </c>
      <c r="X747" s="92" t="e">
        <f aca="false" t="array" ref="X747:X747">intersectarectarectangulo($B$22,$C$22,$D$22,$E$22,$F$22,$G$22,$H$22,$I$22,$J$22,$O$26,$O$27,0,T747,U747,V747)</f>
        <v>#NAME?</v>
      </c>
      <c r="Y747" s="92" t="e">
        <f aca="false" t="array" ref="Y747:Y747">intersectarectarectangulo($B$23,$C$23,$D$23,$E$23,$F$23,$G$23,$H$23,$I$23,$J$23,$O$26,$O$27,0,T747,U747,V747)</f>
        <v>#NAME?</v>
      </c>
      <c r="AA747" s="92" t="e">
        <f aca="false">MAX(X747:Y747)</f>
        <v>#NAME?</v>
      </c>
      <c r="AB747" s="92" t="n">
        <v>564</v>
      </c>
    </row>
    <row r="748" customFormat="false" ht="12.75" hidden="false" customHeight="false" outlineLevel="0" collapsed="false">
      <c r="T748" s="92" t="n">
        <v>0.084</v>
      </c>
      <c r="U748" s="92" t="n">
        <v>0.252</v>
      </c>
      <c r="V748" s="92" t="n">
        <v>0.964074685903535</v>
      </c>
      <c r="X748" s="92" t="e">
        <f aca="false" t="array" ref="X748:X748">intersectarectarectangulo($B$22,$C$22,$D$22,$E$22,$F$22,$G$22,$H$22,$I$22,$J$22,$O$26,$O$27,0,T748,U748,V748)</f>
        <v>#NAME?</v>
      </c>
      <c r="Y748" s="92" t="e">
        <f aca="false" t="array" ref="Y748:Y748">intersectarectarectangulo($B$23,$C$23,$D$23,$E$23,$F$23,$G$23,$H$23,$I$23,$J$23,$O$26,$O$27,0,T748,U748,V748)</f>
        <v>#NAME?</v>
      </c>
      <c r="AA748" s="92" t="e">
        <f aca="false">MAX(X748:Y748)</f>
        <v>#NAME?</v>
      </c>
      <c r="AB748" s="92" t="n">
        <v>565</v>
      </c>
    </row>
    <row r="749" customFormat="false" ht="12.75" hidden="false" customHeight="false" outlineLevel="0" collapsed="false">
      <c r="T749" s="92" t="n">
        <v>0.084</v>
      </c>
      <c r="U749" s="92" t="n">
        <v>0.308</v>
      </c>
      <c r="V749" s="92" t="n">
        <v>0.947670828927429</v>
      </c>
      <c r="X749" s="92" t="e">
        <f aca="false" t="array" ref="X749:X749">intersectarectarectangulo($B$22,$C$22,$D$22,$E$22,$F$22,$G$22,$H$22,$I$22,$J$22,$O$26,$O$27,0,T749,U749,V749)</f>
        <v>#NAME?</v>
      </c>
      <c r="Y749" s="92" t="e">
        <f aca="false" t="array" ref="Y749:Y749">intersectarectarectangulo($B$23,$C$23,$D$23,$E$23,$F$23,$G$23,$H$23,$I$23,$J$23,$O$26,$O$27,0,T749,U749,V749)</f>
        <v>#NAME?</v>
      </c>
      <c r="AA749" s="92" t="e">
        <f aca="false">MAX(X749:Y749)</f>
        <v>#NAME?</v>
      </c>
      <c r="AB749" s="92" t="n">
        <v>566</v>
      </c>
    </row>
    <row r="750" customFormat="false" ht="12.75" hidden="false" customHeight="false" outlineLevel="0" collapsed="false">
      <c r="T750" s="92" t="n">
        <v>0.084</v>
      </c>
      <c r="U750" s="92" t="n">
        <v>0.364</v>
      </c>
      <c r="V750" s="92" t="n">
        <v>0.92760336351266</v>
      </c>
      <c r="X750" s="92" t="e">
        <f aca="false" t="array" ref="X750:X750">intersectarectarectangulo($B$22,$C$22,$D$22,$E$22,$F$22,$G$22,$H$22,$I$22,$J$22,$O$26,$O$27,0,T750,U750,V750)</f>
        <v>#NAME?</v>
      </c>
      <c r="Y750" s="92" t="e">
        <f aca="false" t="array" ref="Y750:Y750">intersectarectarectangulo($B$23,$C$23,$D$23,$E$23,$F$23,$G$23,$H$23,$I$23,$J$23,$O$26,$O$27,0,T750,U750,V750)</f>
        <v>#NAME?</v>
      </c>
      <c r="AA750" s="92" t="e">
        <f aca="false">MAX(X750:Y750)</f>
        <v>#NAME?</v>
      </c>
      <c r="AB750" s="92" t="n">
        <v>567</v>
      </c>
    </row>
    <row r="751" customFormat="false" ht="12.75" hidden="false" customHeight="false" outlineLevel="0" collapsed="false">
      <c r="T751" s="92" t="n">
        <v>0.084</v>
      </c>
      <c r="U751" s="92" t="n">
        <v>0.42</v>
      </c>
      <c r="V751" s="92" t="n">
        <v>0.903628242143859</v>
      </c>
      <c r="X751" s="92" t="e">
        <f aca="false" t="array" ref="X751:X751">intersectarectarectangulo($B$22,$C$22,$D$22,$E$22,$F$22,$G$22,$H$22,$I$22,$J$22,$O$26,$O$27,0,T751,U751,V751)</f>
        <v>#NAME?</v>
      </c>
      <c r="Y751" s="92" t="e">
        <f aca="false" t="array" ref="Y751:Y751">intersectarectarectangulo($B$23,$C$23,$D$23,$E$23,$F$23,$G$23,$H$23,$I$23,$J$23,$O$26,$O$27,0,T751,U751,V751)</f>
        <v>#NAME?</v>
      </c>
      <c r="AA751" s="92" t="e">
        <f aca="false">MAX(X751:Y751)</f>
        <v>#NAME?</v>
      </c>
      <c r="AB751" s="92" t="n">
        <v>568</v>
      </c>
    </row>
    <row r="752" customFormat="false" ht="12.75" hidden="false" customHeight="false" outlineLevel="0" collapsed="false">
      <c r="T752" s="92" t="n">
        <v>0.084</v>
      </c>
      <c r="U752" s="92" t="n">
        <v>0.476</v>
      </c>
      <c r="V752" s="92" t="n">
        <v>0.875424468472295</v>
      </c>
      <c r="X752" s="92" t="e">
        <f aca="false" t="array" ref="X752:X752">intersectarectarectangulo($B$22,$C$22,$D$22,$E$22,$F$22,$G$22,$H$22,$I$22,$J$22,$O$26,$O$27,0,T752,U752,V752)</f>
        <v>#NAME?</v>
      </c>
      <c r="Y752" s="92" t="e">
        <f aca="false" t="array" ref="Y752:Y752">intersectarectarectangulo($B$23,$C$23,$D$23,$E$23,$F$23,$G$23,$H$23,$I$23,$J$23,$O$26,$O$27,0,T752,U752,V752)</f>
        <v>#NAME?</v>
      </c>
      <c r="AA752" s="92" t="e">
        <f aca="false">MAX(X752:Y752)</f>
        <v>#NAME?</v>
      </c>
      <c r="AB752" s="92" t="n">
        <v>569</v>
      </c>
    </row>
    <row r="753" customFormat="false" ht="12.75" hidden="false" customHeight="false" outlineLevel="0" collapsed="false">
      <c r="T753" s="92" t="n">
        <v>0.084</v>
      </c>
      <c r="U753" s="92" t="n">
        <v>0.532</v>
      </c>
      <c r="V753" s="92" t="n">
        <v>0.842567504714014</v>
      </c>
      <c r="X753" s="92" t="e">
        <f aca="false" t="array" ref="X753:X753">intersectarectarectangulo($B$22,$C$22,$D$22,$E$22,$F$22,$G$22,$H$22,$I$22,$J$22,$O$26,$O$27,0,T753,U753,V753)</f>
        <v>#NAME?</v>
      </c>
      <c r="Y753" s="92" t="e">
        <f aca="false" t="array" ref="Y753:Y753">intersectarectarectangulo($B$23,$C$23,$D$23,$E$23,$F$23,$G$23,$H$23,$I$23,$J$23,$O$26,$O$27,0,T753,U753,V753)</f>
        <v>#NAME?</v>
      </c>
      <c r="AA753" s="92" t="e">
        <f aca="false">MAX(X753:Y753)</f>
        <v>#NAME?</v>
      </c>
      <c r="AB753" s="92" t="n">
        <v>570</v>
      </c>
    </row>
    <row r="754" customFormat="false" ht="12.75" hidden="false" customHeight="false" outlineLevel="0" collapsed="false">
      <c r="T754" s="92" t="n">
        <v>0.084</v>
      </c>
      <c r="U754" s="92" t="n">
        <v>0.588</v>
      </c>
      <c r="V754" s="92" t="n">
        <v>0.804487414444751</v>
      </c>
      <c r="X754" s="92" t="e">
        <f aca="false" t="array" ref="X754:X754">intersectarectarectangulo($B$22,$C$22,$D$22,$E$22,$F$22,$G$22,$H$22,$I$22,$J$22,$O$26,$O$27,0,T754,U754,V754)</f>
        <v>#NAME?</v>
      </c>
      <c r="Y754" s="92" t="e">
        <f aca="false" t="array" ref="Y754:Y754">intersectarectarectangulo($B$23,$C$23,$D$23,$E$23,$F$23,$G$23,$H$23,$I$23,$J$23,$O$26,$O$27,0,T754,U754,V754)</f>
        <v>#NAME?</v>
      </c>
      <c r="AA754" s="92" t="e">
        <f aca="false">MAX(X754:Y754)</f>
        <v>#NAME?</v>
      </c>
      <c r="AB754" s="92" t="n">
        <v>571</v>
      </c>
    </row>
    <row r="755" customFormat="false" ht="12.75" hidden="false" customHeight="false" outlineLevel="0" collapsed="false">
      <c r="T755" s="92" t="n">
        <v>0.084</v>
      </c>
      <c r="U755" s="92" t="n">
        <v>0.644</v>
      </c>
      <c r="V755" s="92" t="n">
        <v>0.760399894792207</v>
      </c>
      <c r="X755" s="92" t="e">
        <f aca="false" t="array" ref="X755:X755">intersectarectarectangulo($B$22,$C$22,$D$22,$E$22,$F$22,$G$22,$H$22,$I$22,$J$22,$O$26,$O$27,0,T755,U755,V755)</f>
        <v>#NAME?</v>
      </c>
      <c r="Y755" s="92" t="e">
        <f aca="false" t="array" ref="Y755:Y755">intersectarectarectangulo($B$23,$C$23,$D$23,$E$23,$F$23,$G$23,$H$23,$I$23,$J$23,$O$26,$O$27,0,T755,U755,V755)</f>
        <v>#NAME?</v>
      </c>
      <c r="AA755" s="92" t="e">
        <f aca="false">MAX(X755:Y755)</f>
        <v>#NAME?</v>
      </c>
      <c r="AB755" s="92" t="n">
        <v>572</v>
      </c>
    </row>
    <row r="756" customFormat="false" ht="12.75" hidden="false" customHeight="false" outlineLevel="0" collapsed="false">
      <c r="T756" s="92" t="n">
        <v>0.084</v>
      </c>
      <c r="U756" s="92" t="n">
        <v>0.7</v>
      </c>
      <c r="V756" s="92" t="n">
        <v>0.709185448243265</v>
      </c>
      <c r="X756" s="92" t="e">
        <f aca="false" t="array" ref="X756:X756">intersectarectarectangulo($B$22,$C$22,$D$22,$E$22,$F$22,$G$22,$H$22,$I$22,$J$22,$O$26,$O$27,0,T756,U756,V756)</f>
        <v>#NAME?</v>
      </c>
      <c r="Y756" s="92" t="e">
        <f aca="false" t="array" ref="Y756:Y756">intersectarectarectangulo($B$23,$C$23,$D$23,$E$23,$F$23,$G$23,$H$23,$I$23,$J$23,$O$26,$O$27,0,T756,U756,V756)</f>
        <v>#NAME?</v>
      </c>
      <c r="AA756" s="92" t="e">
        <f aca="false">MAX(X756:Y756)</f>
        <v>#NAME?</v>
      </c>
      <c r="AB756" s="92" t="n">
        <v>573</v>
      </c>
    </row>
    <row r="757" customFormat="false" ht="12.75" hidden="false" customHeight="false" outlineLevel="0" collapsed="false">
      <c r="T757" s="92" t="n">
        <v>0.084</v>
      </c>
      <c r="U757" s="92" t="n">
        <v>0.756</v>
      </c>
      <c r="V757" s="92" t="n">
        <v>0.649159456528209</v>
      </c>
      <c r="X757" s="92" t="e">
        <f aca="false" t="array" ref="X757:X757">intersectarectarectangulo($B$22,$C$22,$D$22,$E$22,$F$22,$G$22,$H$22,$I$22,$J$22,$O$26,$O$27,0,T757,U757,V757)</f>
        <v>#NAME?</v>
      </c>
      <c r="Y757" s="92" t="e">
        <f aca="false" t="array" ref="Y757:Y757">intersectarectarectangulo($B$23,$C$23,$D$23,$E$23,$F$23,$G$23,$H$23,$I$23,$J$23,$O$26,$O$27,0,T757,U757,V757)</f>
        <v>#NAME?</v>
      </c>
      <c r="AA757" s="92" t="e">
        <f aca="false">MAX(X757:Y757)</f>
        <v>#NAME?</v>
      </c>
      <c r="AB757" s="92" t="n">
        <v>574</v>
      </c>
    </row>
    <row r="758" customFormat="false" ht="12.75" hidden="false" customHeight="false" outlineLevel="0" collapsed="false">
      <c r="T758" s="92" t="n">
        <v>0.084</v>
      </c>
      <c r="U758" s="92" t="n">
        <v>0.812</v>
      </c>
      <c r="V758" s="92" t="n">
        <v>0.577581163127746</v>
      </c>
      <c r="X758" s="92" t="e">
        <f aca="false" t="array" ref="X758:X758">intersectarectarectangulo($B$22,$C$22,$D$22,$E$22,$F$22,$G$22,$H$22,$I$22,$J$22,$O$26,$O$27,0,T758,U758,V758)</f>
        <v>#NAME?</v>
      </c>
      <c r="Y758" s="92" t="e">
        <f aca="false" t="array" ref="Y758:Y758">intersectarectarectangulo($B$23,$C$23,$D$23,$E$23,$F$23,$G$23,$H$23,$I$23,$J$23,$O$26,$O$27,0,T758,U758,V758)</f>
        <v>#NAME?</v>
      </c>
      <c r="AA758" s="92" t="e">
        <f aca="false">MAX(X758:Y758)</f>
        <v>#NAME?</v>
      </c>
      <c r="AB758" s="92" t="n">
        <v>575</v>
      </c>
    </row>
    <row r="759" customFormat="false" ht="12.75" hidden="false" customHeight="false" outlineLevel="0" collapsed="false">
      <c r="T759" s="92" t="n">
        <v>0.084</v>
      </c>
      <c r="U759" s="92" t="n">
        <v>0.868</v>
      </c>
      <c r="V759" s="92" t="n">
        <v>0.489407805413849</v>
      </c>
      <c r="X759" s="92" t="e">
        <f aca="false" t="array" ref="X759:X759">intersectarectarectangulo($B$22,$C$22,$D$22,$E$22,$F$22,$G$22,$H$22,$I$22,$J$22,$O$26,$O$27,0,T759,U759,V759)</f>
        <v>#NAME?</v>
      </c>
      <c r="Y759" s="92" t="e">
        <f aca="false" t="array" ref="Y759:Y759">intersectarectarectangulo($B$23,$C$23,$D$23,$E$23,$F$23,$G$23,$H$23,$I$23,$J$23,$O$26,$O$27,0,T759,U759,V759)</f>
        <v>#NAME?</v>
      </c>
      <c r="AA759" s="92" t="e">
        <f aca="false">MAX(X759:Y759)</f>
        <v>#NAME?</v>
      </c>
      <c r="AB759" s="92" t="n">
        <v>576</v>
      </c>
    </row>
    <row r="760" customFormat="false" ht="12.75" hidden="false" customHeight="false" outlineLevel="0" collapsed="false">
      <c r="T760" s="92" t="n">
        <v>0.084</v>
      </c>
      <c r="U760" s="92" t="n">
        <v>0.924</v>
      </c>
      <c r="V760" s="92" t="n">
        <v>0.373052275157249</v>
      </c>
      <c r="X760" s="92" t="e">
        <f aca="false" t="array" ref="X760:X760">intersectarectarectangulo($B$22,$C$22,$D$22,$E$22,$F$22,$G$22,$H$22,$I$22,$J$22,$O$26,$O$27,0,T760,U760,V760)</f>
        <v>#NAME?</v>
      </c>
      <c r="Y760" s="92" t="e">
        <f aca="false" t="array" ref="Y760:Y760">intersectarectarectangulo($B$23,$C$23,$D$23,$E$23,$F$23,$G$23,$H$23,$I$23,$J$23,$O$26,$O$27,0,T760,U760,V760)</f>
        <v>#NAME?</v>
      </c>
      <c r="AA760" s="92" t="e">
        <f aca="false">MAX(X760:Y760)</f>
        <v>#NAME?</v>
      </c>
      <c r="AB760" s="92" t="n">
        <v>577</v>
      </c>
    </row>
    <row r="761" customFormat="false" ht="12.75" hidden="false" customHeight="false" outlineLevel="0" collapsed="false">
      <c r="T761" s="92" t="n">
        <v>0.084</v>
      </c>
      <c r="U761" s="92" t="n">
        <v>0.98</v>
      </c>
      <c r="V761" s="92" t="n">
        <v>0.180399556540475</v>
      </c>
      <c r="X761" s="92" t="e">
        <f aca="false" t="array" ref="X761:X761">intersectarectarectangulo($B$22,$C$22,$D$22,$E$22,$F$22,$G$22,$H$22,$I$22,$J$22,$O$26,$O$27,0,T761,U761,V761)</f>
        <v>#NAME?</v>
      </c>
      <c r="Y761" s="92" t="e">
        <f aca="false" t="array" ref="Y761:Y761">intersectarectarectangulo($B$23,$C$23,$D$23,$E$23,$F$23,$G$23,$H$23,$I$23,$J$23,$O$26,$O$27,0,T761,U761,V761)</f>
        <v>#NAME?</v>
      </c>
      <c r="AA761" s="92" t="e">
        <f aca="false">MAX(X761:Y761)</f>
        <v>#NAME?</v>
      </c>
      <c r="AB761" s="92" t="n">
        <v>578</v>
      </c>
    </row>
    <row r="762" customFormat="false" ht="12.75" hidden="false" customHeight="false" outlineLevel="0" collapsed="false">
      <c r="T762" s="92" t="n">
        <v>0.14</v>
      </c>
      <c r="U762" s="92" t="n">
        <v>-0.98</v>
      </c>
      <c r="V762" s="92" t="n">
        <v>0.14142135623731</v>
      </c>
      <c r="X762" s="92" t="e">
        <f aca="false" t="array" ref="X762:X762">intersectarectarectangulo($B$22,$C$22,$D$22,$E$22,$F$22,$G$22,$H$22,$I$22,$J$22,$O$26,$O$27,0,T762,U762,V762)</f>
        <v>#NAME?</v>
      </c>
      <c r="Y762" s="92" t="e">
        <f aca="false" t="array" ref="Y762:Y762">intersectarectarectangulo($B$23,$C$23,$D$23,$E$23,$F$23,$G$23,$H$23,$I$23,$J$23,$O$26,$O$27,0,T762,U762,V762)</f>
        <v>#NAME?</v>
      </c>
      <c r="AA762" s="92" t="e">
        <f aca="false">MAX(X762:Y762)</f>
        <v>#NAME?</v>
      </c>
      <c r="AB762" s="92" t="n">
        <v>579</v>
      </c>
    </row>
    <row r="763" customFormat="false" ht="12.75" hidden="false" customHeight="false" outlineLevel="0" collapsed="false">
      <c r="T763" s="92" t="n">
        <v>0.14</v>
      </c>
      <c r="U763" s="92" t="n">
        <v>-0.924</v>
      </c>
      <c r="V763" s="92" t="n">
        <v>0.355842661860548</v>
      </c>
      <c r="X763" s="92" t="e">
        <f aca="false" t="array" ref="X763:X763">intersectarectarectangulo($B$22,$C$22,$D$22,$E$22,$F$22,$G$22,$H$22,$I$22,$J$22,$O$26,$O$27,0,T763,U763,V763)</f>
        <v>#NAME?</v>
      </c>
      <c r="Y763" s="92" t="e">
        <f aca="false" t="array" ref="Y763:Y763">intersectarectarectangulo($B$23,$C$23,$D$23,$E$23,$F$23,$G$23,$H$23,$I$23,$J$23,$O$26,$O$27,0,T763,U763,V763)</f>
        <v>#NAME?</v>
      </c>
      <c r="AA763" s="92" t="e">
        <f aca="false">MAX(X763:Y763)</f>
        <v>#NAME?</v>
      </c>
      <c r="AB763" s="92" t="n">
        <v>580</v>
      </c>
    </row>
    <row r="764" customFormat="false" ht="12.75" hidden="false" customHeight="false" outlineLevel="0" collapsed="false">
      <c r="T764" s="92" t="n">
        <v>0.14</v>
      </c>
      <c r="U764" s="92" t="n">
        <v>-0.868</v>
      </c>
      <c r="V764" s="92" t="n">
        <v>0.476419982788296</v>
      </c>
      <c r="X764" s="92" t="e">
        <f aca="false" t="array" ref="X764:X764">intersectarectarectangulo($B$22,$C$22,$D$22,$E$22,$F$22,$G$22,$H$22,$I$22,$J$22,$O$26,$O$27,0,T764,U764,V764)</f>
        <v>#NAME?</v>
      </c>
      <c r="Y764" s="92" t="e">
        <f aca="false" t="array" ref="Y764:Y764">intersectarectarectangulo($B$23,$C$23,$D$23,$E$23,$F$23,$G$23,$H$23,$I$23,$J$23,$O$26,$O$27,0,T764,U764,V764)</f>
        <v>#NAME?</v>
      </c>
      <c r="AA764" s="92" t="e">
        <f aca="false">MAX(X764:Y764)</f>
        <v>#NAME?</v>
      </c>
      <c r="AB764" s="92" t="n">
        <v>581</v>
      </c>
    </row>
    <row r="765" customFormat="false" ht="12.75" hidden="false" customHeight="false" outlineLevel="0" collapsed="false">
      <c r="T765" s="92" t="n">
        <v>0.14</v>
      </c>
      <c r="U765" s="92" t="n">
        <v>-0.812</v>
      </c>
      <c r="V765" s="92" t="n">
        <v>0.56661803712907</v>
      </c>
      <c r="X765" s="92" t="e">
        <f aca="false" t="array" ref="X765:X765">intersectarectarectangulo($B$22,$C$22,$D$22,$E$22,$F$22,$G$22,$H$22,$I$22,$J$22,$O$26,$O$27,0,T765,U765,V765)</f>
        <v>#NAME?</v>
      </c>
      <c r="Y765" s="92" t="e">
        <f aca="false" t="array" ref="Y765:Y765">intersectarectarectangulo($B$23,$C$23,$D$23,$E$23,$F$23,$G$23,$H$23,$I$23,$J$23,$O$26,$O$27,0,T765,U765,V765)</f>
        <v>#NAME?</v>
      </c>
      <c r="AA765" s="92" t="e">
        <f aca="false">MAX(X765:Y765)</f>
        <v>#NAME?</v>
      </c>
      <c r="AB765" s="92" t="n">
        <v>582</v>
      </c>
    </row>
    <row r="766" customFormat="false" ht="12.75" hidden="false" customHeight="false" outlineLevel="0" collapsed="false">
      <c r="T766" s="92" t="n">
        <v>0.14</v>
      </c>
      <c r="U766" s="92" t="n">
        <v>-0.756</v>
      </c>
      <c r="V766" s="92" t="n">
        <v>0.639424741466891</v>
      </c>
      <c r="X766" s="92" t="e">
        <f aca="false" t="array" ref="X766:X766">intersectarectarectangulo($B$22,$C$22,$D$22,$E$22,$F$22,$G$22,$H$22,$I$22,$J$22,$O$26,$O$27,0,T766,U766,V766)</f>
        <v>#NAME?</v>
      </c>
      <c r="Y766" s="92" t="e">
        <f aca="false" t="array" ref="Y766:Y766">intersectarectarectangulo($B$23,$C$23,$D$23,$E$23,$F$23,$G$23,$H$23,$I$23,$J$23,$O$26,$O$27,0,T766,U766,V766)</f>
        <v>#NAME?</v>
      </c>
      <c r="AA766" s="92" t="e">
        <f aca="false">MAX(X766:Y766)</f>
        <v>#NAME?</v>
      </c>
      <c r="AB766" s="92" t="n">
        <v>583</v>
      </c>
    </row>
    <row r="767" customFormat="false" ht="12.75" hidden="false" customHeight="false" outlineLevel="0" collapsed="false">
      <c r="T767" s="92" t="n">
        <v>0.14</v>
      </c>
      <c r="U767" s="92" t="n">
        <v>-0.7</v>
      </c>
      <c r="V767" s="92" t="n">
        <v>0.700285656000464</v>
      </c>
      <c r="X767" s="92" t="e">
        <f aca="false" t="array" ref="X767:X767">intersectarectarectangulo($B$22,$C$22,$D$22,$E$22,$F$22,$G$22,$H$22,$I$22,$J$22,$O$26,$O$27,0,T767,U767,V767)</f>
        <v>#NAME?</v>
      </c>
      <c r="Y767" s="92" t="e">
        <f aca="false" t="array" ref="Y767:Y767">intersectarectarectangulo($B$23,$C$23,$D$23,$E$23,$F$23,$G$23,$H$23,$I$23,$J$23,$O$26,$O$27,0,T767,U767,V767)</f>
        <v>#NAME?</v>
      </c>
      <c r="AA767" s="92" t="e">
        <f aca="false">MAX(X767:Y767)</f>
        <v>#NAME?</v>
      </c>
      <c r="AB767" s="92" t="n">
        <v>584</v>
      </c>
    </row>
    <row r="768" customFormat="false" ht="12.75" hidden="false" customHeight="false" outlineLevel="0" collapsed="false">
      <c r="T768" s="92" t="n">
        <v>0.14</v>
      </c>
      <c r="U768" s="92" t="n">
        <v>-0.644</v>
      </c>
      <c r="V768" s="92" t="n">
        <v>0.752106375454962</v>
      </c>
      <c r="X768" s="92" t="e">
        <f aca="false" t="array" ref="X768:X768">intersectarectarectangulo($B$22,$C$22,$D$22,$E$22,$F$22,$G$22,$H$22,$I$22,$J$22,$O$26,$O$27,0,T768,U768,V768)</f>
        <v>#NAME?</v>
      </c>
      <c r="Y768" s="92" t="e">
        <f aca="false" t="array" ref="Y768:Y768">intersectarectarectangulo($B$23,$C$23,$D$23,$E$23,$F$23,$G$23,$H$23,$I$23,$J$23,$O$26,$O$27,0,T768,U768,V768)</f>
        <v>#NAME?</v>
      </c>
      <c r="AA768" s="92" t="e">
        <f aca="false">MAX(X768:Y768)</f>
        <v>#NAME?</v>
      </c>
      <c r="AB768" s="92" t="n">
        <v>585</v>
      </c>
    </row>
    <row r="769" customFormat="false" ht="12.75" hidden="false" customHeight="false" outlineLevel="0" collapsed="false">
      <c r="T769" s="92" t="n">
        <v>0.14</v>
      </c>
      <c r="U769" s="92" t="n">
        <v>-0.588</v>
      </c>
      <c r="V769" s="92" t="n">
        <v>0.79665299848805</v>
      </c>
      <c r="X769" s="92" t="e">
        <f aca="false" t="array" ref="X769:X769">intersectarectarectangulo($B$22,$C$22,$D$22,$E$22,$F$22,$G$22,$H$22,$I$22,$J$22,$O$26,$O$27,0,T769,U769,V769)</f>
        <v>#NAME?</v>
      </c>
      <c r="Y769" s="92" t="e">
        <f aca="false" t="array" ref="Y769:Y769">intersectarectarectangulo($B$23,$C$23,$D$23,$E$23,$F$23,$G$23,$H$23,$I$23,$J$23,$O$26,$O$27,0,T769,U769,V769)</f>
        <v>#NAME?</v>
      </c>
      <c r="AA769" s="92" t="e">
        <f aca="false">MAX(X769:Y769)</f>
        <v>#NAME?</v>
      </c>
      <c r="AB769" s="92" t="n">
        <v>586</v>
      </c>
    </row>
    <row r="770" customFormat="false" ht="12.75" hidden="false" customHeight="false" outlineLevel="0" collapsed="false">
      <c r="T770" s="92" t="n">
        <v>0.14</v>
      </c>
      <c r="U770" s="92" t="n">
        <v>-0.532</v>
      </c>
      <c r="V770" s="92" t="n">
        <v>0.835090414266623</v>
      </c>
      <c r="X770" s="92" t="e">
        <f aca="false" t="array" ref="X770:X770">intersectarectarectangulo($B$22,$C$22,$D$22,$E$22,$F$22,$G$22,$H$22,$I$22,$J$22,$O$26,$O$27,0,T770,U770,V770)</f>
        <v>#NAME?</v>
      </c>
      <c r="Y770" s="92" t="e">
        <f aca="false" t="array" ref="Y770:Y770">intersectarectarectangulo($B$23,$C$23,$D$23,$E$23,$F$23,$G$23,$H$23,$I$23,$J$23,$O$26,$O$27,0,T770,U770,V770)</f>
        <v>#NAME?</v>
      </c>
      <c r="AA770" s="92" t="e">
        <f aca="false">MAX(X770:Y770)</f>
        <v>#NAME?</v>
      </c>
      <c r="AB770" s="92" t="n">
        <v>587</v>
      </c>
    </row>
    <row r="771" customFormat="false" ht="12.75" hidden="false" customHeight="false" outlineLevel="0" collapsed="false">
      <c r="T771" s="92" t="n">
        <v>0.14</v>
      </c>
      <c r="U771" s="92" t="n">
        <v>-0.476</v>
      </c>
      <c r="V771" s="92" t="n">
        <v>0.868230384172312</v>
      </c>
      <c r="X771" s="92" t="e">
        <f aca="false" t="array" ref="X771:X771">intersectarectarectangulo($B$22,$C$22,$D$22,$E$22,$F$22,$G$22,$H$22,$I$22,$J$22,$O$26,$O$27,0,T771,U771,V771)</f>
        <v>#NAME?</v>
      </c>
      <c r="Y771" s="92" t="e">
        <f aca="false" t="array" ref="Y771:Y771">intersectarectarectangulo($B$23,$C$23,$D$23,$E$23,$F$23,$G$23,$H$23,$I$23,$J$23,$O$26,$O$27,0,T771,U771,V771)</f>
        <v>#NAME?</v>
      </c>
      <c r="AA771" s="92" t="e">
        <f aca="false">MAX(X771:Y771)</f>
        <v>#NAME?</v>
      </c>
      <c r="AB771" s="92" t="n">
        <v>588</v>
      </c>
    </row>
    <row r="772" customFormat="false" ht="12.75" hidden="false" customHeight="false" outlineLevel="0" collapsed="false">
      <c r="T772" s="92" t="n">
        <v>0.14</v>
      </c>
      <c r="U772" s="92" t="n">
        <v>-0.42</v>
      </c>
      <c r="V772" s="92" t="n">
        <v>0.896660470858396</v>
      </c>
      <c r="X772" s="92" t="e">
        <f aca="false" t="array" ref="X772:X772">intersectarectarectangulo($B$22,$C$22,$D$22,$E$22,$F$22,$G$22,$H$22,$I$22,$J$22,$O$26,$O$27,0,T772,U772,V772)</f>
        <v>#NAME?</v>
      </c>
      <c r="Y772" s="92" t="e">
        <f aca="false" t="array" ref="Y772:Y772">intersectarectarectangulo($B$23,$C$23,$D$23,$E$23,$F$23,$G$23,$H$23,$I$23,$J$23,$O$26,$O$27,0,T772,U772,V772)</f>
        <v>#NAME?</v>
      </c>
      <c r="AA772" s="92" t="e">
        <f aca="false">MAX(X772:Y772)</f>
        <v>#NAME?</v>
      </c>
      <c r="AB772" s="92" t="n">
        <v>589</v>
      </c>
    </row>
    <row r="773" customFormat="false" ht="12.75" hidden="false" customHeight="false" outlineLevel="0" collapsed="false">
      <c r="T773" s="92" t="n">
        <v>0.14</v>
      </c>
      <c r="U773" s="92" t="n">
        <v>-0.364</v>
      </c>
      <c r="V773" s="92" t="n">
        <v>0.920817028513266</v>
      </c>
      <c r="X773" s="92" t="e">
        <f aca="false" t="array" ref="X773:X773">intersectarectarectangulo($B$22,$C$22,$D$22,$E$22,$F$22,$G$22,$H$22,$I$22,$J$22,$O$26,$O$27,0,T773,U773,V773)</f>
        <v>#NAME?</v>
      </c>
      <c r="Y773" s="92" t="e">
        <f aca="false" t="array" ref="Y773:Y773">intersectarectarectangulo($B$23,$C$23,$D$23,$E$23,$F$23,$G$23,$H$23,$I$23,$J$23,$O$26,$O$27,0,T773,U773,V773)</f>
        <v>#NAME?</v>
      </c>
      <c r="AA773" s="92" t="e">
        <f aca="false">MAX(X773:Y773)</f>
        <v>#NAME?</v>
      </c>
      <c r="AB773" s="92" t="n">
        <v>590</v>
      </c>
    </row>
    <row r="774" customFormat="false" ht="12.75" hidden="false" customHeight="false" outlineLevel="0" collapsed="false">
      <c r="T774" s="92" t="n">
        <v>0.14</v>
      </c>
      <c r="U774" s="92" t="n">
        <v>-0.308</v>
      </c>
      <c r="V774" s="92" t="n">
        <v>0.941029223775755</v>
      </c>
      <c r="X774" s="92" t="e">
        <f aca="false" t="array" ref="X774:X774">intersectarectarectangulo($B$22,$C$22,$D$22,$E$22,$F$22,$G$22,$H$22,$I$22,$J$22,$O$26,$O$27,0,T774,U774,V774)</f>
        <v>#NAME?</v>
      </c>
      <c r="Y774" s="92" t="e">
        <f aca="false" t="array" ref="Y774:Y774">intersectarectarectangulo($B$23,$C$23,$D$23,$E$23,$F$23,$G$23,$H$23,$I$23,$J$23,$O$26,$O$27,0,T774,U774,V774)</f>
        <v>#NAME?</v>
      </c>
      <c r="AA774" s="92" t="e">
        <f aca="false">MAX(X774:Y774)</f>
        <v>#NAME?</v>
      </c>
      <c r="AB774" s="92" t="n">
        <v>591</v>
      </c>
    </row>
    <row r="775" customFormat="false" ht="12.75" hidden="false" customHeight="false" outlineLevel="0" collapsed="false">
      <c r="T775" s="92" t="n">
        <v>0.14</v>
      </c>
      <c r="U775" s="92" t="n">
        <v>-0.252</v>
      </c>
      <c r="V775" s="92" t="n">
        <v>0.95754686569379</v>
      </c>
      <c r="X775" s="92" t="e">
        <f aca="false" t="array" ref="X775:X775">intersectarectarectangulo($B$22,$C$22,$D$22,$E$22,$F$22,$G$22,$H$22,$I$22,$J$22,$O$26,$O$27,0,T775,U775,V775)</f>
        <v>#NAME?</v>
      </c>
      <c r="Y775" s="92" t="e">
        <f aca="false" t="array" ref="Y775:Y775">intersectarectarectangulo($B$23,$C$23,$D$23,$E$23,$F$23,$G$23,$H$23,$I$23,$J$23,$O$26,$O$27,0,T775,U775,V775)</f>
        <v>#NAME?</v>
      </c>
      <c r="AA775" s="92" t="e">
        <f aca="false">MAX(X775:Y775)</f>
        <v>#NAME?</v>
      </c>
      <c r="AB775" s="92" t="n">
        <v>592</v>
      </c>
    </row>
    <row r="776" customFormat="false" ht="12.75" hidden="false" customHeight="false" outlineLevel="0" collapsed="false">
      <c r="T776" s="92" t="n">
        <v>0.14</v>
      </c>
      <c r="U776" s="92" t="n">
        <v>-0.196</v>
      </c>
      <c r="V776" s="92" t="n">
        <v>0.970558602043174</v>
      </c>
      <c r="X776" s="92" t="e">
        <f aca="false" t="array" ref="X776:X776">intersectarectarectangulo($B$22,$C$22,$D$22,$E$22,$F$22,$G$22,$H$22,$I$22,$J$22,$O$26,$O$27,0,T776,U776,V776)</f>
        <v>#NAME?</v>
      </c>
      <c r="Y776" s="92" t="e">
        <f aca="false" t="array" ref="Y776:Y776">intersectarectarectangulo($B$23,$C$23,$D$23,$E$23,$F$23,$G$23,$H$23,$I$23,$J$23,$O$26,$O$27,0,T776,U776,V776)</f>
        <v>#NAME?</v>
      </c>
      <c r="AA776" s="92" t="e">
        <f aca="false">MAX(X776:Y776)</f>
        <v>#NAME?</v>
      </c>
      <c r="AB776" s="92" t="n">
        <v>593</v>
      </c>
    </row>
    <row r="777" customFormat="false" ht="12.75" hidden="false" customHeight="false" outlineLevel="0" collapsed="false">
      <c r="T777" s="92" t="n">
        <v>0.14</v>
      </c>
      <c r="U777" s="92" t="n">
        <v>-0.14</v>
      </c>
      <c r="V777" s="92" t="n">
        <v>0.980204060387428</v>
      </c>
      <c r="X777" s="92" t="e">
        <f aca="false" t="array" ref="X777:X777">intersectarectarectangulo($B$22,$C$22,$D$22,$E$22,$F$22,$G$22,$H$22,$I$22,$J$22,$O$26,$O$27,0,T777,U777,V777)</f>
        <v>#NAME?</v>
      </c>
      <c r="Y777" s="92" t="e">
        <f aca="false" t="array" ref="Y777:Y777">intersectarectarectangulo($B$23,$C$23,$D$23,$E$23,$F$23,$G$23,$H$23,$I$23,$J$23,$O$26,$O$27,0,T777,U777,V777)</f>
        <v>#NAME?</v>
      </c>
      <c r="AA777" s="92" t="e">
        <f aca="false">MAX(X777:Y777)</f>
        <v>#NAME?</v>
      </c>
      <c r="AB777" s="92" t="n">
        <v>594</v>
      </c>
    </row>
    <row r="778" customFormat="false" ht="12.75" hidden="false" customHeight="false" outlineLevel="0" collapsed="false">
      <c r="T778" s="92" t="n">
        <v>0.14</v>
      </c>
      <c r="U778" s="92" t="n">
        <v>-0.084</v>
      </c>
      <c r="V778" s="92" t="n">
        <v>0.986581978347466</v>
      </c>
      <c r="X778" s="92" t="e">
        <f aca="false" t="array" ref="X778:X778">intersectarectarectangulo($B$22,$C$22,$D$22,$E$22,$F$22,$G$22,$H$22,$I$22,$J$22,$O$26,$O$27,0,T778,U778,V778)</f>
        <v>#NAME?</v>
      </c>
      <c r="Y778" s="92" t="e">
        <f aca="false" t="array" ref="Y778:Y778">intersectarectarectangulo($B$23,$C$23,$D$23,$E$23,$F$23,$G$23,$H$23,$I$23,$J$23,$O$26,$O$27,0,T778,U778,V778)</f>
        <v>#NAME?</v>
      </c>
      <c r="AA778" s="92" t="e">
        <f aca="false">MAX(X778:Y778)</f>
        <v>#NAME?</v>
      </c>
      <c r="AB778" s="92" t="n">
        <v>595</v>
      </c>
    </row>
    <row r="779" customFormat="false" ht="12.75" hidden="false" customHeight="false" outlineLevel="0" collapsed="false">
      <c r="T779" s="92" t="n">
        <v>0.14</v>
      </c>
      <c r="U779" s="92" t="n">
        <v>-0.028</v>
      </c>
      <c r="V779" s="92" t="n">
        <v>0.989755525369775</v>
      </c>
      <c r="X779" s="92" t="e">
        <f aca="false" t="array" ref="X779:X779">intersectarectarectangulo($B$22,$C$22,$D$22,$E$22,$F$22,$G$22,$H$22,$I$22,$J$22,$O$26,$O$27,0,T779,U779,V779)</f>
        <v>#NAME?</v>
      </c>
      <c r="Y779" s="92" t="e">
        <f aca="false" t="array" ref="Y779:Y779">intersectarectarectangulo($B$23,$C$23,$D$23,$E$23,$F$23,$G$23,$H$23,$I$23,$J$23,$O$26,$O$27,0,T779,U779,V779)</f>
        <v>#NAME?</v>
      </c>
      <c r="AA779" s="92" t="e">
        <f aca="false">MAX(X779:Y779)</f>
        <v>#NAME?</v>
      </c>
      <c r="AB779" s="92" t="n">
        <v>596</v>
      </c>
    </row>
    <row r="780" customFormat="false" ht="12.75" hidden="false" customHeight="false" outlineLevel="0" collapsed="false">
      <c r="T780" s="92" t="n">
        <v>0.14</v>
      </c>
      <c r="U780" s="92" t="n">
        <v>0.028</v>
      </c>
      <c r="V780" s="92" t="n">
        <v>0.989755525369775</v>
      </c>
      <c r="X780" s="92" t="e">
        <f aca="false" t="array" ref="X780:X780">intersectarectarectangulo($B$22,$C$22,$D$22,$E$22,$F$22,$G$22,$H$22,$I$22,$J$22,$O$26,$O$27,0,T780,U780,V780)</f>
        <v>#NAME?</v>
      </c>
      <c r="Y780" s="92" t="e">
        <f aca="false" t="array" ref="Y780:Y780">intersectarectarectangulo($B$23,$C$23,$D$23,$E$23,$F$23,$G$23,$H$23,$I$23,$J$23,$O$26,$O$27,0,T780,U780,V780)</f>
        <v>#NAME?</v>
      </c>
      <c r="AA780" s="92" t="e">
        <f aca="false">MAX(X780:Y780)</f>
        <v>#NAME?</v>
      </c>
      <c r="AB780" s="92" t="n">
        <v>597</v>
      </c>
    </row>
    <row r="781" customFormat="false" ht="12.75" hidden="false" customHeight="false" outlineLevel="0" collapsed="false">
      <c r="T781" s="92" t="n">
        <v>0.14</v>
      </c>
      <c r="U781" s="92" t="n">
        <v>0.084</v>
      </c>
      <c r="V781" s="92" t="n">
        <v>0.986581978347466</v>
      </c>
      <c r="X781" s="92" t="e">
        <f aca="false" t="array" ref="X781:X781">intersectarectarectangulo($B$22,$C$22,$D$22,$E$22,$F$22,$G$22,$H$22,$I$22,$J$22,$O$26,$O$27,0,T781,U781,V781)</f>
        <v>#NAME?</v>
      </c>
      <c r="Y781" s="92" t="e">
        <f aca="false" t="array" ref="Y781:Y781">intersectarectarectangulo($B$23,$C$23,$D$23,$E$23,$F$23,$G$23,$H$23,$I$23,$J$23,$O$26,$O$27,0,T781,U781,V781)</f>
        <v>#NAME?</v>
      </c>
      <c r="AA781" s="92" t="e">
        <f aca="false">MAX(X781:Y781)</f>
        <v>#NAME?</v>
      </c>
      <c r="AB781" s="92" t="n">
        <v>598</v>
      </c>
    </row>
    <row r="782" customFormat="false" ht="12.75" hidden="false" customHeight="false" outlineLevel="0" collapsed="false">
      <c r="T782" s="92" t="n">
        <v>0.14</v>
      </c>
      <c r="U782" s="92" t="n">
        <v>0.14</v>
      </c>
      <c r="V782" s="92" t="n">
        <v>0.980204060387428</v>
      </c>
      <c r="X782" s="92" t="e">
        <f aca="false" t="array" ref="X782:X782">intersectarectarectangulo($B$22,$C$22,$D$22,$E$22,$F$22,$G$22,$H$22,$I$22,$J$22,$O$26,$O$27,0,T782,U782,V782)</f>
        <v>#NAME?</v>
      </c>
      <c r="Y782" s="92" t="e">
        <f aca="false" t="array" ref="Y782:Y782">intersectarectarectangulo($B$23,$C$23,$D$23,$E$23,$F$23,$G$23,$H$23,$I$23,$J$23,$O$26,$O$27,0,T782,U782,V782)</f>
        <v>#NAME?</v>
      </c>
      <c r="AA782" s="92" t="e">
        <f aca="false">MAX(X782:Y782)</f>
        <v>#NAME?</v>
      </c>
      <c r="AB782" s="92" t="n">
        <v>599</v>
      </c>
    </row>
    <row r="783" customFormat="false" ht="12.75" hidden="false" customHeight="false" outlineLevel="0" collapsed="false">
      <c r="T783" s="92" t="n">
        <v>0.14</v>
      </c>
      <c r="U783" s="92" t="n">
        <v>0.196</v>
      </c>
      <c r="V783" s="92" t="n">
        <v>0.970558602043174</v>
      </c>
      <c r="X783" s="92" t="e">
        <f aca="false" t="array" ref="X783:X783">intersectarectarectangulo($B$22,$C$22,$D$22,$E$22,$F$22,$G$22,$H$22,$I$22,$J$22,$O$26,$O$27,0,T783,U783,V783)</f>
        <v>#NAME?</v>
      </c>
      <c r="Y783" s="92" t="e">
        <f aca="false" t="array" ref="Y783:Y783">intersectarectarectangulo($B$23,$C$23,$D$23,$E$23,$F$23,$G$23,$H$23,$I$23,$J$23,$O$26,$O$27,0,T783,U783,V783)</f>
        <v>#NAME?</v>
      </c>
      <c r="AA783" s="92" t="e">
        <f aca="false">MAX(X783:Y783)</f>
        <v>#NAME?</v>
      </c>
      <c r="AB783" s="92" t="n">
        <v>600</v>
      </c>
    </row>
    <row r="784" customFormat="false" ht="12.75" hidden="false" customHeight="false" outlineLevel="0" collapsed="false">
      <c r="T784" s="92" t="n">
        <v>0.14</v>
      </c>
      <c r="U784" s="92" t="n">
        <v>0.252</v>
      </c>
      <c r="V784" s="92" t="n">
        <v>0.95754686569379</v>
      </c>
      <c r="X784" s="92" t="e">
        <f aca="false" t="array" ref="X784:X784">intersectarectarectangulo($B$22,$C$22,$D$22,$E$22,$F$22,$G$22,$H$22,$I$22,$J$22,$O$26,$O$27,0,T784,U784,V784)</f>
        <v>#NAME?</v>
      </c>
      <c r="Y784" s="92" t="e">
        <f aca="false" t="array" ref="Y784:Y784">intersectarectarectangulo($B$23,$C$23,$D$23,$E$23,$F$23,$G$23,$H$23,$I$23,$J$23,$O$26,$O$27,0,T784,U784,V784)</f>
        <v>#NAME?</v>
      </c>
      <c r="AA784" s="92" t="e">
        <f aca="false">MAX(X784:Y784)</f>
        <v>#NAME?</v>
      </c>
      <c r="AB784" s="92" t="n">
        <v>601</v>
      </c>
    </row>
    <row r="785" customFormat="false" ht="12.75" hidden="false" customHeight="false" outlineLevel="0" collapsed="false">
      <c r="T785" s="92" t="n">
        <v>0.14</v>
      </c>
      <c r="U785" s="92" t="n">
        <v>0.308</v>
      </c>
      <c r="V785" s="92" t="n">
        <v>0.941029223775755</v>
      </c>
      <c r="X785" s="92" t="e">
        <f aca="false" t="array" ref="X785:X785">intersectarectarectangulo($B$22,$C$22,$D$22,$E$22,$F$22,$G$22,$H$22,$I$22,$J$22,$O$26,$O$27,0,T785,U785,V785)</f>
        <v>#NAME?</v>
      </c>
      <c r="Y785" s="92" t="e">
        <f aca="false" t="array" ref="Y785:Y785">intersectarectarectangulo($B$23,$C$23,$D$23,$E$23,$F$23,$G$23,$H$23,$I$23,$J$23,$O$26,$O$27,0,T785,U785,V785)</f>
        <v>#NAME?</v>
      </c>
      <c r="AA785" s="92" t="e">
        <f aca="false">MAX(X785:Y785)</f>
        <v>#NAME?</v>
      </c>
      <c r="AB785" s="92" t="n">
        <v>602</v>
      </c>
    </row>
    <row r="786" customFormat="false" ht="12.75" hidden="false" customHeight="false" outlineLevel="0" collapsed="false">
      <c r="T786" s="92" t="n">
        <v>0.14</v>
      </c>
      <c r="U786" s="92" t="n">
        <v>0.364</v>
      </c>
      <c r="V786" s="92" t="n">
        <v>0.920817028513266</v>
      </c>
      <c r="X786" s="92" t="e">
        <f aca="false" t="array" ref="X786:X786">intersectarectarectangulo($B$22,$C$22,$D$22,$E$22,$F$22,$G$22,$H$22,$I$22,$J$22,$O$26,$O$27,0,T786,U786,V786)</f>
        <v>#NAME?</v>
      </c>
      <c r="Y786" s="92" t="e">
        <f aca="false" t="array" ref="Y786:Y786">intersectarectarectangulo($B$23,$C$23,$D$23,$E$23,$F$23,$G$23,$H$23,$I$23,$J$23,$O$26,$O$27,0,T786,U786,V786)</f>
        <v>#NAME?</v>
      </c>
      <c r="AA786" s="92" t="e">
        <f aca="false">MAX(X786:Y786)</f>
        <v>#NAME?</v>
      </c>
      <c r="AB786" s="92" t="n">
        <v>603</v>
      </c>
    </row>
    <row r="787" customFormat="false" ht="12.75" hidden="false" customHeight="false" outlineLevel="0" collapsed="false">
      <c r="T787" s="92" t="n">
        <v>0.14</v>
      </c>
      <c r="U787" s="92" t="n">
        <v>0.42</v>
      </c>
      <c r="V787" s="92" t="n">
        <v>0.896660470858396</v>
      </c>
      <c r="X787" s="92" t="e">
        <f aca="false" t="array" ref="X787:X787">intersectarectarectangulo($B$22,$C$22,$D$22,$E$22,$F$22,$G$22,$H$22,$I$22,$J$22,$O$26,$O$27,0,T787,U787,V787)</f>
        <v>#NAME?</v>
      </c>
      <c r="Y787" s="92" t="e">
        <f aca="false" t="array" ref="Y787:Y787">intersectarectarectangulo($B$23,$C$23,$D$23,$E$23,$F$23,$G$23,$H$23,$I$23,$J$23,$O$26,$O$27,0,T787,U787,V787)</f>
        <v>#NAME?</v>
      </c>
      <c r="AA787" s="92" t="e">
        <f aca="false">MAX(X787:Y787)</f>
        <v>#NAME?</v>
      </c>
      <c r="AB787" s="92" t="n">
        <v>604</v>
      </c>
    </row>
    <row r="788" customFormat="false" ht="12.75" hidden="false" customHeight="false" outlineLevel="0" collapsed="false">
      <c r="T788" s="92" t="n">
        <v>0.14</v>
      </c>
      <c r="U788" s="92" t="n">
        <v>0.476</v>
      </c>
      <c r="V788" s="92" t="n">
        <v>0.868230384172312</v>
      </c>
      <c r="X788" s="92" t="e">
        <f aca="false" t="array" ref="X788:X788">intersectarectarectangulo($B$22,$C$22,$D$22,$E$22,$F$22,$G$22,$H$22,$I$22,$J$22,$O$26,$O$27,0,T788,U788,V788)</f>
        <v>#NAME?</v>
      </c>
      <c r="Y788" s="92" t="e">
        <f aca="false" t="array" ref="Y788:Y788">intersectarectarectangulo($B$23,$C$23,$D$23,$E$23,$F$23,$G$23,$H$23,$I$23,$J$23,$O$26,$O$27,0,T788,U788,V788)</f>
        <v>#NAME?</v>
      </c>
      <c r="AA788" s="92" t="e">
        <f aca="false">MAX(X788:Y788)</f>
        <v>#NAME?</v>
      </c>
      <c r="AB788" s="92" t="n">
        <v>605</v>
      </c>
    </row>
    <row r="789" customFormat="false" ht="12.75" hidden="false" customHeight="false" outlineLevel="0" collapsed="false">
      <c r="T789" s="92" t="n">
        <v>0.14</v>
      </c>
      <c r="U789" s="92" t="n">
        <v>0.532</v>
      </c>
      <c r="V789" s="92" t="n">
        <v>0.835090414266623</v>
      </c>
      <c r="X789" s="92" t="e">
        <f aca="false" t="array" ref="X789:X789">intersectarectarectangulo($B$22,$C$22,$D$22,$E$22,$F$22,$G$22,$H$22,$I$22,$J$22,$O$26,$O$27,0,T789,U789,V789)</f>
        <v>#NAME?</v>
      </c>
      <c r="Y789" s="92" t="e">
        <f aca="false" t="array" ref="Y789:Y789">intersectarectarectangulo($B$23,$C$23,$D$23,$E$23,$F$23,$G$23,$H$23,$I$23,$J$23,$O$26,$O$27,0,T789,U789,V789)</f>
        <v>#NAME?</v>
      </c>
      <c r="AA789" s="92" t="e">
        <f aca="false">MAX(X789:Y789)</f>
        <v>#NAME?</v>
      </c>
      <c r="AB789" s="92" t="n">
        <v>606</v>
      </c>
    </row>
    <row r="790" customFormat="false" ht="12.75" hidden="false" customHeight="false" outlineLevel="0" collapsed="false">
      <c r="T790" s="92" t="n">
        <v>0.14</v>
      </c>
      <c r="U790" s="92" t="n">
        <v>0.588</v>
      </c>
      <c r="V790" s="92" t="n">
        <v>0.796652998488049</v>
      </c>
      <c r="X790" s="92" t="e">
        <f aca="false" t="array" ref="X790:X790">intersectarectarectangulo($B$22,$C$22,$D$22,$E$22,$F$22,$G$22,$H$22,$I$22,$J$22,$O$26,$O$27,0,T790,U790,V790)</f>
        <v>#NAME?</v>
      </c>
      <c r="Y790" s="92" t="e">
        <f aca="false" t="array" ref="Y790:Y790">intersectarectarectangulo($B$23,$C$23,$D$23,$E$23,$F$23,$G$23,$H$23,$I$23,$J$23,$O$26,$O$27,0,T790,U790,V790)</f>
        <v>#NAME?</v>
      </c>
      <c r="AA790" s="92" t="e">
        <f aca="false">MAX(X790:Y790)</f>
        <v>#NAME?</v>
      </c>
      <c r="AB790" s="92" t="n">
        <v>607</v>
      </c>
    </row>
    <row r="791" customFormat="false" ht="12.75" hidden="false" customHeight="false" outlineLevel="0" collapsed="false">
      <c r="T791" s="92" t="n">
        <v>0.14</v>
      </c>
      <c r="U791" s="92" t="n">
        <v>0.644</v>
      </c>
      <c r="V791" s="92" t="n">
        <v>0.752106375454962</v>
      </c>
      <c r="X791" s="92" t="e">
        <f aca="false" t="array" ref="X791:X791">intersectarectarectangulo($B$22,$C$22,$D$22,$E$22,$F$22,$G$22,$H$22,$I$22,$J$22,$O$26,$O$27,0,T791,U791,V791)</f>
        <v>#NAME?</v>
      </c>
      <c r="Y791" s="92" t="e">
        <f aca="false" t="array" ref="Y791:Y791">intersectarectarectangulo($B$23,$C$23,$D$23,$E$23,$F$23,$G$23,$H$23,$I$23,$J$23,$O$26,$O$27,0,T791,U791,V791)</f>
        <v>#NAME?</v>
      </c>
      <c r="AA791" s="92" t="e">
        <f aca="false">MAX(X791:Y791)</f>
        <v>#NAME?</v>
      </c>
      <c r="AB791" s="92" t="n">
        <v>608</v>
      </c>
    </row>
    <row r="792" customFormat="false" ht="12.75" hidden="false" customHeight="false" outlineLevel="0" collapsed="false">
      <c r="T792" s="92" t="n">
        <v>0.14</v>
      </c>
      <c r="U792" s="92" t="n">
        <v>0.7</v>
      </c>
      <c r="V792" s="92" t="n">
        <v>0.700285656000464</v>
      </c>
      <c r="X792" s="92" t="e">
        <f aca="false" t="array" ref="X792:X792">intersectarectarectangulo($B$22,$C$22,$D$22,$E$22,$F$22,$G$22,$H$22,$I$22,$J$22,$O$26,$O$27,0,T792,U792,V792)</f>
        <v>#NAME?</v>
      </c>
      <c r="Y792" s="92" t="e">
        <f aca="false" t="array" ref="Y792:Y792">intersectarectarectangulo($B$23,$C$23,$D$23,$E$23,$F$23,$G$23,$H$23,$I$23,$J$23,$O$26,$O$27,0,T792,U792,V792)</f>
        <v>#NAME?</v>
      </c>
      <c r="AA792" s="92" t="e">
        <f aca="false">MAX(X792:Y792)</f>
        <v>#NAME?</v>
      </c>
      <c r="AB792" s="92" t="n">
        <v>609</v>
      </c>
    </row>
    <row r="793" customFormat="false" ht="12.75" hidden="false" customHeight="false" outlineLevel="0" collapsed="false">
      <c r="T793" s="92" t="n">
        <v>0.14</v>
      </c>
      <c r="U793" s="92" t="n">
        <v>0.756</v>
      </c>
      <c r="V793" s="92" t="n">
        <v>0.639424741466891</v>
      </c>
      <c r="X793" s="92" t="e">
        <f aca="false" t="array" ref="X793:X793">intersectarectarectangulo($B$22,$C$22,$D$22,$E$22,$F$22,$G$22,$H$22,$I$22,$J$22,$O$26,$O$27,0,T793,U793,V793)</f>
        <v>#NAME?</v>
      </c>
      <c r="Y793" s="92" t="e">
        <f aca="false" t="array" ref="Y793:Y793">intersectarectarectangulo($B$23,$C$23,$D$23,$E$23,$F$23,$G$23,$H$23,$I$23,$J$23,$O$26,$O$27,0,T793,U793,V793)</f>
        <v>#NAME?</v>
      </c>
      <c r="AA793" s="92" t="e">
        <f aca="false">MAX(X793:Y793)</f>
        <v>#NAME?</v>
      </c>
      <c r="AB793" s="92" t="n">
        <v>610</v>
      </c>
    </row>
    <row r="794" customFormat="false" ht="12.75" hidden="false" customHeight="false" outlineLevel="0" collapsed="false">
      <c r="T794" s="92" t="n">
        <v>0.14</v>
      </c>
      <c r="U794" s="92" t="n">
        <v>0.812</v>
      </c>
      <c r="V794" s="92" t="n">
        <v>0.56661803712907</v>
      </c>
      <c r="X794" s="92" t="e">
        <f aca="false" t="array" ref="X794:X794">intersectarectarectangulo($B$22,$C$22,$D$22,$E$22,$F$22,$G$22,$H$22,$I$22,$J$22,$O$26,$O$27,0,T794,U794,V794)</f>
        <v>#NAME?</v>
      </c>
      <c r="Y794" s="92" t="e">
        <f aca="false" t="array" ref="Y794:Y794">intersectarectarectangulo($B$23,$C$23,$D$23,$E$23,$F$23,$G$23,$H$23,$I$23,$J$23,$O$26,$O$27,0,T794,U794,V794)</f>
        <v>#NAME?</v>
      </c>
      <c r="AA794" s="92" t="e">
        <f aca="false">MAX(X794:Y794)</f>
        <v>#NAME?</v>
      </c>
      <c r="AB794" s="92" t="n">
        <v>611</v>
      </c>
    </row>
    <row r="795" customFormat="false" ht="12.75" hidden="false" customHeight="false" outlineLevel="0" collapsed="false">
      <c r="T795" s="92" t="n">
        <v>0.14</v>
      </c>
      <c r="U795" s="92" t="n">
        <v>0.868</v>
      </c>
      <c r="V795" s="92" t="n">
        <v>0.476419982788296</v>
      </c>
      <c r="X795" s="92" t="e">
        <f aca="false" t="array" ref="X795:X795">intersectarectarectangulo($B$22,$C$22,$D$22,$E$22,$F$22,$G$22,$H$22,$I$22,$J$22,$O$26,$O$27,0,T795,U795,V795)</f>
        <v>#NAME?</v>
      </c>
      <c r="Y795" s="92" t="e">
        <f aca="false" t="array" ref="Y795:Y795">intersectarectarectangulo($B$23,$C$23,$D$23,$E$23,$F$23,$G$23,$H$23,$I$23,$J$23,$O$26,$O$27,0,T795,U795,V795)</f>
        <v>#NAME?</v>
      </c>
      <c r="AA795" s="92" t="e">
        <f aca="false">MAX(X795:Y795)</f>
        <v>#NAME?</v>
      </c>
      <c r="AB795" s="92" t="n">
        <v>612</v>
      </c>
    </row>
    <row r="796" customFormat="false" ht="12.75" hidden="false" customHeight="false" outlineLevel="0" collapsed="false">
      <c r="T796" s="92" t="n">
        <v>0.14</v>
      </c>
      <c r="U796" s="92" t="n">
        <v>0.924</v>
      </c>
      <c r="V796" s="92" t="n">
        <v>0.355842661860548</v>
      </c>
      <c r="X796" s="92" t="e">
        <f aca="false" t="array" ref="X796:X796">intersectarectarectangulo($B$22,$C$22,$D$22,$E$22,$F$22,$G$22,$H$22,$I$22,$J$22,$O$26,$O$27,0,T796,U796,V796)</f>
        <v>#NAME?</v>
      </c>
      <c r="Y796" s="92" t="e">
        <f aca="false" t="array" ref="Y796:Y796">intersectarectarectangulo($B$23,$C$23,$D$23,$E$23,$F$23,$G$23,$H$23,$I$23,$J$23,$O$26,$O$27,0,T796,U796,V796)</f>
        <v>#NAME?</v>
      </c>
      <c r="AA796" s="92" t="e">
        <f aca="false">MAX(X796:Y796)</f>
        <v>#NAME?</v>
      </c>
      <c r="AB796" s="92" t="n">
        <v>613</v>
      </c>
    </row>
    <row r="797" customFormat="false" ht="12.75" hidden="false" customHeight="false" outlineLevel="0" collapsed="false">
      <c r="T797" s="92" t="n">
        <v>0.14</v>
      </c>
      <c r="U797" s="92" t="n">
        <v>0.98</v>
      </c>
      <c r="V797" s="92" t="n">
        <v>0.141421356237309</v>
      </c>
      <c r="X797" s="92" t="e">
        <f aca="false" t="array" ref="X797:X797">intersectarectarectangulo($B$22,$C$22,$D$22,$E$22,$F$22,$G$22,$H$22,$I$22,$J$22,$O$26,$O$27,0,T797,U797,V797)</f>
        <v>#NAME?</v>
      </c>
      <c r="Y797" s="92" t="e">
        <f aca="false" t="array" ref="Y797:Y797">intersectarectarectangulo($B$23,$C$23,$D$23,$E$23,$F$23,$G$23,$H$23,$I$23,$J$23,$O$26,$O$27,0,T797,U797,V797)</f>
        <v>#NAME?</v>
      </c>
      <c r="AA797" s="92" t="e">
        <f aca="false">MAX(X797:Y797)</f>
        <v>#NAME?</v>
      </c>
      <c r="AB797" s="92" t="n">
        <v>614</v>
      </c>
    </row>
    <row r="798" customFormat="false" ht="12.75" hidden="false" customHeight="false" outlineLevel="0" collapsed="false">
      <c r="T798" s="92" t="n">
        <v>0.196</v>
      </c>
      <c r="U798" s="92" t="n">
        <v>-0.98</v>
      </c>
      <c r="V798" s="92" t="n">
        <v>0.0344093010681716</v>
      </c>
      <c r="X798" s="92" t="e">
        <f aca="false" t="array" ref="X798:X798">intersectarectarectangulo($B$22,$C$22,$D$22,$E$22,$F$22,$G$22,$H$22,$I$22,$J$22,$O$26,$O$27,0,T798,U798,V798)</f>
        <v>#NAME?</v>
      </c>
      <c r="Y798" s="92" t="e">
        <f aca="false" t="array" ref="Y798:Y798">intersectarectarectangulo($B$23,$C$23,$D$23,$E$23,$F$23,$G$23,$H$23,$I$23,$J$23,$O$26,$O$27,0,T798,U798,V798)</f>
        <v>#NAME?</v>
      </c>
      <c r="AA798" s="92" t="e">
        <f aca="false">MAX(X798:Y798)</f>
        <v>#NAME?</v>
      </c>
      <c r="AB798" s="92" t="n">
        <v>615</v>
      </c>
    </row>
    <row r="799" customFormat="false" ht="12.75" hidden="false" customHeight="false" outlineLevel="0" collapsed="false">
      <c r="T799" s="92" t="n">
        <v>0.196</v>
      </c>
      <c r="U799" s="92" t="n">
        <v>-0.924</v>
      </c>
      <c r="V799" s="92" t="n">
        <v>0.328341285859698</v>
      </c>
      <c r="X799" s="92" t="e">
        <f aca="false" t="array" ref="X799:X799">intersectarectarectangulo($B$22,$C$22,$D$22,$E$22,$F$22,$G$22,$H$22,$I$22,$J$22,$O$26,$O$27,0,T799,U799,V799)</f>
        <v>#NAME?</v>
      </c>
      <c r="Y799" s="92" t="e">
        <f aca="false" t="array" ref="Y799:Y799">intersectarectarectangulo($B$23,$C$23,$D$23,$E$23,$F$23,$G$23,$H$23,$I$23,$J$23,$O$26,$O$27,0,T799,U799,V799)</f>
        <v>#NAME?</v>
      </c>
      <c r="AA799" s="92" t="e">
        <f aca="false">MAX(X799:Y799)</f>
        <v>#NAME?</v>
      </c>
      <c r="AB799" s="92" t="n">
        <v>616</v>
      </c>
    </row>
    <row r="800" customFormat="false" ht="12.75" hidden="false" customHeight="false" outlineLevel="0" collapsed="false">
      <c r="T800" s="92" t="n">
        <v>0.196</v>
      </c>
      <c r="U800" s="92" t="n">
        <v>-0.868</v>
      </c>
      <c r="V800" s="92" t="n">
        <v>0.456245547923484</v>
      </c>
      <c r="X800" s="92" t="e">
        <f aca="false" t="array" ref="X800:X800">intersectarectarectangulo($B$22,$C$22,$D$22,$E$22,$F$22,$G$22,$H$22,$I$22,$J$22,$O$26,$O$27,0,T800,U800,V800)</f>
        <v>#NAME?</v>
      </c>
      <c r="Y800" s="92" t="e">
        <f aca="false" t="array" ref="Y800:Y800">intersectarectarectangulo($B$23,$C$23,$D$23,$E$23,$F$23,$G$23,$H$23,$I$23,$J$23,$O$26,$O$27,0,T800,U800,V800)</f>
        <v>#NAME?</v>
      </c>
      <c r="AA800" s="92" t="e">
        <f aca="false">MAX(X800:Y800)</f>
        <v>#NAME?</v>
      </c>
      <c r="AB800" s="92" t="n">
        <v>617</v>
      </c>
    </row>
    <row r="801" customFormat="false" ht="12.75" hidden="false" customHeight="false" outlineLevel="0" collapsed="false">
      <c r="T801" s="92" t="n">
        <v>0.196</v>
      </c>
      <c r="U801" s="92" t="n">
        <v>-0.812</v>
      </c>
      <c r="V801" s="92" t="n">
        <v>0.549763585552918</v>
      </c>
      <c r="X801" s="92" t="e">
        <f aca="false" t="array" ref="X801:X801">intersectarectarectangulo($B$22,$C$22,$D$22,$E$22,$F$22,$G$22,$H$22,$I$22,$J$22,$O$26,$O$27,0,T801,U801,V801)</f>
        <v>#NAME?</v>
      </c>
      <c r="Y801" s="92" t="e">
        <f aca="false" t="array" ref="Y801:Y801">intersectarectarectangulo($B$23,$C$23,$D$23,$E$23,$F$23,$G$23,$H$23,$I$23,$J$23,$O$26,$O$27,0,T801,U801,V801)</f>
        <v>#NAME?</v>
      </c>
      <c r="AA801" s="92" t="e">
        <f aca="false">MAX(X801:Y801)</f>
        <v>#NAME?</v>
      </c>
      <c r="AB801" s="92" t="n">
        <v>618</v>
      </c>
    </row>
    <row r="802" customFormat="false" ht="12.75" hidden="false" customHeight="false" outlineLevel="0" collapsed="false">
      <c r="T802" s="92" t="n">
        <v>0.196</v>
      </c>
      <c r="U802" s="92" t="n">
        <v>-0.756</v>
      </c>
      <c r="V802" s="92" t="n">
        <v>0.624538229414341</v>
      </c>
      <c r="X802" s="92" t="e">
        <f aca="false" t="array" ref="X802:X802">intersectarectarectangulo($B$22,$C$22,$D$22,$E$22,$F$22,$G$22,$H$22,$I$22,$J$22,$O$26,$O$27,0,T802,U802,V802)</f>
        <v>#NAME?</v>
      </c>
      <c r="Y802" s="92" t="e">
        <f aca="false" t="array" ref="Y802:Y802">intersectarectarectangulo($B$23,$C$23,$D$23,$E$23,$F$23,$G$23,$H$23,$I$23,$J$23,$O$26,$O$27,0,T802,U802,V802)</f>
        <v>#NAME?</v>
      </c>
      <c r="AA802" s="92" t="e">
        <f aca="false">MAX(X802:Y802)</f>
        <v>#NAME?</v>
      </c>
      <c r="AB802" s="92" t="n">
        <v>619</v>
      </c>
    </row>
    <row r="803" customFormat="false" ht="12.75" hidden="false" customHeight="false" outlineLevel="0" collapsed="false">
      <c r="T803" s="92" t="n">
        <v>0.196</v>
      </c>
      <c r="U803" s="92" t="n">
        <v>-0.7</v>
      </c>
      <c r="V803" s="92" t="n">
        <v>0.686719739049345</v>
      </c>
      <c r="X803" s="92" t="e">
        <f aca="false" t="array" ref="X803:X803">intersectarectarectangulo($B$22,$C$22,$D$22,$E$22,$F$22,$G$22,$H$22,$I$22,$J$22,$O$26,$O$27,0,T803,U803,V803)</f>
        <v>#NAME?</v>
      </c>
      <c r="Y803" s="92" t="e">
        <f aca="false" t="array" ref="Y803:Y803">intersectarectarectangulo($B$23,$C$23,$D$23,$E$23,$F$23,$G$23,$H$23,$I$23,$J$23,$O$26,$O$27,0,T803,U803,V803)</f>
        <v>#NAME?</v>
      </c>
      <c r="AA803" s="92" t="e">
        <f aca="false">MAX(X803:Y803)</f>
        <v>#NAME?</v>
      </c>
      <c r="AB803" s="92" t="n">
        <v>620</v>
      </c>
    </row>
    <row r="804" customFormat="false" ht="12.75" hidden="false" customHeight="false" outlineLevel="0" collapsed="false">
      <c r="T804" s="92" t="n">
        <v>0.196</v>
      </c>
      <c r="U804" s="92" t="n">
        <v>-0.644</v>
      </c>
      <c r="V804" s="92" t="n">
        <v>0.739491717330221</v>
      </c>
      <c r="X804" s="92" t="e">
        <f aca="false" t="array" ref="X804:X804">intersectarectarectangulo($B$22,$C$22,$D$22,$E$22,$F$22,$G$22,$H$22,$I$22,$J$22,$O$26,$O$27,0,T804,U804,V804)</f>
        <v>#NAME?</v>
      </c>
      <c r="Y804" s="92" t="e">
        <f aca="false" t="array" ref="Y804:Y804">intersectarectarectangulo($B$23,$C$23,$D$23,$E$23,$F$23,$G$23,$H$23,$I$23,$J$23,$O$26,$O$27,0,T804,U804,V804)</f>
        <v>#NAME?</v>
      </c>
      <c r="AA804" s="92" t="e">
        <f aca="false">MAX(X804:Y804)</f>
        <v>#NAME?</v>
      </c>
      <c r="AB804" s="92" t="n">
        <v>621</v>
      </c>
    </row>
    <row r="805" customFormat="false" ht="12.75" hidden="false" customHeight="false" outlineLevel="0" collapsed="false">
      <c r="T805" s="92" t="n">
        <v>0.196</v>
      </c>
      <c r="U805" s="92" t="n">
        <v>-0.588</v>
      </c>
      <c r="V805" s="92" t="n">
        <v>0.784754738756002</v>
      </c>
      <c r="X805" s="92" t="e">
        <f aca="false" t="array" ref="X805:X805">intersectarectarectangulo($B$22,$C$22,$D$22,$E$22,$F$22,$G$22,$H$22,$I$22,$J$22,$O$26,$O$27,0,T805,U805,V805)</f>
        <v>#NAME?</v>
      </c>
      <c r="Y805" s="92" t="e">
        <f aca="false" t="array" ref="Y805:Y805">intersectarectarectangulo($B$23,$C$23,$D$23,$E$23,$F$23,$G$23,$H$23,$I$23,$J$23,$O$26,$O$27,0,T805,U805,V805)</f>
        <v>#NAME?</v>
      </c>
      <c r="AA805" s="92" t="e">
        <f aca="false">MAX(X805:Y805)</f>
        <v>#NAME?</v>
      </c>
      <c r="AB805" s="92" t="n">
        <v>622</v>
      </c>
    </row>
    <row r="806" customFormat="false" ht="12.75" hidden="false" customHeight="false" outlineLevel="0" collapsed="false">
      <c r="T806" s="92" t="n">
        <v>0.196</v>
      </c>
      <c r="U806" s="92" t="n">
        <v>-0.532</v>
      </c>
      <c r="V806" s="92" t="n">
        <v>0.82374753413895</v>
      </c>
      <c r="X806" s="92" t="e">
        <f aca="false" t="array" ref="X806:X806">intersectarectarectangulo($B$22,$C$22,$D$22,$E$22,$F$22,$G$22,$H$22,$I$22,$J$22,$O$26,$O$27,0,T806,U806,V806)</f>
        <v>#NAME?</v>
      </c>
      <c r="Y806" s="92" t="e">
        <f aca="false" t="array" ref="Y806:Y806">intersectarectarectangulo($B$23,$C$23,$D$23,$E$23,$F$23,$G$23,$H$23,$I$23,$J$23,$O$26,$O$27,0,T806,U806,V806)</f>
        <v>#NAME?</v>
      </c>
      <c r="AA806" s="92" t="e">
        <f aca="false">MAX(X806:Y806)</f>
        <v>#NAME?</v>
      </c>
      <c r="AB806" s="92" t="n">
        <v>623</v>
      </c>
    </row>
    <row r="807" customFormat="false" ht="12.75" hidden="false" customHeight="false" outlineLevel="0" collapsed="false">
      <c r="T807" s="92" t="n">
        <v>0.196</v>
      </c>
      <c r="U807" s="92" t="n">
        <v>-0.476</v>
      </c>
      <c r="V807" s="92" t="n">
        <v>0.857326075656165</v>
      </c>
      <c r="X807" s="92" t="e">
        <f aca="false" t="array" ref="X807:X807">intersectarectarectangulo($B$22,$C$22,$D$22,$E$22,$F$22,$G$22,$H$22,$I$22,$J$22,$O$26,$O$27,0,T807,U807,V807)</f>
        <v>#NAME?</v>
      </c>
      <c r="Y807" s="92" t="e">
        <f aca="false" t="array" ref="Y807:Y807">intersectarectarectangulo($B$23,$C$23,$D$23,$E$23,$F$23,$G$23,$H$23,$I$23,$J$23,$O$26,$O$27,0,T807,U807,V807)</f>
        <v>#NAME?</v>
      </c>
      <c r="AA807" s="92" t="e">
        <f aca="false">MAX(X807:Y807)</f>
        <v>#NAME?</v>
      </c>
      <c r="AB807" s="92" t="n">
        <v>624</v>
      </c>
    </row>
    <row r="808" customFormat="false" ht="12.75" hidden="false" customHeight="false" outlineLevel="0" collapsed="false">
      <c r="T808" s="92" t="n">
        <v>0.196</v>
      </c>
      <c r="U808" s="92" t="n">
        <v>-0.42</v>
      </c>
      <c r="V808" s="92" t="n">
        <v>0.886106088456681</v>
      </c>
      <c r="X808" s="92" t="e">
        <f aca="false" t="array" ref="X808:X808">intersectarectarectangulo($B$22,$C$22,$D$22,$E$22,$F$22,$G$22,$H$22,$I$22,$J$22,$O$26,$O$27,0,T808,U808,V808)</f>
        <v>#NAME?</v>
      </c>
      <c r="Y808" s="92" t="e">
        <f aca="false" t="array" ref="Y808:Y808">intersectarectarectangulo($B$23,$C$23,$D$23,$E$23,$F$23,$G$23,$H$23,$I$23,$J$23,$O$26,$O$27,0,T808,U808,V808)</f>
        <v>#NAME?</v>
      </c>
      <c r="AA808" s="92" t="e">
        <f aca="false">MAX(X808:Y808)</f>
        <v>#NAME?</v>
      </c>
      <c r="AB808" s="92" t="n">
        <v>625</v>
      </c>
    </row>
    <row r="809" customFormat="false" ht="12.75" hidden="false" customHeight="false" outlineLevel="0" collapsed="false">
      <c r="T809" s="92" t="n">
        <v>0.196</v>
      </c>
      <c r="U809" s="92" t="n">
        <v>-0.364</v>
      </c>
      <c r="V809" s="92" t="n">
        <v>0.910542695319665</v>
      </c>
      <c r="X809" s="92" t="e">
        <f aca="false" t="array" ref="X809:X809">intersectarectarectangulo($B$22,$C$22,$D$22,$E$22,$F$22,$G$22,$H$22,$I$22,$J$22,$O$26,$O$27,0,T809,U809,V809)</f>
        <v>#NAME?</v>
      </c>
      <c r="Y809" s="92" t="e">
        <f aca="false" t="array" ref="Y809:Y809">intersectarectarectangulo($B$23,$C$23,$D$23,$E$23,$F$23,$G$23,$H$23,$I$23,$J$23,$O$26,$O$27,0,T809,U809,V809)</f>
        <v>#NAME?</v>
      </c>
      <c r="AA809" s="92" t="e">
        <f aca="false">MAX(X809:Y809)</f>
        <v>#NAME?</v>
      </c>
      <c r="AB809" s="92" t="n">
        <v>626</v>
      </c>
    </row>
    <row r="810" customFormat="false" ht="12.75" hidden="false" customHeight="false" outlineLevel="0" collapsed="false">
      <c r="T810" s="92" t="n">
        <v>0.196</v>
      </c>
      <c r="U810" s="92" t="n">
        <v>-0.308</v>
      </c>
      <c r="V810" s="92" t="n">
        <v>0.930977980405552</v>
      </c>
      <c r="X810" s="92" t="e">
        <f aca="false" t="array" ref="X810:X810">intersectarectarectangulo($B$22,$C$22,$D$22,$E$22,$F$22,$G$22,$H$22,$I$22,$J$22,$O$26,$O$27,0,T810,U810,V810)</f>
        <v>#NAME?</v>
      </c>
      <c r="Y810" s="92" t="e">
        <f aca="false" t="array" ref="Y810:Y810">intersectarectarectangulo($B$23,$C$23,$D$23,$E$23,$F$23,$G$23,$H$23,$I$23,$J$23,$O$26,$O$27,0,T810,U810,V810)</f>
        <v>#NAME?</v>
      </c>
      <c r="AA810" s="92" t="e">
        <f aca="false">MAX(X810:Y810)</f>
        <v>#NAME?</v>
      </c>
      <c r="AB810" s="92" t="n">
        <v>627</v>
      </c>
    </row>
    <row r="811" customFormat="false" ht="12.75" hidden="false" customHeight="false" outlineLevel="0" collapsed="false">
      <c r="T811" s="92" t="n">
        <v>0.196</v>
      </c>
      <c r="U811" s="92" t="n">
        <v>-0.252</v>
      </c>
      <c r="V811" s="92" t="n">
        <v>0.947670828927429</v>
      </c>
      <c r="X811" s="92" t="e">
        <f aca="false" t="array" ref="X811:X811">intersectarectarectangulo($B$22,$C$22,$D$22,$E$22,$F$22,$G$22,$H$22,$I$22,$J$22,$O$26,$O$27,0,T811,U811,V811)</f>
        <v>#NAME?</v>
      </c>
      <c r="Y811" s="92" t="e">
        <f aca="false" t="array" ref="Y811:Y811">intersectarectarectangulo($B$23,$C$23,$D$23,$E$23,$F$23,$G$23,$H$23,$I$23,$J$23,$O$26,$O$27,0,T811,U811,V811)</f>
        <v>#NAME?</v>
      </c>
      <c r="AA811" s="92" t="e">
        <f aca="false">MAX(X811:Y811)</f>
        <v>#NAME?</v>
      </c>
      <c r="AB811" s="92" t="n">
        <v>628</v>
      </c>
    </row>
    <row r="812" customFormat="false" ht="12.75" hidden="false" customHeight="false" outlineLevel="0" collapsed="false">
      <c r="T812" s="92" t="n">
        <v>0.196</v>
      </c>
      <c r="U812" s="92" t="n">
        <v>-0.196</v>
      </c>
      <c r="V812" s="92" t="n">
        <v>0.960816319594958</v>
      </c>
      <c r="X812" s="92" t="e">
        <f aca="false" t="array" ref="X812:X812">intersectarectarectangulo($B$22,$C$22,$D$22,$E$22,$F$22,$G$22,$H$22,$I$22,$J$22,$O$26,$O$27,0,T812,U812,V812)</f>
        <v>#NAME?</v>
      </c>
      <c r="Y812" s="92" t="e">
        <f aca="false" t="array" ref="Y812:Y812">intersectarectarectangulo($B$23,$C$23,$D$23,$E$23,$F$23,$G$23,$H$23,$I$23,$J$23,$O$26,$O$27,0,T812,U812,V812)</f>
        <v>#NAME?</v>
      </c>
      <c r="AA812" s="92" t="e">
        <f aca="false">MAX(X812:Y812)</f>
        <v>#NAME?</v>
      </c>
      <c r="AB812" s="92" t="n">
        <v>629</v>
      </c>
    </row>
    <row r="813" customFormat="false" ht="12.75" hidden="false" customHeight="false" outlineLevel="0" collapsed="false">
      <c r="T813" s="92" t="n">
        <v>0.196</v>
      </c>
      <c r="U813" s="92" t="n">
        <v>-0.14</v>
      </c>
      <c r="V813" s="92" t="n">
        <v>0.970558602043174</v>
      </c>
      <c r="X813" s="92" t="e">
        <f aca="false" t="array" ref="X813:X813">intersectarectarectangulo($B$22,$C$22,$D$22,$E$22,$F$22,$G$22,$H$22,$I$22,$J$22,$O$26,$O$27,0,T813,U813,V813)</f>
        <v>#NAME?</v>
      </c>
      <c r="Y813" s="92" t="e">
        <f aca="false" t="array" ref="Y813:Y813">intersectarectarectangulo($B$23,$C$23,$D$23,$E$23,$F$23,$G$23,$H$23,$I$23,$J$23,$O$26,$O$27,0,T813,U813,V813)</f>
        <v>#NAME?</v>
      </c>
      <c r="AA813" s="92" t="e">
        <f aca="false">MAX(X813:Y813)</f>
        <v>#NAME?</v>
      </c>
      <c r="AB813" s="92" t="n">
        <v>630</v>
      </c>
    </row>
    <row r="814" customFormat="false" ht="12.75" hidden="false" customHeight="false" outlineLevel="0" collapsed="false">
      <c r="T814" s="92" t="n">
        <v>0.196</v>
      </c>
      <c r="U814" s="92" t="n">
        <v>-0.084</v>
      </c>
      <c r="V814" s="92" t="n">
        <v>0.976999488229139</v>
      </c>
      <c r="X814" s="92" t="e">
        <f aca="false" t="array" ref="X814:X814">intersectarectarectangulo($B$22,$C$22,$D$22,$E$22,$F$22,$G$22,$H$22,$I$22,$J$22,$O$26,$O$27,0,T814,U814,V814)</f>
        <v>#NAME?</v>
      </c>
      <c r="Y814" s="92" t="e">
        <f aca="false" t="array" ref="Y814:Y814">intersectarectarectangulo($B$23,$C$23,$D$23,$E$23,$F$23,$G$23,$H$23,$I$23,$J$23,$O$26,$O$27,0,T814,U814,V814)</f>
        <v>#NAME?</v>
      </c>
      <c r="AA814" s="92" t="e">
        <f aca="false">MAX(X814:Y814)</f>
        <v>#NAME?</v>
      </c>
      <c r="AB814" s="92" t="n">
        <v>631</v>
      </c>
    </row>
    <row r="815" customFormat="false" ht="12.75" hidden="false" customHeight="false" outlineLevel="0" collapsed="false">
      <c r="T815" s="92" t="n">
        <v>0.196</v>
      </c>
      <c r="U815" s="92" t="n">
        <v>-0.028</v>
      </c>
      <c r="V815" s="92" t="n">
        <v>0.980204060387428</v>
      </c>
      <c r="X815" s="92" t="e">
        <f aca="false" t="array" ref="X815:X815">intersectarectarectangulo($B$22,$C$22,$D$22,$E$22,$F$22,$G$22,$H$22,$I$22,$J$22,$O$26,$O$27,0,T815,U815,V815)</f>
        <v>#NAME?</v>
      </c>
      <c r="Y815" s="92" t="e">
        <f aca="false" t="array" ref="Y815:Y815">intersectarectarectangulo($B$23,$C$23,$D$23,$E$23,$F$23,$G$23,$H$23,$I$23,$J$23,$O$26,$O$27,0,T815,U815,V815)</f>
        <v>#NAME?</v>
      </c>
      <c r="AA815" s="92" t="e">
        <f aca="false">MAX(X815:Y815)</f>
        <v>#NAME?</v>
      </c>
      <c r="AB815" s="92" t="n">
        <v>632</v>
      </c>
    </row>
    <row r="816" customFormat="false" ht="12.75" hidden="false" customHeight="false" outlineLevel="0" collapsed="false">
      <c r="T816" s="92" t="n">
        <v>0.196</v>
      </c>
      <c r="U816" s="92" t="n">
        <v>0.028</v>
      </c>
      <c r="V816" s="92" t="n">
        <v>0.980204060387428</v>
      </c>
      <c r="X816" s="92" t="e">
        <f aca="false" t="array" ref="X816:X816">intersectarectarectangulo($B$22,$C$22,$D$22,$E$22,$F$22,$G$22,$H$22,$I$22,$J$22,$O$26,$O$27,0,T816,U816,V816)</f>
        <v>#NAME?</v>
      </c>
      <c r="Y816" s="92" t="e">
        <f aca="false" t="array" ref="Y816:Y816">intersectarectarectangulo($B$23,$C$23,$D$23,$E$23,$F$23,$G$23,$H$23,$I$23,$J$23,$O$26,$O$27,0,T816,U816,V816)</f>
        <v>#NAME?</v>
      </c>
      <c r="AA816" s="92" t="e">
        <f aca="false">MAX(X816:Y816)</f>
        <v>#NAME?</v>
      </c>
      <c r="AB816" s="92" t="n">
        <v>633</v>
      </c>
    </row>
    <row r="817" customFormat="false" ht="12.75" hidden="false" customHeight="false" outlineLevel="0" collapsed="false">
      <c r="T817" s="92" t="n">
        <v>0.196</v>
      </c>
      <c r="U817" s="92" t="n">
        <v>0.084</v>
      </c>
      <c r="V817" s="92" t="n">
        <v>0.976999488229139</v>
      </c>
      <c r="X817" s="92" t="e">
        <f aca="false" t="array" ref="X817:X817">intersectarectarectangulo($B$22,$C$22,$D$22,$E$22,$F$22,$G$22,$H$22,$I$22,$J$22,$O$26,$O$27,0,T817,U817,V817)</f>
        <v>#NAME?</v>
      </c>
      <c r="Y817" s="92" t="e">
        <f aca="false" t="array" ref="Y817:Y817">intersectarectarectangulo($B$23,$C$23,$D$23,$E$23,$F$23,$G$23,$H$23,$I$23,$J$23,$O$26,$O$27,0,T817,U817,V817)</f>
        <v>#NAME?</v>
      </c>
      <c r="AA817" s="92" t="e">
        <f aca="false">MAX(X817:Y817)</f>
        <v>#NAME?</v>
      </c>
      <c r="AB817" s="92" t="n">
        <v>634</v>
      </c>
    </row>
    <row r="818" customFormat="false" ht="12.75" hidden="false" customHeight="false" outlineLevel="0" collapsed="false">
      <c r="T818" s="92" t="n">
        <v>0.196</v>
      </c>
      <c r="U818" s="92" t="n">
        <v>0.14</v>
      </c>
      <c r="V818" s="92" t="n">
        <v>0.970558602043174</v>
      </c>
      <c r="X818" s="92" t="e">
        <f aca="false" t="array" ref="X818:X818">intersectarectarectangulo($B$22,$C$22,$D$22,$E$22,$F$22,$G$22,$H$22,$I$22,$J$22,$O$26,$O$27,0,T818,U818,V818)</f>
        <v>#NAME?</v>
      </c>
      <c r="Y818" s="92" t="e">
        <f aca="false" t="array" ref="Y818:Y818">intersectarectarectangulo($B$23,$C$23,$D$23,$E$23,$F$23,$G$23,$H$23,$I$23,$J$23,$O$26,$O$27,0,T818,U818,V818)</f>
        <v>#NAME?</v>
      </c>
      <c r="AA818" s="92" t="e">
        <f aca="false">MAX(X818:Y818)</f>
        <v>#NAME?</v>
      </c>
      <c r="AB818" s="92" t="n">
        <v>635</v>
      </c>
    </row>
    <row r="819" customFormat="false" ht="12.75" hidden="false" customHeight="false" outlineLevel="0" collapsed="false">
      <c r="T819" s="92" t="n">
        <v>0.196</v>
      </c>
      <c r="U819" s="92" t="n">
        <v>0.196</v>
      </c>
      <c r="V819" s="92" t="n">
        <v>0.960816319594958</v>
      </c>
      <c r="X819" s="92" t="e">
        <f aca="false" t="array" ref="X819:X819">intersectarectarectangulo($B$22,$C$22,$D$22,$E$22,$F$22,$G$22,$H$22,$I$22,$J$22,$O$26,$O$27,0,T819,U819,V819)</f>
        <v>#NAME?</v>
      </c>
      <c r="Y819" s="92" t="e">
        <f aca="false" t="array" ref="Y819:Y819">intersectarectarectangulo($B$23,$C$23,$D$23,$E$23,$F$23,$G$23,$H$23,$I$23,$J$23,$O$26,$O$27,0,T819,U819,V819)</f>
        <v>#NAME?</v>
      </c>
      <c r="AA819" s="92" t="e">
        <f aca="false">MAX(X819:Y819)</f>
        <v>#NAME?</v>
      </c>
      <c r="AB819" s="92" t="n">
        <v>636</v>
      </c>
    </row>
    <row r="820" customFormat="false" ht="12.75" hidden="false" customHeight="false" outlineLevel="0" collapsed="false">
      <c r="T820" s="92" t="n">
        <v>0.196</v>
      </c>
      <c r="U820" s="92" t="n">
        <v>0.252</v>
      </c>
      <c r="V820" s="92" t="n">
        <v>0.947670828927429</v>
      </c>
      <c r="X820" s="92" t="e">
        <f aca="false" t="array" ref="X820:X820">intersectarectarectangulo($B$22,$C$22,$D$22,$E$22,$F$22,$G$22,$H$22,$I$22,$J$22,$O$26,$O$27,0,T820,U820,V820)</f>
        <v>#NAME?</v>
      </c>
      <c r="Y820" s="92" t="e">
        <f aca="false" t="array" ref="Y820:Y820">intersectarectarectangulo($B$23,$C$23,$D$23,$E$23,$F$23,$G$23,$H$23,$I$23,$J$23,$O$26,$O$27,0,T820,U820,V820)</f>
        <v>#NAME?</v>
      </c>
      <c r="AA820" s="92" t="e">
        <f aca="false">MAX(X820:Y820)</f>
        <v>#NAME?</v>
      </c>
      <c r="AB820" s="92" t="n">
        <v>637</v>
      </c>
    </row>
    <row r="821" customFormat="false" ht="12.75" hidden="false" customHeight="false" outlineLevel="0" collapsed="false">
      <c r="T821" s="92" t="n">
        <v>0.196</v>
      </c>
      <c r="U821" s="92" t="n">
        <v>0.308</v>
      </c>
      <c r="V821" s="92" t="n">
        <v>0.930977980405552</v>
      </c>
      <c r="X821" s="92" t="e">
        <f aca="false" t="array" ref="X821:X821">intersectarectarectangulo($B$22,$C$22,$D$22,$E$22,$F$22,$G$22,$H$22,$I$22,$J$22,$O$26,$O$27,0,T821,U821,V821)</f>
        <v>#NAME?</v>
      </c>
      <c r="Y821" s="92" t="e">
        <f aca="false" t="array" ref="Y821:Y821">intersectarectarectangulo($B$23,$C$23,$D$23,$E$23,$F$23,$G$23,$H$23,$I$23,$J$23,$O$26,$O$27,0,T821,U821,V821)</f>
        <v>#NAME?</v>
      </c>
      <c r="AA821" s="92" t="e">
        <f aca="false">MAX(X821:Y821)</f>
        <v>#NAME?</v>
      </c>
      <c r="AB821" s="92" t="n">
        <v>638</v>
      </c>
    </row>
    <row r="822" customFormat="false" ht="12.75" hidden="false" customHeight="false" outlineLevel="0" collapsed="false">
      <c r="T822" s="92" t="n">
        <v>0.196</v>
      </c>
      <c r="U822" s="92" t="n">
        <v>0.364</v>
      </c>
      <c r="V822" s="92" t="n">
        <v>0.910542695319665</v>
      </c>
      <c r="X822" s="92" t="e">
        <f aca="false" t="array" ref="X822:X822">intersectarectarectangulo($B$22,$C$22,$D$22,$E$22,$F$22,$G$22,$H$22,$I$22,$J$22,$O$26,$O$27,0,T822,U822,V822)</f>
        <v>#NAME?</v>
      </c>
      <c r="Y822" s="92" t="e">
        <f aca="false" t="array" ref="Y822:Y822">intersectarectarectangulo($B$23,$C$23,$D$23,$E$23,$F$23,$G$23,$H$23,$I$23,$J$23,$O$26,$O$27,0,T822,U822,V822)</f>
        <v>#NAME?</v>
      </c>
      <c r="AA822" s="92" t="e">
        <f aca="false">MAX(X822:Y822)</f>
        <v>#NAME?</v>
      </c>
      <c r="AB822" s="92" t="n">
        <v>639</v>
      </c>
    </row>
    <row r="823" customFormat="false" ht="12.75" hidden="false" customHeight="false" outlineLevel="0" collapsed="false">
      <c r="T823" s="92" t="n">
        <v>0.196</v>
      </c>
      <c r="U823" s="92" t="n">
        <v>0.42</v>
      </c>
      <c r="V823" s="92" t="n">
        <v>0.886106088456681</v>
      </c>
      <c r="X823" s="92" t="e">
        <f aca="false" t="array" ref="X823:X823">intersectarectarectangulo($B$22,$C$22,$D$22,$E$22,$F$22,$G$22,$H$22,$I$22,$J$22,$O$26,$O$27,0,T823,U823,V823)</f>
        <v>#NAME?</v>
      </c>
      <c r="Y823" s="92" t="e">
        <f aca="false" t="array" ref="Y823:Y823">intersectarectarectangulo($B$23,$C$23,$D$23,$E$23,$F$23,$G$23,$H$23,$I$23,$J$23,$O$26,$O$27,0,T823,U823,V823)</f>
        <v>#NAME?</v>
      </c>
      <c r="AA823" s="92" t="e">
        <f aca="false">MAX(X823:Y823)</f>
        <v>#NAME?</v>
      </c>
      <c r="AB823" s="92" t="n">
        <v>640</v>
      </c>
    </row>
    <row r="824" customFormat="false" ht="12.75" hidden="false" customHeight="false" outlineLevel="0" collapsed="false">
      <c r="T824" s="92" t="n">
        <v>0.196</v>
      </c>
      <c r="U824" s="92" t="n">
        <v>0.476</v>
      </c>
      <c r="V824" s="92" t="n">
        <v>0.857326075656165</v>
      </c>
      <c r="X824" s="92" t="e">
        <f aca="false" t="array" ref="X824:X824">intersectarectarectangulo($B$22,$C$22,$D$22,$E$22,$F$22,$G$22,$H$22,$I$22,$J$22,$O$26,$O$27,0,T824,U824,V824)</f>
        <v>#NAME?</v>
      </c>
      <c r="Y824" s="92" t="e">
        <f aca="false" t="array" ref="Y824:Y824">intersectarectarectangulo($B$23,$C$23,$D$23,$E$23,$F$23,$G$23,$H$23,$I$23,$J$23,$O$26,$O$27,0,T824,U824,V824)</f>
        <v>#NAME?</v>
      </c>
      <c r="AA824" s="92" t="e">
        <f aca="false">MAX(X824:Y824)</f>
        <v>#NAME?</v>
      </c>
      <c r="AB824" s="92" t="n">
        <v>641</v>
      </c>
    </row>
    <row r="825" customFormat="false" ht="12.75" hidden="false" customHeight="false" outlineLevel="0" collapsed="false">
      <c r="T825" s="92" t="n">
        <v>0.196</v>
      </c>
      <c r="U825" s="92" t="n">
        <v>0.532</v>
      </c>
      <c r="V825" s="92" t="n">
        <v>0.82374753413895</v>
      </c>
      <c r="X825" s="92" t="e">
        <f aca="false" t="array" ref="X825:X825">intersectarectarectangulo($B$22,$C$22,$D$22,$E$22,$F$22,$G$22,$H$22,$I$22,$J$22,$O$26,$O$27,0,T825,U825,V825)</f>
        <v>#NAME?</v>
      </c>
      <c r="Y825" s="92" t="e">
        <f aca="false" t="array" ref="Y825:Y825">intersectarectarectangulo($B$23,$C$23,$D$23,$E$23,$F$23,$G$23,$H$23,$I$23,$J$23,$O$26,$O$27,0,T825,U825,V825)</f>
        <v>#NAME?</v>
      </c>
      <c r="AA825" s="92" t="e">
        <f aca="false">MAX(X825:Y825)</f>
        <v>#NAME?</v>
      </c>
      <c r="AB825" s="92" t="n">
        <v>642</v>
      </c>
    </row>
    <row r="826" customFormat="false" ht="12.75" hidden="false" customHeight="false" outlineLevel="0" collapsed="false">
      <c r="T826" s="92" t="n">
        <v>0.196</v>
      </c>
      <c r="U826" s="92" t="n">
        <v>0.588</v>
      </c>
      <c r="V826" s="92" t="n">
        <v>0.784754738756001</v>
      </c>
      <c r="X826" s="92" t="e">
        <f aca="false" t="array" ref="X826:X826">intersectarectarectangulo($B$22,$C$22,$D$22,$E$22,$F$22,$G$22,$H$22,$I$22,$J$22,$O$26,$O$27,0,T826,U826,V826)</f>
        <v>#NAME?</v>
      </c>
      <c r="Y826" s="92" t="e">
        <f aca="false" t="array" ref="Y826:Y826">intersectarectarectangulo($B$23,$C$23,$D$23,$E$23,$F$23,$G$23,$H$23,$I$23,$J$23,$O$26,$O$27,0,T826,U826,V826)</f>
        <v>#NAME?</v>
      </c>
      <c r="AA826" s="92" t="e">
        <f aca="false">MAX(X826:Y826)</f>
        <v>#NAME?</v>
      </c>
      <c r="AB826" s="92" t="n">
        <v>643</v>
      </c>
    </row>
    <row r="827" customFormat="false" ht="12.75" hidden="false" customHeight="false" outlineLevel="0" collapsed="false">
      <c r="T827" s="92" t="n">
        <v>0.196</v>
      </c>
      <c r="U827" s="92" t="n">
        <v>0.644</v>
      </c>
      <c r="V827" s="92" t="n">
        <v>0.739491717330221</v>
      </c>
      <c r="X827" s="92" t="e">
        <f aca="false" t="array" ref="X827:X827">intersectarectarectangulo($B$22,$C$22,$D$22,$E$22,$F$22,$G$22,$H$22,$I$22,$J$22,$O$26,$O$27,0,T827,U827,V827)</f>
        <v>#NAME?</v>
      </c>
      <c r="Y827" s="92" t="e">
        <f aca="false" t="array" ref="Y827:Y827">intersectarectarectangulo($B$23,$C$23,$D$23,$E$23,$F$23,$G$23,$H$23,$I$23,$J$23,$O$26,$O$27,0,T827,U827,V827)</f>
        <v>#NAME?</v>
      </c>
      <c r="AA827" s="92" t="e">
        <f aca="false">MAX(X827:Y827)</f>
        <v>#NAME?</v>
      </c>
      <c r="AB827" s="92" t="n">
        <v>644</v>
      </c>
    </row>
    <row r="828" customFormat="false" ht="12.75" hidden="false" customHeight="false" outlineLevel="0" collapsed="false">
      <c r="T828" s="92" t="n">
        <v>0.196</v>
      </c>
      <c r="U828" s="92" t="n">
        <v>0.7</v>
      </c>
      <c r="V828" s="92" t="n">
        <v>0.686719739049345</v>
      </c>
      <c r="X828" s="92" t="e">
        <f aca="false" t="array" ref="X828:X828">intersectarectarectangulo($B$22,$C$22,$D$22,$E$22,$F$22,$G$22,$H$22,$I$22,$J$22,$O$26,$O$27,0,T828,U828,V828)</f>
        <v>#NAME?</v>
      </c>
      <c r="Y828" s="92" t="e">
        <f aca="false" t="array" ref="Y828:Y828">intersectarectarectangulo($B$23,$C$23,$D$23,$E$23,$F$23,$G$23,$H$23,$I$23,$J$23,$O$26,$O$27,0,T828,U828,V828)</f>
        <v>#NAME?</v>
      </c>
      <c r="AA828" s="92" t="e">
        <f aca="false">MAX(X828:Y828)</f>
        <v>#NAME?</v>
      </c>
      <c r="AB828" s="92" t="n">
        <v>645</v>
      </c>
    </row>
    <row r="829" customFormat="false" ht="12.75" hidden="false" customHeight="false" outlineLevel="0" collapsed="false">
      <c r="T829" s="92" t="n">
        <v>0.196</v>
      </c>
      <c r="U829" s="92" t="n">
        <v>0.756</v>
      </c>
      <c r="V829" s="92" t="n">
        <v>0.624538229414341</v>
      </c>
      <c r="X829" s="92" t="e">
        <f aca="false" t="array" ref="X829:X829">intersectarectarectangulo($B$22,$C$22,$D$22,$E$22,$F$22,$G$22,$H$22,$I$22,$J$22,$O$26,$O$27,0,T829,U829,V829)</f>
        <v>#NAME?</v>
      </c>
      <c r="Y829" s="92" t="e">
        <f aca="false" t="array" ref="Y829:Y829">intersectarectarectangulo($B$23,$C$23,$D$23,$E$23,$F$23,$G$23,$H$23,$I$23,$J$23,$O$26,$O$27,0,T829,U829,V829)</f>
        <v>#NAME?</v>
      </c>
      <c r="AA829" s="92" t="e">
        <f aca="false">MAX(X829:Y829)</f>
        <v>#NAME?</v>
      </c>
      <c r="AB829" s="92" t="n">
        <v>646</v>
      </c>
    </row>
    <row r="830" customFormat="false" ht="12.75" hidden="false" customHeight="false" outlineLevel="0" collapsed="false">
      <c r="T830" s="92" t="n">
        <v>0.196</v>
      </c>
      <c r="U830" s="92" t="n">
        <v>0.812</v>
      </c>
      <c r="V830" s="92" t="n">
        <v>0.549763585552917</v>
      </c>
      <c r="X830" s="92" t="e">
        <f aca="false" t="array" ref="X830:X830">intersectarectarectangulo($B$22,$C$22,$D$22,$E$22,$F$22,$G$22,$H$22,$I$22,$J$22,$O$26,$O$27,0,T830,U830,V830)</f>
        <v>#NAME?</v>
      </c>
      <c r="Y830" s="92" t="e">
        <f aca="false" t="array" ref="Y830:Y830">intersectarectarectangulo($B$23,$C$23,$D$23,$E$23,$F$23,$G$23,$H$23,$I$23,$J$23,$O$26,$O$27,0,T830,U830,V830)</f>
        <v>#NAME?</v>
      </c>
      <c r="AA830" s="92" t="e">
        <f aca="false">MAX(X830:Y830)</f>
        <v>#NAME?</v>
      </c>
      <c r="AB830" s="92" t="n">
        <v>647</v>
      </c>
    </row>
    <row r="831" customFormat="false" ht="12.75" hidden="false" customHeight="false" outlineLevel="0" collapsed="false">
      <c r="T831" s="92" t="n">
        <v>0.196</v>
      </c>
      <c r="U831" s="92" t="n">
        <v>0.868</v>
      </c>
      <c r="V831" s="92" t="n">
        <v>0.456245547923484</v>
      </c>
      <c r="X831" s="92" t="e">
        <f aca="false" t="array" ref="X831:X831">intersectarectarectangulo($B$22,$C$22,$D$22,$E$22,$F$22,$G$22,$H$22,$I$22,$J$22,$O$26,$O$27,0,T831,U831,V831)</f>
        <v>#NAME?</v>
      </c>
      <c r="Y831" s="92" t="e">
        <f aca="false" t="array" ref="Y831:Y831">intersectarectarectangulo($B$23,$C$23,$D$23,$E$23,$F$23,$G$23,$H$23,$I$23,$J$23,$O$26,$O$27,0,T831,U831,V831)</f>
        <v>#NAME?</v>
      </c>
      <c r="AA831" s="92" t="e">
        <f aca="false">MAX(X831:Y831)</f>
        <v>#NAME?</v>
      </c>
      <c r="AB831" s="92" t="n">
        <v>648</v>
      </c>
    </row>
    <row r="832" customFormat="false" ht="12.75" hidden="false" customHeight="false" outlineLevel="0" collapsed="false">
      <c r="T832" s="92" t="n">
        <v>0.196</v>
      </c>
      <c r="U832" s="92" t="n">
        <v>0.924</v>
      </c>
      <c r="V832" s="92" t="n">
        <v>0.328341285859698</v>
      </c>
      <c r="X832" s="92" t="e">
        <f aca="false" t="array" ref="X832:X832">intersectarectarectangulo($B$22,$C$22,$D$22,$E$22,$F$22,$G$22,$H$22,$I$22,$J$22,$O$26,$O$27,0,T832,U832,V832)</f>
        <v>#NAME?</v>
      </c>
      <c r="Y832" s="92" t="e">
        <f aca="false" t="array" ref="Y832:Y832">intersectarectarectangulo($B$23,$C$23,$D$23,$E$23,$F$23,$G$23,$H$23,$I$23,$J$23,$O$26,$O$27,0,T832,U832,V832)</f>
        <v>#NAME?</v>
      </c>
      <c r="AA832" s="92" t="e">
        <f aca="false">MAX(X832:Y832)</f>
        <v>#NAME?</v>
      </c>
      <c r="AB832" s="92" t="n">
        <v>649</v>
      </c>
    </row>
    <row r="833" customFormat="false" ht="12.75" hidden="false" customHeight="false" outlineLevel="0" collapsed="false">
      <c r="T833" s="92" t="n">
        <v>0.196</v>
      </c>
      <c r="U833" s="92" t="n">
        <v>0.98</v>
      </c>
      <c r="V833" s="92" t="n">
        <v>0.0344093010681684</v>
      </c>
      <c r="X833" s="92" t="e">
        <f aca="false" t="array" ref="X833:X833">intersectarectarectangulo($B$22,$C$22,$D$22,$E$22,$F$22,$G$22,$H$22,$I$22,$J$22,$O$26,$O$27,0,T833,U833,V833)</f>
        <v>#NAME?</v>
      </c>
      <c r="Y833" s="92" t="e">
        <f aca="false" t="array" ref="Y833:Y833">intersectarectarectangulo($B$23,$C$23,$D$23,$E$23,$F$23,$G$23,$H$23,$I$23,$J$23,$O$26,$O$27,0,T833,U833,V833)</f>
        <v>#NAME?</v>
      </c>
      <c r="AA833" s="92" t="e">
        <f aca="false">MAX(X833:Y833)</f>
        <v>#NAME?</v>
      </c>
      <c r="AB833" s="92" t="n">
        <v>650</v>
      </c>
    </row>
    <row r="834" customFormat="false" ht="12.75" hidden="false" customHeight="false" outlineLevel="0" collapsed="false">
      <c r="T834" s="92" t="n">
        <v>0.252</v>
      </c>
      <c r="U834" s="92" t="n">
        <v>-0.924</v>
      </c>
      <c r="V834" s="92" t="n">
        <v>0.287610848195961</v>
      </c>
      <c r="X834" s="92" t="e">
        <f aca="false" t="array" ref="X834:X834">intersectarectarectangulo($B$22,$C$22,$D$22,$E$22,$F$22,$G$22,$H$22,$I$22,$J$22,$O$26,$O$27,0,T834,U834,V834)</f>
        <v>#NAME?</v>
      </c>
      <c r="Y834" s="92" t="e">
        <f aca="false" t="array" ref="Y834:Y834">intersectarectarectangulo($B$23,$C$23,$D$23,$E$23,$F$23,$G$23,$H$23,$I$23,$J$23,$O$26,$O$27,0,T834,U834,V834)</f>
        <v>#NAME?</v>
      </c>
      <c r="AA834" s="92" t="e">
        <f aca="false">MAX(X834:Y834)</f>
        <v>#NAME?</v>
      </c>
      <c r="AB834" s="92" t="n">
        <v>651</v>
      </c>
    </row>
    <row r="835" customFormat="false" ht="12.75" hidden="false" customHeight="false" outlineLevel="0" collapsed="false">
      <c r="T835" s="92" t="n">
        <v>0.252</v>
      </c>
      <c r="U835" s="92" t="n">
        <v>-0.868</v>
      </c>
      <c r="V835" s="92" t="n">
        <v>0.42786913887309</v>
      </c>
      <c r="X835" s="92" t="e">
        <f aca="false" t="array" ref="X835:X835">intersectarectarectangulo($B$22,$C$22,$D$22,$E$22,$F$22,$G$22,$H$22,$I$22,$J$22,$O$26,$O$27,0,T835,U835,V835)</f>
        <v>#NAME?</v>
      </c>
      <c r="Y835" s="92" t="e">
        <f aca="false" t="array" ref="Y835:Y835">intersectarectarectangulo($B$23,$C$23,$D$23,$E$23,$F$23,$G$23,$H$23,$I$23,$J$23,$O$26,$O$27,0,T835,U835,V835)</f>
        <v>#NAME?</v>
      </c>
      <c r="AA835" s="92" t="e">
        <f aca="false">MAX(X835:Y835)</f>
        <v>#NAME?</v>
      </c>
      <c r="AB835" s="92" t="n">
        <v>652</v>
      </c>
    </row>
    <row r="836" customFormat="false" ht="12.75" hidden="false" customHeight="false" outlineLevel="0" collapsed="false">
      <c r="T836" s="92" t="n">
        <v>0.252</v>
      </c>
      <c r="U836" s="92" t="n">
        <v>-0.812</v>
      </c>
      <c r="V836" s="92" t="n">
        <v>0.526452277039429</v>
      </c>
      <c r="X836" s="92" t="e">
        <f aca="false" t="array" ref="X836:X836">intersectarectarectangulo($B$22,$C$22,$D$22,$E$22,$F$22,$G$22,$H$22,$I$22,$J$22,$O$26,$O$27,0,T836,U836,V836)</f>
        <v>#NAME?</v>
      </c>
      <c r="Y836" s="92" t="e">
        <f aca="false" t="array" ref="Y836:Y836">intersectarectarectangulo($B$23,$C$23,$D$23,$E$23,$F$23,$G$23,$H$23,$I$23,$J$23,$O$26,$O$27,0,T836,U836,V836)</f>
        <v>#NAME?</v>
      </c>
      <c r="AA836" s="92" t="e">
        <f aca="false">MAX(X836:Y836)</f>
        <v>#NAME?</v>
      </c>
      <c r="AB836" s="92" t="n">
        <v>653</v>
      </c>
    </row>
    <row r="837" customFormat="false" ht="12.75" hidden="false" customHeight="false" outlineLevel="0" collapsed="false">
      <c r="T837" s="92" t="n">
        <v>0.252</v>
      </c>
      <c r="U837" s="92" t="n">
        <v>-0.756</v>
      </c>
      <c r="V837" s="92" t="n">
        <v>0.604119193537169</v>
      </c>
      <c r="X837" s="92" t="e">
        <f aca="false" t="array" ref="X837:X837">intersectarectarectangulo($B$22,$C$22,$D$22,$E$22,$F$22,$G$22,$H$22,$I$22,$J$22,$O$26,$O$27,0,T837,U837,V837)</f>
        <v>#NAME?</v>
      </c>
      <c r="Y837" s="92" t="e">
        <f aca="false" t="array" ref="Y837:Y837">intersectarectarectangulo($B$23,$C$23,$D$23,$E$23,$F$23,$G$23,$H$23,$I$23,$J$23,$O$26,$O$27,0,T837,U837,V837)</f>
        <v>#NAME?</v>
      </c>
      <c r="AA837" s="92" t="e">
        <f aca="false">MAX(X837:Y837)</f>
        <v>#NAME?</v>
      </c>
      <c r="AB837" s="92" t="n">
        <v>654</v>
      </c>
    </row>
    <row r="838" customFormat="false" ht="12.75" hidden="false" customHeight="false" outlineLevel="0" collapsed="false">
      <c r="T838" s="92" t="n">
        <v>0.252</v>
      </c>
      <c r="U838" s="92" t="n">
        <v>-0.7</v>
      </c>
      <c r="V838" s="92" t="n">
        <v>0.668203561798349</v>
      </c>
      <c r="X838" s="92" t="e">
        <f aca="false" t="array" ref="X838:X838">intersectarectarectangulo($B$22,$C$22,$D$22,$E$22,$F$22,$G$22,$H$22,$I$22,$J$22,$O$26,$O$27,0,T838,U838,V838)</f>
        <v>#NAME?</v>
      </c>
      <c r="Y838" s="92" t="e">
        <f aca="false" t="array" ref="Y838:Y838">intersectarectarectangulo($B$23,$C$23,$D$23,$E$23,$F$23,$G$23,$H$23,$I$23,$J$23,$O$26,$O$27,0,T838,U838,V838)</f>
        <v>#NAME?</v>
      </c>
      <c r="AA838" s="92" t="e">
        <f aca="false">MAX(X838:Y838)</f>
        <v>#NAME?</v>
      </c>
      <c r="AB838" s="92" t="n">
        <v>655</v>
      </c>
    </row>
    <row r="839" customFormat="false" ht="12.75" hidden="false" customHeight="false" outlineLevel="0" collapsed="false">
      <c r="T839" s="92" t="n">
        <v>0.252</v>
      </c>
      <c r="U839" s="92" t="n">
        <v>-0.644</v>
      </c>
      <c r="V839" s="92" t="n">
        <v>0.722329564672525</v>
      </c>
      <c r="X839" s="92" t="e">
        <f aca="false" t="array" ref="X839:X839">intersectarectarectangulo($B$22,$C$22,$D$22,$E$22,$F$22,$G$22,$H$22,$I$22,$J$22,$O$26,$O$27,0,T839,U839,V839)</f>
        <v>#NAME?</v>
      </c>
      <c r="Y839" s="92" t="e">
        <f aca="false" t="array" ref="Y839:Y839">intersectarectarectangulo($B$23,$C$23,$D$23,$E$23,$F$23,$G$23,$H$23,$I$23,$J$23,$O$26,$O$27,0,T839,U839,V839)</f>
        <v>#NAME?</v>
      </c>
      <c r="AA839" s="92" t="e">
        <f aca="false">MAX(X839:Y839)</f>
        <v>#NAME?</v>
      </c>
      <c r="AB839" s="92" t="n">
        <v>656</v>
      </c>
    </row>
    <row r="840" customFormat="false" ht="12.75" hidden="false" customHeight="false" outlineLevel="0" collapsed="false">
      <c r="T840" s="92" t="n">
        <v>0.252</v>
      </c>
      <c r="U840" s="92" t="n">
        <v>-0.588</v>
      </c>
      <c r="V840" s="92" t="n">
        <v>0.768603929211919</v>
      </c>
      <c r="X840" s="92" t="e">
        <f aca="false" t="array" ref="X840:X840">intersectarectarectangulo($B$22,$C$22,$D$22,$E$22,$F$22,$G$22,$H$22,$I$22,$J$22,$O$26,$O$27,0,T840,U840,V840)</f>
        <v>#NAME?</v>
      </c>
      <c r="Y840" s="92" t="e">
        <f aca="false" t="array" ref="Y840:Y840">intersectarectarectangulo($B$23,$C$23,$D$23,$E$23,$F$23,$G$23,$H$23,$I$23,$J$23,$O$26,$O$27,0,T840,U840,V840)</f>
        <v>#NAME?</v>
      </c>
      <c r="AA840" s="92" t="e">
        <f aca="false">MAX(X840:Y840)</f>
        <v>#NAME?</v>
      </c>
      <c r="AB840" s="92" t="n">
        <v>657</v>
      </c>
    </row>
    <row r="841" customFormat="false" ht="12.75" hidden="false" customHeight="false" outlineLevel="0" collapsed="false">
      <c r="T841" s="92" t="n">
        <v>0.252</v>
      </c>
      <c r="U841" s="92" t="n">
        <v>-0.532</v>
      </c>
      <c r="V841" s="92" t="n">
        <v>0.808376150068766</v>
      </c>
      <c r="X841" s="92" t="e">
        <f aca="false" t="array" ref="X841:X841">intersectarectarectangulo($B$22,$C$22,$D$22,$E$22,$F$22,$G$22,$H$22,$I$22,$J$22,$O$26,$O$27,0,T841,U841,V841)</f>
        <v>#NAME?</v>
      </c>
      <c r="Y841" s="92" t="e">
        <f aca="false" t="array" ref="Y841:Y841">intersectarectarectangulo($B$23,$C$23,$D$23,$E$23,$F$23,$G$23,$H$23,$I$23,$J$23,$O$26,$O$27,0,T841,U841,V841)</f>
        <v>#NAME?</v>
      </c>
      <c r="AA841" s="92" t="e">
        <f aca="false">MAX(X841:Y841)</f>
        <v>#NAME?</v>
      </c>
      <c r="AB841" s="92" t="n">
        <v>658</v>
      </c>
    </row>
    <row r="842" customFormat="false" ht="12.75" hidden="false" customHeight="false" outlineLevel="0" collapsed="false">
      <c r="T842" s="92" t="n">
        <v>0.252</v>
      </c>
      <c r="U842" s="92" t="n">
        <v>-0.476</v>
      </c>
      <c r="V842" s="92" t="n">
        <v>0.842567504714014</v>
      </c>
      <c r="X842" s="92" t="e">
        <f aca="false" t="array" ref="X842:X842">intersectarectarectangulo($B$22,$C$22,$D$22,$E$22,$F$22,$G$22,$H$22,$I$22,$J$22,$O$26,$O$27,0,T842,U842,V842)</f>
        <v>#NAME?</v>
      </c>
      <c r="Y842" s="92" t="e">
        <f aca="false" t="array" ref="Y842:Y842">intersectarectarectangulo($B$23,$C$23,$D$23,$E$23,$F$23,$G$23,$H$23,$I$23,$J$23,$O$26,$O$27,0,T842,U842,V842)</f>
        <v>#NAME?</v>
      </c>
      <c r="AA842" s="92" t="e">
        <f aca="false">MAX(X842:Y842)</f>
        <v>#NAME?</v>
      </c>
      <c r="AB842" s="92" t="n">
        <v>659</v>
      </c>
    </row>
    <row r="843" customFormat="false" ht="12.75" hidden="false" customHeight="false" outlineLevel="0" collapsed="false">
      <c r="T843" s="92" t="n">
        <v>0.252</v>
      </c>
      <c r="U843" s="92" t="n">
        <v>-0.42</v>
      </c>
      <c r="V843" s="92" t="n">
        <v>0.871834846745644</v>
      </c>
      <c r="X843" s="92" t="e">
        <f aca="false" t="array" ref="X843:X843">intersectarectarectangulo($B$22,$C$22,$D$22,$E$22,$F$22,$G$22,$H$22,$I$22,$J$22,$O$26,$O$27,0,T843,U843,V843)</f>
        <v>#NAME?</v>
      </c>
      <c r="Y843" s="92" t="e">
        <f aca="false" t="array" ref="Y843:Y843">intersectarectarectangulo($B$23,$C$23,$D$23,$E$23,$F$23,$G$23,$H$23,$I$23,$J$23,$O$26,$O$27,0,T843,U843,V843)</f>
        <v>#NAME?</v>
      </c>
      <c r="AA843" s="92" t="e">
        <f aca="false">MAX(X843:Y843)</f>
        <v>#NAME?</v>
      </c>
      <c r="AB843" s="92" t="n">
        <v>660</v>
      </c>
    </row>
    <row r="844" customFormat="false" ht="12.75" hidden="false" customHeight="false" outlineLevel="0" collapsed="false">
      <c r="T844" s="92" t="n">
        <v>0.252</v>
      </c>
      <c r="U844" s="92" t="n">
        <v>-0.364</v>
      </c>
      <c r="V844" s="92" t="n">
        <v>0.896660470858396</v>
      </c>
      <c r="X844" s="92" t="e">
        <f aca="false" t="array" ref="X844:X844">intersectarectarectangulo($B$22,$C$22,$D$22,$E$22,$F$22,$G$22,$H$22,$I$22,$J$22,$O$26,$O$27,0,T844,U844,V844)</f>
        <v>#NAME?</v>
      </c>
      <c r="Y844" s="92" t="e">
        <f aca="false" t="array" ref="Y844:Y844">intersectarectarectangulo($B$23,$C$23,$D$23,$E$23,$F$23,$G$23,$H$23,$I$23,$J$23,$O$26,$O$27,0,T844,U844,V844)</f>
        <v>#NAME?</v>
      </c>
      <c r="AA844" s="92" t="e">
        <f aca="false">MAX(X844:Y844)</f>
        <v>#NAME?</v>
      </c>
      <c r="AB844" s="92" t="n">
        <v>661</v>
      </c>
    </row>
    <row r="845" customFormat="false" ht="12.75" hidden="false" customHeight="false" outlineLevel="0" collapsed="false">
      <c r="T845" s="92" t="n">
        <v>0.252</v>
      </c>
      <c r="U845" s="92" t="n">
        <v>-0.308</v>
      </c>
      <c r="V845" s="92" t="n">
        <v>0.917405035957401</v>
      </c>
      <c r="X845" s="92" t="e">
        <f aca="false" t="array" ref="X845:X845">intersectarectarectangulo($B$22,$C$22,$D$22,$E$22,$F$22,$G$22,$H$22,$I$22,$J$22,$O$26,$O$27,0,T845,U845,V845)</f>
        <v>#NAME?</v>
      </c>
      <c r="Y845" s="92" t="e">
        <f aca="false" t="array" ref="Y845:Y845">intersectarectarectangulo($B$23,$C$23,$D$23,$E$23,$F$23,$G$23,$H$23,$I$23,$J$23,$O$26,$O$27,0,T845,U845,V845)</f>
        <v>#NAME?</v>
      </c>
      <c r="AA845" s="92" t="e">
        <f aca="false">MAX(X845:Y845)</f>
        <v>#NAME?</v>
      </c>
      <c r="AB845" s="92" t="n">
        <v>662</v>
      </c>
    </row>
    <row r="846" customFormat="false" ht="12.75" hidden="false" customHeight="false" outlineLevel="0" collapsed="false">
      <c r="T846" s="92" t="n">
        <v>0.252</v>
      </c>
      <c r="U846" s="92" t="n">
        <v>-0.252</v>
      </c>
      <c r="V846" s="92" t="n">
        <v>0.934340409058711</v>
      </c>
      <c r="X846" s="92" t="e">
        <f aca="false" t="array" ref="X846:X846">intersectarectarectangulo($B$22,$C$22,$D$22,$E$22,$F$22,$G$22,$H$22,$I$22,$J$22,$O$26,$O$27,0,T846,U846,V846)</f>
        <v>#NAME?</v>
      </c>
      <c r="Y846" s="92" t="e">
        <f aca="false" t="array" ref="Y846:Y846">intersectarectarectangulo($B$23,$C$23,$D$23,$E$23,$F$23,$G$23,$H$23,$I$23,$J$23,$O$26,$O$27,0,T846,U846,V846)</f>
        <v>#NAME?</v>
      </c>
      <c r="AA846" s="92" t="e">
        <f aca="false">MAX(X846:Y846)</f>
        <v>#NAME?</v>
      </c>
      <c r="AB846" s="92" t="n">
        <v>663</v>
      </c>
    </row>
    <row r="847" customFormat="false" ht="12.75" hidden="false" customHeight="false" outlineLevel="0" collapsed="false">
      <c r="T847" s="92" t="n">
        <v>0.252</v>
      </c>
      <c r="U847" s="92" t="n">
        <v>-0.196</v>
      </c>
      <c r="V847" s="92" t="n">
        <v>0.947670828927429</v>
      </c>
      <c r="X847" s="92" t="e">
        <f aca="false" t="array" ref="X847:X847">intersectarectarectangulo($B$22,$C$22,$D$22,$E$22,$F$22,$G$22,$H$22,$I$22,$J$22,$O$26,$O$27,0,T847,U847,V847)</f>
        <v>#NAME?</v>
      </c>
      <c r="Y847" s="92" t="e">
        <f aca="false" t="array" ref="Y847:Y847">intersectarectarectangulo($B$23,$C$23,$D$23,$E$23,$F$23,$G$23,$H$23,$I$23,$J$23,$O$26,$O$27,0,T847,U847,V847)</f>
        <v>#NAME?</v>
      </c>
      <c r="AA847" s="92" t="e">
        <f aca="false">MAX(X847:Y847)</f>
        <v>#NAME?</v>
      </c>
      <c r="AB847" s="92" t="n">
        <v>664</v>
      </c>
    </row>
    <row r="848" customFormat="false" ht="12.75" hidden="false" customHeight="false" outlineLevel="0" collapsed="false">
      <c r="T848" s="92" t="n">
        <v>0.252</v>
      </c>
      <c r="U848" s="92" t="n">
        <v>-0.14</v>
      </c>
      <c r="V848" s="92" t="n">
        <v>0.95754686569379</v>
      </c>
      <c r="X848" s="92" t="e">
        <f aca="false" t="array" ref="X848:X848">intersectarectarectangulo($B$22,$C$22,$D$22,$E$22,$F$22,$G$22,$H$22,$I$22,$J$22,$O$26,$O$27,0,T848,U848,V848)</f>
        <v>#NAME?</v>
      </c>
      <c r="Y848" s="92" t="e">
        <f aca="false" t="array" ref="Y848:Y848">intersectarectarectangulo($B$23,$C$23,$D$23,$E$23,$F$23,$G$23,$H$23,$I$23,$J$23,$O$26,$O$27,0,T848,U848,V848)</f>
        <v>#NAME?</v>
      </c>
      <c r="AA848" s="92" t="e">
        <f aca="false">MAX(X848:Y848)</f>
        <v>#NAME?</v>
      </c>
      <c r="AB848" s="92" t="n">
        <v>665</v>
      </c>
    </row>
    <row r="849" customFormat="false" ht="12.75" hidden="false" customHeight="false" outlineLevel="0" collapsed="false">
      <c r="T849" s="92" t="n">
        <v>0.252</v>
      </c>
      <c r="U849" s="92" t="n">
        <v>-0.084</v>
      </c>
      <c r="V849" s="92" t="n">
        <v>0.964074685903535</v>
      </c>
      <c r="X849" s="92" t="e">
        <f aca="false" t="array" ref="X849:X849">intersectarectarectangulo($B$22,$C$22,$D$22,$E$22,$F$22,$G$22,$H$22,$I$22,$J$22,$O$26,$O$27,0,T849,U849,V849)</f>
        <v>#NAME?</v>
      </c>
      <c r="Y849" s="92" t="e">
        <f aca="false" t="array" ref="Y849:Y849">intersectarectarectangulo($B$23,$C$23,$D$23,$E$23,$F$23,$G$23,$H$23,$I$23,$J$23,$O$26,$O$27,0,T849,U849,V849)</f>
        <v>#NAME?</v>
      </c>
      <c r="AA849" s="92" t="e">
        <f aca="false">MAX(X849:Y849)</f>
        <v>#NAME?</v>
      </c>
      <c r="AB849" s="92" t="n">
        <v>666</v>
      </c>
    </row>
    <row r="850" customFormat="false" ht="12.75" hidden="false" customHeight="false" outlineLevel="0" collapsed="false">
      <c r="T850" s="92" t="n">
        <v>0.252</v>
      </c>
      <c r="U850" s="92" t="n">
        <v>-0.028</v>
      </c>
      <c r="V850" s="92" t="n">
        <v>0.967322076663197</v>
      </c>
      <c r="X850" s="92" t="e">
        <f aca="false" t="array" ref="X850:X850">intersectarectarectangulo($B$22,$C$22,$D$22,$E$22,$F$22,$G$22,$H$22,$I$22,$J$22,$O$26,$O$27,0,T850,U850,V850)</f>
        <v>#NAME?</v>
      </c>
      <c r="Y850" s="92" t="e">
        <f aca="false" t="array" ref="Y850:Y850">intersectarectarectangulo($B$23,$C$23,$D$23,$E$23,$F$23,$G$23,$H$23,$I$23,$J$23,$O$26,$O$27,0,T850,U850,V850)</f>
        <v>#NAME?</v>
      </c>
      <c r="AA850" s="92" t="e">
        <f aca="false">MAX(X850:Y850)</f>
        <v>#NAME?</v>
      </c>
      <c r="AB850" s="92" t="n">
        <v>667</v>
      </c>
    </row>
    <row r="851" customFormat="false" ht="12.75" hidden="false" customHeight="false" outlineLevel="0" collapsed="false">
      <c r="T851" s="92" t="n">
        <v>0.252</v>
      </c>
      <c r="U851" s="92" t="n">
        <v>0.028</v>
      </c>
      <c r="V851" s="92" t="n">
        <v>0.967322076663197</v>
      </c>
      <c r="X851" s="92" t="e">
        <f aca="false" t="array" ref="X851:X851">intersectarectarectangulo($B$22,$C$22,$D$22,$E$22,$F$22,$G$22,$H$22,$I$22,$J$22,$O$26,$O$27,0,T851,U851,V851)</f>
        <v>#NAME?</v>
      </c>
      <c r="Y851" s="92" t="e">
        <f aca="false" t="array" ref="Y851:Y851">intersectarectarectangulo($B$23,$C$23,$D$23,$E$23,$F$23,$G$23,$H$23,$I$23,$J$23,$O$26,$O$27,0,T851,U851,V851)</f>
        <v>#NAME?</v>
      </c>
      <c r="AA851" s="92" t="e">
        <f aca="false">MAX(X851:Y851)</f>
        <v>#NAME?</v>
      </c>
      <c r="AB851" s="92" t="n">
        <v>668</v>
      </c>
    </row>
    <row r="852" customFormat="false" ht="12.75" hidden="false" customHeight="false" outlineLevel="0" collapsed="false">
      <c r="T852" s="92" t="n">
        <v>0.252</v>
      </c>
      <c r="U852" s="92" t="n">
        <v>0.084</v>
      </c>
      <c r="V852" s="92" t="n">
        <v>0.964074685903535</v>
      </c>
      <c r="X852" s="92" t="e">
        <f aca="false" t="array" ref="X852:X852">intersectarectarectangulo($B$22,$C$22,$D$22,$E$22,$F$22,$G$22,$H$22,$I$22,$J$22,$O$26,$O$27,0,T852,U852,V852)</f>
        <v>#NAME?</v>
      </c>
      <c r="Y852" s="92" t="e">
        <f aca="false" t="array" ref="Y852:Y852">intersectarectarectangulo($B$23,$C$23,$D$23,$E$23,$F$23,$G$23,$H$23,$I$23,$J$23,$O$26,$O$27,0,T852,U852,V852)</f>
        <v>#NAME?</v>
      </c>
      <c r="AA852" s="92" t="e">
        <f aca="false">MAX(X852:Y852)</f>
        <v>#NAME?</v>
      </c>
      <c r="AB852" s="92" t="n">
        <v>669</v>
      </c>
    </row>
    <row r="853" customFormat="false" ht="12.75" hidden="false" customHeight="false" outlineLevel="0" collapsed="false">
      <c r="T853" s="92" t="n">
        <v>0.252</v>
      </c>
      <c r="U853" s="92" t="n">
        <v>0.14</v>
      </c>
      <c r="V853" s="92" t="n">
        <v>0.95754686569379</v>
      </c>
      <c r="X853" s="92" t="e">
        <f aca="false" t="array" ref="X853:X853">intersectarectarectangulo($B$22,$C$22,$D$22,$E$22,$F$22,$G$22,$H$22,$I$22,$J$22,$O$26,$O$27,0,T853,U853,V853)</f>
        <v>#NAME?</v>
      </c>
      <c r="Y853" s="92" t="e">
        <f aca="false" t="array" ref="Y853:Y853">intersectarectarectangulo($B$23,$C$23,$D$23,$E$23,$F$23,$G$23,$H$23,$I$23,$J$23,$O$26,$O$27,0,T853,U853,V853)</f>
        <v>#NAME?</v>
      </c>
      <c r="AA853" s="92" t="e">
        <f aca="false">MAX(X853:Y853)</f>
        <v>#NAME?</v>
      </c>
      <c r="AB853" s="92" t="n">
        <v>670</v>
      </c>
    </row>
    <row r="854" customFormat="false" ht="12.75" hidden="false" customHeight="false" outlineLevel="0" collapsed="false">
      <c r="T854" s="92" t="n">
        <v>0.252</v>
      </c>
      <c r="U854" s="92" t="n">
        <v>0.196</v>
      </c>
      <c r="V854" s="92" t="n">
        <v>0.947670828927429</v>
      </c>
      <c r="X854" s="92" t="e">
        <f aca="false" t="array" ref="X854:X854">intersectarectarectangulo($B$22,$C$22,$D$22,$E$22,$F$22,$G$22,$H$22,$I$22,$J$22,$O$26,$O$27,0,T854,U854,V854)</f>
        <v>#NAME?</v>
      </c>
      <c r="Y854" s="92" t="e">
        <f aca="false" t="array" ref="Y854:Y854">intersectarectarectangulo($B$23,$C$23,$D$23,$E$23,$F$23,$G$23,$H$23,$I$23,$J$23,$O$26,$O$27,0,T854,U854,V854)</f>
        <v>#NAME?</v>
      </c>
      <c r="AA854" s="92" t="e">
        <f aca="false">MAX(X854:Y854)</f>
        <v>#NAME?</v>
      </c>
      <c r="AB854" s="92" t="n">
        <v>671</v>
      </c>
    </row>
    <row r="855" customFormat="false" ht="12.75" hidden="false" customHeight="false" outlineLevel="0" collapsed="false">
      <c r="T855" s="92" t="n">
        <v>0.252</v>
      </c>
      <c r="U855" s="92" t="n">
        <v>0.252</v>
      </c>
      <c r="V855" s="92" t="n">
        <v>0.934340409058711</v>
      </c>
      <c r="X855" s="92" t="e">
        <f aca="false" t="array" ref="X855:X855">intersectarectarectangulo($B$22,$C$22,$D$22,$E$22,$F$22,$G$22,$H$22,$I$22,$J$22,$O$26,$O$27,0,T855,U855,V855)</f>
        <v>#NAME?</v>
      </c>
      <c r="Y855" s="92" t="e">
        <f aca="false" t="array" ref="Y855:Y855">intersectarectarectangulo($B$23,$C$23,$D$23,$E$23,$F$23,$G$23,$H$23,$I$23,$J$23,$O$26,$O$27,0,T855,U855,V855)</f>
        <v>#NAME?</v>
      </c>
      <c r="AA855" s="92" t="e">
        <f aca="false">MAX(X855:Y855)</f>
        <v>#NAME?</v>
      </c>
      <c r="AB855" s="92" t="n">
        <v>672</v>
      </c>
    </row>
    <row r="856" customFormat="false" ht="12.75" hidden="false" customHeight="false" outlineLevel="0" collapsed="false">
      <c r="T856" s="92" t="n">
        <v>0.252</v>
      </c>
      <c r="U856" s="92" t="n">
        <v>0.308</v>
      </c>
      <c r="V856" s="92" t="n">
        <v>0.917405035957401</v>
      </c>
      <c r="X856" s="92" t="e">
        <f aca="false" t="array" ref="X856:X856">intersectarectarectangulo($B$22,$C$22,$D$22,$E$22,$F$22,$G$22,$H$22,$I$22,$J$22,$O$26,$O$27,0,T856,U856,V856)</f>
        <v>#NAME?</v>
      </c>
      <c r="Y856" s="92" t="e">
        <f aca="false" t="array" ref="Y856:Y856">intersectarectarectangulo($B$23,$C$23,$D$23,$E$23,$F$23,$G$23,$H$23,$I$23,$J$23,$O$26,$O$27,0,T856,U856,V856)</f>
        <v>#NAME?</v>
      </c>
      <c r="AA856" s="92" t="e">
        <f aca="false">MAX(X856:Y856)</f>
        <v>#NAME?</v>
      </c>
      <c r="AB856" s="92" t="n">
        <v>673</v>
      </c>
    </row>
    <row r="857" customFormat="false" ht="12.75" hidden="false" customHeight="false" outlineLevel="0" collapsed="false">
      <c r="T857" s="92" t="n">
        <v>0.252</v>
      </c>
      <c r="U857" s="92" t="n">
        <v>0.364</v>
      </c>
      <c r="V857" s="92" t="n">
        <v>0.896660470858396</v>
      </c>
      <c r="X857" s="92" t="e">
        <f aca="false" t="array" ref="X857:X857">intersectarectarectangulo($B$22,$C$22,$D$22,$E$22,$F$22,$G$22,$H$22,$I$22,$J$22,$O$26,$O$27,0,T857,U857,V857)</f>
        <v>#NAME?</v>
      </c>
      <c r="Y857" s="92" t="e">
        <f aca="false" t="array" ref="Y857:Y857">intersectarectarectangulo($B$23,$C$23,$D$23,$E$23,$F$23,$G$23,$H$23,$I$23,$J$23,$O$26,$O$27,0,T857,U857,V857)</f>
        <v>#NAME?</v>
      </c>
      <c r="AA857" s="92" t="e">
        <f aca="false">MAX(X857:Y857)</f>
        <v>#NAME?</v>
      </c>
      <c r="AB857" s="92" t="n">
        <v>674</v>
      </c>
    </row>
    <row r="858" customFormat="false" ht="12.75" hidden="false" customHeight="false" outlineLevel="0" collapsed="false">
      <c r="T858" s="92" t="n">
        <v>0.252</v>
      </c>
      <c r="U858" s="92" t="n">
        <v>0.42</v>
      </c>
      <c r="V858" s="92" t="n">
        <v>0.871834846745644</v>
      </c>
      <c r="X858" s="92" t="e">
        <f aca="false" t="array" ref="X858:X858">intersectarectarectangulo($B$22,$C$22,$D$22,$E$22,$F$22,$G$22,$H$22,$I$22,$J$22,$O$26,$O$27,0,T858,U858,V858)</f>
        <v>#NAME?</v>
      </c>
      <c r="Y858" s="92" t="e">
        <f aca="false" t="array" ref="Y858:Y858">intersectarectarectangulo($B$23,$C$23,$D$23,$E$23,$F$23,$G$23,$H$23,$I$23,$J$23,$O$26,$O$27,0,T858,U858,V858)</f>
        <v>#NAME?</v>
      </c>
      <c r="AA858" s="92" t="e">
        <f aca="false">MAX(X858:Y858)</f>
        <v>#NAME?</v>
      </c>
      <c r="AB858" s="92" t="n">
        <v>675</v>
      </c>
    </row>
    <row r="859" customFormat="false" ht="12.75" hidden="false" customHeight="false" outlineLevel="0" collapsed="false">
      <c r="T859" s="92" t="n">
        <v>0.252</v>
      </c>
      <c r="U859" s="92" t="n">
        <v>0.476</v>
      </c>
      <c r="V859" s="92" t="n">
        <v>0.842567504714014</v>
      </c>
      <c r="X859" s="92" t="e">
        <f aca="false" t="array" ref="X859:X859">intersectarectarectangulo($B$22,$C$22,$D$22,$E$22,$F$22,$G$22,$H$22,$I$22,$J$22,$O$26,$O$27,0,T859,U859,V859)</f>
        <v>#NAME?</v>
      </c>
      <c r="Y859" s="92" t="e">
        <f aca="false" t="array" ref="Y859:Y859">intersectarectarectangulo($B$23,$C$23,$D$23,$E$23,$F$23,$G$23,$H$23,$I$23,$J$23,$O$26,$O$27,0,T859,U859,V859)</f>
        <v>#NAME?</v>
      </c>
      <c r="AA859" s="92" t="e">
        <f aca="false">MAX(X859:Y859)</f>
        <v>#NAME?</v>
      </c>
      <c r="AB859" s="92" t="n">
        <v>676</v>
      </c>
    </row>
    <row r="860" customFormat="false" ht="12.75" hidden="false" customHeight="false" outlineLevel="0" collapsed="false">
      <c r="T860" s="92" t="n">
        <v>0.252</v>
      </c>
      <c r="U860" s="92" t="n">
        <v>0.532</v>
      </c>
      <c r="V860" s="92" t="n">
        <v>0.808376150068766</v>
      </c>
      <c r="X860" s="92" t="e">
        <f aca="false" t="array" ref="X860:X860">intersectarectarectangulo($B$22,$C$22,$D$22,$E$22,$F$22,$G$22,$H$22,$I$22,$J$22,$O$26,$O$27,0,T860,U860,V860)</f>
        <v>#NAME?</v>
      </c>
      <c r="Y860" s="92" t="e">
        <f aca="false" t="array" ref="Y860:Y860">intersectarectarectangulo($B$23,$C$23,$D$23,$E$23,$F$23,$G$23,$H$23,$I$23,$J$23,$O$26,$O$27,0,T860,U860,V860)</f>
        <v>#NAME?</v>
      </c>
      <c r="AA860" s="92" t="e">
        <f aca="false">MAX(X860:Y860)</f>
        <v>#NAME?</v>
      </c>
      <c r="AB860" s="92" t="n">
        <v>677</v>
      </c>
    </row>
    <row r="861" customFormat="false" ht="12.75" hidden="false" customHeight="false" outlineLevel="0" collapsed="false">
      <c r="T861" s="92" t="n">
        <v>0.252</v>
      </c>
      <c r="U861" s="92" t="n">
        <v>0.588</v>
      </c>
      <c r="V861" s="92" t="n">
        <v>0.768603929211919</v>
      </c>
      <c r="X861" s="92" t="e">
        <f aca="false" t="array" ref="X861:X861">intersectarectarectangulo($B$22,$C$22,$D$22,$E$22,$F$22,$G$22,$H$22,$I$22,$J$22,$O$26,$O$27,0,T861,U861,V861)</f>
        <v>#NAME?</v>
      </c>
      <c r="Y861" s="92" t="e">
        <f aca="false" t="array" ref="Y861:Y861">intersectarectarectangulo($B$23,$C$23,$D$23,$E$23,$F$23,$G$23,$H$23,$I$23,$J$23,$O$26,$O$27,0,T861,U861,V861)</f>
        <v>#NAME?</v>
      </c>
      <c r="AA861" s="92" t="e">
        <f aca="false">MAX(X861:Y861)</f>
        <v>#NAME?</v>
      </c>
      <c r="AB861" s="92" t="n">
        <v>678</v>
      </c>
    </row>
    <row r="862" customFormat="false" ht="12.75" hidden="false" customHeight="false" outlineLevel="0" collapsed="false">
      <c r="T862" s="92" t="n">
        <v>0.252</v>
      </c>
      <c r="U862" s="92" t="n">
        <v>0.644</v>
      </c>
      <c r="V862" s="92" t="n">
        <v>0.722329564672525</v>
      </c>
      <c r="X862" s="92" t="e">
        <f aca="false" t="array" ref="X862:X862">intersectarectarectangulo($B$22,$C$22,$D$22,$E$22,$F$22,$G$22,$H$22,$I$22,$J$22,$O$26,$O$27,0,T862,U862,V862)</f>
        <v>#NAME?</v>
      </c>
      <c r="Y862" s="92" t="e">
        <f aca="false" t="array" ref="Y862:Y862">intersectarectarectangulo($B$23,$C$23,$D$23,$E$23,$F$23,$G$23,$H$23,$I$23,$J$23,$O$26,$O$27,0,T862,U862,V862)</f>
        <v>#NAME?</v>
      </c>
      <c r="AA862" s="92" t="e">
        <f aca="false">MAX(X862:Y862)</f>
        <v>#NAME?</v>
      </c>
      <c r="AB862" s="92" t="n">
        <v>679</v>
      </c>
    </row>
    <row r="863" customFormat="false" ht="12.75" hidden="false" customHeight="false" outlineLevel="0" collapsed="false">
      <c r="T863" s="92" t="n">
        <v>0.252</v>
      </c>
      <c r="U863" s="92" t="n">
        <v>0.7</v>
      </c>
      <c r="V863" s="92" t="n">
        <v>0.668203561798349</v>
      </c>
      <c r="X863" s="92" t="e">
        <f aca="false" t="array" ref="X863:X863">intersectarectarectangulo($B$22,$C$22,$D$22,$E$22,$F$22,$G$22,$H$22,$I$22,$J$22,$O$26,$O$27,0,T863,U863,V863)</f>
        <v>#NAME?</v>
      </c>
      <c r="Y863" s="92" t="e">
        <f aca="false" t="array" ref="Y863:Y863">intersectarectarectangulo($B$23,$C$23,$D$23,$E$23,$F$23,$G$23,$H$23,$I$23,$J$23,$O$26,$O$27,0,T863,U863,V863)</f>
        <v>#NAME?</v>
      </c>
      <c r="AA863" s="92" t="e">
        <f aca="false">MAX(X863:Y863)</f>
        <v>#NAME?</v>
      </c>
      <c r="AB863" s="92" t="n">
        <v>680</v>
      </c>
    </row>
    <row r="864" customFormat="false" ht="12.75" hidden="false" customHeight="false" outlineLevel="0" collapsed="false">
      <c r="T864" s="92" t="n">
        <v>0.252</v>
      </c>
      <c r="U864" s="92" t="n">
        <v>0.756</v>
      </c>
      <c r="V864" s="92" t="n">
        <v>0.604119193537169</v>
      </c>
      <c r="X864" s="92" t="e">
        <f aca="false" t="array" ref="X864:X864">intersectarectarectangulo($B$22,$C$22,$D$22,$E$22,$F$22,$G$22,$H$22,$I$22,$J$22,$O$26,$O$27,0,T864,U864,V864)</f>
        <v>#NAME?</v>
      </c>
      <c r="Y864" s="92" t="e">
        <f aca="false" t="array" ref="Y864:Y864">intersectarectarectangulo($B$23,$C$23,$D$23,$E$23,$F$23,$G$23,$H$23,$I$23,$J$23,$O$26,$O$27,0,T864,U864,V864)</f>
        <v>#NAME?</v>
      </c>
      <c r="AA864" s="92" t="e">
        <f aca="false">MAX(X864:Y864)</f>
        <v>#NAME?</v>
      </c>
      <c r="AB864" s="92" t="n">
        <v>681</v>
      </c>
    </row>
    <row r="865" customFormat="false" ht="12.75" hidden="false" customHeight="false" outlineLevel="0" collapsed="false">
      <c r="T865" s="92" t="n">
        <v>0.252</v>
      </c>
      <c r="U865" s="92" t="n">
        <v>0.812</v>
      </c>
      <c r="V865" s="92" t="n">
        <v>0.526452277039429</v>
      </c>
      <c r="X865" s="92" t="e">
        <f aca="false" t="array" ref="X865:X865">intersectarectarectangulo($B$22,$C$22,$D$22,$E$22,$F$22,$G$22,$H$22,$I$22,$J$22,$O$26,$O$27,0,T865,U865,V865)</f>
        <v>#NAME?</v>
      </c>
      <c r="Y865" s="92" t="e">
        <f aca="false" t="array" ref="Y865:Y865">intersectarectarectangulo($B$23,$C$23,$D$23,$E$23,$F$23,$G$23,$H$23,$I$23,$J$23,$O$26,$O$27,0,T865,U865,V865)</f>
        <v>#NAME?</v>
      </c>
      <c r="AA865" s="92" t="e">
        <f aca="false">MAX(X865:Y865)</f>
        <v>#NAME?</v>
      </c>
      <c r="AB865" s="92" t="n">
        <v>682</v>
      </c>
    </row>
    <row r="866" customFormat="false" ht="12.75" hidden="false" customHeight="false" outlineLevel="0" collapsed="false">
      <c r="T866" s="92" t="n">
        <v>0.252</v>
      </c>
      <c r="U866" s="92" t="n">
        <v>0.868</v>
      </c>
      <c r="V866" s="92" t="n">
        <v>0.42786913887309</v>
      </c>
      <c r="X866" s="92" t="e">
        <f aca="false" t="array" ref="X866:X866">intersectarectarectangulo($B$22,$C$22,$D$22,$E$22,$F$22,$G$22,$H$22,$I$22,$J$22,$O$26,$O$27,0,T866,U866,V866)</f>
        <v>#NAME?</v>
      </c>
      <c r="Y866" s="92" t="e">
        <f aca="false" t="array" ref="Y866:Y866">intersectarectarectangulo($B$23,$C$23,$D$23,$E$23,$F$23,$G$23,$H$23,$I$23,$J$23,$O$26,$O$27,0,T866,U866,V866)</f>
        <v>#NAME?</v>
      </c>
      <c r="AA866" s="92" t="e">
        <f aca="false">MAX(X866:Y866)</f>
        <v>#NAME?</v>
      </c>
      <c r="AB866" s="92" t="n">
        <v>683</v>
      </c>
    </row>
    <row r="867" customFormat="false" ht="12.75" hidden="false" customHeight="false" outlineLevel="0" collapsed="false">
      <c r="T867" s="92" t="n">
        <v>0.252</v>
      </c>
      <c r="U867" s="92" t="n">
        <v>0.924</v>
      </c>
      <c r="V867" s="92" t="n">
        <v>0.287610848195961</v>
      </c>
      <c r="X867" s="92" t="e">
        <f aca="false" t="array" ref="X867:X867">intersectarectarectangulo($B$22,$C$22,$D$22,$E$22,$F$22,$G$22,$H$22,$I$22,$J$22,$O$26,$O$27,0,T867,U867,V867)</f>
        <v>#NAME?</v>
      </c>
      <c r="Y867" s="92" t="e">
        <f aca="false" t="array" ref="Y867:Y867">intersectarectarectangulo($B$23,$C$23,$D$23,$E$23,$F$23,$G$23,$H$23,$I$23,$J$23,$O$26,$O$27,0,T867,U867,V867)</f>
        <v>#NAME?</v>
      </c>
      <c r="AA867" s="92" t="e">
        <f aca="false">MAX(X867:Y867)</f>
        <v>#NAME?</v>
      </c>
      <c r="AB867" s="92" t="n">
        <v>684</v>
      </c>
    </row>
    <row r="868" customFormat="false" ht="12.75" hidden="false" customHeight="false" outlineLevel="0" collapsed="false">
      <c r="T868" s="92" t="n">
        <v>0.308</v>
      </c>
      <c r="U868" s="92" t="n">
        <v>-0.924</v>
      </c>
      <c r="V868" s="92" t="n">
        <v>0.226627447587444</v>
      </c>
      <c r="X868" s="92" t="e">
        <f aca="false" t="array" ref="X868:X868">intersectarectarectangulo($B$22,$C$22,$D$22,$E$22,$F$22,$G$22,$H$22,$I$22,$J$22,$O$26,$O$27,0,T868,U868,V868)</f>
        <v>#NAME?</v>
      </c>
      <c r="Y868" s="92" t="e">
        <f aca="false" t="array" ref="Y868:Y868">intersectarectarectangulo($B$23,$C$23,$D$23,$E$23,$F$23,$G$23,$H$23,$I$23,$J$23,$O$26,$O$27,0,T868,U868,V868)</f>
        <v>#NAME?</v>
      </c>
      <c r="AA868" s="92" t="e">
        <f aca="false">MAX(X868:Y868)</f>
        <v>#NAME?</v>
      </c>
      <c r="AB868" s="92" t="n">
        <v>685</v>
      </c>
    </row>
    <row r="869" customFormat="false" ht="12.75" hidden="false" customHeight="false" outlineLevel="0" collapsed="false">
      <c r="T869" s="92" t="n">
        <v>0.308</v>
      </c>
      <c r="U869" s="92" t="n">
        <v>-0.868</v>
      </c>
      <c r="V869" s="92" t="n">
        <v>0.389502246463355</v>
      </c>
      <c r="X869" s="92" t="e">
        <f aca="false" t="array" ref="X869:X869">intersectarectarectangulo($B$22,$C$22,$D$22,$E$22,$F$22,$G$22,$H$22,$I$22,$J$22,$O$26,$O$27,0,T869,U869,V869)</f>
        <v>#NAME?</v>
      </c>
      <c r="Y869" s="92" t="e">
        <f aca="false" t="array" ref="Y869:Y869">intersectarectarectangulo($B$23,$C$23,$D$23,$E$23,$F$23,$G$23,$H$23,$I$23,$J$23,$O$26,$O$27,0,T869,U869,V869)</f>
        <v>#NAME?</v>
      </c>
      <c r="AA869" s="92" t="e">
        <f aca="false">MAX(X869:Y869)</f>
        <v>#NAME?</v>
      </c>
      <c r="AB869" s="92" t="n">
        <v>686</v>
      </c>
    </row>
    <row r="870" customFormat="false" ht="12.75" hidden="false" customHeight="false" outlineLevel="0" collapsed="false">
      <c r="T870" s="92" t="n">
        <v>0.308</v>
      </c>
      <c r="U870" s="92" t="n">
        <v>-0.812</v>
      </c>
      <c r="V870" s="92" t="n">
        <v>0.495774142125222</v>
      </c>
      <c r="X870" s="92" t="e">
        <f aca="false" t="array" ref="X870:X870">intersectarectarectangulo($B$22,$C$22,$D$22,$E$22,$F$22,$G$22,$H$22,$I$22,$J$22,$O$26,$O$27,0,T870,U870,V870)</f>
        <v>#NAME?</v>
      </c>
      <c r="Y870" s="92" t="e">
        <f aca="false" t="array" ref="Y870:Y870">intersectarectarectangulo($B$23,$C$23,$D$23,$E$23,$F$23,$G$23,$H$23,$I$23,$J$23,$O$26,$O$27,0,T870,U870,V870)</f>
        <v>#NAME?</v>
      </c>
      <c r="AA870" s="92" t="e">
        <f aca="false">MAX(X870:Y870)</f>
        <v>#NAME?</v>
      </c>
      <c r="AB870" s="92" t="n">
        <v>687</v>
      </c>
    </row>
    <row r="871" customFormat="false" ht="12.75" hidden="false" customHeight="false" outlineLevel="0" collapsed="false">
      <c r="T871" s="92" t="n">
        <v>0.308</v>
      </c>
      <c r="U871" s="92" t="n">
        <v>-0.756</v>
      </c>
      <c r="V871" s="92" t="n">
        <v>0.577581163127746</v>
      </c>
      <c r="X871" s="92" t="e">
        <f aca="false" t="array" ref="X871:X871">intersectarectarectangulo($B$22,$C$22,$D$22,$E$22,$F$22,$G$22,$H$22,$I$22,$J$22,$O$26,$O$27,0,T871,U871,V871)</f>
        <v>#NAME?</v>
      </c>
      <c r="Y871" s="92" t="e">
        <f aca="false" t="array" ref="Y871:Y871">intersectarectarectangulo($B$23,$C$23,$D$23,$E$23,$F$23,$G$23,$H$23,$I$23,$J$23,$O$26,$O$27,0,T871,U871,V871)</f>
        <v>#NAME?</v>
      </c>
      <c r="AA871" s="92" t="e">
        <f aca="false">MAX(X871:Y871)</f>
        <v>#NAME?</v>
      </c>
      <c r="AB871" s="92" t="n">
        <v>688</v>
      </c>
    </row>
    <row r="872" customFormat="false" ht="12.75" hidden="false" customHeight="false" outlineLevel="0" collapsed="false">
      <c r="T872" s="92" t="n">
        <v>0.308</v>
      </c>
      <c r="U872" s="92" t="n">
        <v>-0.7</v>
      </c>
      <c r="V872" s="92" t="n">
        <v>0.644310484161169</v>
      </c>
      <c r="X872" s="92" t="e">
        <f aca="false" t="array" ref="X872:X872">intersectarectarectangulo($B$22,$C$22,$D$22,$E$22,$F$22,$G$22,$H$22,$I$22,$J$22,$O$26,$O$27,0,T872,U872,V872)</f>
        <v>#NAME?</v>
      </c>
      <c r="Y872" s="92" t="e">
        <f aca="false" t="array" ref="Y872:Y872">intersectarectarectangulo($B$23,$C$23,$D$23,$E$23,$F$23,$G$23,$H$23,$I$23,$J$23,$O$26,$O$27,0,T872,U872,V872)</f>
        <v>#NAME?</v>
      </c>
      <c r="AA872" s="92" t="e">
        <f aca="false">MAX(X872:Y872)</f>
        <v>#NAME?</v>
      </c>
      <c r="AB872" s="92" t="n">
        <v>689</v>
      </c>
    </row>
    <row r="873" customFormat="false" ht="12.75" hidden="false" customHeight="false" outlineLevel="0" collapsed="false">
      <c r="T873" s="92" t="n">
        <v>0.308</v>
      </c>
      <c r="U873" s="92" t="n">
        <v>-0.644</v>
      </c>
      <c r="V873" s="92" t="n">
        <v>0.700285656000464</v>
      </c>
      <c r="X873" s="92" t="e">
        <f aca="false" t="array" ref="X873:X873">intersectarectarectangulo($B$22,$C$22,$D$22,$E$22,$F$22,$G$22,$H$22,$I$22,$J$22,$O$26,$O$27,0,T873,U873,V873)</f>
        <v>#NAME?</v>
      </c>
      <c r="Y873" s="92" t="e">
        <f aca="false" t="array" ref="Y873:Y873">intersectarectarectangulo($B$23,$C$23,$D$23,$E$23,$F$23,$G$23,$H$23,$I$23,$J$23,$O$26,$O$27,0,T873,U873,V873)</f>
        <v>#NAME?</v>
      </c>
      <c r="AA873" s="92" t="e">
        <f aca="false">MAX(X873:Y873)</f>
        <v>#NAME?</v>
      </c>
      <c r="AB873" s="92" t="n">
        <v>690</v>
      </c>
    </row>
    <row r="874" customFormat="false" ht="12.75" hidden="false" customHeight="false" outlineLevel="0" collapsed="false">
      <c r="T874" s="92" t="n">
        <v>0.308</v>
      </c>
      <c r="U874" s="92" t="n">
        <v>-0.588</v>
      </c>
      <c r="V874" s="92" t="n">
        <v>0.747925129942831</v>
      </c>
      <c r="X874" s="92" t="e">
        <f aca="false" t="array" ref="X874:X874">intersectarectarectangulo($B$22,$C$22,$D$22,$E$22,$F$22,$G$22,$H$22,$I$22,$J$22,$O$26,$O$27,0,T874,U874,V874)</f>
        <v>#NAME?</v>
      </c>
      <c r="Y874" s="92" t="e">
        <f aca="false" t="array" ref="Y874:Y874">intersectarectarectangulo($B$23,$C$23,$D$23,$E$23,$F$23,$G$23,$H$23,$I$23,$J$23,$O$26,$O$27,0,T874,U874,V874)</f>
        <v>#NAME?</v>
      </c>
      <c r="AA874" s="92" t="e">
        <f aca="false">MAX(X874:Y874)</f>
        <v>#NAME?</v>
      </c>
      <c r="AB874" s="92" t="n">
        <v>691</v>
      </c>
    </row>
    <row r="875" customFormat="false" ht="12.75" hidden="false" customHeight="false" outlineLevel="0" collapsed="false">
      <c r="T875" s="92" t="n">
        <v>0.308</v>
      </c>
      <c r="U875" s="92" t="n">
        <v>-0.532</v>
      </c>
      <c r="V875" s="92" t="n">
        <v>0.788740768567214</v>
      </c>
      <c r="X875" s="92" t="e">
        <f aca="false" t="array" ref="X875:X875">intersectarectarectangulo($B$22,$C$22,$D$22,$E$22,$F$22,$G$22,$H$22,$I$22,$J$22,$O$26,$O$27,0,T875,U875,V875)</f>
        <v>#NAME?</v>
      </c>
      <c r="Y875" s="92" t="e">
        <f aca="false" t="array" ref="Y875:Y875">intersectarectarectangulo($B$23,$C$23,$D$23,$E$23,$F$23,$G$23,$H$23,$I$23,$J$23,$O$26,$O$27,0,T875,U875,V875)</f>
        <v>#NAME?</v>
      </c>
      <c r="AA875" s="92" t="e">
        <f aca="false">MAX(X875:Y875)</f>
        <v>#NAME?</v>
      </c>
      <c r="AB875" s="92" t="n">
        <v>692</v>
      </c>
    </row>
    <row r="876" customFormat="false" ht="12.75" hidden="false" customHeight="false" outlineLevel="0" collapsed="false">
      <c r="T876" s="92" t="n">
        <v>0.308</v>
      </c>
      <c r="U876" s="92" t="n">
        <v>-0.476</v>
      </c>
      <c r="V876" s="92" t="n">
        <v>0.82374753413895</v>
      </c>
      <c r="X876" s="92" t="e">
        <f aca="false" t="array" ref="X876:X876">intersectarectarectangulo($B$22,$C$22,$D$22,$E$22,$F$22,$G$22,$H$22,$I$22,$J$22,$O$26,$O$27,0,T876,U876,V876)</f>
        <v>#NAME?</v>
      </c>
      <c r="Y876" s="92" t="e">
        <f aca="false" t="array" ref="Y876:Y876">intersectarectarectangulo($B$23,$C$23,$D$23,$E$23,$F$23,$G$23,$H$23,$I$23,$J$23,$O$26,$O$27,0,T876,U876,V876)</f>
        <v>#NAME?</v>
      </c>
      <c r="AA876" s="92" t="e">
        <f aca="false">MAX(X876:Y876)</f>
        <v>#NAME?</v>
      </c>
      <c r="AB876" s="92" t="n">
        <v>693</v>
      </c>
    </row>
    <row r="877" customFormat="false" ht="12.75" hidden="false" customHeight="false" outlineLevel="0" collapsed="false">
      <c r="T877" s="92" t="n">
        <v>0.308</v>
      </c>
      <c r="U877" s="92" t="n">
        <v>-0.42</v>
      </c>
      <c r="V877" s="92" t="n">
        <v>0.853660354005034</v>
      </c>
      <c r="X877" s="92" t="e">
        <f aca="false" t="array" ref="X877:X877">intersectarectarectangulo($B$22,$C$22,$D$22,$E$22,$F$22,$G$22,$H$22,$I$22,$J$22,$O$26,$O$27,0,T877,U877,V877)</f>
        <v>#NAME?</v>
      </c>
      <c r="Y877" s="92" t="e">
        <f aca="false" t="array" ref="Y877:Y877">intersectarectarectangulo($B$23,$C$23,$D$23,$E$23,$F$23,$G$23,$H$23,$I$23,$J$23,$O$26,$O$27,0,T877,U877,V877)</f>
        <v>#NAME?</v>
      </c>
      <c r="AA877" s="92" t="e">
        <f aca="false">MAX(X877:Y877)</f>
        <v>#NAME?</v>
      </c>
      <c r="AB877" s="92" t="n">
        <v>694</v>
      </c>
    </row>
    <row r="878" customFormat="false" ht="12.75" hidden="false" customHeight="false" outlineLevel="0" collapsed="false">
      <c r="T878" s="92" t="n">
        <v>0.308</v>
      </c>
      <c r="U878" s="92" t="n">
        <v>-0.364</v>
      </c>
      <c r="V878" s="92" t="n">
        <v>0.878999431171602</v>
      </c>
      <c r="X878" s="92" t="e">
        <f aca="false" t="array" ref="X878:X878">intersectarectarectangulo($B$22,$C$22,$D$22,$E$22,$F$22,$G$22,$H$22,$I$22,$J$22,$O$26,$O$27,0,T878,U878,V878)</f>
        <v>#NAME?</v>
      </c>
      <c r="Y878" s="92" t="e">
        <f aca="false" t="array" ref="Y878:Y878">intersectarectarectangulo($B$23,$C$23,$D$23,$E$23,$F$23,$G$23,$H$23,$I$23,$J$23,$O$26,$O$27,0,T878,U878,V878)</f>
        <v>#NAME?</v>
      </c>
      <c r="AA878" s="92" t="e">
        <f aca="false">MAX(X878:Y878)</f>
        <v>#NAME?</v>
      </c>
      <c r="AB878" s="92" t="n">
        <v>695</v>
      </c>
    </row>
    <row r="879" customFormat="false" ht="12.75" hidden="false" customHeight="false" outlineLevel="0" collapsed="false">
      <c r="T879" s="92" t="n">
        <v>0.308</v>
      </c>
      <c r="U879" s="92" t="n">
        <v>-0.308</v>
      </c>
      <c r="V879" s="92" t="n">
        <v>0.90015109842737</v>
      </c>
      <c r="X879" s="92" t="e">
        <f aca="false" t="array" ref="X879:X879">intersectarectarectangulo($B$22,$C$22,$D$22,$E$22,$F$22,$G$22,$H$22,$I$22,$J$22,$O$26,$O$27,0,T879,U879,V879)</f>
        <v>#NAME?</v>
      </c>
      <c r="Y879" s="92" t="e">
        <f aca="false" t="array" ref="Y879:Y879">intersectarectarectangulo($B$23,$C$23,$D$23,$E$23,$F$23,$G$23,$H$23,$I$23,$J$23,$O$26,$O$27,0,T879,U879,V879)</f>
        <v>#NAME?</v>
      </c>
      <c r="AA879" s="92" t="e">
        <f aca="false">MAX(X879:Y879)</f>
        <v>#NAME?</v>
      </c>
      <c r="AB879" s="92" t="n">
        <v>696</v>
      </c>
    </row>
    <row r="880" customFormat="false" ht="12.75" hidden="false" customHeight="false" outlineLevel="0" collapsed="false">
      <c r="T880" s="92" t="n">
        <v>0.308</v>
      </c>
      <c r="U880" s="92" t="n">
        <v>-0.252</v>
      </c>
      <c r="V880" s="92" t="n">
        <v>0.917405035957401</v>
      </c>
      <c r="X880" s="92" t="e">
        <f aca="false" t="array" ref="X880:X880">intersectarectarectangulo($B$22,$C$22,$D$22,$E$22,$F$22,$G$22,$H$22,$I$22,$J$22,$O$26,$O$27,0,T880,U880,V880)</f>
        <v>#NAME?</v>
      </c>
      <c r="Y880" s="92" t="e">
        <f aca="false" t="array" ref="Y880:Y880">intersectarectarectangulo($B$23,$C$23,$D$23,$E$23,$F$23,$G$23,$H$23,$I$23,$J$23,$O$26,$O$27,0,T880,U880,V880)</f>
        <v>#NAME?</v>
      </c>
      <c r="AA880" s="92" t="e">
        <f aca="false">MAX(X880:Y880)</f>
        <v>#NAME?</v>
      </c>
      <c r="AB880" s="92" t="n">
        <v>697</v>
      </c>
    </row>
    <row r="881" customFormat="false" ht="12.75" hidden="false" customHeight="false" outlineLevel="0" collapsed="false">
      <c r="T881" s="92" t="n">
        <v>0.308</v>
      </c>
      <c r="U881" s="92" t="n">
        <v>-0.196</v>
      </c>
      <c r="V881" s="92" t="n">
        <v>0.930977980405552</v>
      </c>
      <c r="X881" s="92" t="e">
        <f aca="false" t="array" ref="X881:X881">intersectarectarectangulo($B$22,$C$22,$D$22,$E$22,$F$22,$G$22,$H$22,$I$22,$J$22,$O$26,$O$27,0,T881,U881,V881)</f>
        <v>#NAME?</v>
      </c>
      <c r="Y881" s="92" t="e">
        <f aca="false" t="array" ref="Y881:Y881">intersectarectarectangulo($B$23,$C$23,$D$23,$E$23,$F$23,$G$23,$H$23,$I$23,$J$23,$O$26,$O$27,0,T881,U881,V881)</f>
        <v>#NAME?</v>
      </c>
      <c r="AA881" s="92" t="e">
        <f aca="false">MAX(X881:Y881)</f>
        <v>#NAME?</v>
      </c>
      <c r="AB881" s="92" t="n">
        <v>698</v>
      </c>
    </row>
    <row r="882" customFormat="false" ht="12.75" hidden="false" customHeight="false" outlineLevel="0" collapsed="false">
      <c r="T882" s="92" t="n">
        <v>0.308</v>
      </c>
      <c r="U882" s="92" t="n">
        <v>-0.14</v>
      </c>
      <c r="V882" s="92" t="n">
        <v>0.941029223775755</v>
      </c>
      <c r="X882" s="92" t="e">
        <f aca="false" t="array" ref="X882:X882">intersectarectarectangulo($B$22,$C$22,$D$22,$E$22,$F$22,$G$22,$H$22,$I$22,$J$22,$O$26,$O$27,0,T882,U882,V882)</f>
        <v>#NAME?</v>
      </c>
      <c r="Y882" s="92" t="e">
        <f aca="false" t="array" ref="Y882:Y882">intersectarectarectangulo($B$23,$C$23,$D$23,$E$23,$F$23,$G$23,$H$23,$I$23,$J$23,$O$26,$O$27,0,T882,U882,V882)</f>
        <v>#NAME?</v>
      </c>
      <c r="AA882" s="92" t="e">
        <f aca="false">MAX(X882:Y882)</f>
        <v>#NAME?</v>
      </c>
      <c r="AB882" s="92" t="n">
        <v>699</v>
      </c>
    </row>
    <row r="883" customFormat="false" ht="12.75" hidden="false" customHeight="false" outlineLevel="0" collapsed="false">
      <c r="T883" s="92" t="n">
        <v>0.308</v>
      </c>
      <c r="U883" s="92" t="n">
        <v>-0.084</v>
      </c>
      <c r="V883" s="92" t="n">
        <v>0.947670828927429</v>
      </c>
      <c r="X883" s="92" t="e">
        <f aca="false" t="array" ref="X883:X883">intersectarectarectangulo($B$22,$C$22,$D$22,$E$22,$F$22,$G$22,$H$22,$I$22,$J$22,$O$26,$O$27,0,T883,U883,V883)</f>
        <v>#NAME?</v>
      </c>
      <c r="Y883" s="92" t="e">
        <f aca="false" t="array" ref="Y883:Y883">intersectarectarectangulo($B$23,$C$23,$D$23,$E$23,$F$23,$G$23,$H$23,$I$23,$J$23,$O$26,$O$27,0,T883,U883,V883)</f>
        <v>#NAME?</v>
      </c>
      <c r="AA883" s="92" t="e">
        <f aca="false">MAX(X883:Y883)</f>
        <v>#NAME?</v>
      </c>
      <c r="AB883" s="92" t="n">
        <v>700</v>
      </c>
    </row>
    <row r="884" customFormat="false" ht="12.75" hidden="false" customHeight="false" outlineLevel="0" collapsed="false">
      <c r="T884" s="92" t="n">
        <v>0.308</v>
      </c>
      <c r="U884" s="92" t="n">
        <v>-0.028</v>
      </c>
      <c r="V884" s="92" t="n">
        <v>0.950974237295627</v>
      </c>
      <c r="X884" s="92" t="e">
        <f aca="false" t="array" ref="X884:X884">intersectarectarectangulo($B$22,$C$22,$D$22,$E$22,$F$22,$G$22,$H$22,$I$22,$J$22,$O$26,$O$27,0,T884,U884,V884)</f>
        <v>#NAME?</v>
      </c>
      <c r="Y884" s="92" t="e">
        <f aca="false" t="array" ref="Y884:Y884">intersectarectarectangulo($B$23,$C$23,$D$23,$E$23,$F$23,$G$23,$H$23,$I$23,$J$23,$O$26,$O$27,0,T884,U884,V884)</f>
        <v>#NAME?</v>
      </c>
      <c r="AA884" s="92" t="e">
        <f aca="false">MAX(X884:Y884)</f>
        <v>#NAME?</v>
      </c>
      <c r="AB884" s="92" t="n">
        <v>701</v>
      </c>
    </row>
    <row r="885" customFormat="false" ht="12.75" hidden="false" customHeight="false" outlineLevel="0" collapsed="false">
      <c r="T885" s="92" t="n">
        <v>0.308</v>
      </c>
      <c r="U885" s="92" t="n">
        <v>0.028</v>
      </c>
      <c r="V885" s="92" t="n">
        <v>0.950974237295627</v>
      </c>
      <c r="X885" s="92" t="e">
        <f aca="false" t="array" ref="X885:X885">intersectarectarectangulo($B$22,$C$22,$D$22,$E$22,$F$22,$G$22,$H$22,$I$22,$J$22,$O$26,$O$27,0,T885,U885,V885)</f>
        <v>#NAME?</v>
      </c>
      <c r="Y885" s="92" t="e">
        <f aca="false" t="array" ref="Y885:Y885">intersectarectarectangulo($B$23,$C$23,$D$23,$E$23,$F$23,$G$23,$H$23,$I$23,$J$23,$O$26,$O$27,0,T885,U885,V885)</f>
        <v>#NAME?</v>
      </c>
      <c r="AA885" s="92" t="e">
        <f aca="false">MAX(X885:Y885)</f>
        <v>#NAME?</v>
      </c>
      <c r="AB885" s="92" t="n">
        <v>702</v>
      </c>
    </row>
    <row r="886" customFormat="false" ht="12.75" hidden="false" customHeight="false" outlineLevel="0" collapsed="false">
      <c r="T886" s="92" t="n">
        <v>0.308</v>
      </c>
      <c r="U886" s="92" t="n">
        <v>0.084</v>
      </c>
      <c r="V886" s="92" t="n">
        <v>0.947670828927429</v>
      </c>
      <c r="X886" s="92" t="e">
        <f aca="false" t="array" ref="X886:X886">intersectarectarectangulo($B$22,$C$22,$D$22,$E$22,$F$22,$G$22,$H$22,$I$22,$J$22,$O$26,$O$27,0,T886,U886,V886)</f>
        <v>#NAME?</v>
      </c>
      <c r="Y886" s="92" t="e">
        <f aca="false" t="array" ref="Y886:Y886">intersectarectarectangulo($B$23,$C$23,$D$23,$E$23,$F$23,$G$23,$H$23,$I$23,$J$23,$O$26,$O$27,0,T886,U886,V886)</f>
        <v>#NAME?</v>
      </c>
      <c r="AA886" s="92" t="e">
        <f aca="false">MAX(X886:Y886)</f>
        <v>#NAME?</v>
      </c>
      <c r="AB886" s="92" t="n">
        <v>703</v>
      </c>
    </row>
    <row r="887" customFormat="false" ht="12.75" hidden="false" customHeight="false" outlineLevel="0" collapsed="false">
      <c r="T887" s="92" t="n">
        <v>0.308</v>
      </c>
      <c r="U887" s="92" t="n">
        <v>0.14</v>
      </c>
      <c r="V887" s="92" t="n">
        <v>0.941029223775755</v>
      </c>
      <c r="X887" s="92" t="e">
        <f aca="false" t="array" ref="X887:X887">intersectarectarectangulo($B$22,$C$22,$D$22,$E$22,$F$22,$G$22,$H$22,$I$22,$J$22,$O$26,$O$27,0,T887,U887,V887)</f>
        <v>#NAME?</v>
      </c>
      <c r="Y887" s="92" t="e">
        <f aca="false" t="array" ref="Y887:Y887">intersectarectarectangulo($B$23,$C$23,$D$23,$E$23,$F$23,$G$23,$H$23,$I$23,$J$23,$O$26,$O$27,0,T887,U887,V887)</f>
        <v>#NAME?</v>
      </c>
      <c r="AA887" s="92" t="e">
        <f aca="false">MAX(X887:Y887)</f>
        <v>#NAME?</v>
      </c>
      <c r="AB887" s="92" t="n">
        <v>704</v>
      </c>
    </row>
    <row r="888" customFormat="false" ht="12.75" hidden="false" customHeight="false" outlineLevel="0" collapsed="false">
      <c r="T888" s="92" t="n">
        <v>0.308</v>
      </c>
      <c r="U888" s="92" t="n">
        <v>0.196</v>
      </c>
      <c r="V888" s="92" t="n">
        <v>0.930977980405552</v>
      </c>
      <c r="X888" s="92" t="e">
        <f aca="false" t="array" ref="X888:X888">intersectarectarectangulo($B$22,$C$22,$D$22,$E$22,$F$22,$G$22,$H$22,$I$22,$J$22,$O$26,$O$27,0,T888,U888,V888)</f>
        <v>#NAME?</v>
      </c>
      <c r="Y888" s="92" t="e">
        <f aca="false" t="array" ref="Y888:Y888">intersectarectarectangulo($B$23,$C$23,$D$23,$E$23,$F$23,$G$23,$H$23,$I$23,$J$23,$O$26,$O$27,0,T888,U888,V888)</f>
        <v>#NAME?</v>
      </c>
      <c r="AA888" s="92" t="e">
        <f aca="false">MAX(X888:Y888)</f>
        <v>#NAME?</v>
      </c>
      <c r="AB888" s="92" t="n">
        <v>705</v>
      </c>
    </row>
    <row r="889" customFormat="false" ht="12.75" hidden="false" customHeight="false" outlineLevel="0" collapsed="false">
      <c r="T889" s="92" t="n">
        <v>0.308</v>
      </c>
      <c r="U889" s="92" t="n">
        <v>0.252</v>
      </c>
      <c r="V889" s="92" t="n">
        <v>0.917405035957401</v>
      </c>
      <c r="X889" s="92" t="e">
        <f aca="false" t="array" ref="X889:X889">intersectarectarectangulo($B$22,$C$22,$D$22,$E$22,$F$22,$G$22,$H$22,$I$22,$J$22,$O$26,$O$27,0,T889,U889,V889)</f>
        <v>#NAME?</v>
      </c>
      <c r="Y889" s="92" t="e">
        <f aca="false" t="array" ref="Y889:Y889">intersectarectarectangulo($B$23,$C$23,$D$23,$E$23,$F$23,$G$23,$H$23,$I$23,$J$23,$O$26,$O$27,0,T889,U889,V889)</f>
        <v>#NAME?</v>
      </c>
      <c r="AA889" s="92" t="e">
        <f aca="false">MAX(X889:Y889)</f>
        <v>#NAME?</v>
      </c>
      <c r="AB889" s="92" t="n">
        <v>706</v>
      </c>
    </row>
    <row r="890" customFormat="false" ht="12.75" hidden="false" customHeight="false" outlineLevel="0" collapsed="false">
      <c r="T890" s="92" t="n">
        <v>0.308</v>
      </c>
      <c r="U890" s="92" t="n">
        <v>0.308</v>
      </c>
      <c r="V890" s="92" t="n">
        <v>0.90015109842737</v>
      </c>
      <c r="X890" s="92" t="e">
        <f aca="false" t="array" ref="X890:X890">intersectarectarectangulo($B$22,$C$22,$D$22,$E$22,$F$22,$G$22,$H$22,$I$22,$J$22,$O$26,$O$27,0,T890,U890,V890)</f>
        <v>#NAME?</v>
      </c>
      <c r="Y890" s="92" t="e">
        <f aca="false" t="array" ref="Y890:Y890">intersectarectarectangulo($B$23,$C$23,$D$23,$E$23,$F$23,$G$23,$H$23,$I$23,$J$23,$O$26,$O$27,0,T890,U890,V890)</f>
        <v>#NAME?</v>
      </c>
      <c r="AA890" s="92" t="e">
        <f aca="false">MAX(X890:Y890)</f>
        <v>#NAME?</v>
      </c>
      <c r="AB890" s="92" t="n">
        <v>707</v>
      </c>
    </row>
    <row r="891" customFormat="false" ht="12.75" hidden="false" customHeight="false" outlineLevel="0" collapsed="false">
      <c r="T891" s="92" t="n">
        <v>0.308</v>
      </c>
      <c r="U891" s="92" t="n">
        <v>0.364</v>
      </c>
      <c r="V891" s="92" t="n">
        <v>0.878999431171602</v>
      </c>
      <c r="X891" s="92" t="e">
        <f aca="false" t="array" ref="X891:X891">intersectarectarectangulo($B$22,$C$22,$D$22,$E$22,$F$22,$G$22,$H$22,$I$22,$J$22,$O$26,$O$27,0,T891,U891,V891)</f>
        <v>#NAME?</v>
      </c>
      <c r="Y891" s="92" t="e">
        <f aca="false" t="array" ref="Y891:Y891">intersectarectarectangulo($B$23,$C$23,$D$23,$E$23,$F$23,$G$23,$H$23,$I$23,$J$23,$O$26,$O$27,0,T891,U891,V891)</f>
        <v>#NAME?</v>
      </c>
      <c r="AA891" s="92" t="e">
        <f aca="false">MAX(X891:Y891)</f>
        <v>#NAME?</v>
      </c>
      <c r="AB891" s="92" t="n">
        <v>708</v>
      </c>
    </row>
    <row r="892" customFormat="false" ht="12.75" hidden="false" customHeight="false" outlineLevel="0" collapsed="false">
      <c r="T892" s="92" t="n">
        <v>0.308</v>
      </c>
      <c r="U892" s="92" t="n">
        <v>0.42</v>
      </c>
      <c r="V892" s="92" t="n">
        <v>0.853660354005034</v>
      </c>
      <c r="X892" s="92" t="e">
        <f aca="false" t="array" ref="X892:X892">intersectarectarectangulo($B$22,$C$22,$D$22,$E$22,$F$22,$G$22,$H$22,$I$22,$J$22,$O$26,$O$27,0,T892,U892,V892)</f>
        <v>#NAME?</v>
      </c>
      <c r="Y892" s="92" t="e">
        <f aca="false" t="array" ref="Y892:Y892">intersectarectarectangulo($B$23,$C$23,$D$23,$E$23,$F$23,$G$23,$H$23,$I$23,$J$23,$O$26,$O$27,0,T892,U892,V892)</f>
        <v>#NAME?</v>
      </c>
      <c r="AA892" s="92" t="e">
        <f aca="false">MAX(X892:Y892)</f>
        <v>#NAME?</v>
      </c>
      <c r="AB892" s="92" t="n">
        <v>709</v>
      </c>
    </row>
    <row r="893" customFormat="false" ht="12.75" hidden="false" customHeight="false" outlineLevel="0" collapsed="false">
      <c r="T893" s="92" t="n">
        <v>0.308</v>
      </c>
      <c r="U893" s="92" t="n">
        <v>0.476</v>
      </c>
      <c r="V893" s="92" t="n">
        <v>0.82374753413895</v>
      </c>
      <c r="X893" s="92" t="e">
        <f aca="false" t="array" ref="X893:X893">intersectarectarectangulo($B$22,$C$22,$D$22,$E$22,$F$22,$G$22,$H$22,$I$22,$J$22,$O$26,$O$27,0,T893,U893,V893)</f>
        <v>#NAME?</v>
      </c>
      <c r="Y893" s="92" t="e">
        <f aca="false" t="array" ref="Y893:Y893">intersectarectarectangulo($B$23,$C$23,$D$23,$E$23,$F$23,$G$23,$H$23,$I$23,$J$23,$O$26,$O$27,0,T893,U893,V893)</f>
        <v>#NAME?</v>
      </c>
      <c r="AA893" s="92" t="e">
        <f aca="false">MAX(X893:Y893)</f>
        <v>#NAME?</v>
      </c>
      <c r="AB893" s="92" t="n">
        <v>710</v>
      </c>
    </row>
    <row r="894" customFormat="false" ht="12.75" hidden="false" customHeight="false" outlineLevel="0" collapsed="false">
      <c r="T894" s="92" t="n">
        <v>0.308</v>
      </c>
      <c r="U894" s="92" t="n">
        <v>0.532</v>
      </c>
      <c r="V894" s="92" t="n">
        <v>0.788740768567214</v>
      </c>
      <c r="X894" s="92" t="e">
        <f aca="false" t="array" ref="X894:X894">intersectarectarectangulo($B$22,$C$22,$D$22,$E$22,$F$22,$G$22,$H$22,$I$22,$J$22,$O$26,$O$27,0,T894,U894,V894)</f>
        <v>#NAME?</v>
      </c>
      <c r="Y894" s="92" t="e">
        <f aca="false" t="array" ref="Y894:Y894">intersectarectarectangulo($B$23,$C$23,$D$23,$E$23,$F$23,$G$23,$H$23,$I$23,$J$23,$O$26,$O$27,0,T894,U894,V894)</f>
        <v>#NAME?</v>
      </c>
      <c r="AA894" s="92" t="e">
        <f aca="false">MAX(X894:Y894)</f>
        <v>#NAME?</v>
      </c>
      <c r="AB894" s="92" t="n">
        <v>711</v>
      </c>
    </row>
    <row r="895" customFormat="false" ht="12.75" hidden="false" customHeight="false" outlineLevel="0" collapsed="false">
      <c r="T895" s="92" t="n">
        <v>0.308</v>
      </c>
      <c r="U895" s="92" t="n">
        <v>0.588</v>
      </c>
      <c r="V895" s="92" t="n">
        <v>0.74792512994283</v>
      </c>
      <c r="X895" s="92" t="e">
        <f aca="false" t="array" ref="X895:X895">intersectarectarectangulo($B$22,$C$22,$D$22,$E$22,$F$22,$G$22,$H$22,$I$22,$J$22,$O$26,$O$27,0,T895,U895,V895)</f>
        <v>#NAME?</v>
      </c>
      <c r="Y895" s="92" t="e">
        <f aca="false" t="array" ref="Y895:Y895">intersectarectarectangulo($B$23,$C$23,$D$23,$E$23,$F$23,$G$23,$H$23,$I$23,$J$23,$O$26,$O$27,0,T895,U895,V895)</f>
        <v>#NAME?</v>
      </c>
      <c r="AA895" s="92" t="e">
        <f aca="false">MAX(X895:Y895)</f>
        <v>#NAME?</v>
      </c>
      <c r="AB895" s="92" t="n">
        <v>712</v>
      </c>
    </row>
    <row r="896" customFormat="false" ht="12.75" hidden="false" customHeight="false" outlineLevel="0" collapsed="false">
      <c r="T896" s="92" t="n">
        <v>0.308</v>
      </c>
      <c r="U896" s="92" t="n">
        <v>0.644</v>
      </c>
      <c r="V896" s="92" t="n">
        <v>0.700285656000464</v>
      </c>
      <c r="X896" s="92" t="e">
        <f aca="false" t="array" ref="X896:X896">intersectarectarectangulo($B$22,$C$22,$D$22,$E$22,$F$22,$G$22,$H$22,$I$22,$J$22,$O$26,$O$27,0,T896,U896,V896)</f>
        <v>#NAME?</v>
      </c>
      <c r="Y896" s="92" t="e">
        <f aca="false" t="array" ref="Y896:Y896">intersectarectarectangulo($B$23,$C$23,$D$23,$E$23,$F$23,$G$23,$H$23,$I$23,$J$23,$O$26,$O$27,0,T896,U896,V896)</f>
        <v>#NAME?</v>
      </c>
      <c r="AA896" s="92" t="e">
        <f aca="false">MAX(X896:Y896)</f>
        <v>#NAME?</v>
      </c>
      <c r="AB896" s="92" t="n">
        <v>713</v>
      </c>
    </row>
    <row r="897" customFormat="false" ht="12.75" hidden="false" customHeight="false" outlineLevel="0" collapsed="false">
      <c r="T897" s="92" t="n">
        <v>0.308</v>
      </c>
      <c r="U897" s="92" t="n">
        <v>0.7</v>
      </c>
      <c r="V897" s="92" t="n">
        <v>0.644310484161169</v>
      </c>
      <c r="X897" s="92" t="e">
        <f aca="false" t="array" ref="X897:X897">intersectarectarectangulo($B$22,$C$22,$D$22,$E$22,$F$22,$G$22,$H$22,$I$22,$J$22,$O$26,$O$27,0,T897,U897,V897)</f>
        <v>#NAME?</v>
      </c>
      <c r="Y897" s="92" t="e">
        <f aca="false" t="array" ref="Y897:Y897">intersectarectarectangulo($B$23,$C$23,$D$23,$E$23,$F$23,$G$23,$H$23,$I$23,$J$23,$O$26,$O$27,0,T897,U897,V897)</f>
        <v>#NAME?</v>
      </c>
      <c r="AA897" s="92" t="e">
        <f aca="false">MAX(X897:Y897)</f>
        <v>#NAME?</v>
      </c>
      <c r="AB897" s="92" t="n">
        <v>714</v>
      </c>
    </row>
    <row r="898" customFormat="false" ht="12.75" hidden="false" customHeight="false" outlineLevel="0" collapsed="false">
      <c r="T898" s="92" t="n">
        <v>0.308</v>
      </c>
      <c r="U898" s="92" t="n">
        <v>0.756</v>
      </c>
      <c r="V898" s="92" t="n">
        <v>0.577581163127746</v>
      </c>
      <c r="X898" s="92" t="e">
        <f aca="false" t="array" ref="X898:X898">intersectarectarectangulo($B$22,$C$22,$D$22,$E$22,$F$22,$G$22,$H$22,$I$22,$J$22,$O$26,$O$27,0,T898,U898,V898)</f>
        <v>#NAME?</v>
      </c>
      <c r="Y898" s="92" t="e">
        <f aca="false" t="array" ref="Y898:Y898">intersectarectarectangulo($B$23,$C$23,$D$23,$E$23,$F$23,$G$23,$H$23,$I$23,$J$23,$O$26,$O$27,0,T898,U898,V898)</f>
        <v>#NAME?</v>
      </c>
      <c r="AA898" s="92" t="e">
        <f aca="false">MAX(X898:Y898)</f>
        <v>#NAME?</v>
      </c>
      <c r="AB898" s="92" t="n">
        <v>715</v>
      </c>
    </row>
    <row r="899" customFormat="false" ht="12.75" hidden="false" customHeight="false" outlineLevel="0" collapsed="false">
      <c r="T899" s="92" t="n">
        <v>0.308</v>
      </c>
      <c r="U899" s="92" t="n">
        <v>0.812</v>
      </c>
      <c r="V899" s="92" t="n">
        <v>0.495774142125222</v>
      </c>
      <c r="X899" s="92" t="e">
        <f aca="false" t="array" ref="X899:X899">intersectarectarectangulo($B$22,$C$22,$D$22,$E$22,$F$22,$G$22,$H$22,$I$22,$J$22,$O$26,$O$27,0,T899,U899,V899)</f>
        <v>#NAME?</v>
      </c>
      <c r="Y899" s="92" t="e">
        <f aca="false" t="array" ref="Y899:Y899">intersectarectarectangulo($B$23,$C$23,$D$23,$E$23,$F$23,$G$23,$H$23,$I$23,$J$23,$O$26,$O$27,0,T899,U899,V899)</f>
        <v>#NAME?</v>
      </c>
      <c r="AA899" s="92" t="e">
        <f aca="false">MAX(X899:Y899)</f>
        <v>#NAME?</v>
      </c>
      <c r="AB899" s="92" t="n">
        <v>716</v>
      </c>
    </row>
    <row r="900" customFormat="false" ht="12.75" hidden="false" customHeight="false" outlineLevel="0" collapsed="false">
      <c r="T900" s="92" t="n">
        <v>0.308</v>
      </c>
      <c r="U900" s="92" t="n">
        <v>0.868</v>
      </c>
      <c r="V900" s="92" t="n">
        <v>0.389502246463355</v>
      </c>
      <c r="X900" s="92" t="e">
        <f aca="false" t="array" ref="X900:X900">intersectarectarectangulo($B$22,$C$22,$D$22,$E$22,$F$22,$G$22,$H$22,$I$22,$J$22,$O$26,$O$27,0,T900,U900,V900)</f>
        <v>#NAME?</v>
      </c>
      <c r="Y900" s="92" t="e">
        <f aca="false" t="array" ref="Y900:Y900">intersectarectarectangulo($B$23,$C$23,$D$23,$E$23,$F$23,$G$23,$H$23,$I$23,$J$23,$O$26,$O$27,0,T900,U900,V900)</f>
        <v>#NAME?</v>
      </c>
      <c r="AA900" s="92" t="e">
        <f aca="false">MAX(X900:Y900)</f>
        <v>#NAME?</v>
      </c>
      <c r="AB900" s="92" t="n">
        <v>717</v>
      </c>
    </row>
    <row r="901" customFormat="false" ht="12.75" hidden="false" customHeight="false" outlineLevel="0" collapsed="false">
      <c r="T901" s="92" t="n">
        <v>0.308</v>
      </c>
      <c r="U901" s="92" t="n">
        <v>0.924</v>
      </c>
      <c r="V901" s="92" t="n">
        <v>0.226627447587444</v>
      </c>
      <c r="X901" s="92" t="e">
        <f aca="false" t="array" ref="X901:X901">intersectarectarectangulo($B$22,$C$22,$D$22,$E$22,$F$22,$G$22,$H$22,$I$22,$J$22,$O$26,$O$27,0,T901,U901,V901)</f>
        <v>#NAME?</v>
      </c>
      <c r="Y901" s="92" t="e">
        <f aca="false" t="array" ref="Y901:Y901">intersectarectarectangulo($B$23,$C$23,$D$23,$E$23,$F$23,$G$23,$H$23,$I$23,$J$23,$O$26,$O$27,0,T901,U901,V901)</f>
        <v>#NAME?</v>
      </c>
      <c r="AA901" s="92" t="e">
        <f aca="false">MAX(X901:Y901)</f>
        <v>#NAME?</v>
      </c>
      <c r="AB901" s="92" t="n">
        <v>718</v>
      </c>
    </row>
    <row r="902" customFormat="false" ht="12.75" hidden="false" customHeight="false" outlineLevel="0" collapsed="false">
      <c r="T902" s="92" t="n">
        <v>0.364</v>
      </c>
      <c r="U902" s="92" t="n">
        <v>-0.924</v>
      </c>
      <c r="V902" s="92" t="n">
        <v>0.117166548127014</v>
      </c>
      <c r="X902" s="92" t="e">
        <f aca="false" t="array" ref="X902:X902">intersectarectarectangulo($B$22,$C$22,$D$22,$E$22,$F$22,$G$22,$H$22,$I$22,$J$22,$O$26,$O$27,0,T902,U902,V902)</f>
        <v>#NAME?</v>
      </c>
      <c r="Y902" s="92" t="e">
        <f aca="false" t="array" ref="Y902:Y902">intersectarectarectangulo($B$23,$C$23,$D$23,$E$23,$F$23,$G$23,$H$23,$I$23,$J$23,$O$26,$O$27,0,T902,U902,V902)</f>
        <v>#NAME?</v>
      </c>
      <c r="AA902" s="92" t="e">
        <f aca="false">MAX(X902:Y902)</f>
        <v>#NAME?</v>
      </c>
      <c r="AB902" s="92" t="n">
        <v>719</v>
      </c>
    </row>
    <row r="903" customFormat="false" ht="12.75" hidden="false" customHeight="false" outlineLevel="0" collapsed="false">
      <c r="T903" s="92" t="n">
        <v>0.364</v>
      </c>
      <c r="U903" s="92" t="n">
        <v>-0.868</v>
      </c>
      <c r="V903" s="92" t="n">
        <v>0.337757309321353</v>
      </c>
      <c r="X903" s="92" t="e">
        <f aca="false" t="array" ref="X903:X903">intersectarectarectangulo($B$22,$C$22,$D$22,$E$22,$F$22,$G$22,$H$22,$I$22,$J$22,$O$26,$O$27,0,T903,U903,V903)</f>
        <v>#NAME?</v>
      </c>
      <c r="Y903" s="92" t="e">
        <f aca="false" t="array" ref="Y903:Y903">intersectarectarectangulo($B$23,$C$23,$D$23,$E$23,$F$23,$G$23,$H$23,$I$23,$J$23,$O$26,$O$27,0,T903,U903,V903)</f>
        <v>#NAME?</v>
      </c>
      <c r="AA903" s="92" t="e">
        <f aca="false">MAX(X903:Y903)</f>
        <v>#NAME?</v>
      </c>
      <c r="AB903" s="92" t="n">
        <v>720</v>
      </c>
    </row>
    <row r="904" customFormat="false" ht="12.75" hidden="false" customHeight="false" outlineLevel="0" collapsed="false">
      <c r="T904" s="92" t="n">
        <v>0.364</v>
      </c>
      <c r="U904" s="92" t="n">
        <v>-0.812</v>
      </c>
      <c r="V904" s="92" t="n">
        <v>0.456245547923484</v>
      </c>
      <c r="X904" s="92" t="e">
        <f aca="false" t="array" ref="X904:X904">intersectarectarectangulo($B$22,$C$22,$D$22,$E$22,$F$22,$G$22,$H$22,$I$22,$J$22,$O$26,$O$27,0,T904,U904,V904)</f>
        <v>#NAME?</v>
      </c>
      <c r="Y904" s="92" t="e">
        <f aca="false" t="array" ref="Y904:Y904">intersectarectarectangulo($B$23,$C$23,$D$23,$E$23,$F$23,$G$23,$H$23,$I$23,$J$23,$O$26,$O$27,0,T904,U904,V904)</f>
        <v>#NAME?</v>
      </c>
      <c r="AA904" s="92" t="e">
        <f aca="false">MAX(X904:Y904)</f>
        <v>#NAME?</v>
      </c>
      <c r="AB904" s="92" t="n">
        <v>721</v>
      </c>
    </row>
    <row r="905" customFormat="false" ht="12.75" hidden="false" customHeight="false" outlineLevel="0" collapsed="false">
      <c r="T905" s="92" t="n">
        <v>0.364</v>
      </c>
      <c r="U905" s="92" t="n">
        <v>-0.756</v>
      </c>
      <c r="V905" s="92" t="n">
        <v>0.544029410969664</v>
      </c>
      <c r="X905" s="92" t="e">
        <f aca="false" t="array" ref="X905:X905">intersectarectarectangulo($B$22,$C$22,$D$22,$E$22,$F$22,$G$22,$H$22,$I$22,$J$22,$O$26,$O$27,0,T905,U905,V905)</f>
        <v>#NAME?</v>
      </c>
      <c r="Y905" s="92" t="e">
        <f aca="false" t="array" ref="Y905:Y905">intersectarectarectangulo($B$23,$C$23,$D$23,$E$23,$F$23,$G$23,$H$23,$I$23,$J$23,$O$26,$O$27,0,T905,U905,V905)</f>
        <v>#NAME?</v>
      </c>
      <c r="AA905" s="92" t="e">
        <f aca="false">MAX(X905:Y905)</f>
        <v>#NAME?</v>
      </c>
      <c r="AB905" s="92" t="n">
        <v>722</v>
      </c>
    </row>
    <row r="906" customFormat="false" ht="12.75" hidden="false" customHeight="false" outlineLevel="0" collapsed="false">
      <c r="T906" s="92" t="n">
        <v>0.364</v>
      </c>
      <c r="U906" s="92" t="n">
        <v>-0.7</v>
      </c>
      <c r="V906" s="92" t="n">
        <v>0.614413541517438</v>
      </c>
      <c r="X906" s="92" t="e">
        <f aca="false" t="array" ref="X906:X906">intersectarectarectangulo($B$22,$C$22,$D$22,$E$22,$F$22,$G$22,$H$22,$I$22,$J$22,$O$26,$O$27,0,T906,U906,V906)</f>
        <v>#NAME?</v>
      </c>
      <c r="Y906" s="92" t="e">
        <f aca="false" t="array" ref="Y906:Y906">intersectarectarectangulo($B$23,$C$23,$D$23,$E$23,$F$23,$G$23,$H$23,$I$23,$J$23,$O$26,$O$27,0,T906,U906,V906)</f>
        <v>#NAME?</v>
      </c>
      <c r="AA906" s="92" t="e">
        <f aca="false">MAX(X906:Y906)</f>
        <v>#NAME?</v>
      </c>
      <c r="AB906" s="92" t="n">
        <v>723</v>
      </c>
    </row>
    <row r="907" customFormat="false" ht="12.75" hidden="false" customHeight="false" outlineLevel="0" collapsed="false">
      <c r="T907" s="92" t="n">
        <v>0.364</v>
      </c>
      <c r="U907" s="92" t="n">
        <v>-0.644</v>
      </c>
      <c r="V907" s="92" t="n">
        <v>0.672880375698385</v>
      </c>
      <c r="X907" s="92" t="e">
        <f aca="false" t="array" ref="X907:X907">intersectarectarectangulo($B$22,$C$22,$D$22,$E$22,$F$22,$G$22,$H$22,$I$22,$J$22,$O$26,$O$27,0,T907,U907,V907)</f>
        <v>#NAME?</v>
      </c>
      <c r="Y907" s="92" t="e">
        <f aca="false" t="array" ref="Y907:Y907">intersectarectarectangulo($B$23,$C$23,$D$23,$E$23,$F$23,$G$23,$H$23,$I$23,$J$23,$O$26,$O$27,0,T907,U907,V907)</f>
        <v>#NAME?</v>
      </c>
      <c r="AA907" s="92" t="e">
        <f aca="false">MAX(X907:Y907)</f>
        <v>#NAME?</v>
      </c>
      <c r="AB907" s="92" t="n">
        <v>724</v>
      </c>
    </row>
    <row r="908" customFormat="false" ht="12.75" hidden="false" customHeight="false" outlineLevel="0" collapsed="false">
      <c r="T908" s="92" t="n">
        <v>0.364</v>
      </c>
      <c r="U908" s="92" t="n">
        <v>-0.588</v>
      </c>
      <c r="V908" s="92" t="n">
        <v>0.722329564672525</v>
      </c>
      <c r="X908" s="92" t="e">
        <f aca="false" t="array" ref="X908:X908">intersectarectarectangulo($B$22,$C$22,$D$22,$E$22,$F$22,$G$22,$H$22,$I$22,$J$22,$O$26,$O$27,0,T908,U908,V908)</f>
        <v>#NAME?</v>
      </c>
      <c r="Y908" s="92" t="e">
        <f aca="false" t="array" ref="Y908:Y908">intersectarectarectangulo($B$23,$C$23,$D$23,$E$23,$F$23,$G$23,$H$23,$I$23,$J$23,$O$26,$O$27,0,T908,U908,V908)</f>
        <v>#NAME?</v>
      </c>
      <c r="AA908" s="92" t="e">
        <f aca="false">MAX(X908:Y908)</f>
        <v>#NAME?</v>
      </c>
      <c r="AB908" s="92" t="n">
        <v>725</v>
      </c>
    </row>
    <row r="909" customFormat="false" ht="12.75" hidden="false" customHeight="false" outlineLevel="0" collapsed="false">
      <c r="T909" s="92" t="n">
        <v>0.364</v>
      </c>
      <c r="U909" s="92" t="n">
        <v>-0.532</v>
      </c>
      <c r="V909" s="92" t="n">
        <v>0.764512916830056</v>
      </c>
      <c r="X909" s="92" t="e">
        <f aca="false" t="array" ref="X909:X909">intersectarectarectangulo($B$22,$C$22,$D$22,$E$22,$F$22,$G$22,$H$22,$I$22,$J$22,$O$26,$O$27,0,T909,U909,V909)</f>
        <v>#NAME?</v>
      </c>
      <c r="Y909" s="92" t="e">
        <f aca="false" t="array" ref="Y909:Y909">intersectarectarectangulo($B$23,$C$23,$D$23,$E$23,$F$23,$G$23,$H$23,$I$23,$J$23,$O$26,$O$27,0,T909,U909,V909)</f>
        <v>#NAME?</v>
      </c>
      <c r="AA909" s="92" t="e">
        <f aca="false">MAX(X909:Y909)</f>
        <v>#NAME?</v>
      </c>
      <c r="AB909" s="92" t="n">
        <v>726</v>
      </c>
    </row>
    <row r="910" customFormat="false" ht="12.75" hidden="false" customHeight="false" outlineLevel="0" collapsed="false">
      <c r="T910" s="92" t="n">
        <v>0.364</v>
      </c>
      <c r="U910" s="92" t="n">
        <v>-0.476</v>
      </c>
      <c r="V910" s="92" t="n">
        <v>0.800579789902293</v>
      </c>
      <c r="X910" s="92" t="e">
        <f aca="false" t="array" ref="X910:X910">intersectarectarectangulo($B$22,$C$22,$D$22,$E$22,$F$22,$G$22,$H$22,$I$22,$J$22,$O$26,$O$27,0,T910,U910,V910)</f>
        <v>#NAME?</v>
      </c>
      <c r="Y910" s="92" t="e">
        <f aca="false" t="array" ref="Y910:Y910">intersectarectarectangulo($B$23,$C$23,$D$23,$E$23,$F$23,$G$23,$H$23,$I$23,$J$23,$O$26,$O$27,0,T910,U910,V910)</f>
        <v>#NAME?</v>
      </c>
      <c r="AA910" s="92" t="e">
        <f aca="false">MAX(X910:Y910)</f>
        <v>#NAME?</v>
      </c>
      <c r="AB910" s="92" t="n">
        <v>727</v>
      </c>
    </row>
    <row r="911" customFormat="false" ht="12.75" hidden="false" customHeight="false" outlineLevel="0" collapsed="false">
      <c r="T911" s="92" t="n">
        <v>0.364</v>
      </c>
      <c r="U911" s="92" t="n">
        <v>-0.42</v>
      </c>
      <c r="V911" s="92" t="n">
        <v>0.831326650601315</v>
      </c>
      <c r="X911" s="92" t="e">
        <f aca="false" t="array" ref="X911:X911">intersectarectarectangulo($B$22,$C$22,$D$22,$E$22,$F$22,$G$22,$H$22,$I$22,$J$22,$O$26,$O$27,0,T911,U911,V911)</f>
        <v>#NAME?</v>
      </c>
      <c r="Y911" s="92" t="e">
        <f aca="false" t="array" ref="Y911:Y911">intersectarectarectangulo($B$23,$C$23,$D$23,$E$23,$F$23,$G$23,$H$23,$I$23,$J$23,$O$26,$O$27,0,T911,U911,V911)</f>
        <v>#NAME?</v>
      </c>
      <c r="AA911" s="92" t="e">
        <f aca="false">MAX(X911:Y911)</f>
        <v>#NAME?</v>
      </c>
      <c r="AB911" s="92" t="n">
        <v>728</v>
      </c>
    </row>
    <row r="912" customFormat="false" ht="12.75" hidden="false" customHeight="false" outlineLevel="0" collapsed="false">
      <c r="T912" s="92" t="n">
        <v>0.364</v>
      </c>
      <c r="U912" s="92" t="n">
        <v>-0.364</v>
      </c>
      <c r="V912" s="92" t="n">
        <v>0.857326075656165</v>
      </c>
      <c r="X912" s="92" t="e">
        <f aca="false" t="array" ref="X912:X912">intersectarectarectangulo($B$22,$C$22,$D$22,$E$22,$F$22,$G$22,$H$22,$I$22,$J$22,$O$26,$O$27,0,T912,U912,V912)</f>
        <v>#NAME?</v>
      </c>
      <c r="Y912" s="92" t="e">
        <f aca="false" t="array" ref="Y912:Y912">intersectarectarectangulo($B$23,$C$23,$D$23,$E$23,$F$23,$G$23,$H$23,$I$23,$J$23,$O$26,$O$27,0,T912,U912,V912)</f>
        <v>#NAME?</v>
      </c>
      <c r="AA912" s="92" t="e">
        <f aca="false">MAX(X912:Y912)</f>
        <v>#NAME?</v>
      </c>
      <c r="AB912" s="92" t="n">
        <v>729</v>
      </c>
    </row>
    <row r="913" customFormat="false" ht="12.75" hidden="false" customHeight="false" outlineLevel="0" collapsed="false">
      <c r="T913" s="92" t="n">
        <v>0.364</v>
      </c>
      <c r="U913" s="92" t="n">
        <v>-0.308</v>
      </c>
      <c r="V913" s="92" t="n">
        <v>0.878999431171602</v>
      </c>
      <c r="X913" s="92" t="e">
        <f aca="false" t="array" ref="X913:X913">intersectarectarectangulo($B$22,$C$22,$D$22,$E$22,$F$22,$G$22,$H$22,$I$22,$J$22,$O$26,$O$27,0,T913,U913,V913)</f>
        <v>#NAME?</v>
      </c>
      <c r="Y913" s="92" t="e">
        <f aca="false" t="array" ref="Y913:Y913">intersectarectarectangulo($B$23,$C$23,$D$23,$E$23,$F$23,$G$23,$H$23,$I$23,$J$23,$O$26,$O$27,0,T913,U913,V913)</f>
        <v>#NAME?</v>
      </c>
      <c r="AA913" s="92" t="e">
        <f aca="false">MAX(X913:Y913)</f>
        <v>#NAME?</v>
      </c>
      <c r="AB913" s="92" t="n">
        <v>730</v>
      </c>
    </row>
    <row r="914" customFormat="false" ht="12.75" hidden="false" customHeight="false" outlineLevel="0" collapsed="false">
      <c r="T914" s="92" t="n">
        <v>0.364</v>
      </c>
      <c r="U914" s="92" t="n">
        <v>-0.252</v>
      </c>
      <c r="V914" s="92" t="n">
        <v>0.896660470858396</v>
      </c>
      <c r="X914" s="92" t="e">
        <f aca="false" t="array" ref="X914:X914">intersectarectarectangulo($B$22,$C$22,$D$22,$E$22,$F$22,$G$22,$H$22,$I$22,$J$22,$O$26,$O$27,0,T914,U914,V914)</f>
        <v>#NAME?</v>
      </c>
      <c r="Y914" s="92" t="e">
        <f aca="false" t="array" ref="Y914:Y914">intersectarectarectangulo($B$23,$C$23,$D$23,$E$23,$F$23,$G$23,$H$23,$I$23,$J$23,$O$26,$O$27,0,T914,U914,V914)</f>
        <v>#NAME?</v>
      </c>
      <c r="AA914" s="92" t="e">
        <f aca="false">MAX(X914:Y914)</f>
        <v>#NAME?</v>
      </c>
      <c r="AB914" s="92" t="n">
        <v>731</v>
      </c>
    </row>
    <row r="915" customFormat="false" ht="12.75" hidden="false" customHeight="false" outlineLevel="0" collapsed="false">
      <c r="T915" s="92" t="n">
        <v>0.364</v>
      </c>
      <c r="U915" s="92" t="n">
        <v>-0.196</v>
      </c>
      <c r="V915" s="92" t="n">
        <v>0.910542695319665</v>
      </c>
      <c r="X915" s="92" t="e">
        <f aca="false" t="array" ref="X915:X915">intersectarectarectangulo($B$22,$C$22,$D$22,$E$22,$F$22,$G$22,$H$22,$I$22,$J$22,$O$26,$O$27,0,T915,U915,V915)</f>
        <v>#NAME?</v>
      </c>
      <c r="Y915" s="92" t="e">
        <f aca="false" t="array" ref="Y915:Y915">intersectarectarectangulo($B$23,$C$23,$D$23,$E$23,$F$23,$G$23,$H$23,$I$23,$J$23,$O$26,$O$27,0,T915,U915,V915)</f>
        <v>#NAME?</v>
      </c>
      <c r="AA915" s="92" t="e">
        <f aca="false">MAX(X915:Y915)</f>
        <v>#NAME?</v>
      </c>
      <c r="AB915" s="92" t="n">
        <v>732</v>
      </c>
    </row>
    <row r="916" customFormat="false" ht="12.75" hidden="false" customHeight="false" outlineLevel="0" collapsed="false">
      <c r="T916" s="92" t="n">
        <v>0.364</v>
      </c>
      <c r="U916" s="92" t="n">
        <v>-0.14</v>
      </c>
      <c r="V916" s="92" t="n">
        <v>0.920817028513266</v>
      </c>
      <c r="X916" s="92" t="e">
        <f aca="false" t="array" ref="X916:X916">intersectarectarectangulo($B$22,$C$22,$D$22,$E$22,$F$22,$G$22,$H$22,$I$22,$J$22,$O$26,$O$27,0,T916,U916,V916)</f>
        <v>#NAME?</v>
      </c>
      <c r="Y916" s="92" t="e">
        <f aca="false" t="array" ref="Y916:Y916">intersectarectarectangulo($B$23,$C$23,$D$23,$E$23,$F$23,$G$23,$H$23,$I$23,$J$23,$O$26,$O$27,0,T916,U916,V916)</f>
        <v>#NAME?</v>
      </c>
      <c r="AA916" s="92" t="e">
        <f aca="false">MAX(X916:Y916)</f>
        <v>#NAME?</v>
      </c>
      <c r="AB916" s="92" t="n">
        <v>733</v>
      </c>
    </row>
    <row r="917" customFormat="false" ht="12.75" hidden="false" customHeight="false" outlineLevel="0" collapsed="false">
      <c r="T917" s="92" t="n">
        <v>0.364</v>
      </c>
      <c r="U917" s="92" t="n">
        <v>-0.084</v>
      </c>
      <c r="V917" s="92" t="n">
        <v>0.92760336351266</v>
      </c>
      <c r="X917" s="92" t="e">
        <f aca="false" t="array" ref="X917:X917">intersectarectarectangulo($B$22,$C$22,$D$22,$E$22,$F$22,$G$22,$H$22,$I$22,$J$22,$O$26,$O$27,0,T917,U917,V917)</f>
        <v>#NAME?</v>
      </c>
      <c r="Y917" s="92" t="e">
        <f aca="false" t="array" ref="Y917:Y917">intersectarectarectangulo($B$23,$C$23,$D$23,$E$23,$F$23,$G$23,$H$23,$I$23,$J$23,$O$26,$O$27,0,T917,U917,V917)</f>
        <v>#NAME?</v>
      </c>
      <c r="AA917" s="92" t="e">
        <f aca="false">MAX(X917:Y917)</f>
        <v>#NAME?</v>
      </c>
      <c r="AB917" s="92" t="n">
        <v>734</v>
      </c>
    </row>
    <row r="918" customFormat="false" ht="12.75" hidden="false" customHeight="false" outlineLevel="0" collapsed="false">
      <c r="T918" s="92" t="n">
        <v>0.364</v>
      </c>
      <c r="U918" s="92" t="n">
        <v>-0.028</v>
      </c>
      <c r="V918" s="92" t="n">
        <v>0.930977980405552</v>
      </c>
      <c r="X918" s="92" t="e">
        <f aca="false" t="array" ref="X918:X918">intersectarectarectangulo($B$22,$C$22,$D$22,$E$22,$F$22,$G$22,$H$22,$I$22,$J$22,$O$26,$O$27,0,T918,U918,V918)</f>
        <v>#NAME?</v>
      </c>
      <c r="Y918" s="92" t="e">
        <f aca="false" t="array" ref="Y918:Y918">intersectarectarectangulo($B$23,$C$23,$D$23,$E$23,$F$23,$G$23,$H$23,$I$23,$J$23,$O$26,$O$27,0,T918,U918,V918)</f>
        <v>#NAME?</v>
      </c>
      <c r="AA918" s="92" t="e">
        <f aca="false">MAX(X918:Y918)</f>
        <v>#NAME?</v>
      </c>
      <c r="AB918" s="92" t="n">
        <v>735</v>
      </c>
    </row>
    <row r="919" customFormat="false" ht="12.75" hidden="false" customHeight="false" outlineLevel="0" collapsed="false">
      <c r="T919" s="92" t="n">
        <v>0.364</v>
      </c>
      <c r="U919" s="92" t="n">
        <v>0.028</v>
      </c>
      <c r="V919" s="92" t="n">
        <v>0.930977980405552</v>
      </c>
      <c r="X919" s="92" t="e">
        <f aca="false" t="array" ref="X919:X919">intersectarectarectangulo($B$22,$C$22,$D$22,$E$22,$F$22,$G$22,$H$22,$I$22,$J$22,$O$26,$O$27,0,T919,U919,V919)</f>
        <v>#NAME?</v>
      </c>
      <c r="Y919" s="92" t="e">
        <f aca="false" t="array" ref="Y919:Y919">intersectarectarectangulo($B$23,$C$23,$D$23,$E$23,$F$23,$G$23,$H$23,$I$23,$J$23,$O$26,$O$27,0,T919,U919,V919)</f>
        <v>#NAME?</v>
      </c>
      <c r="AA919" s="92" t="e">
        <f aca="false">MAX(X919:Y919)</f>
        <v>#NAME?</v>
      </c>
      <c r="AB919" s="92" t="n">
        <v>736</v>
      </c>
    </row>
    <row r="920" customFormat="false" ht="12.75" hidden="false" customHeight="false" outlineLevel="0" collapsed="false">
      <c r="T920" s="92" t="n">
        <v>0.364</v>
      </c>
      <c r="U920" s="92" t="n">
        <v>0.084</v>
      </c>
      <c r="V920" s="92" t="n">
        <v>0.92760336351266</v>
      </c>
      <c r="X920" s="92" t="e">
        <f aca="false" t="array" ref="X920:X920">intersectarectarectangulo($B$22,$C$22,$D$22,$E$22,$F$22,$G$22,$H$22,$I$22,$J$22,$O$26,$O$27,0,T920,U920,V920)</f>
        <v>#NAME?</v>
      </c>
      <c r="Y920" s="92" t="e">
        <f aca="false" t="array" ref="Y920:Y920">intersectarectarectangulo($B$23,$C$23,$D$23,$E$23,$F$23,$G$23,$H$23,$I$23,$J$23,$O$26,$O$27,0,T920,U920,V920)</f>
        <v>#NAME?</v>
      </c>
      <c r="AA920" s="92" t="e">
        <f aca="false">MAX(X920:Y920)</f>
        <v>#NAME?</v>
      </c>
      <c r="AB920" s="92" t="n">
        <v>737</v>
      </c>
    </row>
    <row r="921" customFormat="false" ht="12.75" hidden="false" customHeight="false" outlineLevel="0" collapsed="false">
      <c r="T921" s="92" t="n">
        <v>0.364</v>
      </c>
      <c r="U921" s="92" t="n">
        <v>0.14</v>
      </c>
      <c r="V921" s="92" t="n">
        <v>0.920817028513266</v>
      </c>
      <c r="X921" s="92" t="e">
        <f aca="false" t="array" ref="X921:X921">intersectarectarectangulo($B$22,$C$22,$D$22,$E$22,$F$22,$G$22,$H$22,$I$22,$J$22,$O$26,$O$27,0,T921,U921,V921)</f>
        <v>#NAME?</v>
      </c>
      <c r="Y921" s="92" t="e">
        <f aca="false" t="array" ref="Y921:Y921">intersectarectarectangulo($B$23,$C$23,$D$23,$E$23,$F$23,$G$23,$H$23,$I$23,$J$23,$O$26,$O$27,0,T921,U921,V921)</f>
        <v>#NAME?</v>
      </c>
      <c r="AA921" s="92" t="e">
        <f aca="false">MAX(X921:Y921)</f>
        <v>#NAME?</v>
      </c>
      <c r="AB921" s="92" t="n">
        <v>738</v>
      </c>
    </row>
    <row r="922" customFormat="false" ht="12.75" hidden="false" customHeight="false" outlineLevel="0" collapsed="false">
      <c r="T922" s="92" t="n">
        <v>0.364</v>
      </c>
      <c r="U922" s="92" t="n">
        <v>0.196</v>
      </c>
      <c r="V922" s="92" t="n">
        <v>0.910542695319665</v>
      </c>
      <c r="X922" s="92" t="e">
        <f aca="false" t="array" ref="X922:X922">intersectarectarectangulo($B$22,$C$22,$D$22,$E$22,$F$22,$G$22,$H$22,$I$22,$J$22,$O$26,$O$27,0,T922,U922,V922)</f>
        <v>#NAME?</v>
      </c>
      <c r="Y922" s="92" t="e">
        <f aca="false" t="array" ref="Y922:Y922">intersectarectarectangulo($B$23,$C$23,$D$23,$E$23,$F$23,$G$23,$H$23,$I$23,$J$23,$O$26,$O$27,0,T922,U922,V922)</f>
        <v>#NAME?</v>
      </c>
      <c r="AA922" s="92" t="e">
        <f aca="false">MAX(X922:Y922)</f>
        <v>#NAME?</v>
      </c>
      <c r="AB922" s="92" t="n">
        <v>739</v>
      </c>
    </row>
    <row r="923" customFormat="false" ht="12.75" hidden="false" customHeight="false" outlineLevel="0" collapsed="false">
      <c r="T923" s="92" t="n">
        <v>0.364</v>
      </c>
      <c r="U923" s="92" t="n">
        <v>0.252</v>
      </c>
      <c r="V923" s="92" t="n">
        <v>0.896660470858396</v>
      </c>
      <c r="X923" s="92" t="e">
        <f aca="false" t="array" ref="X923:X923">intersectarectarectangulo($B$22,$C$22,$D$22,$E$22,$F$22,$G$22,$H$22,$I$22,$J$22,$O$26,$O$27,0,T923,U923,V923)</f>
        <v>#NAME?</v>
      </c>
      <c r="Y923" s="92" t="e">
        <f aca="false" t="array" ref="Y923:Y923">intersectarectarectangulo($B$23,$C$23,$D$23,$E$23,$F$23,$G$23,$H$23,$I$23,$J$23,$O$26,$O$27,0,T923,U923,V923)</f>
        <v>#NAME?</v>
      </c>
      <c r="AA923" s="92" t="e">
        <f aca="false">MAX(X923:Y923)</f>
        <v>#NAME?</v>
      </c>
      <c r="AB923" s="92" t="n">
        <v>740</v>
      </c>
    </row>
    <row r="924" customFormat="false" ht="12.75" hidden="false" customHeight="false" outlineLevel="0" collapsed="false">
      <c r="T924" s="92" t="n">
        <v>0.364</v>
      </c>
      <c r="U924" s="92" t="n">
        <v>0.308</v>
      </c>
      <c r="V924" s="92" t="n">
        <v>0.878999431171602</v>
      </c>
      <c r="X924" s="92" t="e">
        <f aca="false" t="array" ref="X924:X924">intersectarectarectangulo($B$22,$C$22,$D$22,$E$22,$F$22,$G$22,$H$22,$I$22,$J$22,$O$26,$O$27,0,T924,U924,V924)</f>
        <v>#NAME?</v>
      </c>
      <c r="Y924" s="92" t="e">
        <f aca="false" t="array" ref="Y924:Y924">intersectarectarectangulo($B$23,$C$23,$D$23,$E$23,$F$23,$G$23,$H$23,$I$23,$J$23,$O$26,$O$27,0,T924,U924,V924)</f>
        <v>#NAME?</v>
      </c>
      <c r="AA924" s="92" t="e">
        <f aca="false">MAX(X924:Y924)</f>
        <v>#NAME?</v>
      </c>
      <c r="AB924" s="92" t="n">
        <v>741</v>
      </c>
    </row>
    <row r="925" customFormat="false" ht="12.75" hidden="false" customHeight="false" outlineLevel="0" collapsed="false">
      <c r="T925" s="92" t="n">
        <v>0.364</v>
      </c>
      <c r="U925" s="92" t="n">
        <v>0.364</v>
      </c>
      <c r="V925" s="92" t="n">
        <v>0.857326075656165</v>
      </c>
      <c r="X925" s="92" t="e">
        <f aca="false" t="array" ref="X925:X925">intersectarectarectangulo($B$22,$C$22,$D$22,$E$22,$F$22,$G$22,$H$22,$I$22,$J$22,$O$26,$O$27,0,T925,U925,V925)</f>
        <v>#NAME?</v>
      </c>
      <c r="Y925" s="92" t="e">
        <f aca="false" t="array" ref="Y925:Y925">intersectarectarectangulo($B$23,$C$23,$D$23,$E$23,$F$23,$G$23,$H$23,$I$23,$J$23,$O$26,$O$27,0,T925,U925,V925)</f>
        <v>#NAME?</v>
      </c>
      <c r="AA925" s="92" t="e">
        <f aca="false">MAX(X925:Y925)</f>
        <v>#NAME?</v>
      </c>
      <c r="AB925" s="92" t="n">
        <v>742</v>
      </c>
    </row>
    <row r="926" customFormat="false" ht="12.75" hidden="false" customHeight="false" outlineLevel="0" collapsed="false">
      <c r="T926" s="92" t="n">
        <v>0.364</v>
      </c>
      <c r="U926" s="92" t="n">
        <v>0.42</v>
      </c>
      <c r="V926" s="92" t="n">
        <v>0.831326650601315</v>
      </c>
      <c r="X926" s="92" t="e">
        <f aca="false" t="array" ref="X926:X926">intersectarectarectangulo($B$22,$C$22,$D$22,$E$22,$F$22,$G$22,$H$22,$I$22,$J$22,$O$26,$O$27,0,T926,U926,V926)</f>
        <v>#NAME?</v>
      </c>
      <c r="Y926" s="92" t="e">
        <f aca="false" t="array" ref="Y926:Y926">intersectarectarectangulo($B$23,$C$23,$D$23,$E$23,$F$23,$G$23,$H$23,$I$23,$J$23,$O$26,$O$27,0,T926,U926,V926)</f>
        <v>#NAME?</v>
      </c>
      <c r="AA926" s="92" t="e">
        <f aca="false">MAX(X926:Y926)</f>
        <v>#NAME?</v>
      </c>
      <c r="AB926" s="92" t="n">
        <v>743</v>
      </c>
    </row>
    <row r="927" customFormat="false" ht="12.75" hidden="false" customHeight="false" outlineLevel="0" collapsed="false">
      <c r="T927" s="92" t="n">
        <v>0.364</v>
      </c>
      <c r="U927" s="92" t="n">
        <v>0.476</v>
      </c>
      <c r="V927" s="92" t="n">
        <v>0.800579789902293</v>
      </c>
      <c r="X927" s="92" t="e">
        <f aca="false" t="array" ref="X927:X927">intersectarectarectangulo($B$22,$C$22,$D$22,$E$22,$F$22,$G$22,$H$22,$I$22,$J$22,$O$26,$O$27,0,T927,U927,V927)</f>
        <v>#NAME?</v>
      </c>
      <c r="Y927" s="92" t="e">
        <f aca="false" t="array" ref="Y927:Y927">intersectarectarectangulo($B$23,$C$23,$D$23,$E$23,$F$23,$G$23,$H$23,$I$23,$J$23,$O$26,$O$27,0,T927,U927,V927)</f>
        <v>#NAME?</v>
      </c>
      <c r="AA927" s="92" t="e">
        <f aca="false">MAX(X927:Y927)</f>
        <v>#NAME?</v>
      </c>
      <c r="AB927" s="92" t="n">
        <v>744</v>
      </c>
    </row>
    <row r="928" customFormat="false" ht="12.75" hidden="false" customHeight="false" outlineLevel="0" collapsed="false">
      <c r="T928" s="92" t="n">
        <v>0.364</v>
      </c>
      <c r="U928" s="92" t="n">
        <v>0.532</v>
      </c>
      <c r="V928" s="92" t="n">
        <v>0.764512916830056</v>
      </c>
      <c r="X928" s="92" t="e">
        <f aca="false" t="array" ref="X928:X928">intersectarectarectangulo($B$22,$C$22,$D$22,$E$22,$F$22,$G$22,$H$22,$I$22,$J$22,$O$26,$O$27,0,T928,U928,V928)</f>
        <v>#NAME?</v>
      </c>
      <c r="Y928" s="92" t="e">
        <f aca="false" t="array" ref="Y928:Y928">intersectarectarectangulo($B$23,$C$23,$D$23,$E$23,$F$23,$G$23,$H$23,$I$23,$J$23,$O$26,$O$27,0,T928,U928,V928)</f>
        <v>#NAME?</v>
      </c>
      <c r="AA928" s="92" t="e">
        <f aca="false">MAX(X928:Y928)</f>
        <v>#NAME?</v>
      </c>
      <c r="AB928" s="92" t="n">
        <v>745</v>
      </c>
    </row>
    <row r="929" customFormat="false" ht="12.75" hidden="false" customHeight="false" outlineLevel="0" collapsed="false">
      <c r="T929" s="92" t="n">
        <v>0.364</v>
      </c>
      <c r="U929" s="92" t="n">
        <v>0.588</v>
      </c>
      <c r="V929" s="92" t="n">
        <v>0.722329564672525</v>
      </c>
      <c r="X929" s="92" t="e">
        <f aca="false" t="array" ref="X929:X929">intersectarectarectangulo($B$22,$C$22,$D$22,$E$22,$F$22,$G$22,$H$22,$I$22,$J$22,$O$26,$O$27,0,T929,U929,V929)</f>
        <v>#NAME?</v>
      </c>
      <c r="Y929" s="92" t="e">
        <f aca="false" t="array" ref="Y929:Y929">intersectarectarectangulo($B$23,$C$23,$D$23,$E$23,$F$23,$G$23,$H$23,$I$23,$J$23,$O$26,$O$27,0,T929,U929,V929)</f>
        <v>#NAME?</v>
      </c>
      <c r="AA929" s="92" t="e">
        <f aca="false">MAX(X929:Y929)</f>
        <v>#NAME?</v>
      </c>
      <c r="AB929" s="92" t="n">
        <v>746</v>
      </c>
    </row>
    <row r="930" customFormat="false" ht="12.75" hidden="false" customHeight="false" outlineLevel="0" collapsed="false">
      <c r="T930" s="92" t="n">
        <v>0.364</v>
      </c>
      <c r="U930" s="92" t="n">
        <v>0.644</v>
      </c>
      <c r="V930" s="92" t="n">
        <v>0.672880375698385</v>
      </c>
      <c r="X930" s="92" t="e">
        <f aca="false" t="array" ref="X930:X930">intersectarectarectangulo($B$22,$C$22,$D$22,$E$22,$F$22,$G$22,$H$22,$I$22,$J$22,$O$26,$O$27,0,T930,U930,V930)</f>
        <v>#NAME?</v>
      </c>
      <c r="Y930" s="92" t="e">
        <f aca="false" t="array" ref="Y930:Y930">intersectarectarectangulo($B$23,$C$23,$D$23,$E$23,$F$23,$G$23,$H$23,$I$23,$J$23,$O$26,$O$27,0,T930,U930,V930)</f>
        <v>#NAME?</v>
      </c>
      <c r="AA930" s="92" t="e">
        <f aca="false">MAX(X930:Y930)</f>
        <v>#NAME?</v>
      </c>
      <c r="AB930" s="92" t="n">
        <v>747</v>
      </c>
    </row>
    <row r="931" customFormat="false" ht="12.75" hidden="false" customHeight="false" outlineLevel="0" collapsed="false">
      <c r="T931" s="92" t="n">
        <v>0.364</v>
      </c>
      <c r="U931" s="92" t="n">
        <v>0.7</v>
      </c>
      <c r="V931" s="92" t="n">
        <v>0.614413541517437</v>
      </c>
      <c r="X931" s="92" t="e">
        <f aca="false" t="array" ref="X931:X931">intersectarectarectangulo($B$22,$C$22,$D$22,$E$22,$F$22,$G$22,$H$22,$I$22,$J$22,$O$26,$O$27,0,T931,U931,V931)</f>
        <v>#NAME?</v>
      </c>
      <c r="Y931" s="92" t="e">
        <f aca="false" t="array" ref="Y931:Y931">intersectarectarectangulo($B$23,$C$23,$D$23,$E$23,$F$23,$G$23,$H$23,$I$23,$J$23,$O$26,$O$27,0,T931,U931,V931)</f>
        <v>#NAME?</v>
      </c>
      <c r="AA931" s="92" t="e">
        <f aca="false">MAX(X931:Y931)</f>
        <v>#NAME?</v>
      </c>
      <c r="AB931" s="92" t="n">
        <v>748</v>
      </c>
    </row>
    <row r="932" customFormat="false" ht="12.75" hidden="false" customHeight="false" outlineLevel="0" collapsed="false">
      <c r="T932" s="92" t="n">
        <v>0.364</v>
      </c>
      <c r="U932" s="92" t="n">
        <v>0.756</v>
      </c>
      <c r="V932" s="92" t="n">
        <v>0.544029410969664</v>
      </c>
      <c r="X932" s="92" t="e">
        <f aca="false" t="array" ref="X932:X932">intersectarectarectangulo($B$22,$C$22,$D$22,$E$22,$F$22,$G$22,$H$22,$I$22,$J$22,$O$26,$O$27,0,T932,U932,V932)</f>
        <v>#NAME?</v>
      </c>
      <c r="Y932" s="92" t="e">
        <f aca="false" t="array" ref="Y932:Y932">intersectarectarectangulo($B$23,$C$23,$D$23,$E$23,$F$23,$G$23,$H$23,$I$23,$J$23,$O$26,$O$27,0,T932,U932,V932)</f>
        <v>#NAME?</v>
      </c>
      <c r="AA932" s="92" t="e">
        <f aca="false">MAX(X932:Y932)</f>
        <v>#NAME?</v>
      </c>
      <c r="AB932" s="92" t="n">
        <v>749</v>
      </c>
    </row>
    <row r="933" customFormat="false" ht="12.75" hidden="false" customHeight="false" outlineLevel="0" collapsed="false">
      <c r="T933" s="92" t="n">
        <v>0.364</v>
      </c>
      <c r="U933" s="92" t="n">
        <v>0.812</v>
      </c>
      <c r="V933" s="92" t="n">
        <v>0.456245547923484</v>
      </c>
      <c r="X933" s="92" t="e">
        <f aca="false" t="array" ref="X933:X933">intersectarectarectangulo($B$22,$C$22,$D$22,$E$22,$F$22,$G$22,$H$22,$I$22,$J$22,$O$26,$O$27,0,T933,U933,V933)</f>
        <v>#NAME?</v>
      </c>
      <c r="Y933" s="92" t="e">
        <f aca="false" t="array" ref="Y933:Y933">intersectarectarectangulo($B$23,$C$23,$D$23,$E$23,$F$23,$G$23,$H$23,$I$23,$J$23,$O$26,$O$27,0,T933,U933,V933)</f>
        <v>#NAME?</v>
      </c>
      <c r="AA933" s="92" t="e">
        <f aca="false">MAX(X933:Y933)</f>
        <v>#NAME?</v>
      </c>
      <c r="AB933" s="92" t="n">
        <v>750</v>
      </c>
    </row>
    <row r="934" customFormat="false" ht="12.75" hidden="false" customHeight="false" outlineLevel="0" collapsed="false">
      <c r="T934" s="92" t="n">
        <v>0.364</v>
      </c>
      <c r="U934" s="92" t="n">
        <v>0.868</v>
      </c>
      <c r="V934" s="92" t="n">
        <v>0.337757309321353</v>
      </c>
      <c r="X934" s="92" t="e">
        <f aca="false" t="array" ref="X934:X934">intersectarectarectangulo($B$22,$C$22,$D$22,$E$22,$F$22,$G$22,$H$22,$I$22,$J$22,$O$26,$O$27,0,T934,U934,V934)</f>
        <v>#NAME?</v>
      </c>
      <c r="Y934" s="92" t="e">
        <f aca="false" t="array" ref="Y934:Y934">intersectarectarectangulo($B$23,$C$23,$D$23,$E$23,$F$23,$G$23,$H$23,$I$23,$J$23,$O$26,$O$27,0,T934,U934,V934)</f>
        <v>#NAME?</v>
      </c>
      <c r="AA934" s="92" t="e">
        <f aca="false">MAX(X934:Y934)</f>
        <v>#NAME?</v>
      </c>
      <c r="AB934" s="92" t="n">
        <v>751</v>
      </c>
    </row>
    <row r="935" customFormat="false" ht="12.75" hidden="false" customHeight="false" outlineLevel="0" collapsed="false">
      <c r="T935" s="92" t="n">
        <v>0.364</v>
      </c>
      <c r="U935" s="92" t="n">
        <v>0.924</v>
      </c>
      <c r="V935" s="92" t="n">
        <v>0.117166548127014</v>
      </c>
      <c r="X935" s="92" t="e">
        <f aca="false" t="array" ref="X935:X935">intersectarectarectangulo($B$22,$C$22,$D$22,$E$22,$F$22,$G$22,$H$22,$I$22,$J$22,$O$26,$O$27,0,T935,U935,V935)</f>
        <v>#NAME?</v>
      </c>
      <c r="Y935" s="92" t="e">
        <f aca="false" t="array" ref="Y935:Y935">intersectarectarectangulo($B$23,$C$23,$D$23,$E$23,$F$23,$G$23,$H$23,$I$23,$J$23,$O$26,$O$27,0,T935,U935,V935)</f>
        <v>#NAME?</v>
      </c>
      <c r="AA935" s="92" t="e">
        <f aca="false">MAX(X935:Y935)</f>
        <v>#NAME?</v>
      </c>
      <c r="AB935" s="92" t="n">
        <v>752</v>
      </c>
    </row>
    <row r="936" customFormat="false" ht="12.75" hidden="false" customHeight="false" outlineLevel="0" collapsed="false">
      <c r="T936" s="92" t="n">
        <v>0.42</v>
      </c>
      <c r="U936" s="92" t="n">
        <v>-0.868</v>
      </c>
      <c r="V936" s="92" t="n">
        <v>0.264907531036775</v>
      </c>
      <c r="X936" s="92" t="e">
        <f aca="false" t="array" ref="X936:X936">intersectarectarectangulo($B$22,$C$22,$D$22,$E$22,$F$22,$G$22,$H$22,$I$22,$J$22,$O$26,$O$27,0,T936,U936,V936)</f>
        <v>#NAME?</v>
      </c>
      <c r="Y936" s="92" t="e">
        <f aca="false" t="array" ref="Y936:Y936">intersectarectarectangulo($B$23,$C$23,$D$23,$E$23,$F$23,$G$23,$H$23,$I$23,$J$23,$O$26,$O$27,0,T936,U936,V936)</f>
        <v>#NAME?</v>
      </c>
      <c r="AA936" s="92" t="e">
        <f aca="false">MAX(X936:Y936)</f>
        <v>#NAME?</v>
      </c>
      <c r="AB936" s="92" t="n">
        <v>753</v>
      </c>
    </row>
    <row r="937" customFormat="false" ht="12.75" hidden="false" customHeight="false" outlineLevel="0" collapsed="false">
      <c r="T937" s="92" t="n">
        <v>0.42</v>
      </c>
      <c r="U937" s="92" t="n">
        <v>-0.812</v>
      </c>
      <c r="V937" s="92" t="n">
        <v>0.405285084847691</v>
      </c>
      <c r="X937" s="92" t="e">
        <f aca="false" t="array" ref="X937:X937">intersectarectarectangulo($B$22,$C$22,$D$22,$E$22,$F$22,$G$22,$H$22,$I$22,$J$22,$O$26,$O$27,0,T937,U937,V937)</f>
        <v>#NAME?</v>
      </c>
      <c r="Y937" s="92" t="e">
        <f aca="false" t="array" ref="Y937:Y937">intersectarectarectangulo($B$23,$C$23,$D$23,$E$23,$F$23,$G$23,$H$23,$I$23,$J$23,$O$26,$O$27,0,T937,U937,V937)</f>
        <v>#NAME?</v>
      </c>
      <c r="AA937" s="92" t="e">
        <f aca="false">MAX(X937:Y937)</f>
        <v>#NAME?</v>
      </c>
      <c r="AB937" s="92" t="n">
        <v>754</v>
      </c>
    </row>
    <row r="938" customFormat="false" ht="12.75" hidden="false" customHeight="false" outlineLevel="0" collapsed="false">
      <c r="T938" s="92" t="n">
        <v>0.42</v>
      </c>
      <c r="U938" s="92" t="n">
        <v>-0.756</v>
      </c>
      <c r="V938" s="92" t="n">
        <v>0.502059757399455</v>
      </c>
      <c r="X938" s="92" t="e">
        <f aca="false" t="array" ref="X938:X938">intersectarectarectangulo($B$22,$C$22,$D$22,$E$22,$F$22,$G$22,$H$22,$I$22,$J$22,$O$26,$O$27,0,T938,U938,V938)</f>
        <v>#NAME?</v>
      </c>
      <c r="Y938" s="92" t="e">
        <f aca="false" t="array" ref="Y938:Y938">intersectarectarectangulo($B$23,$C$23,$D$23,$E$23,$F$23,$G$23,$H$23,$I$23,$J$23,$O$26,$O$27,0,T938,U938,V938)</f>
        <v>#NAME?</v>
      </c>
      <c r="AA938" s="92" t="e">
        <f aca="false">MAX(X938:Y938)</f>
        <v>#NAME?</v>
      </c>
      <c r="AB938" s="92" t="n">
        <v>755</v>
      </c>
    </row>
    <row r="939" customFormat="false" ht="12.75" hidden="false" customHeight="false" outlineLevel="0" collapsed="false">
      <c r="T939" s="92" t="n">
        <v>0.42</v>
      </c>
      <c r="U939" s="92" t="n">
        <v>-0.7</v>
      </c>
      <c r="V939" s="92" t="n">
        <v>0.577581163127746</v>
      </c>
      <c r="X939" s="92" t="e">
        <f aca="false" t="array" ref="X939:X939">intersectarectarectangulo($B$22,$C$22,$D$22,$E$22,$F$22,$G$22,$H$22,$I$22,$J$22,$O$26,$O$27,0,T939,U939,V939)</f>
        <v>#NAME?</v>
      </c>
      <c r="Y939" s="92" t="e">
        <f aca="false" t="array" ref="Y939:Y939">intersectarectarectangulo($B$23,$C$23,$D$23,$E$23,$F$23,$G$23,$H$23,$I$23,$J$23,$O$26,$O$27,0,T939,U939,V939)</f>
        <v>#NAME?</v>
      </c>
      <c r="AA939" s="92" t="e">
        <f aca="false">MAX(X939:Y939)</f>
        <v>#NAME?</v>
      </c>
      <c r="AB939" s="92" t="n">
        <v>756</v>
      </c>
    </row>
    <row r="940" customFormat="false" ht="12.75" hidden="false" customHeight="false" outlineLevel="0" collapsed="false">
      <c r="T940" s="92" t="n">
        <v>0.42</v>
      </c>
      <c r="U940" s="92" t="n">
        <v>-0.644</v>
      </c>
      <c r="V940" s="92" t="n">
        <v>0.639424741466891</v>
      </c>
      <c r="X940" s="92" t="e">
        <f aca="false" t="array" ref="X940:X940">intersectarectarectangulo($B$22,$C$22,$D$22,$E$22,$F$22,$G$22,$H$22,$I$22,$J$22,$O$26,$O$27,0,T940,U940,V940)</f>
        <v>#NAME?</v>
      </c>
      <c r="Y940" s="92" t="e">
        <f aca="false" t="array" ref="Y940:Y940">intersectarectarectangulo($B$23,$C$23,$D$23,$E$23,$F$23,$G$23,$H$23,$I$23,$J$23,$O$26,$O$27,0,T940,U940,V940)</f>
        <v>#NAME?</v>
      </c>
      <c r="AA940" s="92" t="e">
        <f aca="false">MAX(X940:Y940)</f>
        <v>#NAME?</v>
      </c>
      <c r="AB940" s="92" t="n">
        <v>757</v>
      </c>
    </row>
    <row r="941" customFormat="false" ht="12.75" hidden="false" customHeight="false" outlineLevel="0" collapsed="false">
      <c r="T941" s="92" t="n">
        <v>0.42</v>
      </c>
      <c r="U941" s="92" t="n">
        <v>-0.588</v>
      </c>
      <c r="V941" s="92" t="n">
        <v>0.69127129261962</v>
      </c>
      <c r="X941" s="92" t="e">
        <f aca="false" t="array" ref="X941:X941">intersectarectarectangulo($B$22,$C$22,$D$22,$E$22,$F$22,$G$22,$H$22,$I$22,$J$22,$O$26,$O$27,0,T941,U941,V941)</f>
        <v>#NAME?</v>
      </c>
      <c r="Y941" s="92" t="e">
        <f aca="false" t="array" ref="Y941:Y941">intersectarectarectangulo($B$23,$C$23,$D$23,$E$23,$F$23,$G$23,$H$23,$I$23,$J$23,$O$26,$O$27,0,T941,U941,V941)</f>
        <v>#NAME?</v>
      </c>
      <c r="AA941" s="92" t="e">
        <f aca="false">MAX(X941:Y941)</f>
        <v>#NAME?</v>
      </c>
      <c r="AB941" s="92" t="n">
        <v>758</v>
      </c>
    </row>
    <row r="942" customFormat="false" ht="12.75" hidden="false" customHeight="false" outlineLevel="0" collapsed="false">
      <c r="T942" s="92" t="n">
        <v>0.42</v>
      </c>
      <c r="U942" s="92" t="n">
        <v>-0.532</v>
      </c>
      <c r="V942" s="92" t="n">
        <v>0.735238736737939</v>
      </c>
      <c r="X942" s="92" t="e">
        <f aca="false" t="array" ref="X942:X942">intersectarectarectangulo($B$22,$C$22,$D$22,$E$22,$F$22,$G$22,$H$22,$I$22,$J$22,$O$26,$O$27,0,T942,U942,V942)</f>
        <v>#NAME?</v>
      </c>
      <c r="Y942" s="92" t="e">
        <f aca="false" t="array" ref="Y942:Y942">intersectarectarectangulo($B$23,$C$23,$D$23,$E$23,$F$23,$G$23,$H$23,$I$23,$J$23,$O$26,$O$27,0,T942,U942,V942)</f>
        <v>#NAME?</v>
      </c>
      <c r="AA942" s="92" t="e">
        <f aca="false">MAX(X942:Y942)</f>
        <v>#NAME?</v>
      </c>
      <c r="AB942" s="92" t="n">
        <v>759</v>
      </c>
    </row>
    <row r="943" customFormat="false" ht="12.75" hidden="false" customHeight="false" outlineLevel="0" collapsed="false">
      <c r="T943" s="92" t="n">
        <v>0.42</v>
      </c>
      <c r="U943" s="92" t="n">
        <v>-0.476</v>
      </c>
      <c r="V943" s="92" t="n">
        <v>0.772673281536252</v>
      </c>
      <c r="X943" s="92" t="e">
        <f aca="false" t="array" ref="X943:X943">intersectarectarectangulo($B$22,$C$22,$D$22,$E$22,$F$22,$G$22,$H$22,$I$22,$J$22,$O$26,$O$27,0,T943,U943,V943)</f>
        <v>#NAME?</v>
      </c>
      <c r="Y943" s="92" t="e">
        <f aca="false" t="array" ref="Y943:Y943">intersectarectarectangulo($B$23,$C$23,$D$23,$E$23,$F$23,$G$23,$H$23,$I$23,$J$23,$O$26,$O$27,0,T943,U943,V943)</f>
        <v>#NAME?</v>
      </c>
      <c r="AA943" s="92" t="e">
        <f aca="false">MAX(X943:Y943)</f>
        <v>#NAME?</v>
      </c>
      <c r="AB943" s="92" t="n">
        <v>760</v>
      </c>
    </row>
    <row r="944" customFormat="false" ht="12.75" hidden="false" customHeight="false" outlineLevel="0" collapsed="false">
      <c r="T944" s="92" t="n">
        <v>0.42</v>
      </c>
      <c r="U944" s="92" t="n">
        <v>-0.42</v>
      </c>
      <c r="V944" s="92" t="n">
        <v>0.804487414444751</v>
      </c>
      <c r="X944" s="92" t="e">
        <f aca="false" t="array" ref="X944:X944">intersectarectarectangulo($B$22,$C$22,$D$22,$E$22,$F$22,$G$22,$H$22,$I$22,$J$22,$O$26,$O$27,0,T944,U944,V944)</f>
        <v>#NAME?</v>
      </c>
      <c r="Y944" s="92" t="e">
        <f aca="false" t="array" ref="Y944:Y944">intersectarectarectangulo($B$23,$C$23,$D$23,$E$23,$F$23,$G$23,$H$23,$I$23,$J$23,$O$26,$O$27,0,T944,U944,V944)</f>
        <v>#NAME?</v>
      </c>
      <c r="AA944" s="92" t="e">
        <f aca="false">MAX(X944:Y944)</f>
        <v>#NAME?</v>
      </c>
      <c r="AB944" s="92" t="n">
        <v>761</v>
      </c>
    </row>
    <row r="945" customFormat="false" ht="12.75" hidden="false" customHeight="false" outlineLevel="0" collapsed="false">
      <c r="T945" s="92" t="n">
        <v>0.42</v>
      </c>
      <c r="U945" s="92" t="n">
        <v>-0.364</v>
      </c>
      <c r="V945" s="92" t="n">
        <v>0.831326650601315</v>
      </c>
      <c r="X945" s="92" t="e">
        <f aca="false" t="array" ref="X945:X945">intersectarectarectangulo($B$22,$C$22,$D$22,$E$22,$F$22,$G$22,$H$22,$I$22,$J$22,$O$26,$O$27,0,T945,U945,V945)</f>
        <v>#NAME?</v>
      </c>
      <c r="Y945" s="92" t="e">
        <f aca="false" t="array" ref="Y945:Y945">intersectarectarectangulo($B$23,$C$23,$D$23,$E$23,$F$23,$G$23,$H$23,$I$23,$J$23,$O$26,$O$27,0,T945,U945,V945)</f>
        <v>#NAME?</v>
      </c>
      <c r="AA945" s="92" t="e">
        <f aca="false">MAX(X945:Y945)</f>
        <v>#NAME?</v>
      </c>
      <c r="AB945" s="92" t="n">
        <v>762</v>
      </c>
    </row>
    <row r="946" customFormat="false" ht="12.75" hidden="false" customHeight="false" outlineLevel="0" collapsed="false">
      <c r="T946" s="92" t="n">
        <v>0.42</v>
      </c>
      <c r="U946" s="92" t="n">
        <v>-0.308</v>
      </c>
      <c r="V946" s="92" t="n">
        <v>0.853660354005034</v>
      </c>
      <c r="X946" s="92" t="e">
        <f aca="false" t="array" ref="X946:X946">intersectarectarectangulo($B$22,$C$22,$D$22,$E$22,$F$22,$G$22,$H$22,$I$22,$J$22,$O$26,$O$27,0,T946,U946,V946)</f>
        <v>#NAME?</v>
      </c>
      <c r="Y946" s="92" t="e">
        <f aca="false" t="array" ref="Y946:Y946">intersectarectarectangulo($B$23,$C$23,$D$23,$E$23,$F$23,$G$23,$H$23,$I$23,$J$23,$O$26,$O$27,0,T946,U946,V946)</f>
        <v>#NAME?</v>
      </c>
      <c r="AA946" s="92" t="e">
        <f aca="false">MAX(X946:Y946)</f>
        <v>#NAME?</v>
      </c>
      <c r="AB946" s="92" t="n">
        <v>763</v>
      </c>
    </row>
    <row r="947" customFormat="false" ht="12.75" hidden="false" customHeight="false" outlineLevel="0" collapsed="false">
      <c r="T947" s="92" t="n">
        <v>0.42</v>
      </c>
      <c r="U947" s="92" t="n">
        <v>-0.252</v>
      </c>
      <c r="V947" s="92" t="n">
        <v>0.871834846745644</v>
      </c>
      <c r="X947" s="92" t="e">
        <f aca="false" t="array" ref="X947:X947">intersectarectarectangulo($B$22,$C$22,$D$22,$E$22,$F$22,$G$22,$H$22,$I$22,$J$22,$O$26,$O$27,0,T947,U947,V947)</f>
        <v>#NAME?</v>
      </c>
      <c r="Y947" s="92" t="e">
        <f aca="false" t="array" ref="Y947:Y947">intersectarectarectangulo($B$23,$C$23,$D$23,$E$23,$F$23,$G$23,$H$23,$I$23,$J$23,$O$26,$O$27,0,T947,U947,V947)</f>
        <v>#NAME?</v>
      </c>
      <c r="AA947" s="92" t="e">
        <f aca="false">MAX(X947:Y947)</f>
        <v>#NAME?</v>
      </c>
      <c r="AB947" s="92" t="n">
        <v>764</v>
      </c>
    </row>
    <row r="948" customFormat="false" ht="12.75" hidden="false" customHeight="false" outlineLevel="0" collapsed="false">
      <c r="T948" s="92" t="n">
        <v>0.42</v>
      </c>
      <c r="U948" s="92" t="n">
        <v>-0.196</v>
      </c>
      <c r="V948" s="92" t="n">
        <v>0.886106088456681</v>
      </c>
      <c r="X948" s="92" t="e">
        <f aca="false" t="array" ref="X948:X948">intersectarectarectangulo($B$22,$C$22,$D$22,$E$22,$F$22,$G$22,$H$22,$I$22,$J$22,$O$26,$O$27,0,T948,U948,V948)</f>
        <v>#NAME?</v>
      </c>
      <c r="Y948" s="92" t="e">
        <f aca="false" t="array" ref="Y948:Y948">intersectarectarectangulo($B$23,$C$23,$D$23,$E$23,$F$23,$G$23,$H$23,$I$23,$J$23,$O$26,$O$27,0,T948,U948,V948)</f>
        <v>#NAME?</v>
      </c>
      <c r="AA948" s="92" t="e">
        <f aca="false">MAX(X948:Y948)</f>
        <v>#NAME?</v>
      </c>
      <c r="AB948" s="92" t="n">
        <v>765</v>
      </c>
    </row>
    <row r="949" customFormat="false" ht="12.75" hidden="false" customHeight="false" outlineLevel="0" collapsed="false">
      <c r="T949" s="92" t="n">
        <v>0.42</v>
      </c>
      <c r="U949" s="92" t="n">
        <v>-0.14</v>
      </c>
      <c r="V949" s="92" t="n">
        <v>0.896660470858396</v>
      </c>
      <c r="X949" s="92" t="e">
        <f aca="false" t="array" ref="X949:X949">intersectarectarectangulo($B$22,$C$22,$D$22,$E$22,$F$22,$G$22,$H$22,$I$22,$J$22,$O$26,$O$27,0,T949,U949,V949)</f>
        <v>#NAME?</v>
      </c>
      <c r="Y949" s="92" t="e">
        <f aca="false" t="array" ref="Y949:Y949">intersectarectarectangulo($B$23,$C$23,$D$23,$E$23,$F$23,$G$23,$H$23,$I$23,$J$23,$O$26,$O$27,0,T949,U949,V949)</f>
        <v>#NAME?</v>
      </c>
      <c r="AA949" s="92" t="e">
        <f aca="false">MAX(X949:Y949)</f>
        <v>#NAME?</v>
      </c>
      <c r="AB949" s="92" t="n">
        <v>766</v>
      </c>
    </row>
    <row r="950" customFormat="false" ht="12.75" hidden="false" customHeight="false" outlineLevel="0" collapsed="false">
      <c r="T950" s="92" t="n">
        <v>0.42</v>
      </c>
      <c r="U950" s="92" t="n">
        <v>-0.084</v>
      </c>
      <c r="V950" s="92" t="n">
        <v>0.903628242143859</v>
      </c>
      <c r="X950" s="92" t="e">
        <f aca="false" t="array" ref="X950:X950">intersectarectarectangulo($B$22,$C$22,$D$22,$E$22,$F$22,$G$22,$H$22,$I$22,$J$22,$O$26,$O$27,0,T950,U950,V950)</f>
        <v>#NAME?</v>
      </c>
      <c r="Y950" s="92" t="e">
        <f aca="false" t="array" ref="Y950:Y950">intersectarectarectangulo($B$23,$C$23,$D$23,$E$23,$F$23,$G$23,$H$23,$I$23,$J$23,$O$26,$O$27,0,T950,U950,V950)</f>
        <v>#NAME?</v>
      </c>
      <c r="AA950" s="92" t="e">
        <f aca="false">MAX(X950:Y950)</f>
        <v>#NAME?</v>
      </c>
      <c r="AB950" s="92" t="n">
        <v>767</v>
      </c>
    </row>
    <row r="951" customFormat="false" ht="12.75" hidden="false" customHeight="false" outlineLevel="0" collapsed="false">
      <c r="T951" s="92" t="n">
        <v>0.42</v>
      </c>
      <c r="U951" s="92" t="n">
        <v>-0.028</v>
      </c>
      <c r="V951" s="92" t="n">
        <v>0.907092057070284</v>
      </c>
      <c r="X951" s="92" t="e">
        <f aca="false" t="array" ref="X951:X951">intersectarectarectangulo($B$22,$C$22,$D$22,$E$22,$F$22,$G$22,$H$22,$I$22,$J$22,$O$26,$O$27,0,T951,U951,V951)</f>
        <v>#NAME?</v>
      </c>
      <c r="Y951" s="92" t="e">
        <f aca="false" t="array" ref="Y951:Y951">intersectarectarectangulo($B$23,$C$23,$D$23,$E$23,$F$23,$G$23,$H$23,$I$23,$J$23,$O$26,$O$27,0,T951,U951,V951)</f>
        <v>#NAME?</v>
      </c>
      <c r="AA951" s="92" t="e">
        <f aca="false">MAX(X951:Y951)</f>
        <v>#NAME?</v>
      </c>
      <c r="AB951" s="92" t="n">
        <v>768</v>
      </c>
    </row>
    <row r="952" customFormat="false" ht="12.75" hidden="false" customHeight="false" outlineLevel="0" collapsed="false">
      <c r="T952" s="92" t="n">
        <v>0.42</v>
      </c>
      <c r="U952" s="92" t="n">
        <v>0.028</v>
      </c>
      <c r="V952" s="92" t="n">
        <v>0.907092057070284</v>
      </c>
      <c r="X952" s="92" t="e">
        <f aca="false" t="array" ref="X952:X952">intersectarectarectangulo($B$22,$C$22,$D$22,$E$22,$F$22,$G$22,$H$22,$I$22,$J$22,$O$26,$O$27,0,T952,U952,V952)</f>
        <v>#NAME?</v>
      </c>
      <c r="Y952" s="92" t="e">
        <f aca="false" t="array" ref="Y952:Y952">intersectarectarectangulo($B$23,$C$23,$D$23,$E$23,$F$23,$G$23,$H$23,$I$23,$J$23,$O$26,$O$27,0,T952,U952,V952)</f>
        <v>#NAME?</v>
      </c>
      <c r="AA952" s="92" t="e">
        <f aca="false">MAX(X952:Y952)</f>
        <v>#NAME?</v>
      </c>
      <c r="AB952" s="92" t="n">
        <v>769</v>
      </c>
    </row>
    <row r="953" customFormat="false" ht="12.75" hidden="false" customHeight="false" outlineLevel="0" collapsed="false">
      <c r="T953" s="92" t="n">
        <v>0.42</v>
      </c>
      <c r="U953" s="92" t="n">
        <v>0.084</v>
      </c>
      <c r="V953" s="92" t="n">
        <v>0.903628242143859</v>
      </c>
      <c r="X953" s="92" t="e">
        <f aca="false" t="array" ref="X953:X953">intersectarectarectangulo($B$22,$C$22,$D$22,$E$22,$F$22,$G$22,$H$22,$I$22,$J$22,$O$26,$O$27,0,T953,U953,V953)</f>
        <v>#NAME?</v>
      </c>
      <c r="Y953" s="92" t="e">
        <f aca="false" t="array" ref="Y953:Y953">intersectarectarectangulo($B$23,$C$23,$D$23,$E$23,$F$23,$G$23,$H$23,$I$23,$J$23,$O$26,$O$27,0,T953,U953,V953)</f>
        <v>#NAME?</v>
      </c>
      <c r="AA953" s="92" t="e">
        <f aca="false">MAX(X953:Y953)</f>
        <v>#NAME?</v>
      </c>
      <c r="AB953" s="92" t="n">
        <v>770</v>
      </c>
    </row>
    <row r="954" customFormat="false" ht="12.75" hidden="false" customHeight="false" outlineLevel="0" collapsed="false">
      <c r="T954" s="92" t="n">
        <v>0.42</v>
      </c>
      <c r="U954" s="92" t="n">
        <v>0.14</v>
      </c>
      <c r="V954" s="92" t="n">
        <v>0.896660470858396</v>
      </c>
      <c r="X954" s="92" t="e">
        <f aca="false" t="array" ref="X954:X954">intersectarectarectangulo($B$22,$C$22,$D$22,$E$22,$F$22,$G$22,$H$22,$I$22,$J$22,$O$26,$O$27,0,T954,U954,V954)</f>
        <v>#NAME?</v>
      </c>
      <c r="Y954" s="92" t="e">
        <f aca="false" t="array" ref="Y954:Y954">intersectarectarectangulo($B$23,$C$23,$D$23,$E$23,$F$23,$G$23,$H$23,$I$23,$J$23,$O$26,$O$27,0,T954,U954,V954)</f>
        <v>#NAME?</v>
      </c>
      <c r="AA954" s="92" t="e">
        <f aca="false">MAX(X954:Y954)</f>
        <v>#NAME?</v>
      </c>
      <c r="AB954" s="92" t="n">
        <v>771</v>
      </c>
    </row>
    <row r="955" customFormat="false" ht="12.75" hidden="false" customHeight="false" outlineLevel="0" collapsed="false">
      <c r="T955" s="92" t="n">
        <v>0.42</v>
      </c>
      <c r="U955" s="92" t="n">
        <v>0.196</v>
      </c>
      <c r="V955" s="92" t="n">
        <v>0.886106088456681</v>
      </c>
      <c r="X955" s="92" t="e">
        <f aca="false" t="array" ref="X955:X955">intersectarectarectangulo($B$22,$C$22,$D$22,$E$22,$F$22,$G$22,$H$22,$I$22,$J$22,$O$26,$O$27,0,T955,U955,V955)</f>
        <v>#NAME?</v>
      </c>
      <c r="Y955" s="92" t="e">
        <f aca="false" t="array" ref="Y955:Y955">intersectarectarectangulo($B$23,$C$23,$D$23,$E$23,$F$23,$G$23,$H$23,$I$23,$J$23,$O$26,$O$27,0,T955,U955,V955)</f>
        <v>#NAME?</v>
      </c>
      <c r="AA955" s="92" t="e">
        <f aca="false">MAX(X955:Y955)</f>
        <v>#NAME?</v>
      </c>
      <c r="AB955" s="92" t="n">
        <v>772</v>
      </c>
    </row>
    <row r="956" customFormat="false" ht="12.75" hidden="false" customHeight="false" outlineLevel="0" collapsed="false">
      <c r="T956" s="92" t="n">
        <v>0.42</v>
      </c>
      <c r="U956" s="92" t="n">
        <v>0.252</v>
      </c>
      <c r="V956" s="92" t="n">
        <v>0.871834846745644</v>
      </c>
      <c r="X956" s="92" t="e">
        <f aca="false" t="array" ref="X956:X956">intersectarectarectangulo($B$22,$C$22,$D$22,$E$22,$F$22,$G$22,$H$22,$I$22,$J$22,$O$26,$O$27,0,T956,U956,V956)</f>
        <v>#NAME?</v>
      </c>
      <c r="Y956" s="92" t="e">
        <f aca="false" t="array" ref="Y956:Y956">intersectarectarectangulo($B$23,$C$23,$D$23,$E$23,$F$23,$G$23,$H$23,$I$23,$J$23,$O$26,$O$27,0,T956,U956,V956)</f>
        <v>#NAME?</v>
      </c>
      <c r="AA956" s="92" t="e">
        <f aca="false">MAX(X956:Y956)</f>
        <v>#NAME?</v>
      </c>
      <c r="AB956" s="92" t="n">
        <v>773</v>
      </c>
    </row>
    <row r="957" customFormat="false" ht="12.75" hidden="false" customHeight="false" outlineLevel="0" collapsed="false">
      <c r="T957" s="92" t="n">
        <v>0.42</v>
      </c>
      <c r="U957" s="92" t="n">
        <v>0.308</v>
      </c>
      <c r="V957" s="92" t="n">
        <v>0.853660354005034</v>
      </c>
      <c r="X957" s="92" t="e">
        <f aca="false" t="array" ref="X957:X957">intersectarectarectangulo($B$22,$C$22,$D$22,$E$22,$F$22,$G$22,$H$22,$I$22,$J$22,$O$26,$O$27,0,T957,U957,V957)</f>
        <v>#NAME?</v>
      </c>
      <c r="Y957" s="92" t="e">
        <f aca="false" t="array" ref="Y957:Y957">intersectarectarectangulo($B$23,$C$23,$D$23,$E$23,$F$23,$G$23,$H$23,$I$23,$J$23,$O$26,$O$27,0,T957,U957,V957)</f>
        <v>#NAME?</v>
      </c>
      <c r="AA957" s="92" t="e">
        <f aca="false">MAX(X957:Y957)</f>
        <v>#NAME?</v>
      </c>
      <c r="AB957" s="92" t="n">
        <v>774</v>
      </c>
    </row>
    <row r="958" customFormat="false" ht="12.75" hidden="false" customHeight="false" outlineLevel="0" collapsed="false">
      <c r="T958" s="92" t="n">
        <v>0.42</v>
      </c>
      <c r="U958" s="92" t="n">
        <v>0.364</v>
      </c>
      <c r="V958" s="92" t="n">
        <v>0.831326650601315</v>
      </c>
      <c r="X958" s="92" t="e">
        <f aca="false" t="array" ref="X958:X958">intersectarectarectangulo($B$22,$C$22,$D$22,$E$22,$F$22,$G$22,$H$22,$I$22,$J$22,$O$26,$O$27,0,T958,U958,V958)</f>
        <v>#NAME?</v>
      </c>
      <c r="Y958" s="92" t="e">
        <f aca="false" t="array" ref="Y958:Y958">intersectarectarectangulo($B$23,$C$23,$D$23,$E$23,$F$23,$G$23,$H$23,$I$23,$J$23,$O$26,$O$27,0,T958,U958,V958)</f>
        <v>#NAME?</v>
      </c>
      <c r="AA958" s="92" t="e">
        <f aca="false">MAX(X958:Y958)</f>
        <v>#NAME?</v>
      </c>
      <c r="AB958" s="92" t="n">
        <v>775</v>
      </c>
    </row>
    <row r="959" customFormat="false" ht="12.75" hidden="false" customHeight="false" outlineLevel="0" collapsed="false">
      <c r="T959" s="92" t="n">
        <v>0.42</v>
      </c>
      <c r="U959" s="92" t="n">
        <v>0.42</v>
      </c>
      <c r="V959" s="92" t="n">
        <v>0.804487414444751</v>
      </c>
      <c r="X959" s="92" t="e">
        <f aca="false" t="array" ref="X959:X959">intersectarectarectangulo($B$22,$C$22,$D$22,$E$22,$F$22,$G$22,$H$22,$I$22,$J$22,$O$26,$O$27,0,T959,U959,V959)</f>
        <v>#NAME?</v>
      </c>
      <c r="Y959" s="92" t="e">
        <f aca="false" t="array" ref="Y959:Y959">intersectarectarectangulo($B$23,$C$23,$D$23,$E$23,$F$23,$G$23,$H$23,$I$23,$J$23,$O$26,$O$27,0,T959,U959,V959)</f>
        <v>#NAME?</v>
      </c>
      <c r="AA959" s="92" t="e">
        <f aca="false">MAX(X959:Y959)</f>
        <v>#NAME?</v>
      </c>
      <c r="AB959" s="92" t="n">
        <v>776</v>
      </c>
    </row>
    <row r="960" customFormat="false" ht="12.75" hidden="false" customHeight="false" outlineLevel="0" collapsed="false">
      <c r="T960" s="92" t="n">
        <v>0.42</v>
      </c>
      <c r="U960" s="92" t="n">
        <v>0.476</v>
      </c>
      <c r="V960" s="92" t="n">
        <v>0.772673281536252</v>
      </c>
      <c r="X960" s="92" t="e">
        <f aca="false" t="array" ref="X960:X960">intersectarectarectangulo($B$22,$C$22,$D$22,$E$22,$F$22,$G$22,$H$22,$I$22,$J$22,$O$26,$O$27,0,T960,U960,V960)</f>
        <v>#NAME?</v>
      </c>
      <c r="Y960" s="92" t="e">
        <f aca="false" t="array" ref="Y960:Y960">intersectarectarectangulo($B$23,$C$23,$D$23,$E$23,$F$23,$G$23,$H$23,$I$23,$J$23,$O$26,$O$27,0,T960,U960,V960)</f>
        <v>#NAME?</v>
      </c>
      <c r="AA960" s="92" t="e">
        <f aca="false">MAX(X960:Y960)</f>
        <v>#NAME?</v>
      </c>
      <c r="AB960" s="92" t="n">
        <v>777</v>
      </c>
    </row>
    <row r="961" customFormat="false" ht="12.75" hidden="false" customHeight="false" outlineLevel="0" collapsed="false">
      <c r="T961" s="92" t="n">
        <v>0.42</v>
      </c>
      <c r="U961" s="92" t="n">
        <v>0.532</v>
      </c>
      <c r="V961" s="92" t="n">
        <v>0.735238736737939</v>
      </c>
      <c r="X961" s="92" t="e">
        <f aca="false" t="array" ref="X961:X961">intersectarectarectangulo($B$22,$C$22,$D$22,$E$22,$F$22,$G$22,$H$22,$I$22,$J$22,$O$26,$O$27,0,T961,U961,V961)</f>
        <v>#NAME?</v>
      </c>
      <c r="Y961" s="92" t="e">
        <f aca="false" t="array" ref="Y961:Y961">intersectarectarectangulo($B$23,$C$23,$D$23,$E$23,$F$23,$G$23,$H$23,$I$23,$J$23,$O$26,$O$27,0,T961,U961,V961)</f>
        <v>#NAME?</v>
      </c>
      <c r="AA961" s="92" t="e">
        <f aca="false">MAX(X961:Y961)</f>
        <v>#NAME?</v>
      </c>
      <c r="AB961" s="92" t="n">
        <v>778</v>
      </c>
    </row>
    <row r="962" customFormat="false" ht="12.75" hidden="false" customHeight="false" outlineLevel="0" collapsed="false">
      <c r="T962" s="92" t="n">
        <v>0.42</v>
      </c>
      <c r="U962" s="92" t="n">
        <v>0.588</v>
      </c>
      <c r="V962" s="92" t="n">
        <v>0.69127129261962</v>
      </c>
      <c r="X962" s="92" t="e">
        <f aca="false" t="array" ref="X962:X962">intersectarectarectangulo($B$22,$C$22,$D$22,$E$22,$F$22,$G$22,$H$22,$I$22,$J$22,$O$26,$O$27,0,T962,U962,V962)</f>
        <v>#NAME?</v>
      </c>
      <c r="Y962" s="92" t="e">
        <f aca="false" t="array" ref="Y962:Y962">intersectarectarectangulo($B$23,$C$23,$D$23,$E$23,$F$23,$G$23,$H$23,$I$23,$J$23,$O$26,$O$27,0,T962,U962,V962)</f>
        <v>#NAME?</v>
      </c>
      <c r="AA962" s="92" t="e">
        <f aca="false">MAX(X962:Y962)</f>
        <v>#NAME?</v>
      </c>
      <c r="AB962" s="92" t="n">
        <v>779</v>
      </c>
    </row>
    <row r="963" customFormat="false" ht="12.75" hidden="false" customHeight="false" outlineLevel="0" collapsed="false">
      <c r="T963" s="92" t="n">
        <v>0.42</v>
      </c>
      <c r="U963" s="92" t="n">
        <v>0.644</v>
      </c>
      <c r="V963" s="92" t="n">
        <v>0.639424741466891</v>
      </c>
      <c r="X963" s="92" t="e">
        <f aca="false" t="array" ref="X963:X963">intersectarectarectangulo($B$22,$C$22,$D$22,$E$22,$F$22,$G$22,$H$22,$I$22,$J$22,$O$26,$O$27,0,T963,U963,V963)</f>
        <v>#NAME?</v>
      </c>
      <c r="Y963" s="92" t="e">
        <f aca="false" t="array" ref="Y963:Y963">intersectarectarectangulo($B$23,$C$23,$D$23,$E$23,$F$23,$G$23,$H$23,$I$23,$J$23,$O$26,$O$27,0,T963,U963,V963)</f>
        <v>#NAME?</v>
      </c>
      <c r="AA963" s="92" t="e">
        <f aca="false">MAX(X963:Y963)</f>
        <v>#NAME?</v>
      </c>
      <c r="AB963" s="92" t="n">
        <v>780</v>
      </c>
    </row>
    <row r="964" customFormat="false" ht="12.75" hidden="false" customHeight="false" outlineLevel="0" collapsed="false">
      <c r="T964" s="92" t="n">
        <v>0.42</v>
      </c>
      <c r="U964" s="92" t="n">
        <v>0.7</v>
      </c>
      <c r="V964" s="92" t="n">
        <v>0.577581163127746</v>
      </c>
      <c r="X964" s="92" t="e">
        <f aca="false" t="array" ref="X964:X964">intersectarectarectangulo($B$22,$C$22,$D$22,$E$22,$F$22,$G$22,$H$22,$I$22,$J$22,$O$26,$O$27,0,T964,U964,V964)</f>
        <v>#NAME?</v>
      </c>
      <c r="Y964" s="92" t="e">
        <f aca="false" t="array" ref="Y964:Y964">intersectarectarectangulo($B$23,$C$23,$D$23,$E$23,$F$23,$G$23,$H$23,$I$23,$J$23,$O$26,$O$27,0,T964,U964,V964)</f>
        <v>#NAME?</v>
      </c>
      <c r="AA964" s="92" t="e">
        <f aca="false">MAX(X964:Y964)</f>
        <v>#NAME?</v>
      </c>
      <c r="AB964" s="92" t="n">
        <v>781</v>
      </c>
    </row>
    <row r="965" customFormat="false" ht="12.75" hidden="false" customHeight="false" outlineLevel="0" collapsed="false">
      <c r="T965" s="92" t="n">
        <v>0.42</v>
      </c>
      <c r="U965" s="92" t="n">
        <v>0.756</v>
      </c>
      <c r="V965" s="92" t="n">
        <v>0.502059757399455</v>
      </c>
      <c r="X965" s="92" t="e">
        <f aca="false" t="array" ref="X965:X965">intersectarectarectangulo($B$22,$C$22,$D$22,$E$22,$F$22,$G$22,$H$22,$I$22,$J$22,$O$26,$O$27,0,T965,U965,V965)</f>
        <v>#NAME?</v>
      </c>
      <c r="Y965" s="92" t="e">
        <f aca="false" t="array" ref="Y965:Y965">intersectarectarectangulo($B$23,$C$23,$D$23,$E$23,$F$23,$G$23,$H$23,$I$23,$J$23,$O$26,$O$27,0,T965,U965,V965)</f>
        <v>#NAME?</v>
      </c>
      <c r="AA965" s="92" t="e">
        <f aca="false">MAX(X965:Y965)</f>
        <v>#NAME?</v>
      </c>
      <c r="AB965" s="92" t="n">
        <v>782</v>
      </c>
    </row>
    <row r="966" customFormat="false" ht="12.75" hidden="false" customHeight="false" outlineLevel="0" collapsed="false">
      <c r="T966" s="92" t="n">
        <v>0.42</v>
      </c>
      <c r="U966" s="92" t="n">
        <v>0.812</v>
      </c>
      <c r="V966" s="92" t="n">
        <v>0.405285084847691</v>
      </c>
      <c r="X966" s="92" t="e">
        <f aca="false" t="array" ref="X966:X966">intersectarectarectangulo($B$22,$C$22,$D$22,$E$22,$F$22,$G$22,$H$22,$I$22,$J$22,$O$26,$O$27,0,T966,U966,V966)</f>
        <v>#NAME?</v>
      </c>
      <c r="Y966" s="92" t="e">
        <f aca="false" t="array" ref="Y966:Y966">intersectarectarectangulo($B$23,$C$23,$D$23,$E$23,$F$23,$G$23,$H$23,$I$23,$J$23,$O$26,$O$27,0,T966,U966,V966)</f>
        <v>#NAME?</v>
      </c>
      <c r="AA966" s="92" t="e">
        <f aca="false">MAX(X966:Y966)</f>
        <v>#NAME?</v>
      </c>
      <c r="AB966" s="92" t="n">
        <v>783</v>
      </c>
    </row>
    <row r="967" customFormat="false" ht="12.75" hidden="false" customHeight="false" outlineLevel="0" collapsed="false">
      <c r="T967" s="92" t="n">
        <v>0.42</v>
      </c>
      <c r="U967" s="92" t="n">
        <v>0.868</v>
      </c>
      <c r="V967" s="92" t="n">
        <v>0.264907531036775</v>
      </c>
      <c r="X967" s="92" t="e">
        <f aca="false" t="array" ref="X967:X967">intersectarectarectangulo($B$22,$C$22,$D$22,$E$22,$F$22,$G$22,$H$22,$I$22,$J$22,$O$26,$O$27,0,T967,U967,V967)</f>
        <v>#NAME?</v>
      </c>
      <c r="Y967" s="92" t="e">
        <f aca="false" t="array" ref="Y967:Y967">intersectarectarectangulo($B$23,$C$23,$D$23,$E$23,$F$23,$G$23,$H$23,$I$23,$J$23,$O$26,$O$27,0,T967,U967,V967)</f>
        <v>#NAME?</v>
      </c>
      <c r="AA967" s="92" t="e">
        <f aca="false">MAX(X967:Y967)</f>
        <v>#NAME?</v>
      </c>
      <c r="AB967" s="92" t="n">
        <v>784</v>
      </c>
    </row>
    <row r="968" customFormat="false" ht="12.75" hidden="false" customHeight="false" outlineLevel="0" collapsed="false">
      <c r="T968" s="92" t="n">
        <v>0.476</v>
      </c>
      <c r="U968" s="92" t="n">
        <v>-0.868</v>
      </c>
      <c r="V968" s="92" t="n">
        <v>0.14142135623731</v>
      </c>
      <c r="X968" s="92" t="e">
        <f aca="false" t="array" ref="X968:X968">intersectarectarectangulo($B$22,$C$22,$D$22,$E$22,$F$22,$G$22,$H$22,$I$22,$J$22,$O$26,$O$27,0,T968,U968,V968)</f>
        <v>#NAME?</v>
      </c>
      <c r="Y968" s="92" t="e">
        <f aca="false" t="array" ref="Y968:Y968">intersectarectarectangulo($B$23,$C$23,$D$23,$E$23,$F$23,$G$23,$H$23,$I$23,$J$23,$O$26,$O$27,0,T968,U968,V968)</f>
        <v>#NAME?</v>
      </c>
      <c r="AA968" s="92" t="e">
        <f aca="false">MAX(X968:Y968)</f>
        <v>#NAME?</v>
      </c>
      <c r="AB968" s="92" t="n">
        <v>785</v>
      </c>
    </row>
    <row r="969" customFormat="false" ht="12.75" hidden="false" customHeight="false" outlineLevel="0" collapsed="false">
      <c r="T969" s="92" t="n">
        <v>0.476</v>
      </c>
      <c r="U969" s="92" t="n">
        <v>-0.812</v>
      </c>
      <c r="V969" s="92" t="n">
        <v>0.337757309321353</v>
      </c>
      <c r="X969" s="92" t="e">
        <f aca="false" t="array" ref="X969:X969">intersectarectarectangulo($B$22,$C$22,$D$22,$E$22,$F$22,$G$22,$H$22,$I$22,$J$22,$O$26,$O$27,0,T969,U969,V969)</f>
        <v>#NAME?</v>
      </c>
      <c r="Y969" s="92" t="e">
        <f aca="false" t="array" ref="Y969:Y969">intersectarectarectangulo($B$23,$C$23,$D$23,$E$23,$F$23,$G$23,$H$23,$I$23,$J$23,$O$26,$O$27,0,T969,U969,V969)</f>
        <v>#NAME?</v>
      </c>
      <c r="AA969" s="92" t="e">
        <f aca="false">MAX(X969:Y969)</f>
        <v>#NAME?</v>
      </c>
      <c r="AB969" s="92" t="n">
        <v>786</v>
      </c>
    </row>
    <row r="970" customFormat="false" ht="12.75" hidden="false" customHeight="false" outlineLevel="0" collapsed="false">
      <c r="T970" s="92" t="n">
        <v>0.476</v>
      </c>
      <c r="U970" s="92" t="n">
        <v>-0.756</v>
      </c>
      <c r="V970" s="92" t="n">
        <v>0.449319485444377</v>
      </c>
      <c r="X970" s="92" t="e">
        <f aca="false" t="array" ref="X970:X970">intersectarectarectangulo($B$22,$C$22,$D$22,$E$22,$F$22,$G$22,$H$22,$I$22,$J$22,$O$26,$O$27,0,T970,U970,V970)</f>
        <v>#NAME?</v>
      </c>
      <c r="Y970" s="92" t="e">
        <f aca="false" t="array" ref="Y970:Y970">intersectarectarectangulo($B$23,$C$23,$D$23,$E$23,$F$23,$G$23,$H$23,$I$23,$J$23,$O$26,$O$27,0,T970,U970,V970)</f>
        <v>#NAME?</v>
      </c>
      <c r="AA970" s="92" t="e">
        <f aca="false">MAX(X970:Y970)</f>
        <v>#NAME?</v>
      </c>
      <c r="AB970" s="92" t="n">
        <v>787</v>
      </c>
    </row>
    <row r="971" customFormat="false" ht="12.75" hidden="false" customHeight="false" outlineLevel="0" collapsed="false">
      <c r="T971" s="92" t="n">
        <v>0.476</v>
      </c>
      <c r="U971" s="92" t="n">
        <v>-0.7</v>
      </c>
      <c r="V971" s="92" t="n">
        <v>0.532375807113734</v>
      </c>
      <c r="X971" s="92" t="e">
        <f aca="false" t="array" ref="X971:X971">intersectarectarectangulo($B$22,$C$22,$D$22,$E$22,$F$22,$G$22,$H$22,$I$22,$J$22,$O$26,$O$27,0,T971,U971,V971)</f>
        <v>#NAME?</v>
      </c>
      <c r="Y971" s="92" t="e">
        <f aca="false" t="array" ref="Y971:Y971">intersectarectarectangulo($B$23,$C$23,$D$23,$E$23,$F$23,$G$23,$H$23,$I$23,$J$23,$O$26,$O$27,0,T971,U971,V971)</f>
        <v>#NAME?</v>
      </c>
      <c r="AA971" s="92" t="e">
        <f aca="false">MAX(X971:Y971)</f>
        <v>#NAME?</v>
      </c>
      <c r="AB971" s="92" t="n">
        <v>788</v>
      </c>
    </row>
    <row r="972" customFormat="false" ht="12.75" hidden="false" customHeight="false" outlineLevel="0" collapsed="false">
      <c r="T972" s="92" t="n">
        <v>0.476</v>
      </c>
      <c r="U972" s="92" t="n">
        <v>-0.644</v>
      </c>
      <c r="V972" s="92" t="n">
        <v>0.59890566869917</v>
      </c>
      <c r="X972" s="92" t="e">
        <f aca="false" t="array" ref="X972:X972">intersectarectarectangulo($B$22,$C$22,$D$22,$E$22,$F$22,$G$22,$H$22,$I$22,$J$22,$O$26,$O$27,0,T972,U972,V972)</f>
        <v>#NAME?</v>
      </c>
      <c r="Y972" s="92" t="e">
        <f aca="false" t="array" ref="Y972:Y972">intersectarectarectangulo($B$23,$C$23,$D$23,$E$23,$F$23,$G$23,$H$23,$I$23,$J$23,$O$26,$O$27,0,T972,U972,V972)</f>
        <v>#NAME?</v>
      </c>
      <c r="AA972" s="92" t="e">
        <f aca="false">MAX(X972:Y972)</f>
        <v>#NAME?</v>
      </c>
      <c r="AB972" s="92" t="n">
        <v>789</v>
      </c>
    </row>
    <row r="973" customFormat="false" ht="12.75" hidden="false" customHeight="false" outlineLevel="0" collapsed="false">
      <c r="T973" s="92" t="n">
        <v>0.476</v>
      </c>
      <c r="U973" s="92" t="n">
        <v>-0.588</v>
      </c>
      <c r="V973" s="92" t="n">
        <v>0.653972476485058</v>
      </c>
      <c r="X973" s="92" t="e">
        <f aca="false" t="array" ref="X973:X973">intersectarectarectangulo($B$22,$C$22,$D$22,$E$22,$F$22,$G$22,$H$22,$I$22,$J$22,$O$26,$O$27,0,T973,U973,V973)</f>
        <v>#NAME?</v>
      </c>
      <c r="Y973" s="92" t="e">
        <f aca="false" t="array" ref="Y973:Y973">intersectarectarectangulo($B$23,$C$23,$D$23,$E$23,$F$23,$G$23,$H$23,$I$23,$J$23,$O$26,$O$27,0,T973,U973,V973)</f>
        <v>#NAME?</v>
      </c>
      <c r="AA973" s="92" t="e">
        <f aca="false">MAX(X973:Y973)</f>
        <v>#NAME?</v>
      </c>
      <c r="AB973" s="92" t="n">
        <v>790</v>
      </c>
    </row>
    <row r="974" customFormat="false" ht="12.75" hidden="false" customHeight="false" outlineLevel="0" collapsed="false">
      <c r="T974" s="92" t="n">
        <v>0.476</v>
      </c>
      <c r="U974" s="92" t="n">
        <v>-0.532</v>
      </c>
      <c r="V974" s="92" t="n">
        <v>0.700285656000464</v>
      </c>
      <c r="X974" s="92" t="e">
        <f aca="false" t="array" ref="X974:X974">intersectarectarectangulo($B$22,$C$22,$D$22,$E$22,$F$22,$G$22,$H$22,$I$22,$J$22,$O$26,$O$27,0,T974,U974,V974)</f>
        <v>#NAME?</v>
      </c>
      <c r="Y974" s="92" t="e">
        <f aca="false" t="array" ref="Y974:Y974">intersectarectarectangulo($B$23,$C$23,$D$23,$E$23,$F$23,$G$23,$H$23,$I$23,$J$23,$O$26,$O$27,0,T974,U974,V974)</f>
        <v>#NAME?</v>
      </c>
      <c r="AA974" s="92" t="e">
        <f aca="false">MAX(X974:Y974)</f>
        <v>#NAME?</v>
      </c>
      <c r="AB974" s="92" t="n">
        <v>791</v>
      </c>
    </row>
    <row r="975" customFormat="false" ht="12.75" hidden="false" customHeight="false" outlineLevel="0" collapsed="false">
      <c r="T975" s="92" t="n">
        <v>0.476</v>
      </c>
      <c r="U975" s="92" t="n">
        <v>-0.476</v>
      </c>
      <c r="V975" s="92" t="n">
        <v>0.739491717330221</v>
      </c>
      <c r="X975" s="92" t="e">
        <f aca="false" t="array" ref="X975:X975">intersectarectarectangulo($B$22,$C$22,$D$22,$E$22,$F$22,$G$22,$H$22,$I$22,$J$22,$O$26,$O$27,0,T975,U975,V975)</f>
        <v>#NAME?</v>
      </c>
      <c r="Y975" s="92" t="e">
        <f aca="false" t="array" ref="Y975:Y975">intersectarectarectangulo($B$23,$C$23,$D$23,$E$23,$F$23,$G$23,$H$23,$I$23,$J$23,$O$26,$O$27,0,T975,U975,V975)</f>
        <v>#NAME?</v>
      </c>
      <c r="AA975" s="92" t="e">
        <f aca="false">MAX(X975:Y975)</f>
        <v>#NAME?</v>
      </c>
      <c r="AB975" s="92" t="n">
        <v>792</v>
      </c>
    </row>
    <row r="976" customFormat="false" ht="12.75" hidden="false" customHeight="false" outlineLevel="0" collapsed="false">
      <c r="T976" s="92" t="n">
        <v>0.476</v>
      </c>
      <c r="U976" s="92" t="n">
        <v>-0.42</v>
      </c>
      <c r="V976" s="92" t="n">
        <v>0.772673281536252</v>
      </c>
      <c r="X976" s="92" t="e">
        <f aca="false" t="array" ref="X976:X976">intersectarectarectangulo($B$22,$C$22,$D$22,$E$22,$F$22,$G$22,$H$22,$I$22,$J$22,$O$26,$O$27,0,T976,U976,V976)</f>
        <v>#NAME?</v>
      </c>
      <c r="Y976" s="92" t="e">
        <f aca="false" t="array" ref="Y976:Y976">intersectarectarectangulo($B$23,$C$23,$D$23,$E$23,$F$23,$G$23,$H$23,$I$23,$J$23,$O$26,$O$27,0,T976,U976,V976)</f>
        <v>#NAME?</v>
      </c>
      <c r="AA976" s="92" t="e">
        <f aca="false">MAX(X976:Y976)</f>
        <v>#NAME?</v>
      </c>
      <c r="AB976" s="92" t="n">
        <v>793</v>
      </c>
    </row>
    <row r="977" customFormat="false" ht="12.75" hidden="false" customHeight="false" outlineLevel="0" collapsed="false">
      <c r="T977" s="92" t="n">
        <v>0.476</v>
      </c>
      <c r="U977" s="92" t="n">
        <v>-0.364</v>
      </c>
      <c r="V977" s="92" t="n">
        <v>0.800579789902293</v>
      </c>
      <c r="X977" s="92" t="e">
        <f aca="false" t="array" ref="X977:X977">intersectarectarectangulo($B$22,$C$22,$D$22,$E$22,$F$22,$G$22,$H$22,$I$22,$J$22,$O$26,$O$27,0,T977,U977,V977)</f>
        <v>#NAME?</v>
      </c>
      <c r="Y977" s="92" t="e">
        <f aca="false" t="array" ref="Y977:Y977">intersectarectarectangulo($B$23,$C$23,$D$23,$E$23,$F$23,$G$23,$H$23,$I$23,$J$23,$O$26,$O$27,0,T977,U977,V977)</f>
        <v>#NAME?</v>
      </c>
      <c r="AA977" s="92" t="e">
        <f aca="false">MAX(X977:Y977)</f>
        <v>#NAME?</v>
      </c>
      <c r="AB977" s="92" t="n">
        <v>794</v>
      </c>
    </row>
    <row r="978" customFormat="false" ht="12.75" hidden="false" customHeight="false" outlineLevel="0" collapsed="false">
      <c r="T978" s="92" t="n">
        <v>0.476</v>
      </c>
      <c r="U978" s="92" t="n">
        <v>-0.308</v>
      </c>
      <c r="V978" s="92" t="n">
        <v>0.82374753413895</v>
      </c>
      <c r="X978" s="92" t="e">
        <f aca="false" t="array" ref="X978:X978">intersectarectarectangulo($B$22,$C$22,$D$22,$E$22,$F$22,$G$22,$H$22,$I$22,$J$22,$O$26,$O$27,0,T978,U978,V978)</f>
        <v>#NAME?</v>
      </c>
      <c r="Y978" s="92" t="e">
        <f aca="false" t="array" ref="Y978:Y978">intersectarectarectangulo($B$23,$C$23,$D$23,$E$23,$F$23,$G$23,$H$23,$I$23,$J$23,$O$26,$O$27,0,T978,U978,V978)</f>
        <v>#NAME?</v>
      </c>
      <c r="AA978" s="92" t="e">
        <f aca="false">MAX(X978:Y978)</f>
        <v>#NAME?</v>
      </c>
      <c r="AB978" s="92" t="n">
        <v>795</v>
      </c>
    </row>
    <row r="979" customFormat="false" ht="12.75" hidden="false" customHeight="false" outlineLevel="0" collapsed="false">
      <c r="T979" s="92" t="n">
        <v>0.476</v>
      </c>
      <c r="U979" s="92" t="n">
        <v>-0.252</v>
      </c>
      <c r="V979" s="92" t="n">
        <v>0.842567504714014</v>
      </c>
      <c r="X979" s="92" t="e">
        <f aca="false" t="array" ref="X979:X979">intersectarectarectangulo($B$22,$C$22,$D$22,$E$22,$F$22,$G$22,$H$22,$I$22,$J$22,$O$26,$O$27,0,T979,U979,V979)</f>
        <v>#NAME?</v>
      </c>
      <c r="Y979" s="92" t="e">
        <f aca="false" t="array" ref="Y979:Y979">intersectarectarectangulo($B$23,$C$23,$D$23,$E$23,$F$23,$G$23,$H$23,$I$23,$J$23,$O$26,$O$27,0,T979,U979,V979)</f>
        <v>#NAME?</v>
      </c>
      <c r="AA979" s="92" t="e">
        <f aca="false">MAX(X979:Y979)</f>
        <v>#NAME?</v>
      </c>
      <c r="AB979" s="92" t="n">
        <v>796</v>
      </c>
    </row>
    <row r="980" customFormat="false" ht="12.75" hidden="false" customHeight="false" outlineLevel="0" collapsed="false">
      <c r="T980" s="92" t="n">
        <v>0.476</v>
      </c>
      <c r="U980" s="92" t="n">
        <v>-0.196</v>
      </c>
      <c r="V980" s="92" t="n">
        <v>0.857326075656165</v>
      </c>
      <c r="X980" s="92" t="e">
        <f aca="false" t="array" ref="X980:X980">intersectarectarectangulo($B$22,$C$22,$D$22,$E$22,$F$22,$G$22,$H$22,$I$22,$J$22,$O$26,$O$27,0,T980,U980,V980)</f>
        <v>#NAME?</v>
      </c>
      <c r="Y980" s="92" t="e">
        <f aca="false" t="array" ref="Y980:Y980">intersectarectarectangulo($B$23,$C$23,$D$23,$E$23,$F$23,$G$23,$H$23,$I$23,$J$23,$O$26,$O$27,0,T980,U980,V980)</f>
        <v>#NAME?</v>
      </c>
      <c r="AA980" s="92" t="e">
        <f aca="false">MAX(X980:Y980)</f>
        <v>#NAME?</v>
      </c>
      <c r="AB980" s="92" t="n">
        <v>797</v>
      </c>
    </row>
    <row r="981" customFormat="false" ht="12.75" hidden="false" customHeight="false" outlineLevel="0" collapsed="false">
      <c r="T981" s="92" t="n">
        <v>0.476</v>
      </c>
      <c r="U981" s="92" t="n">
        <v>-0.14</v>
      </c>
      <c r="V981" s="92" t="n">
        <v>0.868230384172312</v>
      </c>
      <c r="X981" s="92" t="e">
        <f aca="false" t="array" ref="X981:X981">intersectarectarectangulo($B$22,$C$22,$D$22,$E$22,$F$22,$G$22,$H$22,$I$22,$J$22,$O$26,$O$27,0,T981,U981,V981)</f>
        <v>#NAME?</v>
      </c>
      <c r="Y981" s="92" t="e">
        <f aca="false" t="array" ref="Y981:Y981">intersectarectarectangulo($B$23,$C$23,$D$23,$E$23,$F$23,$G$23,$H$23,$I$23,$J$23,$O$26,$O$27,0,T981,U981,V981)</f>
        <v>#NAME?</v>
      </c>
      <c r="AA981" s="92" t="e">
        <f aca="false">MAX(X981:Y981)</f>
        <v>#NAME?</v>
      </c>
      <c r="AB981" s="92" t="n">
        <v>798</v>
      </c>
    </row>
    <row r="982" customFormat="false" ht="12.75" hidden="false" customHeight="false" outlineLevel="0" collapsed="false">
      <c r="T982" s="92" t="n">
        <v>0.476</v>
      </c>
      <c r="U982" s="92" t="n">
        <v>-0.084</v>
      </c>
      <c r="V982" s="92" t="n">
        <v>0.875424468472295</v>
      </c>
      <c r="X982" s="92" t="e">
        <f aca="false" t="array" ref="X982:X982">intersectarectarectangulo($B$22,$C$22,$D$22,$E$22,$F$22,$G$22,$H$22,$I$22,$J$22,$O$26,$O$27,0,T982,U982,V982)</f>
        <v>#NAME?</v>
      </c>
      <c r="Y982" s="92" t="e">
        <f aca="false" t="array" ref="Y982:Y982">intersectarectarectangulo($B$23,$C$23,$D$23,$E$23,$F$23,$G$23,$H$23,$I$23,$J$23,$O$26,$O$27,0,T982,U982,V982)</f>
        <v>#NAME?</v>
      </c>
      <c r="AA982" s="92" t="e">
        <f aca="false">MAX(X982:Y982)</f>
        <v>#NAME?</v>
      </c>
      <c r="AB982" s="92" t="n">
        <v>799</v>
      </c>
    </row>
    <row r="983" customFormat="false" ht="12.75" hidden="false" customHeight="false" outlineLevel="0" collapsed="false">
      <c r="T983" s="92" t="n">
        <v>0.476</v>
      </c>
      <c r="U983" s="92" t="n">
        <v>-0.028</v>
      </c>
      <c r="V983" s="92" t="n">
        <v>0.878999431171602</v>
      </c>
      <c r="X983" s="92" t="e">
        <f aca="false" t="array" ref="X983:X983">intersectarectarectangulo($B$22,$C$22,$D$22,$E$22,$F$22,$G$22,$H$22,$I$22,$J$22,$O$26,$O$27,0,T983,U983,V983)</f>
        <v>#NAME?</v>
      </c>
      <c r="Y983" s="92" t="e">
        <f aca="false" t="array" ref="Y983:Y983">intersectarectarectangulo($B$23,$C$23,$D$23,$E$23,$F$23,$G$23,$H$23,$I$23,$J$23,$O$26,$O$27,0,T983,U983,V983)</f>
        <v>#NAME?</v>
      </c>
      <c r="AA983" s="92" t="e">
        <f aca="false">MAX(X983:Y983)</f>
        <v>#NAME?</v>
      </c>
      <c r="AB983" s="92" t="n">
        <v>800</v>
      </c>
    </row>
    <row r="984" customFormat="false" ht="12.75" hidden="false" customHeight="false" outlineLevel="0" collapsed="false">
      <c r="T984" s="92" t="n">
        <v>0.476</v>
      </c>
      <c r="U984" s="92" t="n">
        <v>0.028</v>
      </c>
      <c r="V984" s="92" t="n">
        <v>0.878999431171602</v>
      </c>
      <c r="X984" s="92" t="e">
        <f aca="false" t="array" ref="X984:X984">intersectarectarectangulo($B$22,$C$22,$D$22,$E$22,$F$22,$G$22,$H$22,$I$22,$J$22,$O$26,$O$27,0,T984,U984,V984)</f>
        <v>#NAME?</v>
      </c>
      <c r="Y984" s="92" t="e">
        <f aca="false" t="array" ref="Y984:Y984">intersectarectarectangulo($B$23,$C$23,$D$23,$E$23,$F$23,$G$23,$H$23,$I$23,$J$23,$O$26,$O$27,0,T984,U984,V984)</f>
        <v>#NAME?</v>
      </c>
      <c r="AA984" s="92" t="e">
        <f aca="false">MAX(X984:Y984)</f>
        <v>#NAME?</v>
      </c>
      <c r="AB984" s="92" t="n">
        <v>801</v>
      </c>
    </row>
    <row r="985" customFormat="false" ht="12.75" hidden="false" customHeight="false" outlineLevel="0" collapsed="false">
      <c r="T985" s="92" t="n">
        <v>0.476</v>
      </c>
      <c r="U985" s="92" t="n">
        <v>0.084</v>
      </c>
      <c r="V985" s="92" t="n">
        <v>0.875424468472295</v>
      </c>
      <c r="X985" s="92" t="e">
        <f aca="false" t="array" ref="X985:X985">intersectarectarectangulo($B$22,$C$22,$D$22,$E$22,$F$22,$G$22,$H$22,$I$22,$J$22,$O$26,$O$27,0,T985,U985,V985)</f>
        <v>#NAME?</v>
      </c>
      <c r="Y985" s="92" t="e">
        <f aca="false" t="array" ref="Y985:Y985">intersectarectarectangulo($B$23,$C$23,$D$23,$E$23,$F$23,$G$23,$H$23,$I$23,$J$23,$O$26,$O$27,0,T985,U985,V985)</f>
        <v>#NAME?</v>
      </c>
      <c r="AA985" s="92" t="e">
        <f aca="false">MAX(X985:Y985)</f>
        <v>#NAME?</v>
      </c>
      <c r="AB985" s="92" t="n">
        <v>802</v>
      </c>
    </row>
    <row r="986" customFormat="false" ht="12.75" hidden="false" customHeight="false" outlineLevel="0" collapsed="false">
      <c r="T986" s="92" t="n">
        <v>0.476</v>
      </c>
      <c r="U986" s="92" t="n">
        <v>0.14</v>
      </c>
      <c r="V986" s="92" t="n">
        <v>0.868230384172312</v>
      </c>
      <c r="X986" s="92" t="e">
        <f aca="false" t="array" ref="X986:X986">intersectarectarectangulo($B$22,$C$22,$D$22,$E$22,$F$22,$G$22,$H$22,$I$22,$J$22,$O$26,$O$27,0,T986,U986,V986)</f>
        <v>#NAME?</v>
      </c>
      <c r="Y986" s="92" t="e">
        <f aca="false" t="array" ref="Y986:Y986">intersectarectarectangulo($B$23,$C$23,$D$23,$E$23,$F$23,$G$23,$H$23,$I$23,$J$23,$O$26,$O$27,0,T986,U986,V986)</f>
        <v>#NAME?</v>
      </c>
      <c r="AA986" s="92" t="e">
        <f aca="false">MAX(X986:Y986)</f>
        <v>#NAME?</v>
      </c>
      <c r="AB986" s="92" t="n">
        <v>803</v>
      </c>
    </row>
    <row r="987" customFormat="false" ht="12.75" hidden="false" customHeight="false" outlineLevel="0" collapsed="false">
      <c r="T987" s="92" t="n">
        <v>0.476</v>
      </c>
      <c r="U987" s="92" t="n">
        <v>0.196</v>
      </c>
      <c r="V987" s="92" t="n">
        <v>0.857326075656165</v>
      </c>
      <c r="X987" s="92" t="e">
        <f aca="false" t="array" ref="X987:X987">intersectarectarectangulo($B$22,$C$22,$D$22,$E$22,$F$22,$G$22,$H$22,$I$22,$J$22,$O$26,$O$27,0,T987,U987,V987)</f>
        <v>#NAME?</v>
      </c>
      <c r="Y987" s="92" t="e">
        <f aca="false" t="array" ref="Y987:Y987">intersectarectarectangulo($B$23,$C$23,$D$23,$E$23,$F$23,$G$23,$H$23,$I$23,$J$23,$O$26,$O$27,0,T987,U987,V987)</f>
        <v>#NAME?</v>
      </c>
      <c r="AA987" s="92" t="e">
        <f aca="false">MAX(X987:Y987)</f>
        <v>#NAME?</v>
      </c>
      <c r="AB987" s="92" t="n">
        <v>804</v>
      </c>
    </row>
    <row r="988" customFormat="false" ht="12.75" hidden="false" customHeight="false" outlineLevel="0" collapsed="false">
      <c r="T988" s="92" t="n">
        <v>0.476</v>
      </c>
      <c r="U988" s="92" t="n">
        <v>0.252</v>
      </c>
      <c r="V988" s="92" t="n">
        <v>0.842567504714014</v>
      </c>
      <c r="X988" s="92" t="e">
        <f aca="false" t="array" ref="X988:X988">intersectarectarectangulo($B$22,$C$22,$D$22,$E$22,$F$22,$G$22,$H$22,$I$22,$J$22,$O$26,$O$27,0,T988,U988,V988)</f>
        <v>#NAME?</v>
      </c>
      <c r="Y988" s="92" t="e">
        <f aca="false" t="array" ref="Y988:Y988">intersectarectarectangulo($B$23,$C$23,$D$23,$E$23,$F$23,$G$23,$H$23,$I$23,$J$23,$O$26,$O$27,0,T988,U988,V988)</f>
        <v>#NAME?</v>
      </c>
      <c r="AA988" s="92" t="e">
        <f aca="false">MAX(X988:Y988)</f>
        <v>#NAME?</v>
      </c>
      <c r="AB988" s="92" t="n">
        <v>805</v>
      </c>
    </row>
    <row r="989" customFormat="false" ht="12.75" hidden="false" customHeight="false" outlineLevel="0" collapsed="false">
      <c r="T989" s="92" t="n">
        <v>0.476</v>
      </c>
      <c r="U989" s="92" t="n">
        <v>0.308</v>
      </c>
      <c r="V989" s="92" t="n">
        <v>0.82374753413895</v>
      </c>
      <c r="X989" s="92" t="e">
        <f aca="false" t="array" ref="X989:X989">intersectarectarectangulo($B$22,$C$22,$D$22,$E$22,$F$22,$G$22,$H$22,$I$22,$J$22,$O$26,$O$27,0,T989,U989,V989)</f>
        <v>#NAME?</v>
      </c>
      <c r="Y989" s="92" t="e">
        <f aca="false" t="array" ref="Y989:Y989">intersectarectarectangulo($B$23,$C$23,$D$23,$E$23,$F$23,$G$23,$H$23,$I$23,$J$23,$O$26,$O$27,0,T989,U989,V989)</f>
        <v>#NAME?</v>
      </c>
      <c r="AA989" s="92" t="e">
        <f aca="false">MAX(X989:Y989)</f>
        <v>#NAME?</v>
      </c>
      <c r="AB989" s="92" t="n">
        <v>806</v>
      </c>
    </row>
    <row r="990" customFormat="false" ht="12.75" hidden="false" customHeight="false" outlineLevel="0" collapsed="false">
      <c r="T990" s="92" t="n">
        <v>0.476</v>
      </c>
      <c r="U990" s="92" t="n">
        <v>0.364</v>
      </c>
      <c r="V990" s="92" t="n">
        <v>0.800579789902293</v>
      </c>
      <c r="X990" s="92" t="e">
        <f aca="false" t="array" ref="X990:X990">intersectarectarectangulo($B$22,$C$22,$D$22,$E$22,$F$22,$G$22,$H$22,$I$22,$J$22,$O$26,$O$27,0,T990,U990,V990)</f>
        <v>#NAME?</v>
      </c>
      <c r="Y990" s="92" t="e">
        <f aca="false" t="array" ref="Y990:Y990">intersectarectarectangulo($B$23,$C$23,$D$23,$E$23,$F$23,$G$23,$H$23,$I$23,$J$23,$O$26,$O$27,0,T990,U990,V990)</f>
        <v>#NAME?</v>
      </c>
      <c r="AA990" s="92" t="e">
        <f aca="false">MAX(X990:Y990)</f>
        <v>#NAME?</v>
      </c>
      <c r="AB990" s="92" t="n">
        <v>807</v>
      </c>
    </row>
    <row r="991" customFormat="false" ht="12.75" hidden="false" customHeight="false" outlineLevel="0" collapsed="false">
      <c r="T991" s="92" t="n">
        <v>0.476</v>
      </c>
      <c r="U991" s="92" t="n">
        <v>0.42</v>
      </c>
      <c r="V991" s="92" t="n">
        <v>0.772673281536252</v>
      </c>
      <c r="X991" s="92" t="e">
        <f aca="false" t="array" ref="X991:X991">intersectarectarectangulo($B$22,$C$22,$D$22,$E$22,$F$22,$G$22,$H$22,$I$22,$J$22,$O$26,$O$27,0,T991,U991,V991)</f>
        <v>#NAME?</v>
      </c>
      <c r="Y991" s="92" t="e">
        <f aca="false" t="array" ref="Y991:Y991">intersectarectarectangulo($B$23,$C$23,$D$23,$E$23,$F$23,$G$23,$H$23,$I$23,$J$23,$O$26,$O$27,0,T991,U991,V991)</f>
        <v>#NAME?</v>
      </c>
      <c r="AA991" s="92" t="e">
        <f aca="false">MAX(X991:Y991)</f>
        <v>#NAME?</v>
      </c>
      <c r="AB991" s="92" t="n">
        <v>808</v>
      </c>
    </row>
    <row r="992" customFormat="false" ht="12.75" hidden="false" customHeight="false" outlineLevel="0" collapsed="false">
      <c r="T992" s="92" t="n">
        <v>0.476</v>
      </c>
      <c r="U992" s="92" t="n">
        <v>0.476</v>
      </c>
      <c r="V992" s="92" t="n">
        <v>0.739491717330221</v>
      </c>
      <c r="X992" s="92" t="e">
        <f aca="false" t="array" ref="X992:X992">intersectarectarectangulo($B$22,$C$22,$D$22,$E$22,$F$22,$G$22,$H$22,$I$22,$J$22,$O$26,$O$27,0,T992,U992,V992)</f>
        <v>#NAME?</v>
      </c>
      <c r="Y992" s="92" t="e">
        <f aca="false" t="array" ref="Y992:Y992">intersectarectarectangulo($B$23,$C$23,$D$23,$E$23,$F$23,$G$23,$H$23,$I$23,$J$23,$O$26,$O$27,0,T992,U992,V992)</f>
        <v>#NAME?</v>
      </c>
      <c r="AA992" s="92" t="e">
        <f aca="false">MAX(X992:Y992)</f>
        <v>#NAME?</v>
      </c>
      <c r="AB992" s="92" t="n">
        <v>809</v>
      </c>
    </row>
    <row r="993" customFormat="false" ht="12.75" hidden="false" customHeight="false" outlineLevel="0" collapsed="false">
      <c r="T993" s="92" t="n">
        <v>0.476</v>
      </c>
      <c r="U993" s="92" t="n">
        <v>0.532</v>
      </c>
      <c r="V993" s="92" t="n">
        <v>0.700285656000464</v>
      </c>
      <c r="X993" s="92" t="e">
        <f aca="false" t="array" ref="X993:X993">intersectarectarectangulo($B$22,$C$22,$D$22,$E$22,$F$22,$G$22,$H$22,$I$22,$J$22,$O$26,$O$27,0,T993,U993,V993)</f>
        <v>#NAME?</v>
      </c>
      <c r="Y993" s="92" t="e">
        <f aca="false" t="array" ref="Y993:Y993">intersectarectarectangulo($B$23,$C$23,$D$23,$E$23,$F$23,$G$23,$H$23,$I$23,$J$23,$O$26,$O$27,0,T993,U993,V993)</f>
        <v>#NAME?</v>
      </c>
      <c r="AA993" s="92" t="e">
        <f aca="false">MAX(X993:Y993)</f>
        <v>#NAME?</v>
      </c>
      <c r="AB993" s="92" t="n">
        <v>810</v>
      </c>
    </row>
    <row r="994" customFormat="false" ht="12.75" hidden="false" customHeight="false" outlineLevel="0" collapsed="false">
      <c r="T994" s="92" t="n">
        <v>0.476</v>
      </c>
      <c r="U994" s="92" t="n">
        <v>0.588</v>
      </c>
      <c r="V994" s="92" t="n">
        <v>0.653972476485058</v>
      </c>
      <c r="X994" s="92" t="e">
        <f aca="false" t="array" ref="X994:X994">intersectarectarectangulo($B$22,$C$22,$D$22,$E$22,$F$22,$G$22,$H$22,$I$22,$J$22,$O$26,$O$27,0,T994,U994,V994)</f>
        <v>#NAME?</v>
      </c>
      <c r="Y994" s="92" t="e">
        <f aca="false" t="array" ref="Y994:Y994">intersectarectarectangulo($B$23,$C$23,$D$23,$E$23,$F$23,$G$23,$H$23,$I$23,$J$23,$O$26,$O$27,0,T994,U994,V994)</f>
        <v>#NAME?</v>
      </c>
      <c r="AA994" s="92" t="e">
        <f aca="false">MAX(X994:Y994)</f>
        <v>#NAME?</v>
      </c>
      <c r="AB994" s="92" t="n">
        <v>811</v>
      </c>
    </row>
    <row r="995" customFormat="false" ht="12.75" hidden="false" customHeight="false" outlineLevel="0" collapsed="false">
      <c r="T995" s="92" t="n">
        <v>0.476</v>
      </c>
      <c r="U995" s="92" t="n">
        <v>0.644</v>
      </c>
      <c r="V995" s="92" t="n">
        <v>0.59890566869917</v>
      </c>
      <c r="X995" s="92" t="e">
        <f aca="false" t="array" ref="X995:X995">intersectarectarectangulo($B$22,$C$22,$D$22,$E$22,$F$22,$G$22,$H$22,$I$22,$J$22,$O$26,$O$27,0,T995,U995,V995)</f>
        <v>#NAME?</v>
      </c>
      <c r="Y995" s="92" t="e">
        <f aca="false" t="array" ref="Y995:Y995">intersectarectarectangulo($B$23,$C$23,$D$23,$E$23,$F$23,$G$23,$H$23,$I$23,$J$23,$O$26,$O$27,0,T995,U995,V995)</f>
        <v>#NAME?</v>
      </c>
      <c r="AA995" s="92" t="e">
        <f aca="false">MAX(X995:Y995)</f>
        <v>#NAME?</v>
      </c>
      <c r="AB995" s="92" t="n">
        <v>812</v>
      </c>
    </row>
    <row r="996" customFormat="false" ht="12.75" hidden="false" customHeight="false" outlineLevel="0" collapsed="false">
      <c r="T996" s="92" t="n">
        <v>0.476</v>
      </c>
      <c r="U996" s="92" t="n">
        <v>0.7</v>
      </c>
      <c r="V996" s="92" t="n">
        <v>0.532375807113734</v>
      </c>
      <c r="X996" s="92" t="e">
        <f aca="false" t="array" ref="X996:X996">intersectarectarectangulo($B$22,$C$22,$D$22,$E$22,$F$22,$G$22,$H$22,$I$22,$J$22,$O$26,$O$27,0,T996,U996,V996)</f>
        <v>#NAME?</v>
      </c>
      <c r="Y996" s="92" t="e">
        <f aca="false" t="array" ref="Y996:Y996">intersectarectarectangulo($B$23,$C$23,$D$23,$E$23,$F$23,$G$23,$H$23,$I$23,$J$23,$O$26,$O$27,0,T996,U996,V996)</f>
        <v>#NAME?</v>
      </c>
      <c r="AA996" s="92" t="e">
        <f aca="false">MAX(X996:Y996)</f>
        <v>#NAME?</v>
      </c>
      <c r="AB996" s="92" t="n">
        <v>813</v>
      </c>
    </row>
    <row r="997" customFormat="false" ht="12.75" hidden="false" customHeight="false" outlineLevel="0" collapsed="false">
      <c r="T997" s="92" t="n">
        <v>0.476</v>
      </c>
      <c r="U997" s="92" t="n">
        <v>0.756</v>
      </c>
      <c r="V997" s="92" t="n">
        <v>0.449319485444377</v>
      </c>
      <c r="X997" s="92" t="e">
        <f aca="false" t="array" ref="X997:X997">intersectarectarectangulo($B$22,$C$22,$D$22,$E$22,$F$22,$G$22,$H$22,$I$22,$J$22,$O$26,$O$27,0,T997,U997,V997)</f>
        <v>#NAME?</v>
      </c>
      <c r="Y997" s="92" t="e">
        <f aca="false" t="array" ref="Y997:Y997">intersectarectarectangulo($B$23,$C$23,$D$23,$E$23,$F$23,$G$23,$H$23,$I$23,$J$23,$O$26,$O$27,0,T997,U997,V997)</f>
        <v>#NAME?</v>
      </c>
      <c r="AA997" s="92" t="e">
        <f aca="false">MAX(X997:Y997)</f>
        <v>#NAME?</v>
      </c>
      <c r="AB997" s="92" t="n">
        <v>814</v>
      </c>
    </row>
    <row r="998" customFormat="false" ht="12.75" hidden="false" customHeight="false" outlineLevel="0" collapsed="false">
      <c r="T998" s="92" t="n">
        <v>0.476</v>
      </c>
      <c r="U998" s="92" t="n">
        <v>0.812</v>
      </c>
      <c r="V998" s="92" t="n">
        <v>0.337757309321353</v>
      </c>
      <c r="X998" s="92" t="e">
        <f aca="false" t="array" ref="X998:X998">intersectarectarectangulo($B$22,$C$22,$D$22,$E$22,$F$22,$G$22,$H$22,$I$22,$J$22,$O$26,$O$27,0,T998,U998,V998)</f>
        <v>#NAME?</v>
      </c>
      <c r="Y998" s="92" t="e">
        <f aca="false" t="array" ref="Y998:Y998">intersectarectarectangulo($B$23,$C$23,$D$23,$E$23,$F$23,$G$23,$H$23,$I$23,$J$23,$O$26,$O$27,0,T998,U998,V998)</f>
        <v>#NAME?</v>
      </c>
      <c r="AA998" s="92" t="e">
        <f aca="false">MAX(X998:Y998)</f>
        <v>#NAME?</v>
      </c>
      <c r="AB998" s="92" t="n">
        <v>815</v>
      </c>
    </row>
    <row r="999" customFormat="false" ht="12.75" hidden="false" customHeight="false" outlineLevel="0" collapsed="false">
      <c r="T999" s="92" t="n">
        <v>0.476</v>
      </c>
      <c r="U999" s="92" t="n">
        <v>0.868</v>
      </c>
      <c r="V999" s="92" t="n">
        <v>0.14142135623731</v>
      </c>
      <c r="X999" s="92" t="e">
        <f aca="false" t="array" ref="X999:X999">intersectarectarectangulo($B$22,$C$22,$D$22,$E$22,$F$22,$G$22,$H$22,$I$22,$J$22,$O$26,$O$27,0,T999,U999,V999)</f>
        <v>#NAME?</v>
      </c>
      <c r="Y999" s="92" t="e">
        <f aca="false" t="array" ref="Y999:Y999">intersectarectarectangulo($B$23,$C$23,$D$23,$E$23,$F$23,$G$23,$H$23,$I$23,$J$23,$O$26,$O$27,0,T999,U999,V999)</f>
        <v>#NAME?</v>
      </c>
      <c r="AA999" s="92" t="e">
        <f aca="false">MAX(X999:Y999)</f>
        <v>#NAME?</v>
      </c>
      <c r="AB999" s="92" t="n">
        <v>816</v>
      </c>
    </row>
    <row r="1000" customFormat="false" ht="12.75" hidden="false" customHeight="false" outlineLevel="0" collapsed="false">
      <c r="T1000" s="92" t="n">
        <v>0.532</v>
      </c>
      <c r="U1000" s="92" t="n">
        <v>-0.812</v>
      </c>
      <c r="V1000" s="92" t="n">
        <v>0.240066657409979</v>
      </c>
      <c r="X1000" s="92" t="e">
        <f aca="false" t="array" ref="X1000:X1000">intersectarectarectangulo($B$22,$C$22,$D$22,$E$22,$F$22,$G$22,$H$22,$I$22,$J$22,$O$26,$O$27,0,T1000,U1000,V1000)</f>
        <v>#NAME?</v>
      </c>
      <c r="Y1000" s="92" t="e">
        <f aca="false" t="array" ref="Y1000:Y1000">intersectarectarectangulo($B$23,$C$23,$D$23,$E$23,$F$23,$G$23,$H$23,$I$23,$J$23,$O$26,$O$27,0,T1000,U1000,V1000)</f>
        <v>#NAME?</v>
      </c>
      <c r="AA1000" s="92" t="e">
        <f aca="false">MAX(X1000:Y1000)</f>
        <v>#NAME?</v>
      </c>
      <c r="AB1000" s="92" t="n">
        <v>817</v>
      </c>
    </row>
    <row r="1001" customFormat="false" ht="12.75" hidden="false" customHeight="false" outlineLevel="0" collapsed="false">
      <c r="T1001" s="92" t="n">
        <v>0.532</v>
      </c>
      <c r="U1001" s="92" t="n">
        <v>-0.756</v>
      </c>
      <c r="V1001" s="92" t="n">
        <v>0.381365965969697</v>
      </c>
      <c r="X1001" s="92" t="e">
        <f aca="false" t="array" ref="X1001:X1001">intersectarectarectangulo($B$22,$C$22,$D$22,$E$22,$F$22,$G$22,$H$22,$I$22,$J$22,$O$26,$O$27,0,T1001,U1001,V1001)</f>
        <v>#NAME?</v>
      </c>
      <c r="Y1001" s="92" t="e">
        <f aca="false" t="array" ref="Y1001:Y1001">intersectarectarectangulo($B$23,$C$23,$D$23,$E$23,$F$23,$G$23,$H$23,$I$23,$J$23,$O$26,$O$27,0,T1001,U1001,V1001)</f>
        <v>#NAME?</v>
      </c>
      <c r="AA1001" s="92" t="e">
        <f aca="false">MAX(X1001:Y1001)</f>
        <v>#NAME?</v>
      </c>
      <c r="AB1001" s="92" t="n">
        <v>818</v>
      </c>
    </row>
    <row r="1002" customFormat="false" ht="12.75" hidden="false" customHeight="false" outlineLevel="0" collapsed="false">
      <c r="T1002" s="92" t="n">
        <v>0.532</v>
      </c>
      <c r="U1002" s="92" t="n">
        <v>-0.7</v>
      </c>
      <c r="V1002" s="92" t="n">
        <v>0.476419982788296</v>
      </c>
      <c r="X1002" s="92" t="e">
        <f aca="false" t="array" ref="X1002:X1002">intersectarectarectangulo($B$22,$C$22,$D$22,$E$22,$F$22,$G$22,$H$22,$I$22,$J$22,$O$26,$O$27,0,T1002,U1002,V1002)</f>
        <v>#NAME?</v>
      </c>
      <c r="Y1002" s="92" t="e">
        <f aca="false" t="array" ref="Y1002:Y1002">intersectarectarectangulo($B$23,$C$23,$D$23,$E$23,$F$23,$G$23,$H$23,$I$23,$J$23,$O$26,$O$27,0,T1002,U1002,V1002)</f>
        <v>#NAME?</v>
      </c>
      <c r="AA1002" s="92" t="e">
        <f aca="false">MAX(X1002:Y1002)</f>
        <v>#NAME?</v>
      </c>
      <c r="AB1002" s="92" t="n">
        <v>819</v>
      </c>
    </row>
    <row r="1003" customFormat="false" ht="12.75" hidden="false" customHeight="false" outlineLevel="0" collapsed="false">
      <c r="T1003" s="92" t="n">
        <v>0.532</v>
      </c>
      <c r="U1003" s="92" t="n">
        <v>-0.644</v>
      </c>
      <c r="V1003" s="92" t="n">
        <v>0.549763585552917</v>
      </c>
      <c r="X1003" s="92" t="e">
        <f aca="false" t="array" ref="X1003:X1003">intersectarectarectangulo($B$22,$C$22,$D$22,$E$22,$F$22,$G$22,$H$22,$I$22,$J$22,$O$26,$O$27,0,T1003,U1003,V1003)</f>
        <v>#NAME?</v>
      </c>
      <c r="Y1003" s="92" t="e">
        <f aca="false" t="array" ref="Y1003:Y1003">intersectarectarectangulo($B$23,$C$23,$D$23,$E$23,$F$23,$G$23,$H$23,$I$23,$J$23,$O$26,$O$27,0,T1003,U1003,V1003)</f>
        <v>#NAME?</v>
      </c>
      <c r="AA1003" s="92" t="e">
        <f aca="false">MAX(X1003:Y1003)</f>
        <v>#NAME?</v>
      </c>
      <c r="AB1003" s="92" t="n">
        <v>820</v>
      </c>
    </row>
    <row r="1004" customFormat="false" ht="12.75" hidden="false" customHeight="false" outlineLevel="0" collapsed="false">
      <c r="T1004" s="92" t="n">
        <v>0.532</v>
      </c>
      <c r="U1004" s="92" t="n">
        <v>-0.588</v>
      </c>
      <c r="V1004" s="92" t="n">
        <v>0.609288109189733</v>
      </c>
      <c r="X1004" s="92" t="e">
        <f aca="false" t="array" ref="X1004:X1004">intersectarectarectangulo($B$22,$C$22,$D$22,$E$22,$F$22,$G$22,$H$22,$I$22,$J$22,$O$26,$O$27,0,T1004,U1004,V1004)</f>
        <v>#NAME?</v>
      </c>
      <c r="Y1004" s="92" t="e">
        <f aca="false" t="array" ref="Y1004:Y1004">intersectarectarectangulo($B$23,$C$23,$D$23,$E$23,$F$23,$G$23,$H$23,$I$23,$J$23,$O$26,$O$27,0,T1004,U1004,V1004)</f>
        <v>#NAME?</v>
      </c>
      <c r="AA1004" s="92" t="e">
        <f aca="false">MAX(X1004:Y1004)</f>
        <v>#NAME?</v>
      </c>
      <c r="AB1004" s="92" t="n">
        <v>821</v>
      </c>
    </row>
    <row r="1005" customFormat="false" ht="12.75" hidden="false" customHeight="false" outlineLevel="0" collapsed="false">
      <c r="T1005" s="92" t="n">
        <v>0.532</v>
      </c>
      <c r="U1005" s="92" t="n">
        <v>-0.532</v>
      </c>
      <c r="V1005" s="92" t="n">
        <v>0.658750332068227</v>
      </c>
      <c r="X1005" s="92" t="e">
        <f aca="false" t="array" ref="X1005:X1005">intersectarectarectangulo($B$22,$C$22,$D$22,$E$22,$F$22,$G$22,$H$22,$I$22,$J$22,$O$26,$O$27,0,T1005,U1005,V1005)</f>
        <v>#NAME?</v>
      </c>
      <c r="Y1005" s="92" t="e">
        <f aca="false" t="array" ref="Y1005:Y1005">intersectarectarectangulo($B$23,$C$23,$D$23,$E$23,$F$23,$G$23,$H$23,$I$23,$J$23,$O$26,$O$27,0,T1005,U1005,V1005)</f>
        <v>#NAME?</v>
      </c>
      <c r="AA1005" s="92" t="e">
        <f aca="false">MAX(X1005:Y1005)</f>
        <v>#NAME?</v>
      </c>
      <c r="AB1005" s="92" t="n">
        <v>822</v>
      </c>
    </row>
    <row r="1006" customFormat="false" ht="12.75" hidden="false" customHeight="false" outlineLevel="0" collapsed="false">
      <c r="T1006" s="92" t="n">
        <v>0.532</v>
      </c>
      <c r="U1006" s="92" t="n">
        <v>-0.476</v>
      </c>
      <c r="V1006" s="92" t="n">
        <v>0.700285656000464</v>
      </c>
      <c r="X1006" s="92" t="e">
        <f aca="false" t="array" ref="X1006:X1006">intersectarectarectangulo($B$22,$C$22,$D$22,$E$22,$F$22,$G$22,$H$22,$I$22,$J$22,$O$26,$O$27,0,T1006,U1006,V1006)</f>
        <v>#NAME?</v>
      </c>
      <c r="Y1006" s="92" t="e">
        <f aca="false" t="array" ref="Y1006:Y1006">intersectarectarectangulo($B$23,$C$23,$D$23,$E$23,$F$23,$G$23,$H$23,$I$23,$J$23,$O$26,$O$27,0,T1006,U1006,V1006)</f>
        <v>#NAME?</v>
      </c>
      <c r="AA1006" s="92" t="e">
        <f aca="false">MAX(X1006:Y1006)</f>
        <v>#NAME?</v>
      </c>
      <c r="AB1006" s="92" t="n">
        <v>823</v>
      </c>
    </row>
    <row r="1007" customFormat="false" ht="12.75" hidden="false" customHeight="false" outlineLevel="0" collapsed="false">
      <c r="T1007" s="92" t="n">
        <v>0.532</v>
      </c>
      <c r="U1007" s="92" t="n">
        <v>-0.42</v>
      </c>
      <c r="V1007" s="92" t="n">
        <v>0.735238736737939</v>
      </c>
      <c r="X1007" s="92" t="e">
        <f aca="false" t="array" ref="X1007:X1007">intersectarectarectangulo($B$22,$C$22,$D$22,$E$22,$F$22,$G$22,$H$22,$I$22,$J$22,$O$26,$O$27,0,T1007,U1007,V1007)</f>
        <v>#NAME?</v>
      </c>
      <c r="Y1007" s="92" t="e">
        <f aca="false" t="array" ref="Y1007:Y1007">intersectarectarectangulo($B$23,$C$23,$D$23,$E$23,$F$23,$G$23,$H$23,$I$23,$J$23,$O$26,$O$27,0,T1007,U1007,V1007)</f>
        <v>#NAME?</v>
      </c>
      <c r="AA1007" s="92" t="e">
        <f aca="false">MAX(X1007:Y1007)</f>
        <v>#NAME?</v>
      </c>
      <c r="AB1007" s="92" t="n">
        <v>824</v>
      </c>
    </row>
    <row r="1008" customFormat="false" ht="12.75" hidden="false" customHeight="false" outlineLevel="0" collapsed="false">
      <c r="T1008" s="92" t="n">
        <v>0.532</v>
      </c>
      <c r="U1008" s="92" t="n">
        <v>-0.364</v>
      </c>
      <c r="V1008" s="92" t="n">
        <v>0.764512916830056</v>
      </c>
      <c r="X1008" s="92" t="e">
        <f aca="false" t="array" ref="X1008:X1008">intersectarectarectangulo($B$22,$C$22,$D$22,$E$22,$F$22,$G$22,$H$22,$I$22,$J$22,$O$26,$O$27,0,T1008,U1008,V1008)</f>
        <v>#NAME?</v>
      </c>
      <c r="Y1008" s="92" t="e">
        <f aca="false" t="array" ref="Y1008:Y1008">intersectarectarectangulo($B$23,$C$23,$D$23,$E$23,$F$23,$G$23,$H$23,$I$23,$J$23,$O$26,$O$27,0,T1008,U1008,V1008)</f>
        <v>#NAME?</v>
      </c>
      <c r="AA1008" s="92" t="e">
        <f aca="false">MAX(X1008:Y1008)</f>
        <v>#NAME?</v>
      </c>
      <c r="AB1008" s="92" t="n">
        <v>825</v>
      </c>
    </row>
    <row r="1009" customFormat="false" ht="12.75" hidden="false" customHeight="false" outlineLevel="0" collapsed="false">
      <c r="T1009" s="92" t="n">
        <v>0.532</v>
      </c>
      <c r="U1009" s="92" t="n">
        <v>-0.308</v>
      </c>
      <c r="V1009" s="92" t="n">
        <v>0.788740768567214</v>
      </c>
      <c r="X1009" s="92" t="e">
        <f aca="false" t="array" ref="X1009:X1009">intersectarectarectangulo($B$22,$C$22,$D$22,$E$22,$F$22,$G$22,$H$22,$I$22,$J$22,$O$26,$O$27,0,T1009,U1009,V1009)</f>
        <v>#NAME?</v>
      </c>
      <c r="Y1009" s="92" t="e">
        <f aca="false" t="array" ref="Y1009:Y1009">intersectarectarectangulo($B$23,$C$23,$D$23,$E$23,$F$23,$G$23,$H$23,$I$23,$J$23,$O$26,$O$27,0,T1009,U1009,V1009)</f>
        <v>#NAME?</v>
      </c>
      <c r="AA1009" s="92" t="e">
        <f aca="false">MAX(X1009:Y1009)</f>
        <v>#NAME?</v>
      </c>
      <c r="AB1009" s="92" t="n">
        <v>826</v>
      </c>
    </row>
    <row r="1010" customFormat="false" ht="12.75" hidden="false" customHeight="false" outlineLevel="0" collapsed="false">
      <c r="T1010" s="92" t="n">
        <v>0.532</v>
      </c>
      <c r="U1010" s="92" t="n">
        <v>-0.252</v>
      </c>
      <c r="V1010" s="92" t="n">
        <v>0.808376150068766</v>
      </c>
      <c r="X1010" s="92" t="e">
        <f aca="false" t="array" ref="X1010:X1010">intersectarectarectangulo($B$22,$C$22,$D$22,$E$22,$F$22,$G$22,$H$22,$I$22,$J$22,$O$26,$O$27,0,T1010,U1010,V1010)</f>
        <v>#NAME?</v>
      </c>
      <c r="Y1010" s="92" t="e">
        <f aca="false" t="array" ref="Y1010:Y1010">intersectarectarectangulo($B$23,$C$23,$D$23,$E$23,$F$23,$G$23,$H$23,$I$23,$J$23,$O$26,$O$27,0,T1010,U1010,V1010)</f>
        <v>#NAME?</v>
      </c>
      <c r="AA1010" s="92" t="e">
        <f aca="false">MAX(X1010:Y1010)</f>
        <v>#NAME?</v>
      </c>
      <c r="AB1010" s="92" t="n">
        <v>827</v>
      </c>
    </row>
    <row r="1011" customFormat="false" ht="12.75" hidden="false" customHeight="false" outlineLevel="0" collapsed="false">
      <c r="T1011" s="92" t="n">
        <v>0.532</v>
      </c>
      <c r="U1011" s="92" t="n">
        <v>-0.196</v>
      </c>
      <c r="V1011" s="92" t="n">
        <v>0.82374753413895</v>
      </c>
      <c r="X1011" s="92" t="e">
        <f aca="false" t="array" ref="X1011:X1011">intersectarectarectangulo($B$22,$C$22,$D$22,$E$22,$F$22,$G$22,$H$22,$I$22,$J$22,$O$26,$O$27,0,T1011,U1011,V1011)</f>
        <v>#NAME?</v>
      </c>
      <c r="Y1011" s="92" t="e">
        <f aca="false" t="array" ref="Y1011:Y1011">intersectarectarectangulo($B$23,$C$23,$D$23,$E$23,$F$23,$G$23,$H$23,$I$23,$J$23,$O$26,$O$27,0,T1011,U1011,V1011)</f>
        <v>#NAME?</v>
      </c>
      <c r="AA1011" s="92" t="e">
        <f aca="false">MAX(X1011:Y1011)</f>
        <v>#NAME?</v>
      </c>
      <c r="AB1011" s="92" t="n">
        <v>828</v>
      </c>
    </row>
    <row r="1012" customFormat="false" ht="12.75" hidden="false" customHeight="false" outlineLevel="0" collapsed="false">
      <c r="T1012" s="92" t="n">
        <v>0.532</v>
      </c>
      <c r="U1012" s="92" t="n">
        <v>-0.14</v>
      </c>
      <c r="V1012" s="92" t="n">
        <v>0.835090414266623</v>
      </c>
      <c r="X1012" s="92" t="e">
        <f aca="false" t="array" ref="X1012:X1012">intersectarectarectangulo($B$22,$C$22,$D$22,$E$22,$F$22,$G$22,$H$22,$I$22,$J$22,$O$26,$O$27,0,T1012,U1012,V1012)</f>
        <v>#NAME?</v>
      </c>
      <c r="Y1012" s="92" t="e">
        <f aca="false" t="array" ref="Y1012:Y1012">intersectarectarectangulo($B$23,$C$23,$D$23,$E$23,$F$23,$G$23,$H$23,$I$23,$J$23,$O$26,$O$27,0,T1012,U1012,V1012)</f>
        <v>#NAME?</v>
      </c>
      <c r="AA1012" s="92" t="e">
        <f aca="false">MAX(X1012:Y1012)</f>
        <v>#NAME?</v>
      </c>
      <c r="AB1012" s="92" t="n">
        <v>829</v>
      </c>
    </row>
    <row r="1013" customFormat="false" ht="12.75" hidden="false" customHeight="false" outlineLevel="0" collapsed="false">
      <c r="T1013" s="92" t="n">
        <v>0.532</v>
      </c>
      <c r="U1013" s="92" t="n">
        <v>-0.084</v>
      </c>
      <c r="V1013" s="92" t="n">
        <v>0.842567504714014</v>
      </c>
      <c r="X1013" s="92" t="e">
        <f aca="false" t="array" ref="X1013:X1013">intersectarectarectangulo($B$22,$C$22,$D$22,$E$22,$F$22,$G$22,$H$22,$I$22,$J$22,$O$26,$O$27,0,T1013,U1013,V1013)</f>
        <v>#NAME?</v>
      </c>
      <c r="Y1013" s="92" t="e">
        <f aca="false" t="array" ref="Y1013:Y1013">intersectarectarectangulo($B$23,$C$23,$D$23,$E$23,$F$23,$G$23,$H$23,$I$23,$J$23,$O$26,$O$27,0,T1013,U1013,V1013)</f>
        <v>#NAME?</v>
      </c>
      <c r="AA1013" s="92" t="e">
        <f aca="false">MAX(X1013:Y1013)</f>
        <v>#NAME?</v>
      </c>
      <c r="AB1013" s="92" t="n">
        <v>830</v>
      </c>
    </row>
    <row r="1014" customFormat="false" ht="12.75" hidden="false" customHeight="false" outlineLevel="0" collapsed="false">
      <c r="T1014" s="92" t="n">
        <v>0.532</v>
      </c>
      <c r="U1014" s="92" t="n">
        <v>-0.028</v>
      </c>
      <c r="V1014" s="92" t="n">
        <v>0.846281277117721</v>
      </c>
      <c r="X1014" s="92" t="e">
        <f aca="false" t="array" ref="X1014:X1014">intersectarectarectangulo($B$22,$C$22,$D$22,$E$22,$F$22,$G$22,$H$22,$I$22,$J$22,$O$26,$O$27,0,T1014,U1014,V1014)</f>
        <v>#NAME?</v>
      </c>
      <c r="Y1014" s="92" t="e">
        <f aca="false" t="array" ref="Y1014:Y1014">intersectarectarectangulo($B$23,$C$23,$D$23,$E$23,$F$23,$G$23,$H$23,$I$23,$J$23,$O$26,$O$27,0,T1014,U1014,V1014)</f>
        <v>#NAME?</v>
      </c>
      <c r="AA1014" s="92" t="e">
        <f aca="false">MAX(X1014:Y1014)</f>
        <v>#NAME?</v>
      </c>
      <c r="AB1014" s="92" t="n">
        <v>831</v>
      </c>
    </row>
    <row r="1015" customFormat="false" ht="12.75" hidden="false" customHeight="false" outlineLevel="0" collapsed="false">
      <c r="T1015" s="92" t="n">
        <v>0.532</v>
      </c>
      <c r="U1015" s="92" t="n">
        <v>0.028</v>
      </c>
      <c r="V1015" s="92" t="n">
        <v>0.846281277117721</v>
      </c>
      <c r="X1015" s="92" t="e">
        <f aca="false" t="array" ref="X1015:X1015">intersectarectarectangulo($B$22,$C$22,$D$22,$E$22,$F$22,$G$22,$H$22,$I$22,$J$22,$O$26,$O$27,0,T1015,U1015,V1015)</f>
        <v>#NAME?</v>
      </c>
      <c r="Y1015" s="92" t="e">
        <f aca="false" t="array" ref="Y1015:Y1015">intersectarectarectangulo($B$23,$C$23,$D$23,$E$23,$F$23,$G$23,$H$23,$I$23,$J$23,$O$26,$O$27,0,T1015,U1015,V1015)</f>
        <v>#NAME?</v>
      </c>
      <c r="AA1015" s="92" t="e">
        <f aca="false">MAX(X1015:Y1015)</f>
        <v>#NAME?</v>
      </c>
      <c r="AB1015" s="92" t="n">
        <v>832</v>
      </c>
    </row>
    <row r="1016" customFormat="false" ht="12.75" hidden="false" customHeight="false" outlineLevel="0" collapsed="false">
      <c r="T1016" s="92" t="n">
        <v>0.532</v>
      </c>
      <c r="U1016" s="92" t="n">
        <v>0.084</v>
      </c>
      <c r="V1016" s="92" t="n">
        <v>0.842567504714014</v>
      </c>
      <c r="X1016" s="92" t="e">
        <f aca="false" t="array" ref="X1016:X1016">intersectarectarectangulo($B$22,$C$22,$D$22,$E$22,$F$22,$G$22,$H$22,$I$22,$J$22,$O$26,$O$27,0,T1016,U1016,V1016)</f>
        <v>#NAME?</v>
      </c>
      <c r="Y1016" s="92" t="e">
        <f aca="false" t="array" ref="Y1016:Y1016">intersectarectarectangulo($B$23,$C$23,$D$23,$E$23,$F$23,$G$23,$H$23,$I$23,$J$23,$O$26,$O$27,0,T1016,U1016,V1016)</f>
        <v>#NAME?</v>
      </c>
      <c r="AA1016" s="92" t="e">
        <f aca="false">MAX(X1016:Y1016)</f>
        <v>#NAME?</v>
      </c>
      <c r="AB1016" s="92" t="n">
        <v>833</v>
      </c>
    </row>
    <row r="1017" customFormat="false" ht="12.75" hidden="false" customHeight="false" outlineLevel="0" collapsed="false">
      <c r="T1017" s="92" t="n">
        <v>0.532</v>
      </c>
      <c r="U1017" s="92" t="n">
        <v>0.14</v>
      </c>
      <c r="V1017" s="92" t="n">
        <v>0.835090414266623</v>
      </c>
      <c r="X1017" s="92" t="e">
        <f aca="false" t="array" ref="X1017:X1017">intersectarectarectangulo($B$22,$C$22,$D$22,$E$22,$F$22,$G$22,$H$22,$I$22,$J$22,$O$26,$O$27,0,T1017,U1017,V1017)</f>
        <v>#NAME?</v>
      </c>
      <c r="Y1017" s="92" t="e">
        <f aca="false" t="array" ref="Y1017:Y1017">intersectarectarectangulo($B$23,$C$23,$D$23,$E$23,$F$23,$G$23,$H$23,$I$23,$J$23,$O$26,$O$27,0,T1017,U1017,V1017)</f>
        <v>#NAME?</v>
      </c>
      <c r="AA1017" s="92" t="e">
        <f aca="false">MAX(X1017:Y1017)</f>
        <v>#NAME?</v>
      </c>
      <c r="AB1017" s="92" t="n">
        <v>834</v>
      </c>
    </row>
    <row r="1018" customFormat="false" ht="12.75" hidden="false" customHeight="false" outlineLevel="0" collapsed="false">
      <c r="T1018" s="92" t="n">
        <v>0.532</v>
      </c>
      <c r="U1018" s="92" t="n">
        <v>0.196</v>
      </c>
      <c r="V1018" s="92" t="n">
        <v>0.82374753413895</v>
      </c>
      <c r="X1018" s="92" t="e">
        <f aca="false" t="array" ref="X1018:X1018">intersectarectarectangulo($B$22,$C$22,$D$22,$E$22,$F$22,$G$22,$H$22,$I$22,$J$22,$O$26,$O$27,0,T1018,U1018,V1018)</f>
        <v>#NAME?</v>
      </c>
      <c r="Y1018" s="92" t="e">
        <f aca="false" t="array" ref="Y1018:Y1018">intersectarectarectangulo($B$23,$C$23,$D$23,$E$23,$F$23,$G$23,$H$23,$I$23,$J$23,$O$26,$O$27,0,T1018,U1018,V1018)</f>
        <v>#NAME?</v>
      </c>
      <c r="AA1018" s="92" t="e">
        <f aca="false">MAX(X1018:Y1018)</f>
        <v>#NAME?</v>
      </c>
      <c r="AB1018" s="92" t="n">
        <v>835</v>
      </c>
    </row>
    <row r="1019" customFormat="false" ht="12.75" hidden="false" customHeight="false" outlineLevel="0" collapsed="false">
      <c r="T1019" s="92" t="n">
        <v>0.532</v>
      </c>
      <c r="U1019" s="92" t="n">
        <v>0.252</v>
      </c>
      <c r="V1019" s="92" t="n">
        <v>0.808376150068766</v>
      </c>
      <c r="X1019" s="92" t="e">
        <f aca="false" t="array" ref="X1019:X1019">intersectarectarectangulo($B$22,$C$22,$D$22,$E$22,$F$22,$G$22,$H$22,$I$22,$J$22,$O$26,$O$27,0,T1019,U1019,V1019)</f>
        <v>#NAME?</v>
      </c>
      <c r="Y1019" s="92" t="e">
        <f aca="false" t="array" ref="Y1019:Y1019">intersectarectarectangulo($B$23,$C$23,$D$23,$E$23,$F$23,$G$23,$H$23,$I$23,$J$23,$O$26,$O$27,0,T1019,U1019,V1019)</f>
        <v>#NAME?</v>
      </c>
      <c r="AA1019" s="92" t="e">
        <f aca="false">MAX(X1019:Y1019)</f>
        <v>#NAME?</v>
      </c>
      <c r="AB1019" s="92" t="n">
        <v>836</v>
      </c>
    </row>
    <row r="1020" customFormat="false" ht="12.75" hidden="false" customHeight="false" outlineLevel="0" collapsed="false">
      <c r="T1020" s="92" t="n">
        <v>0.532</v>
      </c>
      <c r="U1020" s="92" t="n">
        <v>0.308</v>
      </c>
      <c r="V1020" s="92" t="n">
        <v>0.788740768567214</v>
      </c>
      <c r="X1020" s="92" t="e">
        <f aca="false" t="array" ref="X1020:X1020">intersectarectarectangulo($B$22,$C$22,$D$22,$E$22,$F$22,$G$22,$H$22,$I$22,$J$22,$O$26,$O$27,0,T1020,U1020,V1020)</f>
        <v>#NAME?</v>
      </c>
      <c r="Y1020" s="92" t="e">
        <f aca="false" t="array" ref="Y1020:Y1020">intersectarectarectangulo($B$23,$C$23,$D$23,$E$23,$F$23,$G$23,$H$23,$I$23,$J$23,$O$26,$O$27,0,T1020,U1020,V1020)</f>
        <v>#NAME?</v>
      </c>
      <c r="AA1020" s="92" t="e">
        <f aca="false">MAX(X1020:Y1020)</f>
        <v>#NAME?</v>
      </c>
      <c r="AB1020" s="92" t="n">
        <v>837</v>
      </c>
    </row>
    <row r="1021" customFormat="false" ht="12.75" hidden="false" customHeight="false" outlineLevel="0" collapsed="false">
      <c r="T1021" s="92" t="n">
        <v>0.532</v>
      </c>
      <c r="U1021" s="92" t="n">
        <v>0.364</v>
      </c>
      <c r="V1021" s="92" t="n">
        <v>0.764512916830056</v>
      </c>
      <c r="X1021" s="92" t="e">
        <f aca="false" t="array" ref="X1021:X1021">intersectarectarectangulo($B$22,$C$22,$D$22,$E$22,$F$22,$G$22,$H$22,$I$22,$J$22,$O$26,$O$27,0,T1021,U1021,V1021)</f>
        <v>#NAME?</v>
      </c>
      <c r="Y1021" s="92" t="e">
        <f aca="false" t="array" ref="Y1021:Y1021">intersectarectarectangulo($B$23,$C$23,$D$23,$E$23,$F$23,$G$23,$H$23,$I$23,$J$23,$O$26,$O$27,0,T1021,U1021,V1021)</f>
        <v>#NAME?</v>
      </c>
      <c r="AA1021" s="92" t="e">
        <f aca="false">MAX(X1021:Y1021)</f>
        <v>#NAME?</v>
      </c>
      <c r="AB1021" s="92" t="n">
        <v>838</v>
      </c>
    </row>
    <row r="1022" customFormat="false" ht="12.75" hidden="false" customHeight="false" outlineLevel="0" collapsed="false">
      <c r="T1022" s="92" t="n">
        <v>0.532</v>
      </c>
      <c r="U1022" s="92" t="n">
        <v>0.42</v>
      </c>
      <c r="V1022" s="92" t="n">
        <v>0.735238736737939</v>
      </c>
      <c r="X1022" s="92" t="e">
        <f aca="false" t="array" ref="X1022:X1022">intersectarectarectangulo($B$22,$C$22,$D$22,$E$22,$F$22,$G$22,$H$22,$I$22,$J$22,$O$26,$O$27,0,T1022,U1022,V1022)</f>
        <v>#NAME?</v>
      </c>
      <c r="Y1022" s="92" t="e">
        <f aca="false" t="array" ref="Y1022:Y1022">intersectarectarectangulo($B$23,$C$23,$D$23,$E$23,$F$23,$G$23,$H$23,$I$23,$J$23,$O$26,$O$27,0,T1022,U1022,V1022)</f>
        <v>#NAME?</v>
      </c>
      <c r="AA1022" s="92" t="e">
        <f aca="false">MAX(X1022:Y1022)</f>
        <v>#NAME?</v>
      </c>
      <c r="AB1022" s="92" t="n">
        <v>839</v>
      </c>
    </row>
    <row r="1023" customFormat="false" ht="12.75" hidden="false" customHeight="false" outlineLevel="0" collapsed="false">
      <c r="T1023" s="92" t="n">
        <v>0.532</v>
      </c>
      <c r="U1023" s="92" t="n">
        <v>0.476</v>
      </c>
      <c r="V1023" s="92" t="n">
        <v>0.700285656000464</v>
      </c>
      <c r="X1023" s="92" t="e">
        <f aca="false" t="array" ref="X1023:X1023">intersectarectarectangulo($B$22,$C$22,$D$22,$E$22,$F$22,$G$22,$H$22,$I$22,$J$22,$O$26,$O$27,0,T1023,U1023,V1023)</f>
        <v>#NAME?</v>
      </c>
      <c r="Y1023" s="92" t="e">
        <f aca="false" t="array" ref="Y1023:Y1023">intersectarectarectangulo($B$23,$C$23,$D$23,$E$23,$F$23,$G$23,$H$23,$I$23,$J$23,$O$26,$O$27,0,T1023,U1023,V1023)</f>
        <v>#NAME?</v>
      </c>
      <c r="AA1023" s="92" t="e">
        <f aca="false">MAX(X1023:Y1023)</f>
        <v>#NAME?</v>
      </c>
      <c r="AB1023" s="92" t="n">
        <v>840</v>
      </c>
    </row>
    <row r="1024" customFormat="false" ht="12.75" hidden="false" customHeight="false" outlineLevel="0" collapsed="false">
      <c r="T1024" s="92" t="n">
        <v>0.532</v>
      </c>
      <c r="U1024" s="92" t="n">
        <v>0.532</v>
      </c>
      <c r="V1024" s="92" t="n">
        <v>0.658750332068227</v>
      </c>
      <c r="X1024" s="92" t="e">
        <f aca="false" t="array" ref="X1024:X1024">intersectarectarectangulo($B$22,$C$22,$D$22,$E$22,$F$22,$G$22,$H$22,$I$22,$J$22,$O$26,$O$27,0,T1024,U1024,V1024)</f>
        <v>#NAME?</v>
      </c>
      <c r="Y1024" s="92" t="e">
        <f aca="false" t="array" ref="Y1024:Y1024">intersectarectarectangulo($B$23,$C$23,$D$23,$E$23,$F$23,$G$23,$H$23,$I$23,$J$23,$O$26,$O$27,0,T1024,U1024,V1024)</f>
        <v>#NAME?</v>
      </c>
      <c r="AA1024" s="92" t="e">
        <f aca="false">MAX(X1024:Y1024)</f>
        <v>#NAME?</v>
      </c>
      <c r="AB1024" s="92" t="n">
        <v>841</v>
      </c>
    </row>
    <row r="1025" customFormat="false" ht="12.75" hidden="false" customHeight="false" outlineLevel="0" collapsed="false">
      <c r="T1025" s="92" t="n">
        <v>0.532</v>
      </c>
      <c r="U1025" s="92" t="n">
        <v>0.588</v>
      </c>
      <c r="V1025" s="92" t="n">
        <v>0.609288109189733</v>
      </c>
      <c r="X1025" s="92" t="e">
        <f aca="false" t="array" ref="X1025:X1025">intersectarectarectangulo($B$22,$C$22,$D$22,$E$22,$F$22,$G$22,$H$22,$I$22,$J$22,$O$26,$O$27,0,T1025,U1025,V1025)</f>
        <v>#NAME?</v>
      </c>
      <c r="Y1025" s="92" t="e">
        <f aca="false" t="array" ref="Y1025:Y1025">intersectarectarectangulo($B$23,$C$23,$D$23,$E$23,$F$23,$G$23,$H$23,$I$23,$J$23,$O$26,$O$27,0,T1025,U1025,V1025)</f>
        <v>#NAME?</v>
      </c>
      <c r="AA1025" s="92" t="e">
        <f aca="false">MAX(X1025:Y1025)</f>
        <v>#NAME?</v>
      </c>
      <c r="AB1025" s="92" t="n">
        <v>842</v>
      </c>
    </row>
    <row r="1026" customFormat="false" ht="12.75" hidden="false" customHeight="false" outlineLevel="0" collapsed="false">
      <c r="T1026" s="92" t="n">
        <v>0.532</v>
      </c>
      <c r="U1026" s="92" t="n">
        <v>0.644</v>
      </c>
      <c r="V1026" s="92" t="n">
        <v>0.549763585552917</v>
      </c>
      <c r="X1026" s="92" t="e">
        <f aca="false" t="array" ref="X1026:X1026">intersectarectarectangulo($B$22,$C$22,$D$22,$E$22,$F$22,$G$22,$H$22,$I$22,$J$22,$O$26,$O$27,0,T1026,U1026,V1026)</f>
        <v>#NAME?</v>
      </c>
      <c r="Y1026" s="92" t="e">
        <f aca="false" t="array" ref="Y1026:Y1026">intersectarectarectangulo($B$23,$C$23,$D$23,$E$23,$F$23,$G$23,$H$23,$I$23,$J$23,$O$26,$O$27,0,T1026,U1026,V1026)</f>
        <v>#NAME?</v>
      </c>
      <c r="AA1026" s="92" t="e">
        <f aca="false">MAX(X1026:Y1026)</f>
        <v>#NAME?</v>
      </c>
      <c r="AB1026" s="92" t="n">
        <v>843</v>
      </c>
    </row>
    <row r="1027" customFormat="false" ht="12.75" hidden="false" customHeight="false" outlineLevel="0" collapsed="false">
      <c r="T1027" s="92" t="n">
        <v>0.532</v>
      </c>
      <c r="U1027" s="92" t="n">
        <v>0.7</v>
      </c>
      <c r="V1027" s="92" t="n">
        <v>0.476419982788296</v>
      </c>
      <c r="X1027" s="92" t="e">
        <f aca="false" t="array" ref="X1027:X1027">intersectarectarectangulo($B$22,$C$22,$D$22,$E$22,$F$22,$G$22,$H$22,$I$22,$J$22,$O$26,$O$27,0,T1027,U1027,V1027)</f>
        <v>#NAME?</v>
      </c>
      <c r="Y1027" s="92" t="e">
        <f aca="false" t="array" ref="Y1027:Y1027">intersectarectarectangulo($B$23,$C$23,$D$23,$E$23,$F$23,$G$23,$H$23,$I$23,$J$23,$O$26,$O$27,0,T1027,U1027,V1027)</f>
        <v>#NAME?</v>
      </c>
      <c r="AA1027" s="92" t="e">
        <f aca="false">MAX(X1027:Y1027)</f>
        <v>#NAME?</v>
      </c>
      <c r="AB1027" s="92" t="n">
        <v>844</v>
      </c>
    </row>
    <row r="1028" customFormat="false" ht="12.75" hidden="false" customHeight="false" outlineLevel="0" collapsed="false">
      <c r="T1028" s="92" t="n">
        <v>0.532</v>
      </c>
      <c r="U1028" s="92" t="n">
        <v>0.756</v>
      </c>
      <c r="V1028" s="92" t="n">
        <v>0.381365965969697</v>
      </c>
      <c r="X1028" s="92" t="e">
        <f aca="false" t="array" ref="X1028:X1028">intersectarectarectangulo($B$22,$C$22,$D$22,$E$22,$F$22,$G$22,$H$22,$I$22,$J$22,$O$26,$O$27,0,T1028,U1028,V1028)</f>
        <v>#NAME?</v>
      </c>
      <c r="Y1028" s="92" t="e">
        <f aca="false" t="array" ref="Y1028:Y1028">intersectarectarectangulo($B$23,$C$23,$D$23,$E$23,$F$23,$G$23,$H$23,$I$23,$J$23,$O$26,$O$27,0,T1028,U1028,V1028)</f>
        <v>#NAME?</v>
      </c>
      <c r="AA1028" s="92" t="e">
        <f aca="false">MAX(X1028:Y1028)</f>
        <v>#NAME?</v>
      </c>
      <c r="AB1028" s="92" t="n">
        <v>845</v>
      </c>
    </row>
    <row r="1029" customFormat="false" ht="12.75" hidden="false" customHeight="false" outlineLevel="0" collapsed="false">
      <c r="T1029" s="92" t="n">
        <v>0.532</v>
      </c>
      <c r="U1029" s="92" t="n">
        <v>0.812</v>
      </c>
      <c r="V1029" s="92" t="n">
        <v>0.240066657409978</v>
      </c>
      <c r="X1029" s="92" t="e">
        <f aca="false" t="array" ref="X1029:X1029">intersectarectarectangulo($B$22,$C$22,$D$22,$E$22,$F$22,$G$22,$H$22,$I$22,$J$22,$O$26,$O$27,0,T1029,U1029,V1029)</f>
        <v>#NAME?</v>
      </c>
      <c r="Y1029" s="92" t="e">
        <f aca="false" t="array" ref="Y1029:Y1029">intersectarectarectangulo($B$23,$C$23,$D$23,$E$23,$F$23,$G$23,$H$23,$I$23,$J$23,$O$26,$O$27,0,T1029,U1029,V1029)</f>
        <v>#NAME?</v>
      </c>
      <c r="AA1029" s="92" t="e">
        <f aca="false">MAX(X1029:Y1029)</f>
        <v>#NAME?</v>
      </c>
      <c r="AB1029" s="92" t="n">
        <v>846</v>
      </c>
    </row>
    <row r="1030" customFormat="false" ht="12.75" hidden="false" customHeight="false" outlineLevel="0" collapsed="false">
      <c r="T1030" s="92" t="n">
        <v>0.588</v>
      </c>
      <c r="U1030" s="92" t="n">
        <v>-0.756</v>
      </c>
      <c r="V1030" s="92" t="n">
        <v>0.287610848195961</v>
      </c>
      <c r="X1030" s="92" t="e">
        <f aca="false" t="array" ref="X1030:X1030">intersectarectarectangulo($B$22,$C$22,$D$22,$E$22,$F$22,$G$22,$H$22,$I$22,$J$22,$O$26,$O$27,0,T1030,U1030,V1030)</f>
        <v>#NAME?</v>
      </c>
      <c r="Y1030" s="92" t="e">
        <f aca="false" t="array" ref="Y1030:Y1030">intersectarectarectangulo($B$23,$C$23,$D$23,$E$23,$F$23,$G$23,$H$23,$I$23,$J$23,$O$26,$O$27,0,T1030,U1030,V1030)</f>
        <v>#NAME?</v>
      </c>
      <c r="AA1030" s="92" t="e">
        <f aca="false">MAX(X1030:Y1030)</f>
        <v>#NAME?</v>
      </c>
      <c r="AB1030" s="92" t="n">
        <v>847</v>
      </c>
    </row>
    <row r="1031" customFormat="false" ht="12.75" hidden="false" customHeight="false" outlineLevel="0" collapsed="false">
      <c r="T1031" s="92" t="n">
        <v>0.588</v>
      </c>
      <c r="U1031" s="92" t="n">
        <v>-0.7</v>
      </c>
      <c r="V1031" s="92" t="n">
        <v>0.405285084847691</v>
      </c>
      <c r="X1031" s="92" t="e">
        <f aca="false" t="array" ref="X1031:X1031">intersectarectarectangulo($B$22,$C$22,$D$22,$E$22,$F$22,$G$22,$H$22,$I$22,$J$22,$O$26,$O$27,0,T1031,U1031,V1031)</f>
        <v>#NAME?</v>
      </c>
      <c r="Y1031" s="92" t="e">
        <f aca="false" t="array" ref="Y1031:Y1031">intersectarectarectangulo($B$23,$C$23,$D$23,$E$23,$F$23,$G$23,$H$23,$I$23,$J$23,$O$26,$O$27,0,T1031,U1031,V1031)</f>
        <v>#NAME?</v>
      </c>
      <c r="AA1031" s="92" t="e">
        <f aca="false">MAX(X1031:Y1031)</f>
        <v>#NAME?</v>
      </c>
      <c r="AB1031" s="92" t="n">
        <v>848</v>
      </c>
    </row>
    <row r="1032" customFormat="false" ht="12.75" hidden="false" customHeight="false" outlineLevel="0" collapsed="false">
      <c r="T1032" s="92" t="n">
        <v>0.588</v>
      </c>
      <c r="U1032" s="92" t="n">
        <v>-0.644</v>
      </c>
      <c r="V1032" s="92" t="n">
        <v>0.489407805413849</v>
      </c>
      <c r="X1032" s="92" t="e">
        <f aca="false" t="array" ref="X1032:X1032">intersectarectarectangulo($B$22,$C$22,$D$22,$E$22,$F$22,$G$22,$H$22,$I$22,$J$22,$O$26,$O$27,0,T1032,U1032,V1032)</f>
        <v>#NAME?</v>
      </c>
      <c r="Y1032" s="92" t="e">
        <f aca="false" t="array" ref="Y1032:Y1032">intersectarectarectangulo($B$23,$C$23,$D$23,$E$23,$F$23,$G$23,$H$23,$I$23,$J$23,$O$26,$O$27,0,T1032,U1032,V1032)</f>
        <v>#NAME?</v>
      </c>
      <c r="AA1032" s="92" t="e">
        <f aca="false">MAX(X1032:Y1032)</f>
        <v>#NAME?</v>
      </c>
      <c r="AB1032" s="92" t="n">
        <v>849</v>
      </c>
    </row>
    <row r="1033" customFormat="false" ht="12.75" hidden="false" customHeight="false" outlineLevel="0" collapsed="false">
      <c r="T1033" s="92" t="n">
        <v>0.588</v>
      </c>
      <c r="U1033" s="92" t="n">
        <v>-0.588</v>
      </c>
      <c r="V1033" s="92" t="n">
        <v>0.555438565459764</v>
      </c>
      <c r="X1033" s="92" t="e">
        <f aca="false" t="array" ref="X1033:X1033">intersectarectarectangulo($B$22,$C$22,$D$22,$E$22,$F$22,$G$22,$H$22,$I$22,$J$22,$O$26,$O$27,0,T1033,U1033,V1033)</f>
        <v>#NAME?</v>
      </c>
      <c r="Y1033" s="92" t="e">
        <f aca="false" t="array" ref="Y1033:Y1033">intersectarectarectangulo($B$23,$C$23,$D$23,$E$23,$F$23,$G$23,$H$23,$I$23,$J$23,$O$26,$O$27,0,T1033,U1033,V1033)</f>
        <v>#NAME?</v>
      </c>
      <c r="AA1033" s="92" t="e">
        <f aca="false">MAX(X1033:Y1033)</f>
        <v>#NAME?</v>
      </c>
      <c r="AB1033" s="92" t="n">
        <v>850</v>
      </c>
    </row>
    <row r="1034" customFormat="false" ht="12.75" hidden="false" customHeight="false" outlineLevel="0" collapsed="false">
      <c r="T1034" s="92" t="n">
        <v>0.588</v>
      </c>
      <c r="U1034" s="92" t="n">
        <v>-0.532</v>
      </c>
      <c r="V1034" s="92" t="n">
        <v>0.609288109189733</v>
      </c>
      <c r="X1034" s="92" t="e">
        <f aca="false" t="array" ref="X1034:X1034">intersectarectarectangulo($B$22,$C$22,$D$22,$E$22,$F$22,$G$22,$H$22,$I$22,$J$22,$O$26,$O$27,0,T1034,U1034,V1034)</f>
        <v>#NAME?</v>
      </c>
      <c r="Y1034" s="92" t="e">
        <f aca="false" t="array" ref="Y1034:Y1034">intersectarectarectangulo($B$23,$C$23,$D$23,$E$23,$F$23,$G$23,$H$23,$I$23,$J$23,$O$26,$O$27,0,T1034,U1034,V1034)</f>
        <v>#NAME?</v>
      </c>
      <c r="AA1034" s="92" t="e">
        <f aca="false">MAX(X1034:Y1034)</f>
        <v>#NAME?</v>
      </c>
      <c r="AB1034" s="92" t="n">
        <v>851</v>
      </c>
    </row>
    <row r="1035" customFormat="false" ht="12.75" hidden="false" customHeight="false" outlineLevel="0" collapsed="false">
      <c r="T1035" s="92" t="n">
        <v>0.588</v>
      </c>
      <c r="U1035" s="92" t="n">
        <v>-0.476</v>
      </c>
      <c r="V1035" s="92" t="n">
        <v>0.653972476485058</v>
      </c>
      <c r="X1035" s="92" t="e">
        <f aca="false" t="array" ref="X1035:X1035">intersectarectarectangulo($B$22,$C$22,$D$22,$E$22,$F$22,$G$22,$H$22,$I$22,$J$22,$O$26,$O$27,0,T1035,U1035,V1035)</f>
        <v>#NAME?</v>
      </c>
      <c r="Y1035" s="92" t="e">
        <f aca="false" t="array" ref="Y1035:Y1035">intersectarectarectangulo($B$23,$C$23,$D$23,$E$23,$F$23,$G$23,$H$23,$I$23,$J$23,$O$26,$O$27,0,T1035,U1035,V1035)</f>
        <v>#NAME?</v>
      </c>
      <c r="AA1035" s="92" t="e">
        <f aca="false">MAX(X1035:Y1035)</f>
        <v>#NAME?</v>
      </c>
      <c r="AB1035" s="92" t="n">
        <v>852</v>
      </c>
    </row>
    <row r="1036" customFormat="false" ht="12.75" hidden="false" customHeight="false" outlineLevel="0" collapsed="false">
      <c r="T1036" s="92" t="n">
        <v>0.588</v>
      </c>
      <c r="U1036" s="92" t="n">
        <v>-0.42</v>
      </c>
      <c r="V1036" s="92" t="n">
        <v>0.69127129261962</v>
      </c>
      <c r="X1036" s="92" t="e">
        <f aca="false" t="array" ref="X1036:X1036">intersectarectarectangulo($B$22,$C$22,$D$22,$E$22,$F$22,$G$22,$H$22,$I$22,$J$22,$O$26,$O$27,0,T1036,U1036,V1036)</f>
        <v>#NAME?</v>
      </c>
      <c r="Y1036" s="92" t="e">
        <f aca="false" t="array" ref="Y1036:Y1036">intersectarectarectangulo($B$23,$C$23,$D$23,$E$23,$F$23,$G$23,$H$23,$I$23,$J$23,$O$26,$O$27,0,T1036,U1036,V1036)</f>
        <v>#NAME?</v>
      </c>
      <c r="AA1036" s="92" t="e">
        <f aca="false">MAX(X1036:Y1036)</f>
        <v>#NAME?</v>
      </c>
      <c r="AB1036" s="92" t="n">
        <v>853</v>
      </c>
    </row>
    <row r="1037" customFormat="false" ht="12.75" hidden="false" customHeight="false" outlineLevel="0" collapsed="false">
      <c r="T1037" s="92" t="n">
        <v>0.588</v>
      </c>
      <c r="U1037" s="92" t="n">
        <v>-0.364</v>
      </c>
      <c r="V1037" s="92" t="n">
        <v>0.722329564672525</v>
      </c>
      <c r="X1037" s="92" t="e">
        <f aca="false" t="array" ref="X1037:X1037">intersectarectarectangulo($B$22,$C$22,$D$22,$E$22,$F$22,$G$22,$H$22,$I$22,$J$22,$O$26,$O$27,0,T1037,U1037,V1037)</f>
        <v>#NAME?</v>
      </c>
      <c r="Y1037" s="92" t="e">
        <f aca="false" t="array" ref="Y1037:Y1037">intersectarectarectangulo($B$23,$C$23,$D$23,$E$23,$F$23,$G$23,$H$23,$I$23,$J$23,$O$26,$O$27,0,T1037,U1037,V1037)</f>
        <v>#NAME?</v>
      </c>
      <c r="AA1037" s="92" t="e">
        <f aca="false">MAX(X1037:Y1037)</f>
        <v>#NAME?</v>
      </c>
      <c r="AB1037" s="92" t="n">
        <v>854</v>
      </c>
    </row>
    <row r="1038" customFormat="false" ht="12.75" hidden="false" customHeight="false" outlineLevel="0" collapsed="false">
      <c r="T1038" s="92" t="n">
        <v>0.588</v>
      </c>
      <c r="U1038" s="92" t="n">
        <v>-0.308</v>
      </c>
      <c r="V1038" s="92" t="n">
        <v>0.74792512994283</v>
      </c>
      <c r="X1038" s="92" t="e">
        <f aca="false" t="array" ref="X1038:X1038">intersectarectarectangulo($B$22,$C$22,$D$22,$E$22,$F$22,$G$22,$H$22,$I$22,$J$22,$O$26,$O$27,0,T1038,U1038,V1038)</f>
        <v>#NAME?</v>
      </c>
      <c r="Y1038" s="92" t="e">
        <f aca="false" t="array" ref="Y1038:Y1038">intersectarectarectangulo($B$23,$C$23,$D$23,$E$23,$F$23,$G$23,$H$23,$I$23,$J$23,$O$26,$O$27,0,T1038,U1038,V1038)</f>
        <v>#NAME?</v>
      </c>
      <c r="AA1038" s="92" t="e">
        <f aca="false">MAX(X1038:Y1038)</f>
        <v>#NAME?</v>
      </c>
      <c r="AB1038" s="92" t="n">
        <v>855</v>
      </c>
    </row>
    <row r="1039" customFormat="false" ht="12.75" hidden="false" customHeight="false" outlineLevel="0" collapsed="false">
      <c r="T1039" s="92" t="n">
        <v>0.588</v>
      </c>
      <c r="U1039" s="92" t="n">
        <v>-0.252</v>
      </c>
      <c r="V1039" s="92" t="n">
        <v>0.768603929211919</v>
      </c>
      <c r="X1039" s="92" t="e">
        <f aca="false" t="array" ref="X1039:X1039">intersectarectarectangulo($B$22,$C$22,$D$22,$E$22,$F$22,$G$22,$H$22,$I$22,$J$22,$O$26,$O$27,0,T1039,U1039,V1039)</f>
        <v>#NAME?</v>
      </c>
      <c r="Y1039" s="92" t="e">
        <f aca="false" t="array" ref="Y1039:Y1039">intersectarectarectangulo($B$23,$C$23,$D$23,$E$23,$F$23,$G$23,$H$23,$I$23,$J$23,$O$26,$O$27,0,T1039,U1039,V1039)</f>
        <v>#NAME?</v>
      </c>
      <c r="AA1039" s="92" t="e">
        <f aca="false">MAX(X1039:Y1039)</f>
        <v>#NAME?</v>
      </c>
      <c r="AB1039" s="92" t="n">
        <v>856</v>
      </c>
    </row>
    <row r="1040" customFormat="false" ht="12.75" hidden="false" customHeight="false" outlineLevel="0" collapsed="false">
      <c r="T1040" s="92" t="n">
        <v>0.588</v>
      </c>
      <c r="U1040" s="92" t="n">
        <v>-0.196</v>
      </c>
      <c r="V1040" s="92" t="n">
        <v>0.784754738756001</v>
      </c>
      <c r="X1040" s="92" t="e">
        <f aca="false" t="array" ref="X1040:X1040">intersectarectarectangulo($B$22,$C$22,$D$22,$E$22,$F$22,$G$22,$H$22,$I$22,$J$22,$O$26,$O$27,0,T1040,U1040,V1040)</f>
        <v>#NAME?</v>
      </c>
      <c r="Y1040" s="92" t="e">
        <f aca="false" t="array" ref="Y1040:Y1040">intersectarectarectangulo($B$23,$C$23,$D$23,$E$23,$F$23,$G$23,$H$23,$I$23,$J$23,$O$26,$O$27,0,T1040,U1040,V1040)</f>
        <v>#NAME?</v>
      </c>
      <c r="AA1040" s="92" t="e">
        <f aca="false">MAX(X1040:Y1040)</f>
        <v>#NAME?</v>
      </c>
      <c r="AB1040" s="92" t="n">
        <v>857</v>
      </c>
    </row>
    <row r="1041" customFormat="false" ht="12.75" hidden="false" customHeight="false" outlineLevel="0" collapsed="false">
      <c r="T1041" s="92" t="n">
        <v>0.588</v>
      </c>
      <c r="U1041" s="92" t="n">
        <v>-0.14</v>
      </c>
      <c r="V1041" s="92" t="n">
        <v>0.796652998488049</v>
      </c>
      <c r="X1041" s="92" t="e">
        <f aca="false" t="array" ref="X1041:X1041">intersectarectarectangulo($B$22,$C$22,$D$22,$E$22,$F$22,$G$22,$H$22,$I$22,$J$22,$O$26,$O$27,0,T1041,U1041,V1041)</f>
        <v>#NAME?</v>
      </c>
      <c r="Y1041" s="92" t="e">
        <f aca="false" t="array" ref="Y1041:Y1041">intersectarectarectangulo($B$23,$C$23,$D$23,$E$23,$F$23,$G$23,$H$23,$I$23,$J$23,$O$26,$O$27,0,T1041,U1041,V1041)</f>
        <v>#NAME?</v>
      </c>
      <c r="AA1041" s="92" t="e">
        <f aca="false">MAX(X1041:Y1041)</f>
        <v>#NAME?</v>
      </c>
      <c r="AB1041" s="92" t="n">
        <v>858</v>
      </c>
    </row>
    <row r="1042" customFormat="false" ht="12.75" hidden="false" customHeight="false" outlineLevel="0" collapsed="false">
      <c r="T1042" s="92" t="n">
        <v>0.588</v>
      </c>
      <c r="U1042" s="92" t="n">
        <v>-0.084</v>
      </c>
      <c r="V1042" s="92" t="n">
        <v>0.804487414444751</v>
      </c>
      <c r="X1042" s="92" t="e">
        <f aca="false" t="array" ref="X1042:X1042">intersectarectarectangulo($B$22,$C$22,$D$22,$E$22,$F$22,$G$22,$H$22,$I$22,$J$22,$O$26,$O$27,0,T1042,U1042,V1042)</f>
        <v>#NAME?</v>
      </c>
      <c r="Y1042" s="92" t="e">
        <f aca="false" t="array" ref="Y1042:Y1042">intersectarectarectangulo($B$23,$C$23,$D$23,$E$23,$F$23,$G$23,$H$23,$I$23,$J$23,$O$26,$O$27,0,T1042,U1042,V1042)</f>
        <v>#NAME?</v>
      </c>
      <c r="AA1042" s="92" t="e">
        <f aca="false">MAX(X1042:Y1042)</f>
        <v>#NAME?</v>
      </c>
      <c r="AB1042" s="92" t="n">
        <v>859</v>
      </c>
    </row>
    <row r="1043" customFormat="false" ht="12.75" hidden="false" customHeight="false" outlineLevel="0" collapsed="false">
      <c r="T1043" s="92" t="n">
        <v>0.588</v>
      </c>
      <c r="U1043" s="92" t="n">
        <v>-0.028</v>
      </c>
      <c r="V1043" s="92" t="n">
        <v>0.808376150068766</v>
      </c>
      <c r="X1043" s="92" t="e">
        <f aca="false" t="array" ref="X1043:X1043">intersectarectarectangulo($B$22,$C$22,$D$22,$E$22,$F$22,$G$22,$H$22,$I$22,$J$22,$O$26,$O$27,0,T1043,U1043,V1043)</f>
        <v>#NAME?</v>
      </c>
      <c r="Y1043" s="92" t="e">
        <f aca="false" t="array" ref="Y1043:Y1043">intersectarectarectangulo($B$23,$C$23,$D$23,$E$23,$F$23,$G$23,$H$23,$I$23,$J$23,$O$26,$O$27,0,T1043,U1043,V1043)</f>
        <v>#NAME?</v>
      </c>
      <c r="AA1043" s="92" t="e">
        <f aca="false">MAX(X1043:Y1043)</f>
        <v>#NAME?</v>
      </c>
      <c r="AB1043" s="92" t="n">
        <v>860</v>
      </c>
    </row>
    <row r="1044" customFormat="false" ht="12.75" hidden="false" customHeight="false" outlineLevel="0" collapsed="false">
      <c r="T1044" s="92" t="n">
        <v>0.588</v>
      </c>
      <c r="U1044" s="92" t="n">
        <v>0.028</v>
      </c>
      <c r="V1044" s="92" t="n">
        <v>0.808376150068766</v>
      </c>
      <c r="X1044" s="92" t="e">
        <f aca="false" t="array" ref="X1044:X1044">intersectarectarectangulo($B$22,$C$22,$D$22,$E$22,$F$22,$G$22,$H$22,$I$22,$J$22,$O$26,$O$27,0,T1044,U1044,V1044)</f>
        <v>#NAME?</v>
      </c>
      <c r="Y1044" s="92" t="e">
        <f aca="false" t="array" ref="Y1044:Y1044">intersectarectarectangulo($B$23,$C$23,$D$23,$E$23,$F$23,$G$23,$H$23,$I$23,$J$23,$O$26,$O$27,0,T1044,U1044,V1044)</f>
        <v>#NAME?</v>
      </c>
      <c r="AA1044" s="92" t="e">
        <f aca="false">MAX(X1044:Y1044)</f>
        <v>#NAME?</v>
      </c>
      <c r="AB1044" s="92" t="n">
        <v>861</v>
      </c>
    </row>
    <row r="1045" customFormat="false" ht="12.75" hidden="false" customHeight="false" outlineLevel="0" collapsed="false">
      <c r="T1045" s="92" t="n">
        <v>0.588</v>
      </c>
      <c r="U1045" s="92" t="n">
        <v>0.084</v>
      </c>
      <c r="V1045" s="92" t="n">
        <v>0.804487414444751</v>
      </c>
      <c r="X1045" s="92" t="e">
        <f aca="false" t="array" ref="X1045:X1045">intersectarectarectangulo($B$22,$C$22,$D$22,$E$22,$F$22,$G$22,$H$22,$I$22,$J$22,$O$26,$O$27,0,T1045,U1045,V1045)</f>
        <v>#NAME?</v>
      </c>
      <c r="Y1045" s="92" t="e">
        <f aca="false" t="array" ref="Y1045:Y1045">intersectarectarectangulo($B$23,$C$23,$D$23,$E$23,$F$23,$G$23,$H$23,$I$23,$J$23,$O$26,$O$27,0,T1045,U1045,V1045)</f>
        <v>#NAME?</v>
      </c>
      <c r="AA1045" s="92" t="e">
        <f aca="false">MAX(X1045:Y1045)</f>
        <v>#NAME?</v>
      </c>
      <c r="AB1045" s="92" t="n">
        <v>862</v>
      </c>
    </row>
    <row r="1046" customFormat="false" ht="12.75" hidden="false" customHeight="false" outlineLevel="0" collapsed="false">
      <c r="T1046" s="92" t="n">
        <v>0.588</v>
      </c>
      <c r="U1046" s="92" t="n">
        <v>0.14</v>
      </c>
      <c r="V1046" s="92" t="n">
        <v>0.796652998488049</v>
      </c>
      <c r="X1046" s="92" t="e">
        <f aca="false" t="array" ref="X1046:X1046">intersectarectarectangulo($B$22,$C$22,$D$22,$E$22,$F$22,$G$22,$H$22,$I$22,$J$22,$O$26,$O$27,0,T1046,U1046,V1046)</f>
        <v>#NAME?</v>
      </c>
      <c r="Y1046" s="92" t="e">
        <f aca="false" t="array" ref="Y1046:Y1046">intersectarectarectangulo($B$23,$C$23,$D$23,$E$23,$F$23,$G$23,$H$23,$I$23,$J$23,$O$26,$O$27,0,T1046,U1046,V1046)</f>
        <v>#NAME?</v>
      </c>
      <c r="AA1046" s="92" t="e">
        <f aca="false">MAX(X1046:Y1046)</f>
        <v>#NAME?</v>
      </c>
      <c r="AB1046" s="92" t="n">
        <v>863</v>
      </c>
    </row>
    <row r="1047" customFormat="false" ht="12.75" hidden="false" customHeight="false" outlineLevel="0" collapsed="false">
      <c r="T1047" s="92" t="n">
        <v>0.588</v>
      </c>
      <c r="U1047" s="92" t="n">
        <v>0.196</v>
      </c>
      <c r="V1047" s="92" t="n">
        <v>0.784754738756001</v>
      </c>
      <c r="X1047" s="92" t="e">
        <f aca="false" t="array" ref="X1047:X1047">intersectarectarectangulo($B$22,$C$22,$D$22,$E$22,$F$22,$G$22,$H$22,$I$22,$J$22,$O$26,$O$27,0,T1047,U1047,V1047)</f>
        <v>#NAME?</v>
      </c>
      <c r="Y1047" s="92" t="e">
        <f aca="false" t="array" ref="Y1047:Y1047">intersectarectarectangulo($B$23,$C$23,$D$23,$E$23,$F$23,$G$23,$H$23,$I$23,$J$23,$O$26,$O$27,0,T1047,U1047,V1047)</f>
        <v>#NAME?</v>
      </c>
      <c r="AA1047" s="92" t="e">
        <f aca="false">MAX(X1047:Y1047)</f>
        <v>#NAME?</v>
      </c>
      <c r="AB1047" s="92" t="n">
        <v>864</v>
      </c>
    </row>
    <row r="1048" customFormat="false" ht="12.75" hidden="false" customHeight="false" outlineLevel="0" collapsed="false">
      <c r="T1048" s="92" t="n">
        <v>0.588</v>
      </c>
      <c r="U1048" s="92" t="n">
        <v>0.252</v>
      </c>
      <c r="V1048" s="92" t="n">
        <v>0.768603929211919</v>
      </c>
      <c r="X1048" s="92" t="e">
        <f aca="false" t="array" ref="X1048:X1048">intersectarectarectangulo($B$22,$C$22,$D$22,$E$22,$F$22,$G$22,$H$22,$I$22,$J$22,$O$26,$O$27,0,T1048,U1048,V1048)</f>
        <v>#NAME?</v>
      </c>
      <c r="Y1048" s="92" t="e">
        <f aca="false" t="array" ref="Y1048:Y1048">intersectarectarectangulo($B$23,$C$23,$D$23,$E$23,$F$23,$G$23,$H$23,$I$23,$J$23,$O$26,$O$27,0,T1048,U1048,V1048)</f>
        <v>#NAME?</v>
      </c>
      <c r="AA1048" s="92" t="e">
        <f aca="false">MAX(X1048:Y1048)</f>
        <v>#NAME?</v>
      </c>
      <c r="AB1048" s="92" t="n">
        <v>865</v>
      </c>
    </row>
    <row r="1049" customFormat="false" ht="12.75" hidden="false" customHeight="false" outlineLevel="0" collapsed="false">
      <c r="T1049" s="92" t="n">
        <v>0.588</v>
      </c>
      <c r="U1049" s="92" t="n">
        <v>0.308</v>
      </c>
      <c r="V1049" s="92" t="n">
        <v>0.74792512994283</v>
      </c>
      <c r="X1049" s="92" t="e">
        <f aca="false" t="array" ref="X1049:X1049">intersectarectarectangulo($B$22,$C$22,$D$22,$E$22,$F$22,$G$22,$H$22,$I$22,$J$22,$O$26,$O$27,0,T1049,U1049,V1049)</f>
        <v>#NAME?</v>
      </c>
      <c r="Y1049" s="92" t="e">
        <f aca="false" t="array" ref="Y1049:Y1049">intersectarectarectangulo($B$23,$C$23,$D$23,$E$23,$F$23,$G$23,$H$23,$I$23,$J$23,$O$26,$O$27,0,T1049,U1049,V1049)</f>
        <v>#NAME?</v>
      </c>
      <c r="AA1049" s="92" t="e">
        <f aca="false">MAX(X1049:Y1049)</f>
        <v>#NAME?</v>
      </c>
      <c r="AB1049" s="92" t="n">
        <v>866</v>
      </c>
    </row>
    <row r="1050" customFormat="false" ht="12.75" hidden="false" customHeight="false" outlineLevel="0" collapsed="false">
      <c r="T1050" s="92" t="n">
        <v>0.588</v>
      </c>
      <c r="U1050" s="92" t="n">
        <v>0.364</v>
      </c>
      <c r="V1050" s="92" t="n">
        <v>0.722329564672525</v>
      </c>
      <c r="X1050" s="92" t="e">
        <f aca="false" t="array" ref="X1050:X1050">intersectarectarectangulo($B$22,$C$22,$D$22,$E$22,$F$22,$G$22,$H$22,$I$22,$J$22,$O$26,$O$27,0,T1050,U1050,V1050)</f>
        <v>#NAME?</v>
      </c>
      <c r="Y1050" s="92" t="e">
        <f aca="false" t="array" ref="Y1050:Y1050">intersectarectarectangulo($B$23,$C$23,$D$23,$E$23,$F$23,$G$23,$H$23,$I$23,$J$23,$O$26,$O$27,0,T1050,U1050,V1050)</f>
        <v>#NAME?</v>
      </c>
      <c r="AA1050" s="92" t="e">
        <f aca="false">MAX(X1050:Y1050)</f>
        <v>#NAME?</v>
      </c>
      <c r="AB1050" s="92" t="n">
        <v>867</v>
      </c>
    </row>
    <row r="1051" customFormat="false" ht="12.75" hidden="false" customHeight="false" outlineLevel="0" collapsed="false">
      <c r="T1051" s="92" t="n">
        <v>0.588</v>
      </c>
      <c r="U1051" s="92" t="n">
        <v>0.42</v>
      </c>
      <c r="V1051" s="92" t="n">
        <v>0.69127129261962</v>
      </c>
      <c r="X1051" s="92" t="e">
        <f aca="false" t="array" ref="X1051:X1051">intersectarectarectangulo($B$22,$C$22,$D$22,$E$22,$F$22,$G$22,$H$22,$I$22,$J$22,$O$26,$O$27,0,T1051,U1051,V1051)</f>
        <v>#NAME?</v>
      </c>
      <c r="Y1051" s="92" t="e">
        <f aca="false" t="array" ref="Y1051:Y1051">intersectarectarectangulo($B$23,$C$23,$D$23,$E$23,$F$23,$G$23,$H$23,$I$23,$J$23,$O$26,$O$27,0,T1051,U1051,V1051)</f>
        <v>#NAME?</v>
      </c>
      <c r="AA1051" s="92" t="e">
        <f aca="false">MAX(X1051:Y1051)</f>
        <v>#NAME?</v>
      </c>
      <c r="AB1051" s="92" t="n">
        <v>868</v>
      </c>
    </row>
    <row r="1052" customFormat="false" ht="12.75" hidden="false" customHeight="false" outlineLevel="0" collapsed="false">
      <c r="T1052" s="92" t="n">
        <v>0.588</v>
      </c>
      <c r="U1052" s="92" t="n">
        <v>0.476</v>
      </c>
      <c r="V1052" s="92" t="n">
        <v>0.653972476485058</v>
      </c>
      <c r="X1052" s="92" t="e">
        <f aca="false" t="array" ref="X1052:X1052">intersectarectarectangulo($B$22,$C$22,$D$22,$E$22,$F$22,$G$22,$H$22,$I$22,$J$22,$O$26,$O$27,0,T1052,U1052,V1052)</f>
        <v>#NAME?</v>
      </c>
      <c r="Y1052" s="92" t="e">
        <f aca="false" t="array" ref="Y1052:Y1052">intersectarectarectangulo($B$23,$C$23,$D$23,$E$23,$F$23,$G$23,$H$23,$I$23,$J$23,$O$26,$O$27,0,T1052,U1052,V1052)</f>
        <v>#NAME?</v>
      </c>
      <c r="AA1052" s="92" t="e">
        <f aca="false">MAX(X1052:Y1052)</f>
        <v>#NAME?</v>
      </c>
      <c r="AB1052" s="92" t="n">
        <v>869</v>
      </c>
    </row>
    <row r="1053" customFormat="false" ht="12.75" hidden="false" customHeight="false" outlineLevel="0" collapsed="false">
      <c r="T1053" s="92" t="n">
        <v>0.588</v>
      </c>
      <c r="U1053" s="92" t="n">
        <v>0.532</v>
      </c>
      <c r="V1053" s="92" t="n">
        <v>0.609288109189733</v>
      </c>
      <c r="X1053" s="92" t="e">
        <f aca="false" t="array" ref="X1053:X1053">intersectarectarectangulo($B$22,$C$22,$D$22,$E$22,$F$22,$G$22,$H$22,$I$22,$J$22,$O$26,$O$27,0,T1053,U1053,V1053)</f>
        <v>#NAME?</v>
      </c>
      <c r="Y1053" s="92" t="e">
        <f aca="false" t="array" ref="Y1053:Y1053">intersectarectarectangulo($B$23,$C$23,$D$23,$E$23,$F$23,$G$23,$H$23,$I$23,$J$23,$O$26,$O$27,0,T1053,U1053,V1053)</f>
        <v>#NAME?</v>
      </c>
      <c r="AA1053" s="92" t="e">
        <f aca="false">MAX(X1053:Y1053)</f>
        <v>#NAME?</v>
      </c>
      <c r="AB1053" s="92" t="n">
        <v>870</v>
      </c>
    </row>
    <row r="1054" customFormat="false" ht="12.75" hidden="false" customHeight="false" outlineLevel="0" collapsed="false">
      <c r="T1054" s="92" t="n">
        <v>0.588</v>
      </c>
      <c r="U1054" s="92" t="n">
        <v>0.588</v>
      </c>
      <c r="V1054" s="92" t="n">
        <v>0.555438565459763</v>
      </c>
      <c r="X1054" s="92" t="e">
        <f aca="false" t="array" ref="X1054:X1054">intersectarectarectangulo($B$22,$C$22,$D$22,$E$22,$F$22,$G$22,$H$22,$I$22,$J$22,$O$26,$O$27,0,T1054,U1054,V1054)</f>
        <v>#NAME?</v>
      </c>
      <c r="Y1054" s="92" t="e">
        <f aca="false" t="array" ref="Y1054:Y1054">intersectarectarectangulo($B$23,$C$23,$D$23,$E$23,$F$23,$G$23,$H$23,$I$23,$J$23,$O$26,$O$27,0,T1054,U1054,V1054)</f>
        <v>#NAME?</v>
      </c>
      <c r="AA1054" s="92" t="e">
        <f aca="false">MAX(X1054:Y1054)</f>
        <v>#NAME?</v>
      </c>
      <c r="AB1054" s="92" t="n">
        <v>871</v>
      </c>
    </row>
    <row r="1055" customFormat="false" ht="12.75" hidden="false" customHeight="false" outlineLevel="0" collapsed="false">
      <c r="T1055" s="92" t="n">
        <v>0.588</v>
      </c>
      <c r="U1055" s="92" t="n">
        <v>0.644</v>
      </c>
      <c r="V1055" s="92" t="n">
        <v>0.489407805413849</v>
      </c>
      <c r="X1055" s="92" t="e">
        <f aca="false" t="array" ref="X1055:X1055">intersectarectarectangulo($B$22,$C$22,$D$22,$E$22,$F$22,$G$22,$H$22,$I$22,$J$22,$O$26,$O$27,0,T1055,U1055,V1055)</f>
        <v>#NAME?</v>
      </c>
      <c r="Y1055" s="92" t="e">
        <f aca="false" t="array" ref="Y1055:Y1055">intersectarectarectangulo($B$23,$C$23,$D$23,$E$23,$F$23,$G$23,$H$23,$I$23,$J$23,$O$26,$O$27,0,T1055,U1055,V1055)</f>
        <v>#NAME?</v>
      </c>
      <c r="AA1055" s="92" t="e">
        <f aca="false">MAX(X1055:Y1055)</f>
        <v>#NAME?</v>
      </c>
      <c r="AB1055" s="92" t="n">
        <v>872</v>
      </c>
    </row>
    <row r="1056" customFormat="false" ht="12.75" hidden="false" customHeight="false" outlineLevel="0" collapsed="false">
      <c r="T1056" s="92" t="n">
        <v>0.588</v>
      </c>
      <c r="U1056" s="92" t="n">
        <v>0.7</v>
      </c>
      <c r="V1056" s="92" t="n">
        <v>0.405285084847691</v>
      </c>
      <c r="X1056" s="92" t="e">
        <f aca="false" t="array" ref="X1056:X1056">intersectarectarectangulo($B$22,$C$22,$D$22,$E$22,$F$22,$G$22,$H$22,$I$22,$J$22,$O$26,$O$27,0,T1056,U1056,V1056)</f>
        <v>#NAME?</v>
      </c>
      <c r="Y1056" s="92" t="e">
        <f aca="false" t="array" ref="Y1056:Y1056">intersectarectarectangulo($B$23,$C$23,$D$23,$E$23,$F$23,$G$23,$H$23,$I$23,$J$23,$O$26,$O$27,0,T1056,U1056,V1056)</f>
        <v>#NAME?</v>
      </c>
      <c r="AA1056" s="92" t="e">
        <f aca="false">MAX(X1056:Y1056)</f>
        <v>#NAME?</v>
      </c>
      <c r="AB1056" s="92" t="n">
        <v>873</v>
      </c>
    </row>
    <row r="1057" customFormat="false" ht="12.75" hidden="false" customHeight="false" outlineLevel="0" collapsed="false">
      <c r="T1057" s="92" t="n">
        <v>0.588</v>
      </c>
      <c r="U1057" s="92" t="n">
        <v>0.756</v>
      </c>
      <c r="V1057" s="92" t="n">
        <v>0.287610848195961</v>
      </c>
      <c r="X1057" s="92" t="e">
        <f aca="false" t="array" ref="X1057:X1057">intersectarectarectangulo($B$22,$C$22,$D$22,$E$22,$F$22,$G$22,$H$22,$I$22,$J$22,$O$26,$O$27,0,T1057,U1057,V1057)</f>
        <v>#NAME?</v>
      </c>
      <c r="Y1057" s="92" t="e">
        <f aca="false" t="array" ref="Y1057:Y1057">intersectarectarectangulo($B$23,$C$23,$D$23,$E$23,$F$23,$G$23,$H$23,$I$23,$J$23,$O$26,$O$27,0,T1057,U1057,V1057)</f>
        <v>#NAME?</v>
      </c>
      <c r="AA1057" s="92" t="e">
        <f aca="false">MAX(X1057:Y1057)</f>
        <v>#NAME?</v>
      </c>
      <c r="AB1057" s="92" t="n">
        <v>874</v>
      </c>
    </row>
    <row r="1058" customFormat="false" ht="12.75" hidden="false" customHeight="false" outlineLevel="0" collapsed="false">
      <c r="T1058" s="92" t="n">
        <v>0.644</v>
      </c>
      <c r="U1058" s="92" t="n">
        <v>-0.756</v>
      </c>
      <c r="V1058" s="92" t="n">
        <v>0.117166548127014</v>
      </c>
      <c r="X1058" s="92" t="e">
        <f aca="false" t="array" ref="X1058:X1058">intersectarectarectangulo($B$22,$C$22,$D$22,$E$22,$F$22,$G$22,$H$22,$I$22,$J$22,$O$26,$O$27,0,T1058,U1058,V1058)</f>
        <v>#NAME?</v>
      </c>
      <c r="Y1058" s="92" t="e">
        <f aca="false" t="array" ref="Y1058:Y1058">intersectarectarectangulo($B$23,$C$23,$D$23,$E$23,$F$23,$G$23,$H$23,$I$23,$J$23,$O$26,$O$27,0,T1058,U1058,V1058)</f>
        <v>#NAME?</v>
      </c>
      <c r="AA1058" s="92" t="e">
        <f aca="false">MAX(X1058:Y1058)</f>
        <v>#NAME?</v>
      </c>
      <c r="AB1058" s="92" t="n">
        <v>875</v>
      </c>
    </row>
    <row r="1059" customFormat="false" ht="12.75" hidden="false" customHeight="false" outlineLevel="0" collapsed="false">
      <c r="T1059" s="92" t="n">
        <v>0.644</v>
      </c>
      <c r="U1059" s="92" t="n">
        <v>-0.7</v>
      </c>
      <c r="V1059" s="92" t="n">
        <v>0.308648667581767</v>
      </c>
      <c r="X1059" s="92" t="e">
        <f aca="false" t="array" ref="X1059:X1059">intersectarectarectangulo($B$22,$C$22,$D$22,$E$22,$F$22,$G$22,$H$22,$I$22,$J$22,$O$26,$O$27,0,T1059,U1059,V1059)</f>
        <v>#NAME?</v>
      </c>
      <c r="Y1059" s="92" t="e">
        <f aca="false" t="array" ref="Y1059:Y1059">intersectarectarectangulo($B$23,$C$23,$D$23,$E$23,$F$23,$G$23,$H$23,$I$23,$J$23,$O$26,$O$27,0,T1059,U1059,V1059)</f>
        <v>#NAME?</v>
      </c>
      <c r="AA1059" s="92" t="e">
        <f aca="false">MAX(X1059:Y1059)</f>
        <v>#NAME?</v>
      </c>
      <c r="AB1059" s="92" t="n">
        <v>876</v>
      </c>
    </row>
    <row r="1060" customFormat="false" ht="12.75" hidden="false" customHeight="false" outlineLevel="0" collapsed="false">
      <c r="T1060" s="92" t="n">
        <v>0.644</v>
      </c>
      <c r="U1060" s="92" t="n">
        <v>-0.644</v>
      </c>
      <c r="V1060" s="92" t="n">
        <v>0.412950360212944</v>
      </c>
      <c r="X1060" s="92" t="e">
        <f aca="false" t="array" ref="X1060:X1060">intersectarectarectangulo($B$22,$C$22,$D$22,$E$22,$F$22,$G$22,$H$22,$I$22,$J$22,$O$26,$O$27,0,T1060,U1060,V1060)</f>
        <v>#NAME?</v>
      </c>
      <c r="Y1060" s="92" t="e">
        <f aca="false" t="array" ref="Y1060:Y1060">intersectarectarectangulo($B$23,$C$23,$D$23,$E$23,$F$23,$G$23,$H$23,$I$23,$J$23,$O$26,$O$27,0,T1060,U1060,V1060)</f>
        <v>#NAME?</v>
      </c>
      <c r="AA1060" s="92" t="e">
        <f aca="false">MAX(X1060:Y1060)</f>
        <v>#NAME?</v>
      </c>
      <c r="AB1060" s="92" t="n">
        <v>877</v>
      </c>
    </row>
    <row r="1061" customFormat="false" ht="12.75" hidden="false" customHeight="false" outlineLevel="0" collapsed="false">
      <c r="T1061" s="92" t="n">
        <v>0.644</v>
      </c>
      <c r="U1061" s="92" t="n">
        <v>-0.588</v>
      </c>
      <c r="V1061" s="92" t="n">
        <v>0.489407805413849</v>
      </c>
      <c r="X1061" s="92" t="e">
        <f aca="false" t="array" ref="X1061:X1061">intersectarectarectangulo($B$22,$C$22,$D$22,$E$22,$F$22,$G$22,$H$22,$I$22,$J$22,$O$26,$O$27,0,T1061,U1061,V1061)</f>
        <v>#NAME?</v>
      </c>
      <c r="Y1061" s="92" t="e">
        <f aca="false" t="array" ref="Y1061:Y1061">intersectarectarectangulo($B$23,$C$23,$D$23,$E$23,$F$23,$G$23,$H$23,$I$23,$J$23,$O$26,$O$27,0,T1061,U1061,V1061)</f>
        <v>#NAME?</v>
      </c>
      <c r="AA1061" s="92" t="e">
        <f aca="false">MAX(X1061:Y1061)</f>
        <v>#NAME?</v>
      </c>
      <c r="AB1061" s="92" t="n">
        <v>878</v>
      </c>
    </row>
    <row r="1062" customFormat="false" ht="12.75" hidden="false" customHeight="false" outlineLevel="0" collapsed="false">
      <c r="T1062" s="92" t="n">
        <v>0.644</v>
      </c>
      <c r="U1062" s="92" t="n">
        <v>-0.532</v>
      </c>
      <c r="V1062" s="92" t="n">
        <v>0.549763585552917</v>
      </c>
      <c r="X1062" s="92" t="e">
        <f aca="false" t="array" ref="X1062:X1062">intersectarectarectangulo($B$22,$C$22,$D$22,$E$22,$F$22,$G$22,$H$22,$I$22,$J$22,$O$26,$O$27,0,T1062,U1062,V1062)</f>
        <v>#NAME?</v>
      </c>
      <c r="Y1062" s="92" t="e">
        <f aca="false" t="array" ref="Y1062:Y1062">intersectarectarectangulo($B$23,$C$23,$D$23,$E$23,$F$23,$G$23,$H$23,$I$23,$J$23,$O$26,$O$27,0,T1062,U1062,V1062)</f>
        <v>#NAME?</v>
      </c>
      <c r="AA1062" s="92" t="e">
        <f aca="false">MAX(X1062:Y1062)</f>
        <v>#NAME?</v>
      </c>
      <c r="AB1062" s="92" t="n">
        <v>879</v>
      </c>
    </row>
    <row r="1063" customFormat="false" ht="12.75" hidden="false" customHeight="false" outlineLevel="0" collapsed="false">
      <c r="T1063" s="92" t="n">
        <v>0.644</v>
      </c>
      <c r="U1063" s="92" t="n">
        <v>-0.476</v>
      </c>
      <c r="V1063" s="92" t="n">
        <v>0.59890566869917</v>
      </c>
      <c r="X1063" s="92" t="e">
        <f aca="false" t="array" ref="X1063:X1063">intersectarectarectangulo($B$22,$C$22,$D$22,$E$22,$F$22,$G$22,$H$22,$I$22,$J$22,$O$26,$O$27,0,T1063,U1063,V1063)</f>
        <v>#NAME?</v>
      </c>
      <c r="Y1063" s="92" t="e">
        <f aca="false" t="array" ref="Y1063:Y1063">intersectarectarectangulo($B$23,$C$23,$D$23,$E$23,$F$23,$G$23,$H$23,$I$23,$J$23,$O$26,$O$27,0,T1063,U1063,V1063)</f>
        <v>#NAME?</v>
      </c>
      <c r="AA1063" s="92" t="e">
        <f aca="false">MAX(X1063:Y1063)</f>
        <v>#NAME?</v>
      </c>
      <c r="AB1063" s="92" t="n">
        <v>880</v>
      </c>
    </row>
    <row r="1064" customFormat="false" ht="12.75" hidden="false" customHeight="false" outlineLevel="0" collapsed="false">
      <c r="T1064" s="92" t="n">
        <v>0.644</v>
      </c>
      <c r="U1064" s="92" t="n">
        <v>-0.42</v>
      </c>
      <c r="V1064" s="92" t="n">
        <v>0.639424741466891</v>
      </c>
      <c r="X1064" s="92" t="e">
        <f aca="false" t="array" ref="X1064:X1064">intersectarectarectangulo($B$22,$C$22,$D$22,$E$22,$F$22,$G$22,$H$22,$I$22,$J$22,$O$26,$O$27,0,T1064,U1064,V1064)</f>
        <v>#NAME?</v>
      </c>
      <c r="Y1064" s="92" t="e">
        <f aca="false" t="array" ref="Y1064:Y1064">intersectarectarectangulo($B$23,$C$23,$D$23,$E$23,$F$23,$G$23,$H$23,$I$23,$J$23,$O$26,$O$27,0,T1064,U1064,V1064)</f>
        <v>#NAME?</v>
      </c>
      <c r="AA1064" s="92" t="e">
        <f aca="false">MAX(X1064:Y1064)</f>
        <v>#NAME?</v>
      </c>
      <c r="AB1064" s="92" t="n">
        <v>881</v>
      </c>
    </row>
    <row r="1065" customFormat="false" ht="12.75" hidden="false" customHeight="false" outlineLevel="0" collapsed="false">
      <c r="T1065" s="92" t="n">
        <v>0.644</v>
      </c>
      <c r="U1065" s="92" t="n">
        <v>-0.364</v>
      </c>
      <c r="V1065" s="92" t="n">
        <v>0.672880375698385</v>
      </c>
      <c r="X1065" s="92" t="e">
        <f aca="false" t="array" ref="X1065:X1065">intersectarectarectangulo($B$22,$C$22,$D$22,$E$22,$F$22,$G$22,$H$22,$I$22,$J$22,$O$26,$O$27,0,T1065,U1065,V1065)</f>
        <v>#NAME?</v>
      </c>
      <c r="Y1065" s="92" t="e">
        <f aca="false" t="array" ref="Y1065:Y1065">intersectarectarectangulo($B$23,$C$23,$D$23,$E$23,$F$23,$G$23,$H$23,$I$23,$J$23,$O$26,$O$27,0,T1065,U1065,V1065)</f>
        <v>#NAME?</v>
      </c>
      <c r="AA1065" s="92" t="e">
        <f aca="false">MAX(X1065:Y1065)</f>
        <v>#NAME?</v>
      </c>
      <c r="AB1065" s="92" t="n">
        <v>882</v>
      </c>
    </row>
    <row r="1066" customFormat="false" ht="12.75" hidden="false" customHeight="false" outlineLevel="0" collapsed="false">
      <c r="T1066" s="92" t="n">
        <v>0.644</v>
      </c>
      <c r="U1066" s="92" t="n">
        <v>-0.308</v>
      </c>
      <c r="V1066" s="92" t="n">
        <v>0.700285656000464</v>
      </c>
      <c r="X1066" s="92" t="e">
        <f aca="false" t="array" ref="X1066:X1066">intersectarectarectangulo($B$22,$C$22,$D$22,$E$22,$F$22,$G$22,$H$22,$I$22,$J$22,$O$26,$O$27,0,T1066,U1066,V1066)</f>
        <v>#NAME?</v>
      </c>
      <c r="Y1066" s="92" t="e">
        <f aca="false" t="array" ref="Y1066:Y1066">intersectarectarectangulo($B$23,$C$23,$D$23,$E$23,$F$23,$G$23,$H$23,$I$23,$J$23,$O$26,$O$27,0,T1066,U1066,V1066)</f>
        <v>#NAME?</v>
      </c>
      <c r="AA1066" s="92" t="e">
        <f aca="false">MAX(X1066:Y1066)</f>
        <v>#NAME?</v>
      </c>
      <c r="AB1066" s="92" t="n">
        <v>883</v>
      </c>
    </row>
    <row r="1067" customFormat="false" ht="12.75" hidden="false" customHeight="false" outlineLevel="0" collapsed="false">
      <c r="T1067" s="92" t="n">
        <v>0.644</v>
      </c>
      <c r="U1067" s="92" t="n">
        <v>-0.252</v>
      </c>
      <c r="V1067" s="92" t="n">
        <v>0.722329564672525</v>
      </c>
      <c r="X1067" s="92" t="e">
        <f aca="false" t="array" ref="X1067:X1067">intersectarectarectangulo($B$22,$C$22,$D$22,$E$22,$F$22,$G$22,$H$22,$I$22,$J$22,$O$26,$O$27,0,T1067,U1067,V1067)</f>
        <v>#NAME?</v>
      </c>
      <c r="Y1067" s="92" t="e">
        <f aca="false" t="array" ref="Y1067:Y1067">intersectarectarectangulo($B$23,$C$23,$D$23,$E$23,$F$23,$G$23,$H$23,$I$23,$J$23,$O$26,$O$27,0,T1067,U1067,V1067)</f>
        <v>#NAME?</v>
      </c>
      <c r="AA1067" s="92" t="e">
        <f aca="false">MAX(X1067:Y1067)</f>
        <v>#NAME?</v>
      </c>
      <c r="AB1067" s="92" t="n">
        <v>884</v>
      </c>
    </row>
    <row r="1068" customFormat="false" ht="12.75" hidden="false" customHeight="false" outlineLevel="0" collapsed="false">
      <c r="T1068" s="92" t="n">
        <v>0.644</v>
      </c>
      <c r="U1068" s="92" t="n">
        <v>-0.196</v>
      </c>
      <c r="V1068" s="92" t="n">
        <v>0.739491717330221</v>
      </c>
      <c r="X1068" s="92" t="e">
        <f aca="false" t="array" ref="X1068:X1068">intersectarectarectangulo($B$22,$C$22,$D$22,$E$22,$F$22,$G$22,$H$22,$I$22,$J$22,$O$26,$O$27,0,T1068,U1068,V1068)</f>
        <v>#NAME?</v>
      </c>
      <c r="Y1068" s="92" t="e">
        <f aca="false" t="array" ref="Y1068:Y1068">intersectarectarectangulo($B$23,$C$23,$D$23,$E$23,$F$23,$G$23,$H$23,$I$23,$J$23,$O$26,$O$27,0,T1068,U1068,V1068)</f>
        <v>#NAME?</v>
      </c>
      <c r="AA1068" s="92" t="e">
        <f aca="false">MAX(X1068:Y1068)</f>
        <v>#NAME?</v>
      </c>
      <c r="AB1068" s="92" t="n">
        <v>885</v>
      </c>
    </row>
    <row r="1069" customFormat="false" ht="12.75" hidden="false" customHeight="false" outlineLevel="0" collapsed="false">
      <c r="T1069" s="92" t="n">
        <v>0.644</v>
      </c>
      <c r="U1069" s="92" t="n">
        <v>-0.14</v>
      </c>
      <c r="V1069" s="92" t="n">
        <v>0.752106375454962</v>
      </c>
      <c r="X1069" s="92" t="e">
        <f aca="false" t="array" ref="X1069:X1069">intersectarectarectangulo($B$22,$C$22,$D$22,$E$22,$F$22,$G$22,$H$22,$I$22,$J$22,$O$26,$O$27,0,T1069,U1069,V1069)</f>
        <v>#NAME?</v>
      </c>
      <c r="Y1069" s="92" t="e">
        <f aca="false" t="array" ref="Y1069:Y1069">intersectarectarectangulo($B$23,$C$23,$D$23,$E$23,$F$23,$G$23,$H$23,$I$23,$J$23,$O$26,$O$27,0,T1069,U1069,V1069)</f>
        <v>#NAME?</v>
      </c>
      <c r="AA1069" s="92" t="e">
        <f aca="false">MAX(X1069:Y1069)</f>
        <v>#NAME?</v>
      </c>
      <c r="AB1069" s="92" t="n">
        <v>886</v>
      </c>
    </row>
    <row r="1070" customFormat="false" ht="12.75" hidden="false" customHeight="false" outlineLevel="0" collapsed="false">
      <c r="T1070" s="92" t="n">
        <v>0.644</v>
      </c>
      <c r="U1070" s="92" t="n">
        <v>-0.084</v>
      </c>
      <c r="V1070" s="92" t="n">
        <v>0.760399894792207</v>
      </c>
      <c r="X1070" s="92" t="e">
        <f aca="false" t="array" ref="X1070:X1070">intersectarectarectangulo($B$22,$C$22,$D$22,$E$22,$F$22,$G$22,$H$22,$I$22,$J$22,$O$26,$O$27,0,T1070,U1070,V1070)</f>
        <v>#NAME?</v>
      </c>
      <c r="Y1070" s="92" t="e">
        <f aca="false" t="array" ref="Y1070:Y1070">intersectarectarectangulo($B$23,$C$23,$D$23,$E$23,$F$23,$G$23,$H$23,$I$23,$J$23,$O$26,$O$27,0,T1070,U1070,V1070)</f>
        <v>#NAME?</v>
      </c>
      <c r="AA1070" s="92" t="e">
        <f aca="false">MAX(X1070:Y1070)</f>
        <v>#NAME?</v>
      </c>
      <c r="AB1070" s="92" t="n">
        <v>887</v>
      </c>
    </row>
    <row r="1071" customFormat="false" ht="12.75" hidden="false" customHeight="false" outlineLevel="0" collapsed="false">
      <c r="T1071" s="92" t="n">
        <v>0.644</v>
      </c>
      <c r="U1071" s="92" t="n">
        <v>-0.028</v>
      </c>
      <c r="V1071" s="92" t="n">
        <v>0.764512916830056</v>
      </c>
      <c r="X1071" s="92" t="e">
        <f aca="false" t="array" ref="X1071:X1071">intersectarectarectangulo($B$22,$C$22,$D$22,$E$22,$F$22,$G$22,$H$22,$I$22,$J$22,$O$26,$O$27,0,T1071,U1071,V1071)</f>
        <v>#NAME?</v>
      </c>
      <c r="Y1071" s="92" t="e">
        <f aca="false" t="array" ref="Y1071:Y1071">intersectarectarectangulo($B$23,$C$23,$D$23,$E$23,$F$23,$G$23,$H$23,$I$23,$J$23,$O$26,$O$27,0,T1071,U1071,V1071)</f>
        <v>#NAME?</v>
      </c>
      <c r="AA1071" s="92" t="e">
        <f aca="false">MAX(X1071:Y1071)</f>
        <v>#NAME?</v>
      </c>
      <c r="AB1071" s="92" t="n">
        <v>888</v>
      </c>
    </row>
    <row r="1072" customFormat="false" ht="12.75" hidden="false" customHeight="false" outlineLevel="0" collapsed="false">
      <c r="T1072" s="92" t="n">
        <v>0.644</v>
      </c>
      <c r="U1072" s="92" t="n">
        <v>0.028</v>
      </c>
      <c r="V1072" s="92" t="n">
        <v>0.764512916830056</v>
      </c>
      <c r="X1072" s="92" t="e">
        <f aca="false" t="array" ref="X1072:X1072">intersectarectarectangulo($B$22,$C$22,$D$22,$E$22,$F$22,$G$22,$H$22,$I$22,$J$22,$O$26,$O$27,0,T1072,U1072,V1072)</f>
        <v>#NAME?</v>
      </c>
      <c r="Y1072" s="92" t="e">
        <f aca="false" t="array" ref="Y1072:Y1072">intersectarectarectangulo($B$23,$C$23,$D$23,$E$23,$F$23,$G$23,$H$23,$I$23,$J$23,$O$26,$O$27,0,T1072,U1072,V1072)</f>
        <v>#NAME?</v>
      </c>
      <c r="AA1072" s="92" t="e">
        <f aca="false">MAX(X1072:Y1072)</f>
        <v>#NAME?</v>
      </c>
      <c r="AB1072" s="92" t="n">
        <v>889</v>
      </c>
    </row>
    <row r="1073" customFormat="false" ht="12.75" hidden="false" customHeight="false" outlineLevel="0" collapsed="false">
      <c r="T1073" s="92" t="n">
        <v>0.644</v>
      </c>
      <c r="U1073" s="92" t="n">
        <v>0.084</v>
      </c>
      <c r="V1073" s="92" t="n">
        <v>0.760399894792207</v>
      </c>
      <c r="X1073" s="92" t="e">
        <f aca="false" t="array" ref="X1073:X1073">intersectarectarectangulo($B$22,$C$22,$D$22,$E$22,$F$22,$G$22,$H$22,$I$22,$J$22,$O$26,$O$27,0,T1073,U1073,V1073)</f>
        <v>#NAME?</v>
      </c>
      <c r="Y1073" s="92" t="e">
        <f aca="false" t="array" ref="Y1073:Y1073">intersectarectarectangulo($B$23,$C$23,$D$23,$E$23,$F$23,$G$23,$H$23,$I$23,$J$23,$O$26,$O$27,0,T1073,U1073,V1073)</f>
        <v>#NAME?</v>
      </c>
      <c r="AA1073" s="92" t="e">
        <f aca="false">MAX(X1073:Y1073)</f>
        <v>#NAME?</v>
      </c>
      <c r="AB1073" s="92" t="n">
        <v>890</v>
      </c>
    </row>
    <row r="1074" customFormat="false" ht="12.75" hidden="false" customHeight="false" outlineLevel="0" collapsed="false">
      <c r="T1074" s="92" t="n">
        <v>0.644</v>
      </c>
      <c r="U1074" s="92" t="n">
        <v>0.14</v>
      </c>
      <c r="V1074" s="92" t="n">
        <v>0.752106375454962</v>
      </c>
      <c r="X1074" s="92" t="e">
        <f aca="false" t="array" ref="X1074:X1074">intersectarectarectangulo($B$22,$C$22,$D$22,$E$22,$F$22,$G$22,$H$22,$I$22,$J$22,$O$26,$O$27,0,T1074,U1074,V1074)</f>
        <v>#NAME?</v>
      </c>
      <c r="Y1074" s="92" t="e">
        <f aca="false" t="array" ref="Y1074:Y1074">intersectarectarectangulo($B$23,$C$23,$D$23,$E$23,$F$23,$G$23,$H$23,$I$23,$J$23,$O$26,$O$27,0,T1074,U1074,V1074)</f>
        <v>#NAME?</v>
      </c>
      <c r="AA1074" s="92" t="e">
        <f aca="false">MAX(X1074:Y1074)</f>
        <v>#NAME?</v>
      </c>
      <c r="AB1074" s="92" t="n">
        <v>891</v>
      </c>
    </row>
    <row r="1075" customFormat="false" ht="12.75" hidden="false" customHeight="false" outlineLevel="0" collapsed="false">
      <c r="T1075" s="92" t="n">
        <v>0.644</v>
      </c>
      <c r="U1075" s="92" t="n">
        <v>0.196</v>
      </c>
      <c r="V1075" s="92" t="n">
        <v>0.739491717330221</v>
      </c>
      <c r="X1075" s="92" t="e">
        <f aca="false" t="array" ref="X1075:X1075">intersectarectarectangulo($B$22,$C$22,$D$22,$E$22,$F$22,$G$22,$H$22,$I$22,$J$22,$O$26,$O$27,0,T1075,U1075,V1075)</f>
        <v>#NAME?</v>
      </c>
      <c r="Y1075" s="92" t="e">
        <f aca="false" t="array" ref="Y1075:Y1075">intersectarectarectangulo($B$23,$C$23,$D$23,$E$23,$F$23,$G$23,$H$23,$I$23,$J$23,$O$26,$O$27,0,T1075,U1075,V1075)</f>
        <v>#NAME?</v>
      </c>
      <c r="AA1075" s="92" t="e">
        <f aca="false">MAX(X1075:Y1075)</f>
        <v>#NAME?</v>
      </c>
      <c r="AB1075" s="92" t="n">
        <v>892</v>
      </c>
    </row>
    <row r="1076" customFormat="false" ht="12.75" hidden="false" customHeight="false" outlineLevel="0" collapsed="false">
      <c r="T1076" s="92" t="n">
        <v>0.644</v>
      </c>
      <c r="U1076" s="92" t="n">
        <v>0.252</v>
      </c>
      <c r="V1076" s="92" t="n">
        <v>0.722329564672525</v>
      </c>
      <c r="X1076" s="92" t="e">
        <f aca="false" t="array" ref="X1076:X1076">intersectarectarectangulo($B$22,$C$22,$D$22,$E$22,$F$22,$G$22,$H$22,$I$22,$J$22,$O$26,$O$27,0,T1076,U1076,V1076)</f>
        <v>#NAME?</v>
      </c>
      <c r="Y1076" s="92" t="e">
        <f aca="false" t="array" ref="Y1076:Y1076">intersectarectarectangulo($B$23,$C$23,$D$23,$E$23,$F$23,$G$23,$H$23,$I$23,$J$23,$O$26,$O$27,0,T1076,U1076,V1076)</f>
        <v>#NAME?</v>
      </c>
      <c r="AA1076" s="92" t="e">
        <f aca="false">MAX(X1076:Y1076)</f>
        <v>#NAME?</v>
      </c>
      <c r="AB1076" s="92" t="n">
        <v>893</v>
      </c>
    </row>
    <row r="1077" customFormat="false" ht="12.75" hidden="false" customHeight="false" outlineLevel="0" collapsed="false">
      <c r="T1077" s="92" t="n">
        <v>0.644</v>
      </c>
      <c r="U1077" s="92" t="n">
        <v>0.308</v>
      </c>
      <c r="V1077" s="92" t="n">
        <v>0.700285656000464</v>
      </c>
      <c r="X1077" s="92" t="e">
        <f aca="false" t="array" ref="X1077:X1077">intersectarectarectangulo($B$22,$C$22,$D$22,$E$22,$F$22,$G$22,$H$22,$I$22,$J$22,$O$26,$O$27,0,T1077,U1077,V1077)</f>
        <v>#NAME?</v>
      </c>
      <c r="Y1077" s="92" t="e">
        <f aca="false" t="array" ref="Y1077:Y1077">intersectarectarectangulo($B$23,$C$23,$D$23,$E$23,$F$23,$G$23,$H$23,$I$23,$J$23,$O$26,$O$27,0,T1077,U1077,V1077)</f>
        <v>#NAME?</v>
      </c>
      <c r="AA1077" s="92" t="e">
        <f aca="false">MAX(X1077:Y1077)</f>
        <v>#NAME?</v>
      </c>
      <c r="AB1077" s="92" t="n">
        <v>894</v>
      </c>
    </row>
    <row r="1078" customFormat="false" ht="12.75" hidden="false" customHeight="false" outlineLevel="0" collapsed="false">
      <c r="T1078" s="92" t="n">
        <v>0.644</v>
      </c>
      <c r="U1078" s="92" t="n">
        <v>0.364</v>
      </c>
      <c r="V1078" s="92" t="n">
        <v>0.672880375698385</v>
      </c>
      <c r="X1078" s="92" t="e">
        <f aca="false" t="array" ref="X1078:X1078">intersectarectarectangulo($B$22,$C$22,$D$22,$E$22,$F$22,$G$22,$H$22,$I$22,$J$22,$O$26,$O$27,0,T1078,U1078,V1078)</f>
        <v>#NAME?</v>
      </c>
      <c r="Y1078" s="92" t="e">
        <f aca="false" t="array" ref="Y1078:Y1078">intersectarectarectangulo($B$23,$C$23,$D$23,$E$23,$F$23,$G$23,$H$23,$I$23,$J$23,$O$26,$O$27,0,T1078,U1078,V1078)</f>
        <v>#NAME?</v>
      </c>
      <c r="AA1078" s="92" t="e">
        <f aca="false">MAX(X1078:Y1078)</f>
        <v>#NAME?</v>
      </c>
      <c r="AB1078" s="92" t="n">
        <v>895</v>
      </c>
    </row>
    <row r="1079" customFormat="false" ht="12.75" hidden="false" customHeight="false" outlineLevel="0" collapsed="false">
      <c r="T1079" s="92" t="n">
        <v>0.644</v>
      </c>
      <c r="U1079" s="92" t="n">
        <v>0.42</v>
      </c>
      <c r="V1079" s="92" t="n">
        <v>0.639424741466891</v>
      </c>
      <c r="X1079" s="92" t="e">
        <f aca="false" t="array" ref="X1079:X1079">intersectarectarectangulo($B$22,$C$22,$D$22,$E$22,$F$22,$G$22,$H$22,$I$22,$J$22,$O$26,$O$27,0,T1079,U1079,V1079)</f>
        <v>#NAME?</v>
      </c>
      <c r="Y1079" s="92" t="e">
        <f aca="false" t="array" ref="Y1079:Y1079">intersectarectarectangulo($B$23,$C$23,$D$23,$E$23,$F$23,$G$23,$H$23,$I$23,$J$23,$O$26,$O$27,0,T1079,U1079,V1079)</f>
        <v>#NAME?</v>
      </c>
      <c r="AA1079" s="92" t="e">
        <f aca="false">MAX(X1079:Y1079)</f>
        <v>#NAME?</v>
      </c>
      <c r="AB1079" s="92" t="n">
        <v>896</v>
      </c>
    </row>
    <row r="1080" customFormat="false" ht="12.75" hidden="false" customHeight="false" outlineLevel="0" collapsed="false">
      <c r="T1080" s="92" t="n">
        <v>0.644</v>
      </c>
      <c r="U1080" s="92" t="n">
        <v>0.476</v>
      </c>
      <c r="V1080" s="92" t="n">
        <v>0.59890566869917</v>
      </c>
      <c r="X1080" s="92" t="e">
        <f aca="false" t="array" ref="X1080:X1080">intersectarectarectangulo($B$22,$C$22,$D$22,$E$22,$F$22,$G$22,$H$22,$I$22,$J$22,$O$26,$O$27,0,T1080,U1080,V1080)</f>
        <v>#NAME?</v>
      </c>
      <c r="Y1080" s="92" t="e">
        <f aca="false" t="array" ref="Y1080:Y1080">intersectarectarectangulo($B$23,$C$23,$D$23,$E$23,$F$23,$G$23,$H$23,$I$23,$J$23,$O$26,$O$27,0,T1080,U1080,V1080)</f>
        <v>#NAME?</v>
      </c>
      <c r="AA1080" s="92" t="e">
        <f aca="false">MAX(X1080:Y1080)</f>
        <v>#NAME?</v>
      </c>
      <c r="AB1080" s="92" t="n">
        <v>897</v>
      </c>
    </row>
    <row r="1081" customFormat="false" ht="12.75" hidden="false" customHeight="false" outlineLevel="0" collapsed="false">
      <c r="T1081" s="92" t="n">
        <v>0.644</v>
      </c>
      <c r="U1081" s="92" t="n">
        <v>0.532</v>
      </c>
      <c r="V1081" s="92" t="n">
        <v>0.549763585552917</v>
      </c>
      <c r="X1081" s="92" t="e">
        <f aca="false" t="array" ref="X1081:X1081">intersectarectarectangulo($B$22,$C$22,$D$22,$E$22,$F$22,$G$22,$H$22,$I$22,$J$22,$O$26,$O$27,0,T1081,U1081,V1081)</f>
        <v>#NAME?</v>
      </c>
      <c r="Y1081" s="92" t="e">
        <f aca="false" t="array" ref="Y1081:Y1081">intersectarectarectangulo($B$23,$C$23,$D$23,$E$23,$F$23,$G$23,$H$23,$I$23,$J$23,$O$26,$O$27,0,T1081,U1081,V1081)</f>
        <v>#NAME?</v>
      </c>
      <c r="AA1081" s="92" t="e">
        <f aca="false">MAX(X1081:Y1081)</f>
        <v>#NAME?</v>
      </c>
      <c r="AB1081" s="92" t="n">
        <v>898</v>
      </c>
    </row>
    <row r="1082" customFormat="false" ht="12.75" hidden="false" customHeight="false" outlineLevel="0" collapsed="false">
      <c r="T1082" s="92" t="n">
        <v>0.644</v>
      </c>
      <c r="U1082" s="92" t="n">
        <v>0.588</v>
      </c>
      <c r="V1082" s="92" t="n">
        <v>0.489407805413849</v>
      </c>
      <c r="X1082" s="92" t="e">
        <f aca="false" t="array" ref="X1082:X1082">intersectarectarectangulo($B$22,$C$22,$D$22,$E$22,$F$22,$G$22,$H$22,$I$22,$J$22,$O$26,$O$27,0,T1082,U1082,V1082)</f>
        <v>#NAME?</v>
      </c>
      <c r="Y1082" s="92" t="e">
        <f aca="false" t="array" ref="Y1082:Y1082">intersectarectarectangulo($B$23,$C$23,$D$23,$E$23,$F$23,$G$23,$H$23,$I$23,$J$23,$O$26,$O$27,0,T1082,U1082,V1082)</f>
        <v>#NAME?</v>
      </c>
      <c r="AA1082" s="92" t="e">
        <f aca="false">MAX(X1082:Y1082)</f>
        <v>#NAME?</v>
      </c>
      <c r="AB1082" s="92" t="n">
        <v>899</v>
      </c>
    </row>
    <row r="1083" customFormat="false" ht="12.75" hidden="false" customHeight="false" outlineLevel="0" collapsed="false">
      <c r="T1083" s="92" t="n">
        <v>0.644</v>
      </c>
      <c r="U1083" s="92" t="n">
        <v>0.644</v>
      </c>
      <c r="V1083" s="92" t="n">
        <v>0.412950360212944</v>
      </c>
      <c r="X1083" s="92" t="e">
        <f aca="false" t="array" ref="X1083:X1083">intersectarectarectangulo($B$22,$C$22,$D$22,$E$22,$F$22,$G$22,$H$22,$I$22,$J$22,$O$26,$O$27,0,T1083,U1083,V1083)</f>
        <v>#NAME?</v>
      </c>
      <c r="Y1083" s="92" t="e">
        <f aca="false" t="array" ref="Y1083:Y1083">intersectarectarectangulo($B$23,$C$23,$D$23,$E$23,$F$23,$G$23,$H$23,$I$23,$J$23,$O$26,$O$27,0,T1083,U1083,V1083)</f>
        <v>#NAME?</v>
      </c>
      <c r="AA1083" s="92" t="e">
        <f aca="false">MAX(X1083:Y1083)</f>
        <v>#NAME?</v>
      </c>
      <c r="AB1083" s="92" t="n">
        <v>900</v>
      </c>
    </row>
    <row r="1084" customFormat="false" ht="12.75" hidden="false" customHeight="false" outlineLevel="0" collapsed="false">
      <c r="T1084" s="92" t="n">
        <v>0.644</v>
      </c>
      <c r="U1084" s="92" t="n">
        <v>0.7</v>
      </c>
      <c r="V1084" s="92" t="n">
        <v>0.308648667581767</v>
      </c>
      <c r="X1084" s="92" t="e">
        <f aca="false" t="array" ref="X1084:X1084">intersectarectarectangulo($B$22,$C$22,$D$22,$E$22,$F$22,$G$22,$H$22,$I$22,$J$22,$O$26,$O$27,0,T1084,U1084,V1084)</f>
        <v>#NAME?</v>
      </c>
      <c r="Y1084" s="92" t="e">
        <f aca="false" t="array" ref="Y1084:Y1084">intersectarectarectangulo($B$23,$C$23,$D$23,$E$23,$F$23,$G$23,$H$23,$I$23,$J$23,$O$26,$O$27,0,T1084,U1084,V1084)</f>
        <v>#NAME?</v>
      </c>
      <c r="AA1084" s="92" t="e">
        <f aca="false">MAX(X1084:Y1084)</f>
        <v>#NAME?</v>
      </c>
      <c r="AB1084" s="92" t="n">
        <v>901</v>
      </c>
    </row>
    <row r="1085" customFormat="false" ht="12.75" hidden="false" customHeight="false" outlineLevel="0" collapsed="false">
      <c r="T1085" s="92" t="n">
        <v>0.644</v>
      </c>
      <c r="U1085" s="92" t="n">
        <v>0.756</v>
      </c>
      <c r="V1085" s="92" t="n">
        <v>0.117166548127014</v>
      </c>
      <c r="X1085" s="92" t="e">
        <f aca="false" t="array" ref="X1085:X1085">intersectarectarectangulo($B$22,$C$22,$D$22,$E$22,$F$22,$G$22,$H$22,$I$22,$J$22,$O$26,$O$27,0,T1085,U1085,V1085)</f>
        <v>#NAME?</v>
      </c>
      <c r="Y1085" s="92" t="e">
        <f aca="false" t="array" ref="Y1085:Y1085">intersectarectarectangulo($B$23,$C$23,$D$23,$E$23,$F$23,$G$23,$H$23,$I$23,$J$23,$O$26,$O$27,0,T1085,U1085,V1085)</f>
        <v>#NAME?</v>
      </c>
      <c r="AA1085" s="92" t="e">
        <f aca="false">MAX(X1085:Y1085)</f>
        <v>#NAME?</v>
      </c>
      <c r="AB1085" s="92" t="n">
        <v>902</v>
      </c>
    </row>
    <row r="1086" customFormat="false" ht="12.75" hidden="false" customHeight="false" outlineLevel="0" collapsed="false">
      <c r="T1086" s="92" t="n">
        <v>0.7</v>
      </c>
      <c r="U1086" s="92" t="n">
        <v>-0.7</v>
      </c>
      <c r="V1086" s="92" t="n">
        <v>0.141421356237309</v>
      </c>
      <c r="X1086" s="92" t="e">
        <f aca="false" t="array" ref="X1086:X1086">intersectarectarectangulo($B$22,$C$22,$D$22,$E$22,$F$22,$G$22,$H$22,$I$22,$J$22,$O$26,$O$27,0,T1086,U1086,V1086)</f>
        <v>#NAME?</v>
      </c>
      <c r="Y1086" s="92" t="e">
        <f aca="false" t="array" ref="Y1086:Y1086">intersectarectarectangulo($B$23,$C$23,$D$23,$E$23,$F$23,$G$23,$H$23,$I$23,$J$23,$O$26,$O$27,0,T1086,U1086,V1086)</f>
        <v>#NAME?</v>
      </c>
      <c r="AA1086" s="92" t="e">
        <f aca="false">MAX(X1086:Y1086)</f>
        <v>#NAME?</v>
      </c>
      <c r="AB1086" s="92" t="n">
        <v>903</v>
      </c>
    </row>
    <row r="1087" customFormat="false" ht="12.75" hidden="false" customHeight="false" outlineLevel="0" collapsed="false">
      <c r="T1087" s="92" t="n">
        <v>0.7</v>
      </c>
      <c r="U1087" s="92" t="n">
        <v>-0.644</v>
      </c>
      <c r="V1087" s="92" t="n">
        <v>0.308648667581767</v>
      </c>
      <c r="X1087" s="92" t="e">
        <f aca="false" t="array" ref="X1087:X1087">intersectarectarectangulo($B$22,$C$22,$D$22,$E$22,$F$22,$G$22,$H$22,$I$22,$J$22,$O$26,$O$27,0,T1087,U1087,V1087)</f>
        <v>#NAME?</v>
      </c>
      <c r="Y1087" s="92" t="e">
        <f aca="false" t="array" ref="Y1087:Y1087">intersectarectarectangulo($B$23,$C$23,$D$23,$E$23,$F$23,$G$23,$H$23,$I$23,$J$23,$O$26,$O$27,0,T1087,U1087,V1087)</f>
        <v>#NAME?</v>
      </c>
      <c r="AA1087" s="92" t="e">
        <f aca="false">MAX(X1087:Y1087)</f>
        <v>#NAME?</v>
      </c>
      <c r="AB1087" s="92" t="n">
        <v>904</v>
      </c>
    </row>
    <row r="1088" customFormat="false" ht="12.75" hidden="false" customHeight="false" outlineLevel="0" collapsed="false">
      <c r="T1088" s="92" t="n">
        <v>0.7</v>
      </c>
      <c r="U1088" s="92" t="n">
        <v>-0.588</v>
      </c>
      <c r="V1088" s="92" t="n">
        <v>0.405285084847691</v>
      </c>
      <c r="X1088" s="92" t="e">
        <f aca="false" t="array" ref="X1088:X1088">intersectarectarectangulo($B$22,$C$22,$D$22,$E$22,$F$22,$G$22,$H$22,$I$22,$J$22,$O$26,$O$27,0,T1088,U1088,V1088)</f>
        <v>#NAME?</v>
      </c>
      <c r="Y1088" s="92" t="e">
        <f aca="false" t="array" ref="Y1088:Y1088">intersectarectarectangulo($B$23,$C$23,$D$23,$E$23,$F$23,$G$23,$H$23,$I$23,$J$23,$O$26,$O$27,0,T1088,U1088,V1088)</f>
        <v>#NAME?</v>
      </c>
      <c r="AA1088" s="92" t="e">
        <f aca="false">MAX(X1088:Y1088)</f>
        <v>#NAME?</v>
      </c>
      <c r="AB1088" s="92" t="n">
        <v>905</v>
      </c>
    </row>
    <row r="1089" customFormat="false" ht="12.75" hidden="false" customHeight="false" outlineLevel="0" collapsed="false">
      <c r="T1089" s="92" t="n">
        <v>0.7</v>
      </c>
      <c r="U1089" s="92" t="n">
        <v>-0.532</v>
      </c>
      <c r="V1089" s="92" t="n">
        <v>0.476419982788296</v>
      </c>
      <c r="X1089" s="92" t="e">
        <f aca="false" t="array" ref="X1089:X1089">intersectarectarectangulo($B$22,$C$22,$D$22,$E$22,$F$22,$G$22,$H$22,$I$22,$J$22,$O$26,$O$27,0,T1089,U1089,V1089)</f>
        <v>#NAME?</v>
      </c>
      <c r="Y1089" s="92" t="e">
        <f aca="false" t="array" ref="Y1089:Y1089">intersectarectarectangulo($B$23,$C$23,$D$23,$E$23,$F$23,$G$23,$H$23,$I$23,$J$23,$O$26,$O$27,0,T1089,U1089,V1089)</f>
        <v>#NAME?</v>
      </c>
      <c r="AA1089" s="92" t="e">
        <f aca="false">MAX(X1089:Y1089)</f>
        <v>#NAME?</v>
      </c>
      <c r="AB1089" s="92" t="n">
        <v>906</v>
      </c>
    </row>
    <row r="1090" customFormat="false" ht="12.75" hidden="false" customHeight="false" outlineLevel="0" collapsed="false">
      <c r="T1090" s="92" t="n">
        <v>0.7</v>
      </c>
      <c r="U1090" s="92" t="n">
        <v>-0.476</v>
      </c>
      <c r="V1090" s="92" t="n">
        <v>0.532375807113734</v>
      </c>
      <c r="X1090" s="92" t="e">
        <f aca="false" t="array" ref="X1090:X1090">intersectarectarectangulo($B$22,$C$22,$D$22,$E$22,$F$22,$G$22,$H$22,$I$22,$J$22,$O$26,$O$27,0,T1090,U1090,V1090)</f>
        <v>#NAME?</v>
      </c>
      <c r="Y1090" s="92" t="e">
        <f aca="false" t="array" ref="Y1090:Y1090">intersectarectarectangulo($B$23,$C$23,$D$23,$E$23,$F$23,$G$23,$H$23,$I$23,$J$23,$O$26,$O$27,0,T1090,U1090,V1090)</f>
        <v>#NAME?</v>
      </c>
      <c r="AA1090" s="92" t="e">
        <f aca="false">MAX(X1090:Y1090)</f>
        <v>#NAME?</v>
      </c>
      <c r="AB1090" s="92" t="n">
        <v>907</v>
      </c>
    </row>
    <row r="1091" customFormat="false" ht="12.75" hidden="false" customHeight="false" outlineLevel="0" collapsed="false">
      <c r="T1091" s="92" t="n">
        <v>0.7</v>
      </c>
      <c r="U1091" s="92" t="n">
        <v>-0.42</v>
      </c>
      <c r="V1091" s="92" t="n">
        <v>0.577581163127746</v>
      </c>
      <c r="X1091" s="92" t="e">
        <f aca="false" t="array" ref="X1091:X1091">intersectarectarectangulo($B$22,$C$22,$D$22,$E$22,$F$22,$G$22,$H$22,$I$22,$J$22,$O$26,$O$27,0,T1091,U1091,V1091)</f>
        <v>#NAME?</v>
      </c>
      <c r="Y1091" s="92" t="e">
        <f aca="false" t="array" ref="Y1091:Y1091">intersectarectarectangulo($B$23,$C$23,$D$23,$E$23,$F$23,$G$23,$H$23,$I$23,$J$23,$O$26,$O$27,0,T1091,U1091,V1091)</f>
        <v>#NAME?</v>
      </c>
      <c r="AA1091" s="92" t="e">
        <f aca="false">MAX(X1091:Y1091)</f>
        <v>#NAME?</v>
      </c>
      <c r="AB1091" s="92" t="n">
        <v>908</v>
      </c>
    </row>
    <row r="1092" customFormat="false" ht="12.75" hidden="false" customHeight="false" outlineLevel="0" collapsed="false">
      <c r="T1092" s="92" t="n">
        <v>0.7</v>
      </c>
      <c r="U1092" s="92" t="n">
        <v>-0.364</v>
      </c>
      <c r="V1092" s="92" t="n">
        <v>0.614413541517438</v>
      </c>
      <c r="X1092" s="92" t="e">
        <f aca="false" t="array" ref="X1092:X1092">intersectarectarectangulo($B$22,$C$22,$D$22,$E$22,$F$22,$G$22,$H$22,$I$22,$J$22,$O$26,$O$27,0,T1092,U1092,V1092)</f>
        <v>#NAME?</v>
      </c>
      <c r="Y1092" s="92" t="e">
        <f aca="false" t="array" ref="Y1092:Y1092">intersectarectarectangulo($B$23,$C$23,$D$23,$E$23,$F$23,$G$23,$H$23,$I$23,$J$23,$O$26,$O$27,0,T1092,U1092,V1092)</f>
        <v>#NAME?</v>
      </c>
      <c r="AA1092" s="92" t="e">
        <f aca="false">MAX(X1092:Y1092)</f>
        <v>#NAME?</v>
      </c>
      <c r="AB1092" s="92" t="n">
        <v>909</v>
      </c>
    </row>
    <row r="1093" customFormat="false" ht="12.75" hidden="false" customHeight="false" outlineLevel="0" collapsed="false">
      <c r="T1093" s="92" t="n">
        <v>0.7</v>
      </c>
      <c r="U1093" s="92" t="n">
        <v>-0.308</v>
      </c>
      <c r="V1093" s="92" t="n">
        <v>0.644310484161169</v>
      </c>
      <c r="X1093" s="92" t="e">
        <f aca="false" t="array" ref="X1093:X1093">intersectarectarectangulo($B$22,$C$22,$D$22,$E$22,$F$22,$G$22,$H$22,$I$22,$J$22,$O$26,$O$27,0,T1093,U1093,V1093)</f>
        <v>#NAME?</v>
      </c>
      <c r="Y1093" s="92" t="e">
        <f aca="false" t="array" ref="Y1093:Y1093">intersectarectarectangulo($B$23,$C$23,$D$23,$E$23,$F$23,$G$23,$H$23,$I$23,$J$23,$O$26,$O$27,0,T1093,U1093,V1093)</f>
        <v>#NAME?</v>
      </c>
      <c r="AA1093" s="92" t="e">
        <f aca="false">MAX(X1093:Y1093)</f>
        <v>#NAME?</v>
      </c>
      <c r="AB1093" s="92" t="n">
        <v>910</v>
      </c>
    </row>
    <row r="1094" customFormat="false" ht="12.75" hidden="false" customHeight="false" outlineLevel="0" collapsed="false">
      <c r="T1094" s="92" t="n">
        <v>0.7</v>
      </c>
      <c r="U1094" s="92" t="n">
        <v>-0.252</v>
      </c>
      <c r="V1094" s="92" t="n">
        <v>0.668203561798349</v>
      </c>
      <c r="X1094" s="92" t="e">
        <f aca="false" t="array" ref="X1094:X1094">intersectarectarectangulo($B$22,$C$22,$D$22,$E$22,$F$22,$G$22,$H$22,$I$22,$J$22,$O$26,$O$27,0,T1094,U1094,V1094)</f>
        <v>#NAME?</v>
      </c>
      <c r="Y1094" s="92" t="e">
        <f aca="false" t="array" ref="Y1094:Y1094">intersectarectarectangulo($B$23,$C$23,$D$23,$E$23,$F$23,$G$23,$H$23,$I$23,$J$23,$O$26,$O$27,0,T1094,U1094,V1094)</f>
        <v>#NAME?</v>
      </c>
      <c r="AA1094" s="92" t="e">
        <f aca="false">MAX(X1094:Y1094)</f>
        <v>#NAME?</v>
      </c>
      <c r="AB1094" s="92" t="n">
        <v>911</v>
      </c>
    </row>
    <row r="1095" customFormat="false" ht="12.75" hidden="false" customHeight="false" outlineLevel="0" collapsed="false">
      <c r="T1095" s="92" t="n">
        <v>0.7</v>
      </c>
      <c r="U1095" s="92" t="n">
        <v>-0.196</v>
      </c>
      <c r="V1095" s="92" t="n">
        <v>0.686719739049345</v>
      </c>
      <c r="X1095" s="92" t="e">
        <f aca="false" t="array" ref="X1095:X1095">intersectarectarectangulo($B$22,$C$22,$D$22,$E$22,$F$22,$G$22,$H$22,$I$22,$J$22,$O$26,$O$27,0,T1095,U1095,V1095)</f>
        <v>#NAME?</v>
      </c>
      <c r="Y1095" s="92" t="e">
        <f aca="false" t="array" ref="Y1095:Y1095">intersectarectarectangulo($B$23,$C$23,$D$23,$E$23,$F$23,$G$23,$H$23,$I$23,$J$23,$O$26,$O$27,0,T1095,U1095,V1095)</f>
        <v>#NAME?</v>
      </c>
      <c r="AA1095" s="92" t="e">
        <f aca="false">MAX(X1095:Y1095)</f>
        <v>#NAME?</v>
      </c>
      <c r="AB1095" s="92" t="n">
        <v>912</v>
      </c>
    </row>
    <row r="1096" customFormat="false" ht="12.75" hidden="false" customHeight="false" outlineLevel="0" collapsed="false">
      <c r="T1096" s="92" t="n">
        <v>0.7</v>
      </c>
      <c r="U1096" s="92" t="n">
        <v>-0.14</v>
      </c>
      <c r="V1096" s="92" t="n">
        <v>0.700285656000464</v>
      </c>
      <c r="X1096" s="92" t="e">
        <f aca="false" t="array" ref="X1096:X1096">intersectarectarectangulo($B$22,$C$22,$D$22,$E$22,$F$22,$G$22,$H$22,$I$22,$J$22,$O$26,$O$27,0,T1096,U1096,V1096)</f>
        <v>#NAME?</v>
      </c>
      <c r="Y1096" s="92" t="e">
        <f aca="false" t="array" ref="Y1096:Y1096">intersectarectarectangulo($B$23,$C$23,$D$23,$E$23,$F$23,$G$23,$H$23,$I$23,$J$23,$O$26,$O$27,0,T1096,U1096,V1096)</f>
        <v>#NAME?</v>
      </c>
      <c r="AA1096" s="92" t="e">
        <f aca="false">MAX(X1096:Y1096)</f>
        <v>#NAME?</v>
      </c>
      <c r="AB1096" s="92" t="n">
        <v>913</v>
      </c>
    </row>
    <row r="1097" customFormat="false" ht="12.75" hidden="false" customHeight="false" outlineLevel="0" collapsed="false">
      <c r="T1097" s="92" t="n">
        <v>0.7</v>
      </c>
      <c r="U1097" s="92" t="n">
        <v>-0.084</v>
      </c>
      <c r="V1097" s="92" t="n">
        <v>0.709185448243265</v>
      </c>
      <c r="X1097" s="92" t="e">
        <f aca="false" t="array" ref="X1097:X1097">intersectarectarectangulo($B$22,$C$22,$D$22,$E$22,$F$22,$G$22,$H$22,$I$22,$J$22,$O$26,$O$27,0,T1097,U1097,V1097)</f>
        <v>#NAME?</v>
      </c>
      <c r="Y1097" s="92" t="e">
        <f aca="false" t="array" ref="Y1097:Y1097">intersectarectarectangulo($B$23,$C$23,$D$23,$E$23,$F$23,$G$23,$H$23,$I$23,$J$23,$O$26,$O$27,0,T1097,U1097,V1097)</f>
        <v>#NAME?</v>
      </c>
      <c r="AA1097" s="92" t="e">
        <f aca="false">MAX(X1097:Y1097)</f>
        <v>#NAME?</v>
      </c>
      <c r="AB1097" s="92" t="n">
        <v>914</v>
      </c>
    </row>
    <row r="1098" customFormat="false" ht="12.75" hidden="false" customHeight="false" outlineLevel="0" collapsed="false">
      <c r="T1098" s="92" t="n">
        <v>0.7</v>
      </c>
      <c r="U1098" s="92" t="n">
        <v>-0.028</v>
      </c>
      <c r="V1098" s="92" t="n">
        <v>0.713593721945478</v>
      </c>
      <c r="X1098" s="92" t="e">
        <f aca="false" t="array" ref="X1098:X1098">intersectarectarectangulo($B$22,$C$22,$D$22,$E$22,$F$22,$G$22,$H$22,$I$22,$J$22,$O$26,$O$27,0,T1098,U1098,V1098)</f>
        <v>#NAME?</v>
      </c>
      <c r="Y1098" s="92" t="e">
        <f aca="false" t="array" ref="Y1098:Y1098">intersectarectarectangulo($B$23,$C$23,$D$23,$E$23,$F$23,$G$23,$H$23,$I$23,$J$23,$O$26,$O$27,0,T1098,U1098,V1098)</f>
        <v>#NAME?</v>
      </c>
      <c r="AA1098" s="92" t="e">
        <f aca="false">MAX(X1098:Y1098)</f>
        <v>#NAME?</v>
      </c>
      <c r="AB1098" s="92" t="n">
        <v>915</v>
      </c>
    </row>
    <row r="1099" customFormat="false" ht="12.75" hidden="false" customHeight="false" outlineLevel="0" collapsed="false">
      <c r="T1099" s="92" t="n">
        <v>0.7</v>
      </c>
      <c r="U1099" s="92" t="n">
        <v>0.028</v>
      </c>
      <c r="V1099" s="92" t="n">
        <v>0.713593721945478</v>
      </c>
      <c r="X1099" s="92" t="e">
        <f aca="false" t="array" ref="X1099:X1099">intersectarectarectangulo($B$22,$C$22,$D$22,$E$22,$F$22,$G$22,$H$22,$I$22,$J$22,$O$26,$O$27,0,T1099,U1099,V1099)</f>
        <v>#NAME?</v>
      </c>
      <c r="Y1099" s="92" t="e">
        <f aca="false" t="array" ref="Y1099:Y1099">intersectarectarectangulo($B$23,$C$23,$D$23,$E$23,$F$23,$G$23,$H$23,$I$23,$J$23,$O$26,$O$27,0,T1099,U1099,V1099)</f>
        <v>#NAME?</v>
      </c>
      <c r="AA1099" s="92" t="e">
        <f aca="false">MAX(X1099:Y1099)</f>
        <v>#NAME?</v>
      </c>
      <c r="AB1099" s="92" t="n">
        <v>916</v>
      </c>
    </row>
    <row r="1100" customFormat="false" ht="12.75" hidden="false" customHeight="false" outlineLevel="0" collapsed="false">
      <c r="T1100" s="92" t="n">
        <v>0.7</v>
      </c>
      <c r="U1100" s="92" t="n">
        <v>0.084</v>
      </c>
      <c r="V1100" s="92" t="n">
        <v>0.709185448243265</v>
      </c>
      <c r="X1100" s="92" t="e">
        <f aca="false" t="array" ref="X1100:X1100">intersectarectarectangulo($B$22,$C$22,$D$22,$E$22,$F$22,$G$22,$H$22,$I$22,$J$22,$O$26,$O$27,0,T1100,U1100,V1100)</f>
        <v>#NAME?</v>
      </c>
      <c r="Y1100" s="92" t="e">
        <f aca="false" t="array" ref="Y1100:Y1100">intersectarectarectangulo($B$23,$C$23,$D$23,$E$23,$F$23,$G$23,$H$23,$I$23,$J$23,$O$26,$O$27,0,T1100,U1100,V1100)</f>
        <v>#NAME?</v>
      </c>
      <c r="AA1100" s="92" t="e">
        <f aca="false">MAX(X1100:Y1100)</f>
        <v>#NAME?</v>
      </c>
      <c r="AB1100" s="92" t="n">
        <v>917</v>
      </c>
    </row>
    <row r="1101" customFormat="false" ht="12.75" hidden="false" customHeight="false" outlineLevel="0" collapsed="false">
      <c r="T1101" s="92" t="n">
        <v>0.7</v>
      </c>
      <c r="U1101" s="92" t="n">
        <v>0.14</v>
      </c>
      <c r="V1101" s="92" t="n">
        <v>0.700285656000464</v>
      </c>
      <c r="X1101" s="92" t="e">
        <f aca="false" t="array" ref="X1101:X1101">intersectarectarectangulo($B$22,$C$22,$D$22,$E$22,$F$22,$G$22,$H$22,$I$22,$J$22,$O$26,$O$27,0,T1101,U1101,V1101)</f>
        <v>#NAME?</v>
      </c>
      <c r="Y1101" s="92" t="e">
        <f aca="false" t="array" ref="Y1101:Y1101">intersectarectarectangulo($B$23,$C$23,$D$23,$E$23,$F$23,$G$23,$H$23,$I$23,$J$23,$O$26,$O$27,0,T1101,U1101,V1101)</f>
        <v>#NAME?</v>
      </c>
      <c r="AA1101" s="92" t="e">
        <f aca="false">MAX(X1101:Y1101)</f>
        <v>#NAME?</v>
      </c>
      <c r="AB1101" s="92" t="n">
        <v>918</v>
      </c>
    </row>
    <row r="1102" customFormat="false" ht="12.75" hidden="false" customHeight="false" outlineLevel="0" collapsed="false">
      <c r="T1102" s="92" t="n">
        <v>0.7</v>
      </c>
      <c r="U1102" s="92" t="n">
        <v>0.196</v>
      </c>
      <c r="V1102" s="92" t="n">
        <v>0.686719739049345</v>
      </c>
      <c r="X1102" s="92" t="e">
        <f aca="false" t="array" ref="X1102:X1102">intersectarectarectangulo($B$22,$C$22,$D$22,$E$22,$F$22,$G$22,$H$22,$I$22,$J$22,$O$26,$O$27,0,T1102,U1102,V1102)</f>
        <v>#NAME?</v>
      </c>
      <c r="Y1102" s="92" t="e">
        <f aca="false" t="array" ref="Y1102:Y1102">intersectarectarectangulo($B$23,$C$23,$D$23,$E$23,$F$23,$G$23,$H$23,$I$23,$J$23,$O$26,$O$27,0,T1102,U1102,V1102)</f>
        <v>#NAME?</v>
      </c>
      <c r="AA1102" s="92" t="e">
        <f aca="false">MAX(X1102:Y1102)</f>
        <v>#NAME?</v>
      </c>
      <c r="AB1102" s="92" t="n">
        <v>919</v>
      </c>
    </row>
    <row r="1103" customFormat="false" ht="12.75" hidden="false" customHeight="false" outlineLevel="0" collapsed="false">
      <c r="T1103" s="92" t="n">
        <v>0.7</v>
      </c>
      <c r="U1103" s="92" t="n">
        <v>0.252</v>
      </c>
      <c r="V1103" s="92" t="n">
        <v>0.668203561798349</v>
      </c>
      <c r="X1103" s="92" t="e">
        <f aca="false" t="array" ref="X1103:X1103">intersectarectarectangulo($B$22,$C$22,$D$22,$E$22,$F$22,$G$22,$H$22,$I$22,$J$22,$O$26,$O$27,0,T1103,U1103,V1103)</f>
        <v>#NAME?</v>
      </c>
      <c r="Y1103" s="92" t="e">
        <f aca="false" t="array" ref="Y1103:Y1103">intersectarectarectangulo($B$23,$C$23,$D$23,$E$23,$F$23,$G$23,$H$23,$I$23,$J$23,$O$26,$O$27,0,T1103,U1103,V1103)</f>
        <v>#NAME?</v>
      </c>
      <c r="AA1103" s="92" t="e">
        <f aca="false">MAX(X1103:Y1103)</f>
        <v>#NAME?</v>
      </c>
      <c r="AB1103" s="92" t="n">
        <v>920</v>
      </c>
    </row>
    <row r="1104" customFormat="false" ht="12.75" hidden="false" customHeight="false" outlineLevel="0" collapsed="false">
      <c r="T1104" s="92" t="n">
        <v>0.7</v>
      </c>
      <c r="U1104" s="92" t="n">
        <v>0.308</v>
      </c>
      <c r="V1104" s="92" t="n">
        <v>0.644310484161169</v>
      </c>
      <c r="X1104" s="92" t="e">
        <f aca="false" t="array" ref="X1104:X1104">intersectarectarectangulo($B$22,$C$22,$D$22,$E$22,$F$22,$G$22,$H$22,$I$22,$J$22,$O$26,$O$27,0,T1104,U1104,V1104)</f>
        <v>#NAME?</v>
      </c>
      <c r="Y1104" s="92" t="e">
        <f aca="false" t="array" ref="Y1104:Y1104">intersectarectarectangulo($B$23,$C$23,$D$23,$E$23,$F$23,$G$23,$H$23,$I$23,$J$23,$O$26,$O$27,0,T1104,U1104,V1104)</f>
        <v>#NAME?</v>
      </c>
      <c r="AA1104" s="92" t="e">
        <f aca="false">MAX(X1104:Y1104)</f>
        <v>#NAME?</v>
      </c>
      <c r="AB1104" s="92" t="n">
        <v>921</v>
      </c>
    </row>
    <row r="1105" customFormat="false" ht="12.75" hidden="false" customHeight="false" outlineLevel="0" collapsed="false">
      <c r="T1105" s="92" t="n">
        <v>0.7</v>
      </c>
      <c r="U1105" s="92" t="n">
        <v>0.364</v>
      </c>
      <c r="V1105" s="92" t="n">
        <v>0.614413541517437</v>
      </c>
      <c r="X1105" s="92" t="e">
        <f aca="false" t="array" ref="X1105:X1105">intersectarectarectangulo($B$22,$C$22,$D$22,$E$22,$F$22,$G$22,$H$22,$I$22,$J$22,$O$26,$O$27,0,T1105,U1105,V1105)</f>
        <v>#NAME?</v>
      </c>
      <c r="Y1105" s="92" t="e">
        <f aca="false" t="array" ref="Y1105:Y1105">intersectarectarectangulo($B$23,$C$23,$D$23,$E$23,$F$23,$G$23,$H$23,$I$23,$J$23,$O$26,$O$27,0,T1105,U1105,V1105)</f>
        <v>#NAME?</v>
      </c>
      <c r="AA1105" s="92" t="e">
        <f aca="false">MAX(X1105:Y1105)</f>
        <v>#NAME?</v>
      </c>
      <c r="AB1105" s="92" t="n">
        <v>922</v>
      </c>
    </row>
    <row r="1106" customFormat="false" ht="12.75" hidden="false" customHeight="false" outlineLevel="0" collapsed="false">
      <c r="T1106" s="92" t="n">
        <v>0.7</v>
      </c>
      <c r="U1106" s="92" t="n">
        <v>0.42</v>
      </c>
      <c r="V1106" s="92" t="n">
        <v>0.577581163127746</v>
      </c>
      <c r="X1106" s="92" t="e">
        <f aca="false" t="array" ref="X1106:X1106">intersectarectarectangulo($B$22,$C$22,$D$22,$E$22,$F$22,$G$22,$H$22,$I$22,$J$22,$O$26,$O$27,0,T1106,U1106,V1106)</f>
        <v>#NAME?</v>
      </c>
      <c r="Y1106" s="92" t="e">
        <f aca="false" t="array" ref="Y1106:Y1106">intersectarectarectangulo($B$23,$C$23,$D$23,$E$23,$F$23,$G$23,$H$23,$I$23,$J$23,$O$26,$O$27,0,T1106,U1106,V1106)</f>
        <v>#NAME?</v>
      </c>
      <c r="AA1106" s="92" t="e">
        <f aca="false">MAX(X1106:Y1106)</f>
        <v>#NAME?</v>
      </c>
      <c r="AB1106" s="92" t="n">
        <v>923</v>
      </c>
    </row>
    <row r="1107" customFormat="false" ht="12.75" hidden="false" customHeight="false" outlineLevel="0" collapsed="false">
      <c r="T1107" s="92" t="n">
        <v>0.7</v>
      </c>
      <c r="U1107" s="92" t="n">
        <v>0.476</v>
      </c>
      <c r="V1107" s="92" t="n">
        <v>0.532375807113734</v>
      </c>
      <c r="X1107" s="92" t="e">
        <f aca="false" t="array" ref="X1107:X1107">intersectarectarectangulo($B$22,$C$22,$D$22,$E$22,$F$22,$G$22,$H$22,$I$22,$J$22,$O$26,$O$27,0,T1107,U1107,V1107)</f>
        <v>#NAME?</v>
      </c>
      <c r="Y1107" s="92" t="e">
        <f aca="false" t="array" ref="Y1107:Y1107">intersectarectarectangulo($B$23,$C$23,$D$23,$E$23,$F$23,$G$23,$H$23,$I$23,$J$23,$O$26,$O$27,0,T1107,U1107,V1107)</f>
        <v>#NAME?</v>
      </c>
      <c r="AA1107" s="92" t="e">
        <f aca="false">MAX(X1107:Y1107)</f>
        <v>#NAME?</v>
      </c>
      <c r="AB1107" s="92" t="n">
        <v>924</v>
      </c>
    </row>
    <row r="1108" customFormat="false" ht="12.75" hidden="false" customHeight="false" outlineLevel="0" collapsed="false">
      <c r="T1108" s="92" t="n">
        <v>0.7</v>
      </c>
      <c r="U1108" s="92" t="n">
        <v>0.532</v>
      </c>
      <c r="V1108" s="92" t="n">
        <v>0.476419982788296</v>
      </c>
      <c r="X1108" s="92" t="e">
        <f aca="false" t="array" ref="X1108:X1108">intersectarectarectangulo($B$22,$C$22,$D$22,$E$22,$F$22,$G$22,$H$22,$I$22,$J$22,$O$26,$O$27,0,T1108,U1108,V1108)</f>
        <v>#NAME?</v>
      </c>
      <c r="Y1108" s="92" t="e">
        <f aca="false" t="array" ref="Y1108:Y1108">intersectarectarectangulo($B$23,$C$23,$D$23,$E$23,$F$23,$G$23,$H$23,$I$23,$J$23,$O$26,$O$27,0,T1108,U1108,V1108)</f>
        <v>#NAME?</v>
      </c>
      <c r="AA1108" s="92" t="e">
        <f aca="false">MAX(X1108:Y1108)</f>
        <v>#NAME?</v>
      </c>
      <c r="AB1108" s="92" t="n">
        <v>925</v>
      </c>
    </row>
    <row r="1109" customFormat="false" ht="12.75" hidden="false" customHeight="false" outlineLevel="0" collapsed="false">
      <c r="T1109" s="92" t="n">
        <v>0.7</v>
      </c>
      <c r="U1109" s="92" t="n">
        <v>0.588</v>
      </c>
      <c r="V1109" s="92" t="n">
        <v>0.405285084847691</v>
      </c>
      <c r="X1109" s="92" t="e">
        <f aca="false" t="array" ref="X1109:X1109">intersectarectarectangulo($B$22,$C$22,$D$22,$E$22,$F$22,$G$22,$H$22,$I$22,$J$22,$O$26,$O$27,0,T1109,U1109,V1109)</f>
        <v>#NAME?</v>
      </c>
      <c r="Y1109" s="92" t="e">
        <f aca="false" t="array" ref="Y1109:Y1109">intersectarectarectangulo($B$23,$C$23,$D$23,$E$23,$F$23,$G$23,$H$23,$I$23,$J$23,$O$26,$O$27,0,T1109,U1109,V1109)</f>
        <v>#NAME?</v>
      </c>
      <c r="AA1109" s="92" t="e">
        <f aca="false">MAX(X1109:Y1109)</f>
        <v>#NAME?</v>
      </c>
      <c r="AB1109" s="92" t="n">
        <v>926</v>
      </c>
    </row>
    <row r="1110" customFormat="false" ht="12.75" hidden="false" customHeight="false" outlineLevel="0" collapsed="false">
      <c r="T1110" s="92" t="n">
        <v>0.7</v>
      </c>
      <c r="U1110" s="92" t="n">
        <v>0.644</v>
      </c>
      <c r="V1110" s="92" t="n">
        <v>0.308648667581767</v>
      </c>
      <c r="X1110" s="92" t="e">
        <f aca="false" t="array" ref="X1110:X1110">intersectarectarectangulo($B$22,$C$22,$D$22,$E$22,$F$22,$G$22,$H$22,$I$22,$J$22,$O$26,$O$27,0,T1110,U1110,V1110)</f>
        <v>#NAME?</v>
      </c>
      <c r="Y1110" s="92" t="e">
        <f aca="false" t="array" ref="Y1110:Y1110">intersectarectarectangulo($B$23,$C$23,$D$23,$E$23,$F$23,$G$23,$H$23,$I$23,$J$23,$O$26,$O$27,0,T1110,U1110,V1110)</f>
        <v>#NAME?</v>
      </c>
      <c r="AA1110" s="92" t="e">
        <f aca="false">MAX(X1110:Y1110)</f>
        <v>#NAME?</v>
      </c>
      <c r="AB1110" s="92" t="n">
        <v>927</v>
      </c>
    </row>
    <row r="1111" customFormat="false" ht="12.75" hidden="false" customHeight="false" outlineLevel="0" collapsed="false">
      <c r="T1111" s="92" t="n">
        <v>0.7</v>
      </c>
      <c r="U1111" s="92" t="n">
        <v>0.7</v>
      </c>
      <c r="V1111" s="92" t="n">
        <v>0.141421356237309</v>
      </c>
      <c r="X1111" s="92" t="e">
        <f aca="false" t="array" ref="X1111:X1111">intersectarectarectangulo($B$22,$C$22,$D$22,$E$22,$F$22,$G$22,$H$22,$I$22,$J$22,$O$26,$O$27,0,T1111,U1111,V1111)</f>
        <v>#NAME?</v>
      </c>
      <c r="Y1111" s="92" t="e">
        <f aca="false" t="array" ref="Y1111:Y1111">intersectarectarectangulo($B$23,$C$23,$D$23,$E$23,$F$23,$G$23,$H$23,$I$23,$J$23,$O$26,$O$27,0,T1111,U1111,V1111)</f>
        <v>#NAME?</v>
      </c>
      <c r="AA1111" s="92" t="e">
        <f aca="false">MAX(X1111:Y1111)</f>
        <v>#NAME?</v>
      </c>
      <c r="AB1111" s="92" t="n">
        <v>928</v>
      </c>
    </row>
    <row r="1112" customFormat="false" ht="12.75" hidden="false" customHeight="false" outlineLevel="0" collapsed="false">
      <c r="T1112" s="92" t="n">
        <v>0.756</v>
      </c>
      <c r="U1112" s="92" t="n">
        <v>-0.644</v>
      </c>
      <c r="V1112" s="92" t="n">
        <v>0.117166548127014</v>
      </c>
      <c r="X1112" s="92" t="e">
        <f aca="false" t="array" ref="X1112:X1112">intersectarectarectangulo($B$22,$C$22,$D$22,$E$22,$F$22,$G$22,$H$22,$I$22,$J$22,$O$26,$O$27,0,T1112,U1112,V1112)</f>
        <v>#NAME?</v>
      </c>
      <c r="Y1112" s="92" t="e">
        <f aca="false" t="array" ref="Y1112:Y1112">intersectarectarectangulo($B$23,$C$23,$D$23,$E$23,$F$23,$G$23,$H$23,$I$23,$J$23,$O$26,$O$27,0,T1112,U1112,V1112)</f>
        <v>#NAME?</v>
      </c>
      <c r="AA1112" s="92" t="e">
        <f aca="false">MAX(X1112:Y1112)</f>
        <v>#NAME?</v>
      </c>
      <c r="AB1112" s="92" t="n">
        <v>929</v>
      </c>
    </row>
    <row r="1113" customFormat="false" ht="12.75" hidden="false" customHeight="false" outlineLevel="0" collapsed="false">
      <c r="T1113" s="92" t="n">
        <v>0.756</v>
      </c>
      <c r="U1113" s="92" t="n">
        <v>-0.588</v>
      </c>
      <c r="V1113" s="92" t="n">
        <v>0.287610848195961</v>
      </c>
      <c r="X1113" s="92" t="e">
        <f aca="false" t="array" ref="X1113:X1113">intersectarectarectangulo($B$22,$C$22,$D$22,$E$22,$F$22,$G$22,$H$22,$I$22,$J$22,$O$26,$O$27,0,T1113,U1113,V1113)</f>
        <v>#NAME?</v>
      </c>
      <c r="Y1113" s="92" t="e">
        <f aca="false" t="array" ref="Y1113:Y1113">intersectarectarectangulo($B$23,$C$23,$D$23,$E$23,$F$23,$G$23,$H$23,$I$23,$J$23,$O$26,$O$27,0,T1113,U1113,V1113)</f>
        <v>#NAME?</v>
      </c>
      <c r="AA1113" s="92" t="e">
        <f aca="false">MAX(X1113:Y1113)</f>
        <v>#NAME?</v>
      </c>
      <c r="AB1113" s="92" t="n">
        <v>930</v>
      </c>
    </row>
    <row r="1114" customFormat="false" ht="12.75" hidden="false" customHeight="false" outlineLevel="0" collapsed="false">
      <c r="T1114" s="92" t="n">
        <v>0.756</v>
      </c>
      <c r="U1114" s="92" t="n">
        <v>-0.532</v>
      </c>
      <c r="V1114" s="92" t="n">
        <v>0.381365965969697</v>
      </c>
      <c r="X1114" s="92" t="e">
        <f aca="false" t="array" ref="X1114:X1114">intersectarectarectangulo($B$22,$C$22,$D$22,$E$22,$F$22,$G$22,$H$22,$I$22,$J$22,$O$26,$O$27,0,T1114,U1114,V1114)</f>
        <v>#NAME?</v>
      </c>
      <c r="Y1114" s="92" t="e">
        <f aca="false" t="array" ref="Y1114:Y1114">intersectarectarectangulo($B$23,$C$23,$D$23,$E$23,$F$23,$G$23,$H$23,$I$23,$J$23,$O$26,$O$27,0,T1114,U1114,V1114)</f>
        <v>#NAME?</v>
      </c>
      <c r="AA1114" s="92" t="e">
        <f aca="false">MAX(X1114:Y1114)</f>
        <v>#NAME?</v>
      </c>
      <c r="AB1114" s="92" t="n">
        <v>931</v>
      </c>
    </row>
    <row r="1115" customFormat="false" ht="12.75" hidden="false" customHeight="false" outlineLevel="0" collapsed="false">
      <c r="T1115" s="92" t="n">
        <v>0.756</v>
      </c>
      <c r="U1115" s="92" t="n">
        <v>-0.476</v>
      </c>
      <c r="V1115" s="92" t="n">
        <v>0.449319485444377</v>
      </c>
      <c r="X1115" s="92" t="e">
        <f aca="false" t="array" ref="X1115:X1115">intersectarectarectangulo($B$22,$C$22,$D$22,$E$22,$F$22,$G$22,$H$22,$I$22,$J$22,$O$26,$O$27,0,T1115,U1115,V1115)</f>
        <v>#NAME?</v>
      </c>
      <c r="Y1115" s="92" t="e">
        <f aca="false" t="array" ref="Y1115:Y1115">intersectarectarectangulo($B$23,$C$23,$D$23,$E$23,$F$23,$G$23,$H$23,$I$23,$J$23,$O$26,$O$27,0,T1115,U1115,V1115)</f>
        <v>#NAME?</v>
      </c>
      <c r="AA1115" s="92" t="e">
        <f aca="false">MAX(X1115:Y1115)</f>
        <v>#NAME?</v>
      </c>
      <c r="AB1115" s="92" t="n">
        <v>932</v>
      </c>
    </row>
    <row r="1116" customFormat="false" ht="12.75" hidden="false" customHeight="false" outlineLevel="0" collapsed="false">
      <c r="T1116" s="92" t="n">
        <v>0.756</v>
      </c>
      <c r="U1116" s="92" t="n">
        <v>-0.42</v>
      </c>
      <c r="V1116" s="92" t="n">
        <v>0.502059757399455</v>
      </c>
      <c r="X1116" s="92" t="e">
        <f aca="false" t="array" ref="X1116:X1116">intersectarectarectangulo($B$22,$C$22,$D$22,$E$22,$F$22,$G$22,$H$22,$I$22,$J$22,$O$26,$O$27,0,T1116,U1116,V1116)</f>
        <v>#NAME?</v>
      </c>
      <c r="Y1116" s="92" t="e">
        <f aca="false" t="array" ref="Y1116:Y1116">intersectarectarectangulo($B$23,$C$23,$D$23,$E$23,$F$23,$G$23,$H$23,$I$23,$J$23,$O$26,$O$27,0,T1116,U1116,V1116)</f>
        <v>#NAME?</v>
      </c>
      <c r="AA1116" s="92" t="e">
        <f aca="false">MAX(X1116:Y1116)</f>
        <v>#NAME?</v>
      </c>
      <c r="AB1116" s="92" t="n">
        <v>933</v>
      </c>
    </row>
    <row r="1117" customFormat="false" ht="12.75" hidden="false" customHeight="false" outlineLevel="0" collapsed="false">
      <c r="T1117" s="92" t="n">
        <v>0.756</v>
      </c>
      <c r="U1117" s="92" t="n">
        <v>-0.364</v>
      </c>
      <c r="V1117" s="92" t="n">
        <v>0.544029410969664</v>
      </c>
      <c r="X1117" s="92" t="e">
        <f aca="false" t="array" ref="X1117:X1117">intersectarectarectangulo($B$22,$C$22,$D$22,$E$22,$F$22,$G$22,$H$22,$I$22,$J$22,$O$26,$O$27,0,T1117,U1117,V1117)</f>
        <v>#NAME?</v>
      </c>
      <c r="Y1117" s="92" t="e">
        <f aca="false" t="array" ref="Y1117:Y1117">intersectarectarectangulo($B$23,$C$23,$D$23,$E$23,$F$23,$G$23,$H$23,$I$23,$J$23,$O$26,$O$27,0,T1117,U1117,V1117)</f>
        <v>#NAME?</v>
      </c>
      <c r="AA1117" s="92" t="e">
        <f aca="false">MAX(X1117:Y1117)</f>
        <v>#NAME?</v>
      </c>
      <c r="AB1117" s="92" t="n">
        <v>934</v>
      </c>
    </row>
    <row r="1118" customFormat="false" ht="12.75" hidden="false" customHeight="false" outlineLevel="0" collapsed="false">
      <c r="T1118" s="92" t="n">
        <v>0.756</v>
      </c>
      <c r="U1118" s="92" t="n">
        <v>-0.308</v>
      </c>
      <c r="V1118" s="92" t="n">
        <v>0.577581163127746</v>
      </c>
      <c r="X1118" s="92" t="e">
        <f aca="false" t="array" ref="X1118:X1118">intersectarectarectangulo($B$22,$C$22,$D$22,$E$22,$F$22,$G$22,$H$22,$I$22,$J$22,$O$26,$O$27,0,T1118,U1118,V1118)</f>
        <v>#NAME?</v>
      </c>
      <c r="Y1118" s="92" t="e">
        <f aca="false" t="array" ref="Y1118:Y1118">intersectarectarectangulo($B$23,$C$23,$D$23,$E$23,$F$23,$G$23,$H$23,$I$23,$J$23,$O$26,$O$27,0,T1118,U1118,V1118)</f>
        <v>#NAME?</v>
      </c>
      <c r="AA1118" s="92" t="e">
        <f aca="false">MAX(X1118:Y1118)</f>
        <v>#NAME?</v>
      </c>
      <c r="AB1118" s="92" t="n">
        <v>935</v>
      </c>
    </row>
    <row r="1119" customFormat="false" ht="12.75" hidden="false" customHeight="false" outlineLevel="0" collapsed="false">
      <c r="T1119" s="92" t="n">
        <v>0.756</v>
      </c>
      <c r="U1119" s="92" t="n">
        <v>-0.252</v>
      </c>
      <c r="V1119" s="92" t="n">
        <v>0.604119193537169</v>
      </c>
      <c r="X1119" s="92" t="e">
        <f aca="false" t="array" ref="X1119:X1119">intersectarectarectangulo($B$22,$C$22,$D$22,$E$22,$F$22,$G$22,$H$22,$I$22,$J$22,$O$26,$O$27,0,T1119,U1119,V1119)</f>
        <v>#NAME?</v>
      </c>
      <c r="Y1119" s="92" t="e">
        <f aca="false" t="array" ref="Y1119:Y1119">intersectarectarectangulo($B$23,$C$23,$D$23,$E$23,$F$23,$G$23,$H$23,$I$23,$J$23,$O$26,$O$27,0,T1119,U1119,V1119)</f>
        <v>#NAME?</v>
      </c>
      <c r="AA1119" s="92" t="e">
        <f aca="false">MAX(X1119:Y1119)</f>
        <v>#NAME?</v>
      </c>
      <c r="AB1119" s="92" t="n">
        <v>936</v>
      </c>
    </row>
    <row r="1120" customFormat="false" ht="12.75" hidden="false" customHeight="false" outlineLevel="0" collapsed="false">
      <c r="T1120" s="92" t="n">
        <v>0.756</v>
      </c>
      <c r="U1120" s="92" t="n">
        <v>-0.196</v>
      </c>
      <c r="V1120" s="92" t="n">
        <v>0.624538229414341</v>
      </c>
      <c r="X1120" s="92" t="e">
        <f aca="false" t="array" ref="X1120:X1120">intersectarectarectangulo($B$22,$C$22,$D$22,$E$22,$F$22,$G$22,$H$22,$I$22,$J$22,$O$26,$O$27,0,T1120,U1120,V1120)</f>
        <v>#NAME?</v>
      </c>
      <c r="Y1120" s="92" t="e">
        <f aca="false" t="array" ref="Y1120:Y1120">intersectarectarectangulo($B$23,$C$23,$D$23,$E$23,$F$23,$G$23,$H$23,$I$23,$J$23,$O$26,$O$27,0,T1120,U1120,V1120)</f>
        <v>#NAME?</v>
      </c>
      <c r="AA1120" s="92" t="e">
        <f aca="false">MAX(X1120:Y1120)</f>
        <v>#NAME?</v>
      </c>
      <c r="AB1120" s="92" t="n">
        <v>937</v>
      </c>
    </row>
    <row r="1121" customFormat="false" ht="12.75" hidden="false" customHeight="false" outlineLevel="0" collapsed="false">
      <c r="T1121" s="92" t="n">
        <v>0.756</v>
      </c>
      <c r="U1121" s="92" t="n">
        <v>-0.14</v>
      </c>
      <c r="V1121" s="92" t="n">
        <v>0.639424741466891</v>
      </c>
      <c r="X1121" s="92" t="e">
        <f aca="false" t="array" ref="X1121:X1121">intersectarectarectangulo($B$22,$C$22,$D$22,$E$22,$F$22,$G$22,$H$22,$I$22,$J$22,$O$26,$O$27,0,T1121,U1121,V1121)</f>
        <v>#NAME?</v>
      </c>
      <c r="Y1121" s="92" t="e">
        <f aca="false" t="array" ref="Y1121:Y1121">intersectarectarectangulo($B$23,$C$23,$D$23,$E$23,$F$23,$G$23,$H$23,$I$23,$J$23,$O$26,$O$27,0,T1121,U1121,V1121)</f>
        <v>#NAME?</v>
      </c>
      <c r="AA1121" s="92" t="e">
        <f aca="false">MAX(X1121:Y1121)</f>
        <v>#NAME?</v>
      </c>
      <c r="AB1121" s="92" t="n">
        <v>938</v>
      </c>
    </row>
    <row r="1122" customFormat="false" ht="12.75" hidden="false" customHeight="false" outlineLevel="0" collapsed="false">
      <c r="T1122" s="92" t="n">
        <v>0.756</v>
      </c>
      <c r="U1122" s="92" t="n">
        <v>-0.084</v>
      </c>
      <c r="V1122" s="92" t="n">
        <v>0.649159456528209</v>
      </c>
      <c r="X1122" s="92" t="e">
        <f aca="false" t="array" ref="X1122:X1122">intersectarectarectangulo($B$22,$C$22,$D$22,$E$22,$F$22,$G$22,$H$22,$I$22,$J$22,$O$26,$O$27,0,T1122,U1122,V1122)</f>
        <v>#NAME?</v>
      </c>
      <c r="Y1122" s="92" t="e">
        <f aca="false" t="array" ref="Y1122:Y1122">intersectarectarectangulo($B$23,$C$23,$D$23,$E$23,$F$23,$G$23,$H$23,$I$23,$J$23,$O$26,$O$27,0,T1122,U1122,V1122)</f>
        <v>#NAME?</v>
      </c>
      <c r="AA1122" s="92" t="e">
        <f aca="false">MAX(X1122:Y1122)</f>
        <v>#NAME?</v>
      </c>
      <c r="AB1122" s="92" t="n">
        <v>939</v>
      </c>
    </row>
    <row r="1123" customFormat="false" ht="12.75" hidden="false" customHeight="false" outlineLevel="0" collapsed="false">
      <c r="T1123" s="92" t="n">
        <v>0.756</v>
      </c>
      <c r="U1123" s="92" t="n">
        <v>-0.028</v>
      </c>
      <c r="V1123" s="92" t="n">
        <v>0.653972476485058</v>
      </c>
      <c r="X1123" s="92" t="e">
        <f aca="false" t="array" ref="X1123:X1123">intersectarectarectangulo($B$22,$C$22,$D$22,$E$22,$F$22,$G$22,$H$22,$I$22,$J$22,$O$26,$O$27,0,T1123,U1123,V1123)</f>
        <v>#NAME?</v>
      </c>
      <c r="Y1123" s="92" t="e">
        <f aca="false" t="array" ref="Y1123:Y1123">intersectarectarectangulo($B$23,$C$23,$D$23,$E$23,$F$23,$G$23,$H$23,$I$23,$J$23,$O$26,$O$27,0,T1123,U1123,V1123)</f>
        <v>#NAME?</v>
      </c>
      <c r="AA1123" s="92" t="e">
        <f aca="false">MAX(X1123:Y1123)</f>
        <v>#NAME?</v>
      </c>
      <c r="AB1123" s="92" t="n">
        <v>940</v>
      </c>
    </row>
    <row r="1124" customFormat="false" ht="12.75" hidden="false" customHeight="false" outlineLevel="0" collapsed="false">
      <c r="T1124" s="92" t="n">
        <v>0.756</v>
      </c>
      <c r="U1124" s="92" t="n">
        <v>0.028</v>
      </c>
      <c r="V1124" s="92" t="n">
        <v>0.653972476485058</v>
      </c>
      <c r="X1124" s="92" t="e">
        <f aca="false" t="array" ref="X1124:X1124">intersectarectarectangulo($B$22,$C$22,$D$22,$E$22,$F$22,$G$22,$H$22,$I$22,$J$22,$O$26,$O$27,0,T1124,U1124,V1124)</f>
        <v>#NAME?</v>
      </c>
      <c r="Y1124" s="92" t="e">
        <f aca="false" t="array" ref="Y1124:Y1124">intersectarectarectangulo($B$23,$C$23,$D$23,$E$23,$F$23,$G$23,$H$23,$I$23,$J$23,$O$26,$O$27,0,T1124,U1124,V1124)</f>
        <v>#NAME?</v>
      </c>
      <c r="AA1124" s="92" t="e">
        <f aca="false">MAX(X1124:Y1124)</f>
        <v>#NAME?</v>
      </c>
      <c r="AB1124" s="92" t="n">
        <v>941</v>
      </c>
    </row>
    <row r="1125" customFormat="false" ht="12.75" hidden="false" customHeight="false" outlineLevel="0" collapsed="false">
      <c r="T1125" s="92" t="n">
        <v>0.756</v>
      </c>
      <c r="U1125" s="92" t="n">
        <v>0.084</v>
      </c>
      <c r="V1125" s="92" t="n">
        <v>0.649159456528209</v>
      </c>
      <c r="X1125" s="92" t="e">
        <f aca="false" t="array" ref="X1125:X1125">intersectarectarectangulo($B$22,$C$22,$D$22,$E$22,$F$22,$G$22,$H$22,$I$22,$J$22,$O$26,$O$27,0,T1125,U1125,V1125)</f>
        <v>#NAME?</v>
      </c>
      <c r="Y1125" s="92" t="e">
        <f aca="false" t="array" ref="Y1125:Y1125">intersectarectarectangulo($B$23,$C$23,$D$23,$E$23,$F$23,$G$23,$H$23,$I$23,$J$23,$O$26,$O$27,0,T1125,U1125,V1125)</f>
        <v>#NAME?</v>
      </c>
      <c r="AA1125" s="92" t="e">
        <f aca="false">MAX(X1125:Y1125)</f>
        <v>#NAME?</v>
      </c>
      <c r="AB1125" s="92" t="n">
        <v>942</v>
      </c>
    </row>
    <row r="1126" customFormat="false" ht="12.75" hidden="false" customHeight="false" outlineLevel="0" collapsed="false">
      <c r="T1126" s="92" t="n">
        <v>0.756</v>
      </c>
      <c r="U1126" s="92" t="n">
        <v>0.14</v>
      </c>
      <c r="V1126" s="92" t="n">
        <v>0.639424741466891</v>
      </c>
      <c r="X1126" s="92" t="e">
        <f aca="false" t="array" ref="X1126:X1126">intersectarectarectangulo($B$22,$C$22,$D$22,$E$22,$F$22,$G$22,$H$22,$I$22,$J$22,$O$26,$O$27,0,T1126,U1126,V1126)</f>
        <v>#NAME?</v>
      </c>
      <c r="Y1126" s="92" t="e">
        <f aca="false" t="array" ref="Y1126:Y1126">intersectarectarectangulo($B$23,$C$23,$D$23,$E$23,$F$23,$G$23,$H$23,$I$23,$J$23,$O$26,$O$27,0,T1126,U1126,V1126)</f>
        <v>#NAME?</v>
      </c>
      <c r="AA1126" s="92" t="e">
        <f aca="false">MAX(X1126:Y1126)</f>
        <v>#NAME?</v>
      </c>
      <c r="AB1126" s="92" t="n">
        <v>943</v>
      </c>
    </row>
    <row r="1127" customFormat="false" ht="12.75" hidden="false" customHeight="false" outlineLevel="0" collapsed="false">
      <c r="T1127" s="92" t="n">
        <v>0.756</v>
      </c>
      <c r="U1127" s="92" t="n">
        <v>0.196</v>
      </c>
      <c r="V1127" s="92" t="n">
        <v>0.624538229414341</v>
      </c>
      <c r="X1127" s="92" t="e">
        <f aca="false" t="array" ref="X1127:X1127">intersectarectarectangulo($B$22,$C$22,$D$22,$E$22,$F$22,$G$22,$H$22,$I$22,$J$22,$O$26,$O$27,0,T1127,U1127,V1127)</f>
        <v>#NAME?</v>
      </c>
      <c r="Y1127" s="92" t="e">
        <f aca="false" t="array" ref="Y1127:Y1127">intersectarectarectangulo($B$23,$C$23,$D$23,$E$23,$F$23,$G$23,$H$23,$I$23,$J$23,$O$26,$O$27,0,T1127,U1127,V1127)</f>
        <v>#NAME?</v>
      </c>
      <c r="AA1127" s="92" t="e">
        <f aca="false">MAX(X1127:Y1127)</f>
        <v>#NAME?</v>
      </c>
      <c r="AB1127" s="92" t="n">
        <v>944</v>
      </c>
    </row>
    <row r="1128" customFormat="false" ht="12.75" hidden="false" customHeight="false" outlineLevel="0" collapsed="false">
      <c r="T1128" s="92" t="n">
        <v>0.756</v>
      </c>
      <c r="U1128" s="92" t="n">
        <v>0.252</v>
      </c>
      <c r="V1128" s="92" t="n">
        <v>0.604119193537169</v>
      </c>
      <c r="X1128" s="92" t="e">
        <f aca="false" t="array" ref="X1128:X1128">intersectarectarectangulo($B$22,$C$22,$D$22,$E$22,$F$22,$G$22,$H$22,$I$22,$J$22,$O$26,$O$27,0,T1128,U1128,V1128)</f>
        <v>#NAME?</v>
      </c>
      <c r="Y1128" s="92" t="e">
        <f aca="false" t="array" ref="Y1128:Y1128">intersectarectarectangulo($B$23,$C$23,$D$23,$E$23,$F$23,$G$23,$H$23,$I$23,$J$23,$O$26,$O$27,0,T1128,U1128,V1128)</f>
        <v>#NAME?</v>
      </c>
      <c r="AA1128" s="92" t="e">
        <f aca="false">MAX(X1128:Y1128)</f>
        <v>#NAME?</v>
      </c>
      <c r="AB1128" s="92" t="n">
        <v>945</v>
      </c>
    </row>
    <row r="1129" customFormat="false" ht="12.75" hidden="false" customHeight="false" outlineLevel="0" collapsed="false">
      <c r="T1129" s="92" t="n">
        <v>0.756</v>
      </c>
      <c r="U1129" s="92" t="n">
        <v>0.308</v>
      </c>
      <c r="V1129" s="92" t="n">
        <v>0.577581163127746</v>
      </c>
      <c r="X1129" s="92" t="e">
        <f aca="false" t="array" ref="X1129:X1129">intersectarectarectangulo($B$22,$C$22,$D$22,$E$22,$F$22,$G$22,$H$22,$I$22,$J$22,$O$26,$O$27,0,T1129,U1129,V1129)</f>
        <v>#NAME?</v>
      </c>
      <c r="Y1129" s="92" t="e">
        <f aca="false" t="array" ref="Y1129:Y1129">intersectarectarectangulo($B$23,$C$23,$D$23,$E$23,$F$23,$G$23,$H$23,$I$23,$J$23,$O$26,$O$27,0,T1129,U1129,V1129)</f>
        <v>#NAME?</v>
      </c>
      <c r="AA1129" s="92" t="e">
        <f aca="false">MAX(X1129:Y1129)</f>
        <v>#NAME?</v>
      </c>
      <c r="AB1129" s="92" t="n">
        <v>946</v>
      </c>
    </row>
    <row r="1130" customFormat="false" ht="12.75" hidden="false" customHeight="false" outlineLevel="0" collapsed="false">
      <c r="T1130" s="92" t="n">
        <v>0.756</v>
      </c>
      <c r="U1130" s="92" t="n">
        <v>0.364</v>
      </c>
      <c r="V1130" s="92" t="n">
        <v>0.544029410969664</v>
      </c>
      <c r="X1130" s="92" t="e">
        <f aca="false" t="array" ref="X1130:X1130">intersectarectarectangulo($B$22,$C$22,$D$22,$E$22,$F$22,$G$22,$H$22,$I$22,$J$22,$O$26,$O$27,0,T1130,U1130,V1130)</f>
        <v>#NAME?</v>
      </c>
      <c r="Y1130" s="92" t="e">
        <f aca="false" t="array" ref="Y1130:Y1130">intersectarectarectangulo($B$23,$C$23,$D$23,$E$23,$F$23,$G$23,$H$23,$I$23,$J$23,$O$26,$O$27,0,T1130,U1130,V1130)</f>
        <v>#NAME?</v>
      </c>
      <c r="AA1130" s="92" t="e">
        <f aca="false">MAX(X1130:Y1130)</f>
        <v>#NAME?</v>
      </c>
      <c r="AB1130" s="92" t="n">
        <v>947</v>
      </c>
    </row>
    <row r="1131" customFormat="false" ht="12.75" hidden="false" customHeight="false" outlineLevel="0" collapsed="false">
      <c r="T1131" s="92" t="n">
        <v>0.756</v>
      </c>
      <c r="U1131" s="92" t="n">
        <v>0.42</v>
      </c>
      <c r="V1131" s="92" t="n">
        <v>0.502059757399455</v>
      </c>
      <c r="X1131" s="92" t="e">
        <f aca="false" t="array" ref="X1131:X1131">intersectarectarectangulo($B$22,$C$22,$D$22,$E$22,$F$22,$G$22,$H$22,$I$22,$J$22,$O$26,$O$27,0,T1131,U1131,V1131)</f>
        <v>#NAME?</v>
      </c>
      <c r="Y1131" s="92" t="e">
        <f aca="false" t="array" ref="Y1131:Y1131">intersectarectarectangulo($B$23,$C$23,$D$23,$E$23,$F$23,$G$23,$H$23,$I$23,$J$23,$O$26,$O$27,0,T1131,U1131,V1131)</f>
        <v>#NAME?</v>
      </c>
      <c r="AA1131" s="92" t="e">
        <f aca="false">MAX(X1131:Y1131)</f>
        <v>#NAME?</v>
      </c>
      <c r="AB1131" s="92" t="n">
        <v>948</v>
      </c>
    </row>
    <row r="1132" customFormat="false" ht="12.75" hidden="false" customHeight="false" outlineLevel="0" collapsed="false">
      <c r="T1132" s="92" t="n">
        <v>0.756</v>
      </c>
      <c r="U1132" s="92" t="n">
        <v>0.476</v>
      </c>
      <c r="V1132" s="92" t="n">
        <v>0.449319485444377</v>
      </c>
      <c r="X1132" s="92" t="e">
        <f aca="false" t="array" ref="X1132:X1132">intersectarectarectangulo($B$22,$C$22,$D$22,$E$22,$F$22,$G$22,$H$22,$I$22,$J$22,$O$26,$O$27,0,T1132,U1132,V1132)</f>
        <v>#NAME?</v>
      </c>
      <c r="Y1132" s="92" t="e">
        <f aca="false" t="array" ref="Y1132:Y1132">intersectarectarectangulo($B$23,$C$23,$D$23,$E$23,$F$23,$G$23,$H$23,$I$23,$J$23,$O$26,$O$27,0,T1132,U1132,V1132)</f>
        <v>#NAME?</v>
      </c>
      <c r="AA1132" s="92" t="e">
        <f aca="false">MAX(X1132:Y1132)</f>
        <v>#NAME?</v>
      </c>
      <c r="AB1132" s="92" t="n">
        <v>949</v>
      </c>
    </row>
    <row r="1133" customFormat="false" ht="12.75" hidden="false" customHeight="false" outlineLevel="0" collapsed="false">
      <c r="T1133" s="92" t="n">
        <v>0.756</v>
      </c>
      <c r="U1133" s="92" t="n">
        <v>0.532</v>
      </c>
      <c r="V1133" s="92" t="n">
        <v>0.381365965969697</v>
      </c>
      <c r="X1133" s="92" t="e">
        <f aca="false" t="array" ref="X1133:X1133">intersectarectarectangulo($B$22,$C$22,$D$22,$E$22,$F$22,$G$22,$H$22,$I$22,$J$22,$O$26,$O$27,0,T1133,U1133,V1133)</f>
        <v>#NAME?</v>
      </c>
      <c r="Y1133" s="92" t="e">
        <f aca="false" t="array" ref="Y1133:Y1133">intersectarectarectangulo($B$23,$C$23,$D$23,$E$23,$F$23,$G$23,$H$23,$I$23,$J$23,$O$26,$O$27,0,T1133,U1133,V1133)</f>
        <v>#NAME?</v>
      </c>
      <c r="AA1133" s="92" t="e">
        <f aca="false">MAX(X1133:Y1133)</f>
        <v>#NAME?</v>
      </c>
      <c r="AB1133" s="92" t="n">
        <v>950</v>
      </c>
    </row>
    <row r="1134" customFormat="false" ht="12.75" hidden="false" customHeight="false" outlineLevel="0" collapsed="false">
      <c r="T1134" s="92" t="n">
        <v>0.756</v>
      </c>
      <c r="U1134" s="92" t="n">
        <v>0.588</v>
      </c>
      <c r="V1134" s="92" t="n">
        <v>0.28761084819596</v>
      </c>
      <c r="X1134" s="92" t="e">
        <f aca="false" t="array" ref="X1134:X1134">intersectarectarectangulo($B$22,$C$22,$D$22,$E$22,$F$22,$G$22,$H$22,$I$22,$J$22,$O$26,$O$27,0,T1134,U1134,V1134)</f>
        <v>#NAME?</v>
      </c>
      <c r="Y1134" s="92" t="e">
        <f aca="false" t="array" ref="Y1134:Y1134">intersectarectarectangulo($B$23,$C$23,$D$23,$E$23,$F$23,$G$23,$H$23,$I$23,$J$23,$O$26,$O$27,0,T1134,U1134,V1134)</f>
        <v>#NAME?</v>
      </c>
      <c r="AA1134" s="92" t="e">
        <f aca="false">MAX(X1134:Y1134)</f>
        <v>#NAME?</v>
      </c>
      <c r="AB1134" s="92" t="n">
        <v>951</v>
      </c>
    </row>
    <row r="1135" customFormat="false" ht="12.75" hidden="false" customHeight="false" outlineLevel="0" collapsed="false">
      <c r="T1135" s="92" t="n">
        <v>0.756</v>
      </c>
      <c r="U1135" s="92" t="n">
        <v>0.644</v>
      </c>
      <c r="V1135" s="92" t="n">
        <v>0.117166548127014</v>
      </c>
      <c r="X1135" s="92" t="e">
        <f aca="false" t="array" ref="X1135:X1135">intersectarectarectangulo($B$22,$C$22,$D$22,$E$22,$F$22,$G$22,$H$22,$I$22,$J$22,$O$26,$O$27,0,T1135,U1135,V1135)</f>
        <v>#NAME?</v>
      </c>
      <c r="Y1135" s="92" t="e">
        <f aca="false" t="array" ref="Y1135:Y1135">intersectarectarectangulo($B$23,$C$23,$D$23,$E$23,$F$23,$G$23,$H$23,$I$23,$J$23,$O$26,$O$27,0,T1135,U1135,V1135)</f>
        <v>#NAME?</v>
      </c>
      <c r="AA1135" s="92" t="e">
        <f aca="false">MAX(X1135:Y1135)</f>
        <v>#NAME?</v>
      </c>
      <c r="AB1135" s="92" t="n">
        <v>952</v>
      </c>
    </row>
    <row r="1136" customFormat="false" ht="12.75" hidden="false" customHeight="false" outlineLevel="0" collapsed="false">
      <c r="T1136" s="92" t="n">
        <v>0.812</v>
      </c>
      <c r="U1136" s="92" t="n">
        <v>-0.532</v>
      </c>
      <c r="V1136" s="92" t="n">
        <v>0.240066657409978</v>
      </c>
      <c r="X1136" s="92" t="e">
        <f aca="false" t="array" ref="X1136:X1136">intersectarectarectangulo($B$22,$C$22,$D$22,$E$22,$F$22,$G$22,$H$22,$I$22,$J$22,$O$26,$O$27,0,T1136,U1136,V1136)</f>
        <v>#NAME?</v>
      </c>
      <c r="Y1136" s="92" t="e">
        <f aca="false" t="array" ref="Y1136:Y1136">intersectarectarectangulo($B$23,$C$23,$D$23,$E$23,$F$23,$G$23,$H$23,$I$23,$J$23,$O$26,$O$27,0,T1136,U1136,V1136)</f>
        <v>#NAME?</v>
      </c>
      <c r="AA1136" s="92" t="e">
        <f aca="false">MAX(X1136:Y1136)</f>
        <v>#NAME?</v>
      </c>
      <c r="AB1136" s="92" t="n">
        <v>953</v>
      </c>
    </row>
    <row r="1137" customFormat="false" ht="12.75" hidden="false" customHeight="false" outlineLevel="0" collapsed="false">
      <c r="T1137" s="92" t="n">
        <v>0.812</v>
      </c>
      <c r="U1137" s="92" t="n">
        <v>-0.476</v>
      </c>
      <c r="V1137" s="92" t="n">
        <v>0.337757309321353</v>
      </c>
      <c r="X1137" s="92" t="e">
        <f aca="false" t="array" ref="X1137:X1137">intersectarectarectangulo($B$22,$C$22,$D$22,$E$22,$F$22,$G$22,$H$22,$I$22,$J$22,$O$26,$O$27,0,T1137,U1137,V1137)</f>
        <v>#NAME?</v>
      </c>
      <c r="Y1137" s="92" t="e">
        <f aca="false" t="array" ref="Y1137:Y1137">intersectarectarectangulo($B$23,$C$23,$D$23,$E$23,$F$23,$G$23,$H$23,$I$23,$J$23,$O$26,$O$27,0,T1137,U1137,V1137)</f>
        <v>#NAME?</v>
      </c>
      <c r="AA1137" s="92" t="e">
        <f aca="false">MAX(X1137:Y1137)</f>
        <v>#NAME?</v>
      </c>
      <c r="AB1137" s="92" t="n">
        <v>954</v>
      </c>
    </row>
    <row r="1138" customFormat="false" ht="12.75" hidden="false" customHeight="false" outlineLevel="0" collapsed="false">
      <c r="T1138" s="92" t="n">
        <v>0.812</v>
      </c>
      <c r="U1138" s="92" t="n">
        <v>-0.42</v>
      </c>
      <c r="V1138" s="92" t="n">
        <v>0.405285084847691</v>
      </c>
      <c r="X1138" s="92" t="e">
        <f aca="false" t="array" ref="X1138:X1138">intersectarectarectangulo($B$22,$C$22,$D$22,$E$22,$F$22,$G$22,$H$22,$I$22,$J$22,$O$26,$O$27,0,T1138,U1138,V1138)</f>
        <v>#NAME?</v>
      </c>
      <c r="Y1138" s="92" t="e">
        <f aca="false" t="array" ref="Y1138:Y1138">intersectarectarectangulo($B$23,$C$23,$D$23,$E$23,$F$23,$G$23,$H$23,$I$23,$J$23,$O$26,$O$27,0,T1138,U1138,V1138)</f>
        <v>#NAME?</v>
      </c>
      <c r="AA1138" s="92" t="e">
        <f aca="false">MAX(X1138:Y1138)</f>
        <v>#NAME?</v>
      </c>
      <c r="AB1138" s="92" t="n">
        <v>955</v>
      </c>
    </row>
    <row r="1139" customFormat="false" ht="12.75" hidden="false" customHeight="false" outlineLevel="0" collapsed="false">
      <c r="T1139" s="92" t="n">
        <v>0.812</v>
      </c>
      <c r="U1139" s="92" t="n">
        <v>-0.364</v>
      </c>
      <c r="V1139" s="92" t="n">
        <v>0.456245547923484</v>
      </c>
      <c r="X1139" s="92" t="e">
        <f aca="false" t="array" ref="X1139:X1139">intersectarectarectangulo($B$22,$C$22,$D$22,$E$22,$F$22,$G$22,$H$22,$I$22,$J$22,$O$26,$O$27,0,T1139,U1139,V1139)</f>
        <v>#NAME?</v>
      </c>
      <c r="Y1139" s="92" t="e">
        <f aca="false" t="array" ref="Y1139:Y1139">intersectarectarectangulo($B$23,$C$23,$D$23,$E$23,$F$23,$G$23,$H$23,$I$23,$J$23,$O$26,$O$27,0,T1139,U1139,V1139)</f>
        <v>#NAME?</v>
      </c>
      <c r="AA1139" s="92" t="e">
        <f aca="false">MAX(X1139:Y1139)</f>
        <v>#NAME?</v>
      </c>
      <c r="AB1139" s="92" t="n">
        <v>956</v>
      </c>
    </row>
    <row r="1140" customFormat="false" ht="12.75" hidden="false" customHeight="false" outlineLevel="0" collapsed="false">
      <c r="T1140" s="92" t="n">
        <v>0.812</v>
      </c>
      <c r="U1140" s="92" t="n">
        <v>-0.308</v>
      </c>
      <c r="V1140" s="92" t="n">
        <v>0.495774142125222</v>
      </c>
      <c r="X1140" s="92" t="e">
        <f aca="false" t="array" ref="X1140:X1140">intersectarectarectangulo($B$22,$C$22,$D$22,$E$22,$F$22,$G$22,$H$22,$I$22,$J$22,$O$26,$O$27,0,T1140,U1140,V1140)</f>
        <v>#NAME?</v>
      </c>
      <c r="Y1140" s="92" t="e">
        <f aca="false" t="array" ref="Y1140:Y1140">intersectarectarectangulo($B$23,$C$23,$D$23,$E$23,$F$23,$G$23,$H$23,$I$23,$J$23,$O$26,$O$27,0,T1140,U1140,V1140)</f>
        <v>#NAME?</v>
      </c>
      <c r="AA1140" s="92" t="e">
        <f aca="false">MAX(X1140:Y1140)</f>
        <v>#NAME?</v>
      </c>
      <c r="AB1140" s="92" t="n">
        <v>957</v>
      </c>
    </row>
    <row r="1141" customFormat="false" ht="12.75" hidden="false" customHeight="false" outlineLevel="0" collapsed="false">
      <c r="T1141" s="92" t="n">
        <v>0.812</v>
      </c>
      <c r="U1141" s="92" t="n">
        <v>-0.252</v>
      </c>
      <c r="V1141" s="92" t="n">
        <v>0.526452277039429</v>
      </c>
      <c r="X1141" s="92" t="e">
        <f aca="false" t="array" ref="X1141:X1141">intersectarectarectangulo($B$22,$C$22,$D$22,$E$22,$F$22,$G$22,$H$22,$I$22,$J$22,$O$26,$O$27,0,T1141,U1141,V1141)</f>
        <v>#NAME?</v>
      </c>
      <c r="Y1141" s="92" t="e">
        <f aca="false" t="array" ref="Y1141:Y1141">intersectarectarectangulo($B$23,$C$23,$D$23,$E$23,$F$23,$G$23,$H$23,$I$23,$J$23,$O$26,$O$27,0,T1141,U1141,V1141)</f>
        <v>#NAME?</v>
      </c>
      <c r="AA1141" s="92" t="e">
        <f aca="false">MAX(X1141:Y1141)</f>
        <v>#NAME?</v>
      </c>
      <c r="AB1141" s="92" t="n">
        <v>958</v>
      </c>
    </row>
    <row r="1142" customFormat="false" ht="12.75" hidden="false" customHeight="false" outlineLevel="0" collapsed="false">
      <c r="T1142" s="92" t="n">
        <v>0.812</v>
      </c>
      <c r="U1142" s="92" t="n">
        <v>-0.196</v>
      </c>
      <c r="V1142" s="92" t="n">
        <v>0.549763585552917</v>
      </c>
      <c r="X1142" s="92" t="e">
        <f aca="false" t="array" ref="X1142:X1142">intersectarectarectangulo($B$22,$C$22,$D$22,$E$22,$F$22,$G$22,$H$22,$I$22,$J$22,$O$26,$O$27,0,T1142,U1142,V1142)</f>
        <v>#NAME?</v>
      </c>
      <c r="Y1142" s="92" t="e">
        <f aca="false" t="array" ref="Y1142:Y1142">intersectarectarectangulo($B$23,$C$23,$D$23,$E$23,$F$23,$G$23,$H$23,$I$23,$J$23,$O$26,$O$27,0,T1142,U1142,V1142)</f>
        <v>#NAME?</v>
      </c>
      <c r="AA1142" s="92" t="e">
        <f aca="false">MAX(X1142:Y1142)</f>
        <v>#NAME?</v>
      </c>
      <c r="AB1142" s="92" t="n">
        <v>959</v>
      </c>
    </row>
    <row r="1143" customFormat="false" ht="12.75" hidden="false" customHeight="false" outlineLevel="0" collapsed="false">
      <c r="T1143" s="92" t="n">
        <v>0.812</v>
      </c>
      <c r="U1143" s="92" t="n">
        <v>-0.14</v>
      </c>
      <c r="V1143" s="92" t="n">
        <v>0.56661803712907</v>
      </c>
      <c r="X1143" s="92" t="e">
        <f aca="false" t="array" ref="X1143:X1143">intersectarectarectangulo($B$22,$C$22,$D$22,$E$22,$F$22,$G$22,$H$22,$I$22,$J$22,$O$26,$O$27,0,T1143,U1143,V1143)</f>
        <v>#NAME?</v>
      </c>
      <c r="Y1143" s="92" t="e">
        <f aca="false" t="array" ref="Y1143:Y1143">intersectarectarectangulo($B$23,$C$23,$D$23,$E$23,$F$23,$G$23,$H$23,$I$23,$J$23,$O$26,$O$27,0,T1143,U1143,V1143)</f>
        <v>#NAME?</v>
      </c>
      <c r="AA1143" s="92" t="e">
        <f aca="false">MAX(X1143:Y1143)</f>
        <v>#NAME?</v>
      </c>
      <c r="AB1143" s="92" t="n">
        <v>960</v>
      </c>
    </row>
    <row r="1144" customFormat="false" ht="12.75" hidden="false" customHeight="false" outlineLevel="0" collapsed="false">
      <c r="T1144" s="92" t="n">
        <v>0.812</v>
      </c>
      <c r="U1144" s="92" t="n">
        <v>-0.084</v>
      </c>
      <c r="V1144" s="92" t="n">
        <v>0.577581163127746</v>
      </c>
      <c r="X1144" s="92" t="e">
        <f aca="false" t="array" ref="X1144:X1144">intersectarectarectangulo($B$22,$C$22,$D$22,$E$22,$F$22,$G$22,$H$22,$I$22,$J$22,$O$26,$O$27,0,T1144,U1144,V1144)</f>
        <v>#NAME?</v>
      </c>
      <c r="Y1144" s="92" t="e">
        <f aca="false" t="array" ref="Y1144:Y1144">intersectarectarectangulo($B$23,$C$23,$D$23,$E$23,$F$23,$G$23,$H$23,$I$23,$J$23,$O$26,$O$27,0,T1144,U1144,V1144)</f>
        <v>#NAME?</v>
      </c>
      <c r="AA1144" s="92" t="e">
        <f aca="false">MAX(X1144:Y1144)</f>
        <v>#NAME?</v>
      </c>
      <c r="AB1144" s="92" t="n">
        <v>961</v>
      </c>
    </row>
    <row r="1145" customFormat="false" ht="12.75" hidden="false" customHeight="false" outlineLevel="0" collapsed="false">
      <c r="T1145" s="92" t="n">
        <v>0.812</v>
      </c>
      <c r="U1145" s="92" t="n">
        <v>-0.028</v>
      </c>
      <c r="V1145" s="92" t="n">
        <v>0.582985420057826</v>
      </c>
      <c r="X1145" s="92" t="e">
        <f aca="false" t="array" ref="X1145:X1145">intersectarectarectangulo($B$22,$C$22,$D$22,$E$22,$F$22,$G$22,$H$22,$I$22,$J$22,$O$26,$O$27,0,T1145,U1145,V1145)</f>
        <v>#NAME?</v>
      </c>
      <c r="Y1145" s="92" t="e">
        <f aca="false" t="array" ref="Y1145:Y1145">intersectarectarectangulo($B$23,$C$23,$D$23,$E$23,$F$23,$G$23,$H$23,$I$23,$J$23,$O$26,$O$27,0,T1145,U1145,V1145)</f>
        <v>#NAME?</v>
      </c>
      <c r="AA1145" s="92" t="e">
        <f aca="false">MAX(X1145:Y1145)</f>
        <v>#NAME?</v>
      </c>
      <c r="AB1145" s="92" t="n">
        <v>962</v>
      </c>
    </row>
    <row r="1146" customFormat="false" ht="12.75" hidden="false" customHeight="false" outlineLevel="0" collapsed="false">
      <c r="T1146" s="92" t="n">
        <v>0.812</v>
      </c>
      <c r="U1146" s="92" t="n">
        <v>0.028</v>
      </c>
      <c r="V1146" s="92" t="n">
        <v>0.582985420057826</v>
      </c>
      <c r="X1146" s="92" t="e">
        <f aca="false" t="array" ref="X1146:X1146">intersectarectarectangulo($B$22,$C$22,$D$22,$E$22,$F$22,$G$22,$H$22,$I$22,$J$22,$O$26,$O$27,0,T1146,U1146,V1146)</f>
        <v>#NAME?</v>
      </c>
      <c r="Y1146" s="92" t="e">
        <f aca="false" t="array" ref="Y1146:Y1146">intersectarectarectangulo($B$23,$C$23,$D$23,$E$23,$F$23,$G$23,$H$23,$I$23,$J$23,$O$26,$O$27,0,T1146,U1146,V1146)</f>
        <v>#NAME?</v>
      </c>
      <c r="AA1146" s="92" t="e">
        <f aca="false">MAX(X1146:Y1146)</f>
        <v>#NAME?</v>
      </c>
      <c r="AB1146" s="92" t="n">
        <v>963</v>
      </c>
    </row>
    <row r="1147" customFormat="false" ht="12.75" hidden="false" customHeight="false" outlineLevel="0" collapsed="false">
      <c r="T1147" s="92" t="n">
        <v>0.812</v>
      </c>
      <c r="U1147" s="92" t="n">
        <v>0.084</v>
      </c>
      <c r="V1147" s="92" t="n">
        <v>0.577581163127746</v>
      </c>
      <c r="X1147" s="92" t="e">
        <f aca="false" t="array" ref="X1147:X1147">intersectarectarectangulo($B$22,$C$22,$D$22,$E$22,$F$22,$G$22,$H$22,$I$22,$J$22,$O$26,$O$27,0,T1147,U1147,V1147)</f>
        <v>#NAME?</v>
      </c>
      <c r="Y1147" s="92" t="e">
        <f aca="false" t="array" ref="Y1147:Y1147">intersectarectarectangulo($B$23,$C$23,$D$23,$E$23,$F$23,$G$23,$H$23,$I$23,$J$23,$O$26,$O$27,0,T1147,U1147,V1147)</f>
        <v>#NAME?</v>
      </c>
      <c r="AA1147" s="92" t="e">
        <f aca="false">MAX(X1147:Y1147)</f>
        <v>#NAME?</v>
      </c>
      <c r="AB1147" s="92" t="n">
        <v>964</v>
      </c>
    </row>
    <row r="1148" customFormat="false" ht="12.75" hidden="false" customHeight="false" outlineLevel="0" collapsed="false">
      <c r="T1148" s="92" t="n">
        <v>0.812</v>
      </c>
      <c r="U1148" s="92" t="n">
        <v>0.14</v>
      </c>
      <c r="V1148" s="92" t="n">
        <v>0.56661803712907</v>
      </c>
      <c r="X1148" s="92" t="e">
        <f aca="false" t="array" ref="X1148:X1148">intersectarectarectangulo($B$22,$C$22,$D$22,$E$22,$F$22,$G$22,$H$22,$I$22,$J$22,$O$26,$O$27,0,T1148,U1148,V1148)</f>
        <v>#NAME?</v>
      </c>
      <c r="Y1148" s="92" t="e">
        <f aca="false" t="array" ref="Y1148:Y1148">intersectarectarectangulo($B$23,$C$23,$D$23,$E$23,$F$23,$G$23,$H$23,$I$23,$J$23,$O$26,$O$27,0,T1148,U1148,V1148)</f>
        <v>#NAME?</v>
      </c>
      <c r="AA1148" s="92" t="e">
        <f aca="false">MAX(X1148:Y1148)</f>
        <v>#NAME?</v>
      </c>
      <c r="AB1148" s="92" t="n">
        <v>965</v>
      </c>
    </row>
    <row r="1149" customFormat="false" ht="12.75" hidden="false" customHeight="false" outlineLevel="0" collapsed="false">
      <c r="T1149" s="92" t="n">
        <v>0.812</v>
      </c>
      <c r="U1149" s="92" t="n">
        <v>0.196</v>
      </c>
      <c r="V1149" s="92" t="n">
        <v>0.549763585552917</v>
      </c>
      <c r="X1149" s="92" t="e">
        <f aca="false" t="array" ref="X1149:X1149">intersectarectarectangulo($B$22,$C$22,$D$22,$E$22,$F$22,$G$22,$H$22,$I$22,$J$22,$O$26,$O$27,0,T1149,U1149,V1149)</f>
        <v>#NAME?</v>
      </c>
      <c r="Y1149" s="92" t="e">
        <f aca="false" t="array" ref="Y1149:Y1149">intersectarectarectangulo($B$23,$C$23,$D$23,$E$23,$F$23,$G$23,$H$23,$I$23,$J$23,$O$26,$O$27,0,T1149,U1149,V1149)</f>
        <v>#NAME?</v>
      </c>
      <c r="AA1149" s="92" t="e">
        <f aca="false">MAX(X1149:Y1149)</f>
        <v>#NAME?</v>
      </c>
      <c r="AB1149" s="92" t="n">
        <v>966</v>
      </c>
    </row>
    <row r="1150" customFormat="false" ht="12.75" hidden="false" customHeight="false" outlineLevel="0" collapsed="false">
      <c r="T1150" s="92" t="n">
        <v>0.812</v>
      </c>
      <c r="U1150" s="92" t="n">
        <v>0.252</v>
      </c>
      <c r="V1150" s="92" t="n">
        <v>0.526452277039429</v>
      </c>
      <c r="X1150" s="92" t="e">
        <f aca="false" t="array" ref="X1150:X1150">intersectarectarectangulo($B$22,$C$22,$D$22,$E$22,$F$22,$G$22,$H$22,$I$22,$J$22,$O$26,$O$27,0,T1150,U1150,V1150)</f>
        <v>#NAME?</v>
      </c>
      <c r="Y1150" s="92" t="e">
        <f aca="false" t="array" ref="Y1150:Y1150">intersectarectarectangulo($B$23,$C$23,$D$23,$E$23,$F$23,$G$23,$H$23,$I$23,$J$23,$O$26,$O$27,0,T1150,U1150,V1150)</f>
        <v>#NAME?</v>
      </c>
      <c r="AA1150" s="92" t="e">
        <f aca="false">MAX(X1150:Y1150)</f>
        <v>#NAME?</v>
      </c>
      <c r="AB1150" s="92" t="n">
        <v>967</v>
      </c>
    </row>
    <row r="1151" customFormat="false" ht="12.75" hidden="false" customHeight="false" outlineLevel="0" collapsed="false">
      <c r="T1151" s="92" t="n">
        <v>0.812</v>
      </c>
      <c r="U1151" s="92" t="n">
        <v>0.308</v>
      </c>
      <c r="V1151" s="92" t="n">
        <v>0.495774142125222</v>
      </c>
      <c r="X1151" s="92" t="e">
        <f aca="false" t="array" ref="X1151:X1151">intersectarectarectangulo($B$22,$C$22,$D$22,$E$22,$F$22,$G$22,$H$22,$I$22,$J$22,$O$26,$O$27,0,T1151,U1151,V1151)</f>
        <v>#NAME?</v>
      </c>
      <c r="Y1151" s="92" t="e">
        <f aca="false" t="array" ref="Y1151:Y1151">intersectarectarectangulo($B$23,$C$23,$D$23,$E$23,$F$23,$G$23,$H$23,$I$23,$J$23,$O$26,$O$27,0,T1151,U1151,V1151)</f>
        <v>#NAME?</v>
      </c>
      <c r="AA1151" s="92" t="e">
        <f aca="false">MAX(X1151:Y1151)</f>
        <v>#NAME?</v>
      </c>
      <c r="AB1151" s="92" t="n">
        <v>968</v>
      </c>
    </row>
    <row r="1152" customFormat="false" ht="12.75" hidden="false" customHeight="false" outlineLevel="0" collapsed="false">
      <c r="T1152" s="92" t="n">
        <v>0.812</v>
      </c>
      <c r="U1152" s="92" t="n">
        <v>0.364</v>
      </c>
      <c r="V1152" s="92" t="n">
        <v>0.456245547923484</v>
      </c>
      <c r="X1152" s="92" t="e">
        <f aca="false" t="array" ref="X1152:X1152">intersectarectarectangulo($B$22,$C$22,$D$22,$E$22,$F$22,$G$22,$H$22,$I$22,$J$22,$O$26,$O$27,0,T1152,U1152,V1152)</f>
        <v>#NAME?</v>
      </c>
      <c r="Y1152" s="92" t="e">
        <f aca="false" t="array" ref="Y1152:Y1152">intersectarectarectangulo($B$23,$C$23,$D$23,$E$23,$F$23,$G$23,$H$23,$I$23,$J$23,$O$26,$O$27,0,T1152,U1152,V1152)</f>
        <v>#NAME?</v>
      </c>
      <c r="AA1152" s="92" t="e">
        <f aca="false">MAX(X1152:Y1152)</f>
        <v>#NAME?</v>
      </c>
      <c r="AB1152" s="92" t="n">
        <v>969</v>
      </c>
    </row>
    <row r="1153" customFormat="false" ht="12.75" hidden="false" customHeight="false" outlineLevel="0" collapsed="false">
      <c r="T1153" s="92" t="n">
        <v>0.812</v>
      </c>
      <c r="U1153" s="92" t="n">
        <v>0.42</v>
      </c>
      <c r="V1153" s="92" t="n">
        <v>0.405285084847691</v>
      </c>
      <c r="X1153" s="92" t="e">
        <f aca="false" t="array" ref="X1153:X1153">intersectarectarectangulo($B$22,$C$22,$D$22,$E$22,$F$22,$G$22,$H$22,$I$22,$J$22,$O$26,$O$27,0,T1153,U1153,V1153)</f>
        <v>#NAME?</v>
      </c>
      <c r="Y1153" s="92" t="e">
        <f aca="false" t="array" ref="Y1153:Y1153">intersectarectarectangulo($B$23,$C$23,$D$23,$E$23,$F$23,$G$23,$H$23,$I$23,$J$23,$O$26,$O$27,0,T1153,U1153,V1153)</f>
        <v>#NAME?</v>
      </c>
      <c r="AA1153" s="92" t="e">
        <f aca="false">MAX(X1153:Y1153)</f>
        <v>#NAME?</v>
      </c>
      <c r="AB1153" s="92" t="n">
        <v>970</v>
      </c>
    </row>
    <row r="1154" customFormat="false" ht="12.75" hidden="false" customHeight="false" outlineLevel="0" collapsed="false">
      <c r="T1154" s="92" t="n">
        <v>0.812</v>
      </c>
      <c r="U1154" s="92" t="n">
        <v>0.476</v>
      </c>
      <c r="V1154" s="92" t="n">
        <v>0.337757309321353</v>
      </c>
      <c r="X1154" s="92" t="e">
        <f aca="false" t="array" ref="X1154:X1154">intersectarectarectangulo($B$22,$C$22,$D$22,$E$22,$F$22,$G$22,$H$22,$I$22,$J$22,$O$26,$O$27,0,T1154,U1154,V1154)</f>
        <v>#NAME?</v>
      </c>
      <c r="Y1154" s="92" t="e">
        <f aca="false" t="array" ref="Y1154:Y1154">intersectarectarectangulo($B$23,$C$23,$D$23,$E$23,$F$23,$G$23,$H$23,$I$23,$J$23,$O$26,$O$27,0,T1154,U1154,V1154)</f>
        <v>#NAME?</v>
      </c>
      <c r="AA1154" s="92" t="e">
        <f aca="false">MAX(X1154:Y1154)</f>
        <v>#NAME?</v>
      </c>
      <c r="AB1154" s="92" t="n">
        <v>971</v>
      </c>
    </row>
    <row r="1155" customFormat="false" ht="12.75" hidden="false" customHeight="false" outlineLevel="0" collapsed="false">
      <c r="T1155" s="92" t="n">
        <v>0.812</v>
      </c>
      <c r="U1155" s="92" t="n">
        <v>0.532</v>
      </c>
      <c r="V1155" s="92" t="n">
        <v>0.240066657409978</v>
      </c>
      <c r="X1155" s="92" t="e">
        <f aca="false" t="array" ref="X1155:X1155">intersectarectarectangulo($B$22,$C$22,$D$22,$E$22,$F$22,$G$22,$H$22,$I$22,$J$22,$O$26,$O$27,0,T1155,U1155,V1155)</f>
        <v>#NAME?</v>
      </c>
      <c r="Y1155" s="92" t="e">
        <f aca="false" t="array" ref="Y1155:Y1155">intersectarectarectangulo($B$23,$C$23,$D$23,$E$23,$F$23,$G$23,$H$23,$I$23,$J$23,$O$26,$O$27,0,T1155,U1155,V1155)</f>
        <v>#NAME?</v>
      </c>
      <c r="AA1155" s="92" t="e">
        <f aca="false">MAX(X1155:Y1155)</f>
        <v>#NAME?</v>
      </c>
      <c r="AB1155" s="92" t="n">
        <v>972</v>
      </c>
    </row>
    <row r="1156" customFormat="false" ht="12.75" hidden="false" customHeight="false" outlineLevel="0" collapsed="false">
      <c r="T1156" s="92" t="n">
        <v>0.868</v>
      </c>
      <c r="U1156" s="92" t="n">
        <v>-0.476</v>
      </c>
      <c r="V1156" s="92" t="n">
        <v>0.14142135623731</v>
      </c>
      <c r="X1156" s="92" t="e">
        <f aca="false" t="array" ref="X1156:X1156">intersectarectarectangulo($B$22,$C$22,$D$22,$E$22,$F$22,$G$22,$H$22,$I$22,$J$22,$O$26,$O$27,0,T1156,U1156,V1156)</f>
        <v>#NAME?</v>
      </c>
      <c r="Y1156" s="92" t="e">
        <f aca="false" t="array" ref="Y1156:Y1156">intersectarectarectangulo($B$23,$C$23,$D$23,$E$23,$F$23,$G$23,$H$23,$I$23,$J$23,$O$26,$O$27,0,T1156,U1156,V1156)</f>
        <v>#NAME?</v>
      </c>
      <c r="AA1156" s="92" t="e">
        <f aca="false">MAX(X1156:Y1156)</f>
        <v>#NAME?</v>
      </c>
      <c r="AB1156" s="92" t="n">
        <v>973</v>
      </c>
    </row>
    <row r="1157" customFormat="false" ht="12.75" hidden="false" customHeight="false" outlineLevel="0" collapsed="false">
      <c r="T1157" s="92" t="n">
        <v>0.868</v>
      </c>
      <c r="U1157" s="92" t="n">
        <v>-0.42</v>
      </c>
      <c r="V1157" s="92" t="n">
        <v>0.264907531036775</v>
      </c>
      <c r="X1157" s="92" t="e">
        <f aca="false" t="array" ref="X1157:X1157">intersectarectarectangulo($B$22,$C$22,$D$22,$E$22,$F$22,$G$22,$H$22,$I$22,$J$22,$O$26,$O$27,0,T1157,U1157,V1157)</f>
        <v>#NAME?</v>
      </c>
      <c r="Y1157" s="92" t="e">
        <f aca="false" t="array" ref="Y1157:Y1157">intersectarectarectangulo($B$23,$C$23,$D$23,$E$23,$F$23,$G$23,$H$23,$I$23,$J$23,$O$26,$O$27,0,T1157,U1157,V1157)</f>
        <v>#NAME?</v>
      </c>
      <c r="AA1157" s="92" t="e">
        <f aca="false">MAX(X1157:Y1157)</f>
        <v>#NAME?</v>
      </c>
      <c r="AB1157" s="92" t="n">
        <v>974</v>
      </c>
    </row>
    <row r="1158" customFormat="false" ht="12.75" hidden="false" customHeight="false" outlineLevel="0" collapsed="false">
      <c r="T1158" s="92" t="n">
        <v>0.868</v>
      </c>
      <c r="U1158" s="92" t="n">
        <v>-0.364</v>
      </c>
      <c r="V1158" s="92" t="n">
        <v>0.337757309321353</v>
      </c>
      <c r="X1158" s="92" t="e">
        <f aca="false" t="array" ref="X1158:X1158">intersectarectarectangulo($B$22,$C$22,$D$22,$E$22,$F$22,$G$22,$H$22,$I$22,$J$22,$O$26,$O$27,0,T1158,U1158,V1158)</f>
        <v>#NAME?</v>
      </c>
      <c r="Y1158" s="92" t="e">
        <f aca="false" t="array" ref="Y1158:Y1158">intersectarectarectangulo($B$23,$C$23,$D$23,$E$23,$F$23,$G$23,$H$23,$I$23,$J$23,$O$26,$O$27,0,T1158,U1158,V1158)</f>
        <v>#NAME?</v>
      </c>
      <c r="AA1158" s="92" t="e">
        <f aca="false">MAX(X1158:Y1158)</f>
        <v>#NAME?</v>
      </c>
      <c r="AB1158" s="92" t="n">
        <v>975</v>
      </c>
    </row>
    <row r="1159" customFormat="false" ht="12.75" hidden="false" customHeight="false" outlineLevel="0" collapsed="false">
      <c r="T1159" s="92" t="n">
        <v>0.868</v>
      </c>
      <c r="U1159" s="92" t="n">
        <v>-0.308</v>
      </c>
      <c r="V1159" s="92" t="n">
        <v>0.389502246463355</v>
      </c>
      <c r="X1159" s="92" t="e">
        <f aca="false" t="array" ref="X1159:X1159">intersectarectarectangulo($B$22,$C$22,$D$22,$E$22,$F$22,$G$22,$H$22,$I$22,$J$22,$O$26,$O$27,0,T1159,U1159,V1159)</f>
        <v>#NAME?</v>
      </c>
      <c r="Y1159" s="92" t="e">
        <f aca="false" t="array" ref="Y1159:Y1159">intersectarectarectangulo($B$23,$C$23,$D$23,$E$23,$F$23,$G$23,$H$23,$I$23,$J$23,$O$26,$O$27,0,T1159,U1159,V1159)</f>
        <v>#NAME?</v>
      </c>
      <c r="AA1159" s="92" t="e">
        <f aca="false">MAX(X1159:Y1159)</f>
        <v>#NAME?</v>
      </c>
      <c r="AB1159" s="92" t="n">
        <v>976</v>
      </c>
    </row>
    <row r="1160" customFormat="false" ht="12.75" hidden="false" customHeight="false" outlineLevel="0" collapsed="false">
      <c r="T1160" s="92" t="n">
        <v>0.868</v>
      </c>
      <c r="U1160" s="92" t="n">
        <v>-0.252</v>
      </c>
      <c r="V1160" s="92" t="n">
        <v>0.42786913887309</v>
      </c>
      <c r="X1160" s="92" t="e">
        <f aca="false" t="array" ref="X1160:X1160">intersectarectarectangulo($B$22,$C$22,$D$22,$E$22,$F$22,$G$22,$H$22,$I$22,$J$22,$O$26,$O$27,0,T1160,U1160,V1160)</f>
        <v>#NAME?</v>
      </c>
      <c r="Y1160" s="92" t="e">
        <f aca="false" t="array" ref="Y1160:Y1160">intersectarectarectangulo($B$23,$C$23,$D$23,$E$23,$F$23,$G$23,$H$23,$I$23,$J$23,$O$26,$O$27,0,T1160,U1160,V1160)</f>
        <v>#NAME?</v>
      </c>
      <c r="AA1160" s="92" t="e">
        <f aca="false">MAX(X1160:Y1160)</f>
        <v>#NAME?</v>
      </c>
      <c r="AB1160" s="92" t="n">
        <v>977</v>
      </c>
    </row>
    <row r="1161" customFormat="false" ht="12.75" hidden="false" customHeight="false" outlineLevel="0" collapsed="false">
      <c r="T1161" s="92" t="n">
        <v>0.868</v>
      </c>
      <c r="U1161" s="92" t="n">
        <v>-0.196</v>
      </c>
      <c r="V1161" s="92" t="n">
        <v>0.456245547923484</v>
      </c>
      <c r="X1161" s="92" t="e">
        <f aca="false" t="array" ref="X1161:X1161">intersectarectarectangulo($B$22,$C$22,$D$22,$E$22,$F$22,$G$22,$H$22,$I$22,$J$22,$O$26,$O$27,0,T1161,U1161,V1161)</f>
        <v>#NAME?</v>
      </c>
      <c r="Y1161" s="92" t="e">
        <f aca="false" t="array" ref="Y1161:Y1161">intersectarectarectangulo($B$23,$C$23,$D$23,$E$23,$F$23,$G$23,$H$23,$I$23,$J$23,$O$26,$O$27,0,T1161,U1161,V1161)</f>
        <v>#NAME?</v>
      </c>
      <c r="AA1161" s="92" t="e">
        <f aca="false">MAX(X1161:Y1161)</f>
        <v>#NAME?</v>
      </c>
      <c r="AB1161" s="92" t="n">
        <v>978</v>
      </c>
    </row>
    <row r="1162" customFormat="false" ht="12.75" hidden="false" customHeight="false" outlineLevel="0" collapsed="false">
      <c r="T1162" s="92" t="n">
        <v>0.868</v>
      </c>
      <c r="U1162" s="92" t="n">
        <v>-0.14</v>
      </c>
      <c r="V1162" s="92" t="n">
        <v>0.476419982788296</v>
      </c>
      <c r="X1162" s="92" t="e">
        <f aca="false" t="array" ref="X1162:X1162">intersectarectarectangulo($B$22,$C$22,$D$22,$E$22,$F$22,$G$22,$H$22,$I$22,$J$22,$O$26,$O$27,0,T1162,U1162,V1162)</f>
        <v>#NAME?</v>
      </c>
      <c r="Y1162" s="92" t="e">
        <f aca="false" t="array" ref="Y1162:Y1162">intersectarectarectangulo($B$23,$C$23,$D$23,$E$23,$F$23,$G$23,$H$23,$I$23,$J$23,$O$26,$O$27,0,T1162,U1162,V1162)</f>
        <v>#NAME?</v>
      </c>
      <c r="AA1162" s="92" t="e">
        <f aca="false">MAX(X1162:Y1162)</f>
        <v>#NAME?</v>
      </c>
      <c r="AB1162" s="92" t="n">
        <v>979</v>
      </c>
    </row>
    <row r="1163" customFormat="false" ht="12.75" hidden="false" customHeight="false" outlineLevel="0" collapsed="false">
      <c r="T1163" s="92" t="n">
        <v>0.868</v>
      </c>
      <c r="U1163" s="92" t="n">
        <v>-0.084</v>
      </c>
      <c r="V1163" s="92" t="n">
        <v>0.489407805413849</v>
      </c>
      <c r="X1163" s="92" t="e">
        <f aca="false" t="array" ref="X1163:X1163">intersectarectarectangulo($B$22,$C$22,$D$22,$E$22,$F$22,$G$22,$H$22,$I$22,$J$22,$O$26,$O$27,0,T1163,U1163,V1163)</f>
        <v>#NAME?</v>
      </c>
      <c r="Y1163" s="92" t="e">
        <f aca="false" t="array" ref="Y1163:Y1163">intersectarectarectangulo($B$23,$C$23,$D$23,$E$23,$F$23,$G$23,$H$23,$I$23,$J$23,$O$26,$O$27,0,T1163,U1163,V1163)</f>
        <v>#NAME?</v>
      </c>
      <c r="AA1163" s="92" t="e">
        <f aca="false">MAX(X1163:Y1163)</f>
        <v>#NAME?</v>
      </c>
      <c r="AB1163" s="92" t="n">
        <v>980</v>
      </c>
    </row>
    <row r="1164" customFormat="false" ht="12.75" hidden="false" customHeight="false" outlineLevel="0" collapsed="false">
      <c r="T1164" s="92" t="n">
        <v>0.868</v>
      </c>
      <c r="U1164" s="92" t="n">
        <v>-0.028</v>
      </c>
      <c r="V1164" s="92" t="n">
        <v>0.495774142125222</v>
      </c>
      <c r="X1164" s="92" t="e">
        <f aca="false" t="array" ref="X1164:X1164">intersectarectarectangulo($B$22,$C$22,$D$22,$E$22,$F$22,$G$22,$H$22,$I$22,$J$22,$O$26,$O$27,0,T1164,U1164,V1164)</f>
        <v>#NAME?</v>
      </c>
      <c r="Y1164" s="92" t="e">
        <f aca="false" t="array" ref="Y1164:Y1164">intersectarectarectangulo($B$23,$C$23,$D$23,$E$23,$F$23,$G$23,$H$23,$I$23,$J$23,$O$26,$O$27,0,T1164,U1164,V1164)</f>
        <v>#NAME?</v>
      </c>
      <c r="AA1164" s="92" t="e">
        <f aca="false">MAX(X1164:Y1164)</f>
        <v>#NAME?</v>
      </c>
      <c r="AB1164" s="92" t="n">
        <v>981</v>
      </c>
    </row>
    <row r="1165" customFormat="false" ht="12.75" hidden="false" customHeight="false" outlineLevel="0" collapsed="false">
      <c r="T1165" s="92" t="n">
        <v>0.868</v>
      </c>
      <c r="U1165" s="92" t="n">
        <v>0.028</v>
      </c>
      <c r="V1165" s="92" t="n">
        <v>0.495774142125222</v>
      </c>
      <c r="X1165" s="92" t="e">
        <f aca="false" t="array" ref="X1165:X1165">intersectarectarectangulo($B$22,$C$22,$D$22,$E$22,$F$22,$G$22,$H$22,$I$22,$J$22,$O$26,$O$27,0,T1165,U1165,V1165)</f>
        <v>#NAME?</v>
      </c>
      <c r="Y1165" s="92" t="e">
        <f aca="false" t="array" ref="Y1165:Y1165">intersectarectarectangulo($B$23,$C$23,$D$23,$E$23,$F$23,$G$23,$H$23,$I$23,$J$23,$O$26,$O$27,0,T1165,U1165,V1165)</f>
        <v>#NAME?</v>
      </c>
      <c r="AA1165" s="92" t="e">
        <f aca="false">MAX(X1165:Y1165)</f>
        <v>#NAME?</v>
      </c>
      <c r="AB1165" s="92" t="n">
        <v>982</v>
      </c>
    </row>
    <row r="1166" customFormat="false" ht="12.75" hidden="false" customHeight="false" outlineLevel="0" collapsed="false">
      <c r="T1166" s="92" t="n">
        <v>0.868</v>
      </c>
      <c r="U1166" s="92" t="n">
        <v>0.084</v>
      </c>
      <c r="V1166" s="92" t="n">
        <v>0.489407805413849</v>
      </c>
      <c r="X1166" s="92" t="e">
        <f aca="false" t="array" ref="X1166:X1166">intersectarectarectangulo($B$22,$C$22,$D$22,$E$22,$F$22,$G$22,$H$22,$I$22,$J$22,$O$26,$O$27,0,T1166,U1166,V1166)</f>
        <v>#NAME?</v>
      </c>
      <c r="Y1166" s="92" t="e">
        <f aca="false" t="array" ref="Y1166:Y1166">intersectarectarectangulo($B$23,$C$23,$D$23,$E$23,$F$23,$G$23,$H$23,$I$23,$J$23,$O$26,$O$27,0,T1166,U1166,V1166)</f>
        <v>#NAME?</v>
      </c>
      <c r="AA1166" s="92" t="e">
        <f aca="false">MAX(X1166:Y1166)</f>
        <v>#NAME?</v>
      </c>
      <c r="AB1166" s="92" t="n">
        <v>983</v>
      </c>
    </row>
    <row r="1167" customFormat="false" ht="12.75" hidden="false" customHeight="false" outlineLevel="0" collapsed="false">
      <c r="T1167" s="92" t="n">
        <v>0.868</v>
      </c>
      <c r="U1167" s="92" t="n">
        <v>0.14</v>
      </c>
      <c r="V1167" s="92" t="n">
        <v>0.476419982788296</v>
      </c>
      <c r="X1167" s="92" t="e">
        <f aca="false" t="array" ref="X1167:X1167">intersectarectarectangulo($B$22,$C$22,$D$22,$E$22,$F$22,$G$22,$H$22,$I$22,$J$22,$O$26,$O$27,0,T1167,U1167,V1167)</f>
        <v>#NAME?</v>
      </c>
      <c r="Y1167" s="92" t="e">
        <f aca="false" t="array" ref="Y1167:Y1167">intersectarectarectangulo($B$23,$C$23,$D$23,$E$23,$F$23,$G$23,$H$23,$I$23,$J$23,$O$26,$O$27,0,T1167,U1167,V1167)</f>
        <v>#NAME?</v>
      </c>
      <c r="AA1167" s="92" t="e">
        <f aca="false">MAX(X1167:Y1167)</f>
        <v>#NAME?</v>
      </c>
      <c r="AB1167" s="92" t="n">
        <v>984</v>
      </c>
    </row>
    <row r="1168" customFormat="false" ht="12.75" hidden="false" customHeight="false" outlineLevel="0" collapsed="false">
      <c r="T1168" s="92" t="n">
        <v>0.868</v>
      </c>
      <c r="U1168" s="92" t="n">
        <v>0.196</v>
      </c>
      <c r="V1168" s="92" t="n">
        <v>0.456245547923484</v>
      </c>
      <c r="X1168" s="92" t="e">
        <f aca="false" t="array" ref="X1168:X1168">intersectarectarectangulo($B$22,$C$22,$D$22,$E$22,$F$22,$G$22,$H$22,$I$22,$J$22,$O$26,$O$27,0,T1168,U1168,V1168)</f>
        <v>#NAME?</v>
      </c>
      <c r="Y1168" s="92" t="e">
        <f aca="false" t="array" ref="Y1168:Y1168">intersectarectarectangulo($B$23,$C$23,$D$23,$E$23,$F$23,$G$23,$H$23,$I$23,$J$23,$O$26,$O$27,0,T1168,U1168,V1168)</f>
        <v>#NAME?</v>
      </c>
      <c r="AA1168" s="92" t="e">
        <f aca="false">MAX(X1168:Y1168)</f>
        <v>#NAME?</v>
      </c>
      <c r="AB1168" s="92" t="n">
        <v>985</v>
      </c>
    </row>
    <row r="1169" customFormat="false" ht="12.75" hidden="false" customHeight="false" outlineLevel="0" collapsed="false">
      <c r="T1169" s="92" t="n">
        <v>0.868</v>
      </c>
      <c r="U1169" s="92" t="n">
        <v>0.252</v>
      </c>
      <c r="V1169" s="92" t="n">
        <v>0.42786913887309</v>
      </c>
      <c r="X1169" s="92" t="e">
        <f aca="false" t="array" ref="X1169:X1169">intersectarectarectangulo($B$22,$C$22,$D$22,$E$22,$F$22,$G$22,$H$22,$I$22,$J$22,$O$26,$O$27,0,T1169,U1169,V1169)</f>
        <v>#NAME?</v>
      </c>
      <c r="Y1169" s="92" t="e">
        <f aca="false" t="array" ref="Y1169:Y1169">intersectarectarectangulo($B$23,$C$23,$D$23,$E$23,$F$23,$G$23,$H$23,$I$23,$J$23,$O$26,$O$27,0,T1169,U1169,V1169)</f>
        <v>#NAME?</v>
      </c>
      <c r="AA1169" s="92" t="e">
        <f aca="false">MAX(X1169:Y1169)</f>
        <v>#NAME?</v>
      </c>
      <c r="AB1169" s="92" t="n">
        <v>986</v>
      </c>
    </row>
    <row r="1170" customFormat="false" ht="12.75" hidden="false" customHeight="false" outlineLevel="0" collapsed="false">
      <c r="T1170" s="92" t="n">
        <v>0.868</v>
      </c>
      <c r="U1170" s="92" t="n">
        <v>0.308</v>
      </c>
      <c r="V1170" s="92" t="n">
        <v>0.389502246463355</v>
      </c>
      <c r="X1170" s="92" t="e">
        <f aca="false" t="array" ref="X1170:X1170">intersectarectarectangulo($B$22,$C$22,$D$22,$E$22,$F$22,$G$22,$H$22,$I$22,$J$22,$O$26,$O$27,0,T1170,U1170,V1170)</f>
        <v>#NAME?</v>
      </c>
      <c r="Y1170" s="92" t="e">
        <f aca="false" t="array" ref="Y1170:Y1170">intersectarectarectangulo($B$23,$C$23,$D$23,$E$23,$F$23,$G$23,$H$23,$I$23,$J$23,$O$26,$O$27,0,T1170,U1170,V1170)</f>
        <v>#NAME?</v>
      </c>
      <c r="AA1170" s="92" t="e">
        <f aca="false">MAX(X1170:Y1170)</f>
        <v>#NAME?</v>
      </c>
      <c r="AB1170" s="92" t="n">
        <v>987</v>
      </c>
    </row>
    <row r="1171" customFormat="false" ht="12.75" hidden="false" customHeight="false" outlineLevel="0" collapsed="false">
      <c r="T1171" s="92" t="n">
        <v>0.868</v>
      </c>
      <c r="U1171" s="92" t="n">
        <v>0.364</v>
      </c>
      <c r="V1171" s="92" t="n">
        <v>0.337757309321353</v>
      </c>
      <c r="X1171" s="92" t="e">
        <f aca="false" t="array" ref="X1171:X1171">intersectarectarectangulo($B$22,$C$22,$D$22,$E$22,$F$22,$G$22,$H$22,$I$22,$J$22,$O$26,$O$27,0,T1171,U1171,V1171)</f>
        <v>#NAME?</v>
      </c>
      <c r="Y1171" s="92" t="e">
        <f aca="false" t="array" ref="Y1171:Y1171">intersectarectarectangulo($B$23,$C$23,$D$23,$E$23,$F$23,$G$23,$H$23,$I$23,$J$23,$O$26,$O$27,0,T1171,U1171,V1171)</f>
        <v>#NAME?</v>
      </c>
      <c r="AA1171" s="92" t="e">
        <f aca="false">MAX(X1171:Y1171)</f>
        <v>#NAME?</v>
      </c>
      <c r="AB1171" s="92" t="n">
        <v>988</v>
      </c>
    </row>
    <row r="1172" customFormat="false" ht="12.75" hidden="false" customHeight="false" outlineLevel="0" collapsed="false">
      <c r="T1172" s="92" t="n">
        <v>0.868</v>
      </c>
      <c r="U1172" s="92" t="n">
        <v>0.42</v>
      </c>
      <c r="V1172" s="92" t="n">
        <v>0.264907531036775</v>
      </c>
      <c r="X1172" s="92" t="e">
        <f aca="false" t="array" ref="X1172:X1172">intersectarectarectangulo($B$22,$C$22,$D$22,$E$22,$F$22,$G$22,$H$22,$I$22,$J$22,$O$26,$O$27,0,T1172,U1172,V1172)</f>
        <v>#NAME?</v>
      </c>
      <c r="Y1172" s="92" t="e">
        <f aca="false" t="array" ref="Y1172:Y1172">intersectarectarectangulo($B$23,$C$23,$D$23,$E$23,$F$23,$G$23,$H$23,$I$23,$J$23,$O$26,$O$27,0,T1172,U1172,V1172)</f>
        <v>#NAME?</v>
      </c>
      <c r="AA1172" s="92" t="e">
        <f aca="false">MAX(X1172:Y1172)</f>
        <v>#NAME?</v>
      </c>
      <c r="AB1172" s="92" t="n">
        <v>989</v>
      </c>
    </row>
    <row r="1173" customFormat="false" ht="12.75" hidden="false" customHeight="false" outlineLevel="0" collapsed="false">
      <c r="T1173" s="92" t="n">
        <v>0.868</v>
      </c>
      <c r="U1173" s="92" t="n">
        <v>0.476</v>
      </c>
      <c r="V1173" s="92" t="n">
        <v>0.14142135623731</v>
      </c>
      <c r="X1173" s="92" t="e">
        <f aca="false" t="array" ref="X1173:X1173">intersectarectarectangulo($B$22,$C$22,$D$22,$E$22,$F$22,$G$22,$H$22,$I$22,$J$22,$O$26,$O$27,0,T1173,U1173,V1173)</f>
        <v>#NAME?</v>
      </c>
      <c r="Y1173" s="92" t="e">
        <f aca="false" t="array" ref="Y1173:Y1173">intersectarectarectangulo($B$23,$C$23,$D$23,$E$23,$F$23,$G$23,$H$23,$I$23,$J$23,$O$26,$O$27,0,T1173,U1173,V1173)</f>
        <v>#NAME?</v>
      </c>
      <c r="AA1173" s="92" t="e">
        <f aca="false">MAX(X1173:Y1173)</f>
        <v>#NAME?</v>
      </c>
      <c r="AB1173" s="92" t="n">
        <v>990</v>
      </c>
    </row>
    <row r="1174" customFormat="false" ht="12.75" hidden="false" customHeight="false" outlineLevel="0" collapsed="false">
      <c r="T1174" s="92" t="n">
        <v>0.924</v>
      </c>
      <c r="U1174" s="92" t="n">
        <v>-0.364</v>
      </c>
      <c r="V1174" s="92" t="n">
        <v>0.117166548127014</v>
      </c>
      <c r="X1174" s="92" t="e">
        <f aca="false" t="array" ref="X1174:X1174">intersectarectarectangulo($B$22,$C$22,$D$22,$E$22,$F$22,$G$22,$H$22,$I$22,$J$22,$O$26,$O$27,0,T1174,U1174,V1174)</f>
        <v>#NAME?</v>
      </c>
      <c r="Y1174" s="92" t="e">
        <f aca="false" t="array" ref="Y1174:Y1174">intersectarectarectangulo($B$23,$C$23,$D$23,$E$23,$F$23,$G$23,$H$23,$I$23,$J$23,$O$26,$O$27,0,T1174,U1174,V1174)</f>
        <v>#NAME?</v>
      </c>
      <c r="AA1174" s="92" t="e">
        <f aca="false">MAX(X1174:Y1174)</f>
        <v>#NAME?</v>
      </c>
      <c r="AB1174" s="92" t="n">
        <v>991</v>
      </c>
    </row>
    <row r="1175" customFormat="false" ht="12.75" hidden="false" customHeight="false" outlineLevel="0" collapsed="false">
      <c r="T1175" s="92" t="n">
        <v>0.924</v>
      </c>
      <c r="U1175" s="92" t="n">
        <v>-0.308</v>
      </c>
      <c r="V1175" s="92" t="n">
        <v>0.226627447587444</v>
      </c>
      <c r="X1175" s="92" t="e">
        <f aca="false" t="array" ref="X1175:X1175">intersectarectarectangulo($B$22,$C$22,$D$22,$E$22,$F$22,$G$22,$H$22,$I$22,$J$22,$O$26,$O$27,0,T1175,U1175,V1175)</f>
        <v>#NAME?</v>
      </c>
      <c r="Y1175" s="92" t="e">
        <f aca="false" t="array" ref="Y1175:Y1175">intersectarectarectangulo($B$23,$C$23,$D$23,$E$23,$F$23,$G$23,$H$23,$I$23,$J$23,$O$26,$O$27,0,T1175,U1175,V1175)</f>
        <v>#NAME?</v>
      </c>
      <c r="AA1175" s="92" t="e">
        <f aca="false">MAX(X1175:Y1175)</f>
        <v>#NAME?</v>
      </c>
      <c r="AB1175" s="92" t="n">
        <v>992</v>
      </c>
    </row>
    <row r="1176" customFormat="false" ht="12.75" hidden="false" customHeight="false" outlineLevel="0" collapsed="false">
      <c r="T1176" s="92" t="n">
        <v>0.924</v>
      </c>
      <c r="U1176" s="92" t="n">
        <v>-0.252</v>
      </c>
      <c r="V1176" s="92" t="n">
        <v>0.287610848195961</v>
      </c>
      <c r="X1176" s="92" t="e">
        <f aca="false" t="array" ref="X1176:X1176">intersectarectarectangulo($B$22,$C$22,$D$22,$E$22,$F$22,$G$22,$H$22,$I$22,$J$22,$O$26,$O$27,0,T1176,U1176,V1176)</f>
        <v>#NAME?</v>
      </c>
      <c r="Y1176" s="92" t="e">
        <f aca="false" t="array" ref="Y1176:Y1176">intersectarectarectangulo($B$23,$C$23,$D$23,$E$23,$F$23,$G$23,$H$23,$I$23,$J$23,$O$26,$O$27,0,T1176,U1176,V1176)</f>
        <v>#NAME?</v>
      </c>
      <c r="AA1176" s="92" t="e">
        <f aca="false">MAX(X1176:Y1176)</f>
        <v>#NAME?</v>
      </c>
      <c r="AB1176" s="92" t="n">
        <v>993</v>
      </c>
    </row>
    <row r="1177" customFormat="false" ht="12.75" hidden="false" customHeight="false" outlineLevel="0" collapsed="false">
      <c r="T1177" s="92" t="n">
        <v>0.924</v>
      </c>
      <c r="U1177" s="92" t="n">
        <v>-0.196</v>
      </c>
      <c r="V1177" s="92" t="n">
        <v>0.328341285859698</v>
      </c>
      <c r="X1177" s="92" t="e">
        <f aca="false" t="array" ref="X1177:X1177">intersectarectarectangulo($B$22,$C$22,$D$22,$E$22,$F$22,$G$22,$H$22,$I$22,$J$22,$O$26,$O$27,0,T1177,U1177,V1177)</f>
        <v>#NAME?</v>
      </c>
      <c r="Y1177" s="92" t="e">
        <f aca="false" t="array" ref="Y1177:Y1177">intersectarectarectangulo($B$23,$C$23,$D$23,$E$23,$F$23,$G$23,$H$23,$I$23,$J$23,$O$26,$O$27,0,T1177,U1177,V1177)</f>
        <v>#NAME?</v>
      </c>
      <c r="AA1177" s="92" t="e">
        <f aca="false">MAX(X1177:Y1177)</f>
        <v>#NAME?</v>
      </c>
      <c r="AB1177" s="92" t="n">
        <v>994</v>
      </c>
    </row>
    <row r="1178" customFormat="false" ht="12.75" hidden="false" customHeight="false" outlineLevel="0" collapsed="false">
      <c r="T1178" s="92" t="n">
        <v>0.924</v>
      </c>
      <c r="U1178" s="92" t="n">
        <v>-0.14</v>
      </c>
      <c r="V1178" s="92" t="n">
        <v>0.355842661860547</v>
      </c>
      <c r="X1178" s="92" t="e">
        <f aca="false" t="array" ref="X1178:X1178">intersectarectarectangulo($B$22,$C$22,$D$22,$E$22,$F$22,$G$22,$H$22,$I$22,$J$22,$O$26,$O$27,0,T1178,U1178,V1178)</f>
        <v>#NAME?</v>
      </c>
      <c r="Y1178" s="92" t="e">
        <f aca="false" t="array" ref="Y1178:Y1178">intersectarectarectangulo($B$23,$C$23,$D$23,$E$23,$F$23,$G$23,$H$23,$I$23,$J$23,$O$26,$O$27,0,T1178,U1178,V1178)</f>
        <v>#NAME?</v>
      </c>
      <c r="AA1178" s="92" t="e">
        <f aca="false">MAX(X1178:Y1178)</f>
        <v>#NAME?</v>
      </c>
      <c r="AB1178" s="92" t="n">
        <v>995</v>
      </c>
    </row>
    <row r="1179" customFormat="false" ht="12.75" hidden="false" customHeight="false" outlineLevel="0" collapsed="false">
      <c r="T1179" s="92" t="n">
        <v>0.924</v>
      </c>
      <c r="U1179" s="92" t="n">
        <v>-0.084</v>
      </c>
      <c r="V1179" s="92" t="n">
        <v>0.373052275157249</v>
      </c>
      <c r="X1179" s="92" t="e">
        <f aca="false" t="array" ref="X1179:X1179">intersectarectarectangulo($B$22,$C$22,$D$22,$E$22,$F$22,$G$22,$H$22,$I$22,$J$22,$O$26,$O$27,0,T1179,U1179,V1179)</f>
        <v>#NAME?</v>
      </c>
      <c r="Y1179" s="92" t="e">
        <f aca="false" t="array" ref="Y1179:Y1179">intersectarectarectangulo($B$23,$C$23,$D$23,$E$23,$F$23,$G$23,$H$23,$I$23,$J$23,$O$26,$O$27,0,T1179,U1179,V1179)</f>
        <v>#NAME?</v>
      </c>
      <c r="AA1179" s="92" t="e">
        <f aca="false">MAX(X1179:Y1179)</f>
        <v>#NAME?</v>
      </c>
      <c r="AB1179" s="92" t="n">
        <v>996</v>
      </c>
    </row>
    <row r="1180" customFormat="false" ht="12.75" hidden="false" customHeight="false" outlineLevel="0" collapsed="false">
      <c r="T1180" s="92" t="n">
        <v>0.924</v>
      </c>
      <c r="U1180" s="92" t="n">
        <v>-0.028</v>
      </c>
      <c r="V1180" s="92" t="n">
        <v>0.381365965969697</v>
      </c>
      <c r="X1180" s="92" t="e">
        <f aca="false" t="array" ref="X1180:X1180">intersectarectarectangulo($B$22,$C$22,$D$22,$E$22,$F$22,$G$22,$H$22,$I$22,$J$22,$O$26,$O$27,0,T1180,U1180,V1180)</f>
        <v>#NAME?</v>
      </c>
      <c r="Y1180" s="92" t="e">
        <f aca="false" t="array" ref="Y1180:Y1180">intersectarectarectangulo($B$23,$C$23,$D$23,$E$23,$F$23,$G$23,$H$23,$I$23,$J$23,$O$26,$O$27,0,T1180,U1180,V1180)</f>
        <v>#NAME?</v>
      </c>
      <c r="AA1180" s="92" t="e">
        <f aca="false">MAX(X1180:Y1180)</f>
        <v>#NAME?</v>
      </c>
      <c r="AB1180" s="92" t="n">
        <v>997</v>
      </c>
    </row>
    <row r="1181" customFormat="false" ht="12.75" hidden="false" customHeight="false" outlineLevel="0" collapsed="false">
      <c r="T1181" s="92" t="n">
        <v>0.924</v>
      </c>
      <c r="U1181" s="92" t="n">
        <v>0.028</v>
      </c>
      <c r="V1181" s="92" t="n">
        <v>0.381365965969697</v>
      </c>
      <c r="X1181" s="92" t="e">
        <f aca="false" t="array" ref="X1181:X1181">intersectarectarectangulo($B$22,$C$22,$D$22,$E$22,$F$22,$G$22,$H$22,$I$22,$J$22,$O$26,$O$27,0,T1181,U1181,V1181)</f>
        <v>#NAME?</v>
      </c>
      <c r="Y1181" s="92" t="e">
        <f aca="false" t="array" ref="Y1181:Y1181">intersectarectarectangulo($B$23,$C$23,$D$23,$E$23,$F$23,$G$23,$H$23,$I$23,$J$23,$O$26,$O$27,0,T1181,U1181,V1181)</f>
        <v>#NAME?</v>
      </c>
      <c r="AA1181" s="92" t="e">
        <f aca="false">MAX(X1181:Y1181)</f>
        <v>#NAME?</v>
      </c>
      <c r="AB1181" s="92" t="n">
        <v>998</v>
      </c>
    </row>
    <row r="1182" customFormat="false" ht="12.75" hidden="false" customHeight="false" outlineLevel="0" collapsed="false">
      <c r="T1182" s="92" t="n">
        <v>0.924</v>
      </c>
      <c r="U1182" s="92" t="n">
        <v>0.084</v>
      </c>
      <c r="V1182" s="92" t="n">
        <v>0.373052275157249</v>
      </c>
      <c r="X1182" s="92" t="e">
        <f aca="false" t="array" ref="X1182:X1182">intersectarectarectangulo($B$22,$C$22,$D$22,$E$22,$F$22,$G$22,$H$22,$I$22,$J$22,$O$26,$O$27,0,T1182,U1182,V1182)</f>
        <v>#NAME?</v>
      </c>
      <c r="Y1182" s="92" t="e">
        <f aca="false" t="array" ref="Y1182:Y1182">intersectarectarectangulo($B$23,$C$23,$D$23,$E$23,$F$23,$G$23,$H$23,$I$23,$J$23,$O$26,$O$27,0,T1182,U1182,V1182)</f>
        <v>#NAME?</v>
      </c>
      <c r="AA1182" s="92" t="e">
        <f aca="false">MAX(X1182:Y1182)</f>
        <v>#NAME?</v>
      </c>
      <c r="AB1182" s="92" t="n">
        <v>999</v>
      </c>
    </row>
    <row r="1183" customFormat="false" ht="12.75" hidden="false" customHeight="false" outlineLevel="0" collapsed="false">
      <c r="T1183" s="92" t="n">
        <v>0.924</v>
      </c>
      <c r="U1183" s="92" t="n">
        <v>0.14</v>
      </c>
      <c r="V1183" s="92" t="n">
        <v>0.355842661860547</v>
      </c>
      <c r="X1183" s="92" t="e">
        <f aca="false" t="array" ref="X1183:X1183">intersectarectarectangulo($B$22,$C$22,$D$22,$E$22,$F$22,$G$22,$H$22,$I$22,$J$22,$O$26,$O$27,0,T1183,U1183,V1183)</f>
        <v>#NAME?</v>
      </c>
      <c r="Y1183" s="92" t="e">
        <f aca="false" t="array" ref="Y1183:Y1183">intersectarectarectangulo($B$23,$C$23,$D$23,$E$23,$F$23,$G$23,$H$23,$I$23,$J$23,$O$26,$O$27,0,T1183,U1183,V1183)</f>
        <v>#NAME?</v>
      </c>
      <c r="AA1183" s="92" t="e">
        <f aca="false">MAX(X1183:Y1183)</f>
        <v>#NAME?</v>
      </c>
      <c r="AB1183" s="92" t="n">
        <v>1000</v>
      </c>
    </row>
    <row r="1184" customFormat="false" ht="12.75" hidden="false" customHeight="false" outlineLevel="0" collapsed="false">
      <c r="T1184" s="92" t="n">
        <v>0.924</v>
      </c>
      <c r="U1184" s="92" t="n">
        <v>0.196</v>
      </c>
      <c r="V1184" s="92" t="n">
        <v>0.328341285859698</v>
      </c>
      <c r="X1184" s="92" t="e">
        <f aca="false" t="array" ref="X1184:X1184">intersectarectarectangulo($B$22,$C$22,$D$22,$E$22,$F$22,$G$22,$H$22,$I$22,$J$22,$O$26,$O$27,0,T1184,U1184,V1184)</f>
        <v>#NAME?</v>
      </c>
      <c r="Y1184" s="92" t="e">
        <f aca="false" t="array" ref="Y1184:Y1184">intersectarectarectangulo($B$23,$C$23,$D$23,$E$23,$F$23,$G$23,$H$23,$I$23,$J$23,$O$26,$O$27,0,T1184,U1184,V1184)</f>
        <v>#NAME?</v>
      </c>
      <c r="AA1184" s="92" t="e">
        <f aca="false">MAX(X1184:Y1184)</f>
        <v>#NAME?</v>
      </c>
      <c r="AB1184" s="92" t="n">
        <v>1001</v>
      </c>
    </row>
    <row r="1185" customFormat="false" ht="12.75" hidden="false" customHeight="false" outlineLevel="0" collapsed="false">
      <c r="T1185" s="92" t="n">
        <v>0.924</v>
      </c>
      <c r="U1185" s="92" t="n">
        <v>0.252</v>
      </c>
      <c r="V1185" s="92" t="n">
        <v>0.287610848195961</v>
      </c>
      <c r="X1185" s="92" t="e">
        <f aca="false" t="array" ref="X1185:X1185">intersectarectarectangulo($B$22,$C$22,$D$22,$E$22,$F$22,$G$22,$H$22,$I$22,$J$22,$O$26,$O$27,0,T1185,U1185,V1185)</f>
        <v>#NAME?</v>
      </c>
      <c r="Y1185" s="92" t="e">
        <f aca="false" t="array" ref="Y1185:Y1185">intersectarectarectangulo($B$23,$C$23,$D$23,$E$23,$F$23,$G$23,$H$23,$I$23,$J$23,$O$26,$O$27,0,T1185,U1185,V1185)</f>
        <v>#NAME?</v>
      </c>
      <c r="AA1185" s="92" t="e">
        <f aca="false">MAX(X1185:Y1185)</f>
        <v>#NAME?</v>
      </c>
      <c r="AB1185" s="92" t="n">
        <v>1002</v>
      </c>
    </row>
    <row r="1186" customFormat="false" ht="12.75" hidden="false" customHeight="false" outlineLevel="0" collapsed="false">
      <c r="T1186" s="92" t="n">
        <v>0.924</v>
      </c>
      <c r="U1186" s="92" t="n">
        <v>0.308</v>
      </c>
      <c r="V1186" s="92" t="n">
        <v>0.226627447587444</v>
      </c>
      <c r="X1186" s="92" t="e">
        <f aca="false" t="array" ref="X1186:X1186">intersectarectarectangulo($B$22,$C$22,$D$22,$E$22,$F$22,$G$22,$H$22,$I$22,$J$22,$O$26,$O$27,0,T1186,U1186,V1186)</f>
        <v>#NAME?</v>
      </c>
      <c r="Y1186" s="92" t="e">
        <f aca="false" t="array" ref="Y1186:Y1186">intersectarectarectangulo($B$23,$C$23,$D$23,$E$23,$F$23,$G$23,$H$23,$I$23,$J$23,$O$26,$O$27,0,T1186,U1186,V1186)</f>
        <v>#NAME?</v>
      </c>
      <c r="AA1186" s="92" t="e">
        <f aca="false">MAX(X1186:Y1186)</f>
        <v>#NAME?</v>
      </c>
      <c r="AB1186" s="92" t="n">
        <v>1003</v>
      </c>
    </row>
    <row r="1187" customFormat="false" ht="12.75" hidden="false" customHeight="false" outlineLevel="0" collapsed="false">
      <c r="T1187" s="92" t="n">
        <v>0.924</v>
      </c>
      <c r="U1187" s="92" t="n">
        <v>0.364</v>
      </c>
      <c r="V1187" s="92" t="n">
        <v>0.117166548127014</v>
      </c>
      <c r="X1187" s="92" t="e">
        <f aca="false" t="array" ref="X1187:X1187">intersectarectarectangulo($B$22,$C$22,$D$22,$E$22,$F$22,$G$22,$H$22,$I$22,$J$22,$O$26,$O$27,0,T1187,U1187,V1187)</f>
        <v>#NAME?</v>
      </c>
      <c r="Y1187" s="92" t="e">
        <f aca="false" t="array" ref="Y1187:Y1187">intersectarectarectangulo($B$23,$C$23,$D$23,$E$23,$F$23,$G$23,$H$23,$I$23,$J$23,$O$26,$O$27,0,T1187,U1187,V1187)</f>
        <v>#NAME?</v>
      </c>
      <c r="AA1187" s="92" t="e">
        <f aca="false">MAX(X1187:Y1187)</f>
        <v>#NAME?</v>
      </c>
      <c r="AB1187" s="92" t="n">
        <v>1004</v>
      </c>
    </row>
    <row r="1188" customFormat="false" ht="12.75" hidden="false" customHeight="false" outlineLevel="0" collapsed="false">
      <c r="T1188" s="92" t="n">
        <v>0.98</v>
      </c>
      <c r="U1188" s="92" t="n">
        <v>-0.196</v>
      </c>
      <c r="V1188" s="92" t="n">
        <v>0.0344093010681684</v>
      </c>
      <c r="X1188" s="92" t="e">
        <f aca="false" t="array" ref="X1188:X1188">intersectarectarectangulo($B$22,$C$22,$D$22,$E$22,$F$22,$G$22,$H$22,$I$22,$J$22,$O$26,$O$27,0,T1188,U1188,V1188)</f>
        <v>#NAME?</v>
      </c>
      <c r="Y1188" s="92" t="e">
        <f aca="false" t="array" ref="Y1188:Y1188">intersectarectarectangulo($B$23,$C$23,$D$23,$E$23,$F$23,$G$23,$H$23,$I$23,$J$23,$O$26,$O$27,0,T1188,U1188,V1188)</f>
        <v>#NAME?</v>
      </c>
      <c r="AA1188" s="92" t="e">
        <f aca="false">MAX(X1188:Y1188)</f>
        <v>#NAME?</v>
      </c>
      <c r="AB1188" s="92" t="n">
        <v>1005</v>
      </c>
    </row>
    <row r="1189" customFormat="false" ht="12.75" hidden="false" customHeight="false" outlineLevel="0" collapsed="false">
      <c r="T1189" s="92" t="n">
        <v>0.98</v>
      </c>
      <c r="U1189" s="92" t="n">
        <v>-0.14</v>
      </c>
      <c r="V1189" s="92" t="n">
        <v>0.141421356237309</v>
      </c>
      <c r="X1189" s="92" t="e">
        <f aca="false" t="array" ref="X1189:X1189">intersectarectarectangulo($B$22,$C$22,$D$22,$E$22,$F$22,$G$22,$H$22,$I$22,$J$22,$O$26,$O$27,0,T1189,U1189,V1189)</f>
        <v>#NAME?</v>
      </c>
      <c r="Y1189" s="92" t="e">
        <f aca="false" t="array" ref="Y1189:Y1189">intersectarectarectangulo($B$23,$C$23,$D$23,$E$23,$F$23,$G$23,$H$23,$I$23,$J$23,$O$26,$O$27,0,T1189,U1189,V1189)</f>
        <v>#NAME?</v>
      </c>
      <c r="AA1189" s="92" t="e">
        <f aca="false">MAX(X1189:Y1189)</f>
        <v>#NAME?</v>
      </c>
      <c r="AB1189" s="92" t="n">
        <v>1006</v>
      </c>
    </row>
    <row r="1190" customFormat="false" ht="12.75" hidden="false" customHeight="false" outlineLevel="0" collapsed="false">
      <c r="T1190" s="92" t="n">
        <v>0.98</v>
      </c>
      <c r="U1190" s="92" t="n">
        <v>-0.084</v>
      </c>
      <c r="V1190" s="92" t="n">
        <v>0.180399556540474</v>
      </c>
      <c r="X1190" s="92" t="e">
        <f aca="false" t="array" ref="X1190:X1190">intersectarectarectangulo($B$22,$C$22,$D$22,$E$22,$F$22,$G$22,$H$22,$I$22,$J$22,$O$26,$O$27,0,T1190,U1190,V1190)</f>
        <v>#NAME?</v>
      </c>
      <c r="Y1190" s="92" t="e">
        <f aca="false" t="array" ref="Y1190:Y1190">intersectarectarectangulo($B$23,$C$23,$D$23,$E$23,$F$23,$G$23,$H$23,$I$23,$J$23,$O$26,$O$27,0,T1190,U1190,V1190)</f>
        <v>#NAME?</v>
      </c>
      <c r="AA1190" s="92" t="e">
        <f aca="false">MAX(X1190:Y1190)</f>
        <v>#NAME?</v>
      </c>
      <c r="AB1190" s="92" t="n">
        <v>1007</v>
      </c>
    </row>
    <row r="1191" customFormat="false" ht="12.75" hidden="false" customHeight="false" outlineLevel="0" collapsed="false">
      <c r="T1191" s="92" t="n">
        <v>0.98</v>
      </c>
      <c r="U1191" s="92" t="n">
        <v>-0.028</v>
      </c>
      <c r="V1191" s="92" t="n">
        <v>0.197017765696396</v>
      </c>
      <c r="X1191" s="92" t="e">
        <f aca="false" t="array" ref="X1191:X1191">intersectarectarectangulo($B$22,$C$22,$D$22,$E$22,$F$22,$G$22,$H$22,$I$22,$J$22,$O$26,$O$27,0,T1191,U1191,V1191)</f>
        <v>#NAME?</v>
      </c>
      <c r="Y1191" s="92" t="e">
        <f aca="false" t="array" ref="Y1191:Y1191">intersectarectarectangulo($B$23,$C$23,$D$23,$E$23,$F$23,$G$23,$H$23,$I$23,$J$23,$O$26,$O$27,0,T1191,U1191,V1191)</f>
        <v>#NAME?</v>
      </c>
      <c r="AA1191" s="92" t="e">
        <f aca="false">MAX(X1191:Y1191)</f>
        <v>#NAME?</v>
      </c>
      <c r="AB1191" s="92" t="n">
        <v>1008</v>
      </c>
    </row>
    <row r="1192" customFormat="false" ht="12.75" hidden="false" customHeight="false" outlineLevel="0" collapsed="false">
      <c r="T1192" s="92" t="n">
        <v>0.98</v>
      </c>
      <c r="U1192" s="92" t="n">
        <v>0.028</v>
      </c>
      <c r="V1192" s="92" t="n">
        <v>0.197017765696396</v>
      </c>
      <c r="X1192" s="92" t="e">
        <f aca="false" t="array" ref="X1192:X1192">intersectarectarectangulo($B$22,$C$22,$D$22,$E$22,$F$22,$G$22,$H$22,$I$22,$J$22,$O$26,$O$27,0,T1192,U1192,V1192)</f>
        <v>#NAME?</v>
      </c>
      <c r="Y1192" s="92" t="e">
        <f aca="false" t="array" ref="Y1192:Y1192">intersectarectarectangulo($B$23,$C$23,$D$23,$E$23,$F$23,$G$23,$H$23,$I$23,$J$23,$O$26,$O$27,0,T1192,U1192,V1192)</f>
        <v>#NAME?</v>
      </c>
      <c r="AA1192" s="92" t="e">
        <f aca="false">MAX(X1192:Y1192)</f>
        <v>#NAME?</v>
      </c>
      <c r="AB1192" s="92" t="n">
        <v>1009</v>
      </c>
    </row>
    <row r="1193" customFormat="false" ht="12.75" hidden="false" customHeight="false" outlineLevel="0" collapsed="false">
      <c r="T1193" s="92" t="n">
        <v>0.98</v>
      </c>
      <c r="U1193" s="92" t="n">
        <v>0.084</v>
      </c>
      <c r="V1193" s="92" t="n">
        <v>0.180399556540474</v>
      </c>
      <c r="X1193" s="92" t="e">
        <f aca="false" t="array" ref="X1193:X1193">intersectarectarectangulo($B$22,$C$22,$D$22,$E$22,$F$22,$G$22,$H$22,$I$22,$J$22,$O$26,$O$27,0,T1193,U1193,V1193)</f>
        <v>#NAME?</v>
      </c>
      <c r="Y1193" s="92" t="e">
        <f aca="false" t="array" ref="Y1193:Y1193">intersectarectarectangulo($B$23,$C$23,$D$23,$E$23,$F$23,$G$23,$H$23,$I$23,$J$23,$O$26,$O$27,0,T1193,U1193,V1193)</f>
        <v>#NAME?</v>
      </c>
      <c r="AA1193" s="92" t="e">
        <f aca="false">MAX(X1193:Y1193)</f>
        <v>#NAME?</v>
      </c>
      <c r="AB1193" s="92" t="n">
        <v>1010</v>
      </c>
    </row>
    <row r="1194" customFormat="false" ht="12.75" hidden="false" customHeight="false" outlineLevel="0" collapsed="false">
      <c r="T1194" s="92" t="n">
        <v>0.98</v>
      </c>
      <c r="U1194" s="92" t="n">
        <v>0.14</v>
      </c>
      <c r="V1194" s="92" t="n">
        <v>0.141421356237309</v>
      </c>
      <c r="X1194" s="92" t="e">
        <f aca="false" t="array" ref="X1194:X1194">intersectarectarectangulo($B$22,$C$22,$D$22,$E$22,$F$22,$G$22,$H$22,$I$22,$J$22,$O$26,$O$27,0,T1194,U1194,V1194)</f>
        <v>#NAME?</v>
      </c>
      <c r="Y1194" s="92" t="e">
        <f aca="false" t="array" ref="Y1194:Y1194">intersectarectarectangulo($B$23,$C$23,$D$23,$E$23,$F$23,$G$23,$H$23,$I$23,$J$23,$O$26,$O$27,0,T1194,U1194,V1194)</f>
        <v>#NAME?</v>
      </c>
      <c r="AA1194" s="92" t="e">
        <f aca="false">MAX(X1194:Y1194)</f>
        <v>#NAME?</v>
      </c>
      <c r="AB1194" s="92" t="n">
        <v>1011</v>
      </c>
    </row>
    <row r="1195" customFormat="false" ht="12.75" hidden="false" customHeight="false" outlineLevel="0" collapsed="false">
      <c r="T1195" s="92" t="n">
        <v>0.98</v>
      </c>
      <c r="U1195" s="92" t="n">
        <v>0.196</v>
      </c>
      <c r="V1195" s="92" t="n">
        <v>0.0344093010681684</v>
      </c>
      <c r="X1195" s="92" t="e">
        <f aca="false" t="array" ref="X1195:X1195">intersectarectarectangulo($B$22,$C$22,$D$22,$E$22,$F$22,$G$22,$H$22,$I$22,$J$22,$O$26,$O$27,0,T1195,U1195,V1195)</f>
        <v>#NAME?</v>
      </c>
      <c r="Y1195" s="92" t="e">
        <f aca="false" t="array" ref="Y1195:Y1195">intersectarectarectangulo($B$23,$C$23,$D$23,$E$23,$F$23,$G$23,$H$23,$I$23,$J$23,$O$26,$O$27,0,T1195,U1195,V1195)</f>
        <v>#NAME?</v>
      </c>
      <c r="AA1195" s="92" t="e">
        <f aca="false">MAX(X1195:Y1195)</f>
        <v>#NAME?</v>
      </c>
      <c r="AB1195" s="92" t="n">
        <v>1012</v>
      </c>
    </row>
    <row r="1197" customFormat="false" ht="12.75" hidden="false" customHeight="false" outlineLevel="0" collapsed="false">
      <c r="Z1197" s="92" t="s">
        <v>249</v>
      </c>
      <c r="AA1197" s="92" t="n">
        <f aca="false">SUM(AA184:AA1195)</f>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146"/>
  <sheetViews>
    <sheetView showFormulas="false" showGridLines="true" showRowColHeaders="true" showZeros="true" rightToLeft="false" tabSelected="false" showOutlineSymbols="true" defaultGridColor="true" view="normal" topLeftCell="A129" colorId="64" zoomScale="120" zoomScaleNormal="120" zoomScalePageLayoutView="100" workbookViewId="0">
      <selection pane="topLeft" activeCell="D23" activeCellId="0" sqref="D23"/>
    </sheetView>
  </sheetViews>
  <sheetFormatPr defaultColWidth="10.70703125" defaultRowHeight="12.75" zeroHeight="false" outlineLevelRow="0" outlineLevelCol="0"/>
  <sheetData>
    <row r="1" customFormat="false" ht="12.75" hidden="false" customHeight="false" outlineLevel="0" collapsed="false">
      <c r="A1" s="153" t="s">
        <v>250</v>
      </c>
      <c r="B1" s="153" t="s">
        <v>251</v>
      </c>
      <c r="C1" s="153" t="s">
        <v>252</v>
      </c>
      <c r="D1" s="153" t="s">
        <v>253</v>
      </c>
      <c r="E1" s="153" t="s">
        <v>254</v>
      </c>
      <c r="F1" s="153" t="s">
        <v>255</v>
      </c>
      <c r="G1" s="153" t="s">
        <v>256</v>
      </c>
      <c r="H1" s="153" t="s">
        <v>256</v>
      </c>
      <c r="I1" s="153" t="s">
        <v>256</v>
      </c>
      <c r="J1" s="153" t="s">
        <v>256</v>
      </c>
      <c r="K1" s="153" t="s">
        <v>256</v>
      </c>
      <c r="L1" s="153" t="s">
        <v>256</v>
      </c>
      <c r="M1" s="153" t="s">
        <v>256</v>
      </c>
      <c r="N1" s="153" t="s">
        <v>256</v>
      </c>
      <c r="O1" s="153" t="s">
        <v>256</v>
      </c>
      <c r="P1" s="153" t="s">
        <v>256</v>
      </c>
      <c r="Q1" s="153" t="s">
        <v>256</v>
      </c>
      <c r="R1" s="153" t="s">
        <v>256</v>
      </c>
      <c r="S1" s="153" t="s">
        <v>257</v>
      </c>
      <c r="T1" s="153" t="s">
        <v>257</v>
      </c>
      <c r="U1" s="153" t="s">
        <v>257</v>
      </c>
      <c r="V1" s="153" t="s">
        <v>257</v>
      </c>
      <c r="W1" s="153" t="s">
        <v>257</v>
      </c>
      <c r="X1" s="153" t="s">
        <v>257</v>
      </c>
      <c r="Y1" s="153" t="s">
        <v>257</v>
      </c>
      <c r="Z1" s="153" t="s">
        <v>257</v>
      </c>
      <c r="AA1" s="153" t="s">
        <v>257</v>
      </c>
      <c r="AB1" s="153" t="s">
        <v>257</v>
      </c>
      <c r="AC1" s="153" t="s">
        <v>257</v>
      </c>
      <c r="AD1" s="153" t="s">
        <v>257</v>
      </c>
    </row>
    <row r="2" customFormat="false" ht="12.75" hidden="false" customHeight="false" outlineLevel="0" collapsed="false">
      <c r="A2" s="154"/>
      <c r="B2" s="154"/>
      <c r="C2" s="154"/>
      <c r="D2" s="154"/>
      <c r="E2" s="154"/>
      <c r="F2" s="154"/>
      <c r="G2" s="155" t="s">
        <v>63</v>
      </c>
      <c r="H2" s="155" t="s">
        <v>64</v>
      </c>
      <c r="I2" s="155" t="s">
        <v>65</v>
      </c>
      <c r="J2" s="155" t="s">
        <v>66</v>
      </c>
      <c r="K2" s="155" t="s">
        <v>67</v>
      </c>
      <c r="L2" s="155" t="s">
        <v>68</v>
      </c>
      <c r="M2" s="155" t="s">
        <v>69</v>
      </c>
      <c r="N2" s="155" t="s">
        <v>70</v>
      </c>
      <c r="O2" s="155" t="s">
        <v>71</v>
      </c>
      <c r="P2" s="155" t="s">
        <v>72</v>
      </c>
      <c r="Q2" s="155" t="s">
        <v>73</v>
      </c>
      <c r="R2" s="155" t="s">
        <v>74</v>
      </c>
      <c r="S2" s="155" t="s">
        <v>63</v>
      </c>
      <c r="T2" s="155" t="s">
        <v>64</v>
      </c>
      <c r="U2" s="155" t="s">
        <v>65</v>
      </c>
      <c r="V2" s="155" t="s">
        <v>66</v>
      </c>
      <c r="W2" s="155" t="s">
        <v>67</v>
      </c>
      <c r="X2" s="155" t="s">
        <v>68</v>
      </c>
      <c r="Y2" s="155" t="s">
        <v>69</v>
      </c>
      <c r="Z2" s="155" t="s">
        <v>70</v>
      </c>
      <c r="AA2" s="155" t="s">
        <v>71</v>
      </c>
      <c r="AB2" s="155" t="s">
        <v>72</v>
      </c>
      <c r="AC2" s="155" t="s">
        <v>73</v>
      </c>
      <c r="AD2" s="155" t="s">
        <v>74</v>
      </c>
      <c r="AE2" s="111"/>
    </row>
    <row r="3" customFormat="false" ht="12.75" hidden="false" customHeight="false" outlineLevel="0" collapsed="false">
      <c r="A3" s="92" t="n">
        <v>0</v>
      </c>
      <c r="B3" s="92" t="n">
        <v>0</v>
      </c>
      <c r="C3" s="92" t="n">
        <v>0</v>
      </c>
      <c r="D3" s="92" t="n">
        <v>0</v>
      </c>
      <c r="E3" s="92" t="n">
        <v>0</v>
      </c>
      <c r="F3" s="92" t="n">
        <v>1</v>
      </c>
      <c r="G3" s="92" t="n">
        <v>7354056.09450922</v>
      </c>
      <c r="H3" s="92" t="n">
        <v>10995304.3497558</v>
      </c>
      <c r="I3" s="92" t="n">
        <v>14036103.6037526</v>
      </c>
      <c r="J3" s="92" t="n">
        <v>17205331.2227125</v>
      </c>
      <c r="K3" s="92" t="n">
        <v>18980413.468384</v>
      </c>
      <c r="L3" s="92" t="n">
        <v>24277106.3380994</v>
      </c>
      <c r="M3" s="92" t="n">
        <v>25706584.4594094</v>
      </c>
      <c r="N3" s="92" t="n">
        <v>23312361.5592437</v>
      </c>
      <c r="O3" s="92" t="n">
        <v>17843879.2831162</v>
      </c>
      <c r="P3" s="92" t="n">
        <v>11788161.5074753</v>
      </c>
      <c r="Q3" s="92" t="n">
        <v>8167633.73864037</v>
      </c>
      <c r="R3" s="92" t="n">
        <v>6203584.59458205</v>
      </c>
      <c r="S3" s="92" t="n">
        <v>1.24149996394112</v>
      </c>
      <c r="T3" s="92" t="n">
        <v>1.8731161765309</v>
      </c>
      <c r="U3" s="92" t="n">
        <v>2.77551484190188</v>
      </c>
      <c r="V3" s="92" t="n">
        <v>3.76632135389673</v>
      </c>
      <c r="W3" s="92" t="n">
        <v>4.68391191115077</v>
      </c>
      <c r="X3" s="92" t="n">
        <v>6.46116554744206</v>
      </c>
      <c r="Y3" s="92" t="n">
        <v>7.54879358786136</v>
      </c>
      <c r="Z3" s="92" t="n">
        <v>6.89176422131062</v>
      </c>
      <c r="AA3" s="92" t="n">
        <v>5.00952788001222</v>
      </c>
      <c r="AB3" s="92" t="n">
        <v>2.8532596603791</v>
      </c>
      <c r="AC3" s="92" t="n">
        <v>1.68502821417455</v>
      </c>
      <c r="AD3" s="92" t="n">
        <v>1.09306902234046</v>
      </c>
    </row>
    <row r="4" customFormat="false" ht="12.75" hidden="false" customHeight="false" outlineLevel="0" collapsed="false">
      <c r="A4" s="92" t="n">
        <v>0</v>
      </c>
      <c r="B4" s="92" t="n">
        <v>0.0909090909090909</v>
      </c>
      <c r="C4" s="92" t="n">
        <v>0</v>
      </c>
      <c r="D4" s="92" t="n">
        <v>18.1818181818182</v>
      </c>
      <c r="E4" s="92" t="n">
        <v>0</v>
      </c>
      <c r="F4" s="92" t="n">
        <v>1</v>
      </c>
      <c r="G4" s="92" t="n">
        <v>7354056.09450922</v>
      </c>
      <c r="H4" s="92" t="n">
        <v>11002212.8231726</v>
      </c>
      <c r="I4" s="92" t="n">
        <v>14036103.6037526</v>
      </c>
      <c r="J4" s="92" t="n">
        <v>17205331.2227125</v>
      </c>
      <c r="K4" s="92" t="n">
        <v>18980413.468384</v>
      </c>
      <c r="L4" s="92" t="n">
        <v>24277106.3380994</v>
      </c>
      <c r="M4" s="92" t="n">
        <v>25706584.4594094</v>
      </c>
      <c r="N4" s="92" t="n">
        <v>23312361.5592437</v>
      </c>
      <c r="O4" s="92" t="n">
        <v>17831870.8503424</v>
      </c>
      <c r="P4" s="92" t="n">
        <v>11789701.6147027</v>
      </c>
      <c r="Q4" s="92" t="n">
        <v>8167633.73864037</v>
      </c>
      <c r="R4" s="92" t="n">
        <v>6203584.59458205</v>
      </c>
      <c r="S4" s="92" t="n">
        <v>1.24149996394112</v>
      </c>
      <c r="T4" s="92" t="n">
        <v>1.87338027497675</v>
      </c>
      <c r="U4" s="92" t="n">
        <v>2.77551484190188</v>
      </c>
      <c r="V4" s="92" t="n">
        <v>3.76632135389673</v>
      </c>
      <c r="W4" s="92" t="n">
        <v>4.68391191115077</v>
      </c>
      <c r="X4" s="92" t="n">
        <v>6.46116554744206</v>
      </c>
      <c r="Y4" s="92" t="n">
        <v>7.54879358786136</v>
      </c>
      <c r="Z4" s="92" t="n">
        <v>6.89176422131062</v>
      </c>
      <c r="AA4" s="92" t="n">
        <v>5.00834780801628</v>
      </c>
      <c r="AB4" s="92" t="n">
        <v>2.85335981640964</v>
      </c>
      <c r="AC4" s="92" t="n">
        <v>1.68502821417455</v>
      </c>
      <c r="AD4" s="92" t="n">
        <v>1.09306902234046</v>
      </c>
    </row>
    <row r="5" customFormat="false" ht="12.75" hidden="false" customHeight="false" outlineLevel="0" collapsed="false">
      <c r="A5" s="92" t="n">
        <v>0</v>
      </c>
      <c r="B5" s="92" t="n">
        <v>0.181818181818182</v>
      </c>
      <c r="C5" s="92" t="n">
        <v>0</v>
      </c>
      <c r="D5" s="92" t="n">
        <v>36.3636363636364</v>
      </c>
      <c r="E5" s="92" t="n">
        <v>0</v>
      </c>
      <c r="F5" s="92" t="n">
        <v>1</v>
      </c>
      <c r="G5" s="92" t="n">
        <v>7354056.09450922</v>
      </c>
      <c r="H5" s="92" t="n">
        <v>11002212.8231726</v>
      </c>
      <c r="I5" s="92" t="n">
        <v>14036103.6037526</v>
      </c>
      <c r="J5" s="92" t="n">
        <v>17205331.2227125</v>
      </c>
      <c r="K5" s="92" t="n">
        <v>18980413.468384</v>
      </c>
      <c r="L5" s="92" t="n">
        <v>24277106.3380994</v>
      </c>
      <c r="M5" s="92" t="n">
        <v>25706584.4594094</v>
      </c>
      <c r="N5" s="92" t="n">
        <v>23312361.5592437</v>
      </c>
      <c r="O5" s="92" t="n">
        <v>17843879.2831162</v>
      </c>
      <c r="P5" s="92" t="n">
        <v>11789701.6147027</v>
      </c>
      <c r="Q5" s="92" t="n">
        <v>8167633.73864037</v>
      </c>
      <c r="R5" s="92" t="n">
        <v>6203584.59458205</v>
      </c>
      <c r="S5" s="92" t="n">
        <v>1.24149996394112</v>
      </c>
      <c r="T5" s="92" t="n">
        <v>1.87338027497675</v>
      </c>
      <c r="U5" s="92" t="n">
        <v>2.77551484190188</v>
      </c>
      <c r="V5" s="92" t="n">
        <v>3.76632135389673</v>
      </c>
      <c r="W5" s="92" t="n">
        <v>4.68391191115077</v>
      </c>
      <c r="X5" s="92" t="n">
        <v>6.46116554744206</v>
      </c>
      <c r="Y5" s="92" t="n">
        <v>7.54879358786136</v>
      </c>
      <c r="Z5" s="92" t="n">
        <v>6.89176422131062</v>
      </c>
      <c r="AA5" s="92" t="n">
        <v>5.00952788001222</v>
      </c>
      <c r="AB5" s="92" t="n">
        <v>2.85335981640964</v>
      </c>
      <c r="AC5" s="92" t="n">
        <v>1.68502821417455</v>
      </c>
      <c r="AD5" s="92" t="n">
        <v>1.09306902234046</v>
      </c>
    </row>
    <row r="6" customFormat="false" ht="12.75" hidden="false" customHeight="false" outlineLevel="0" collapsed="false">
      <c r="A6" s="92" t="n">
        <v>0</v>
      </c>
      <c r="B6" s="92" t="n">
        <v>0.272727272727273</v>
      </c>
      <c r="C6" s="92" t="n">
        <v>0</v>
      </c>
      <c r="D6" s="92" t="n">
        <v>54.5454545454545</v>
      </c>
      <c r="E6" s="92" t="n">
        <v>0</v>
      </c>
      <c r="F6" s="92" t="n">
        <v>1</v>
      </c>
      <c r="G6" s="92" t="n">
        <v>7354056.09450922</v>
      </c>
      <c r="H6" s="92" t="n">
        <v>11002212.8231726</v>
      </c>
      <c r="I6" s="92" t="n">
        <v>14036103.6037526</v>
      </c>
      <c r="J6" s="92" t="n">
        <v>17205331.2227125</v>
      </c>
      <c r="K6" s="92" t="n">
        <v>18980413.468384</v>
      </c>
      <c r="L6" s="92" t="n">
        <v>24272885.9790771</v>
      </c>
      <c r="M6" s="92" t="n">
        <v>25706584.4594094</v>
      </c>
      <c r="N6" s="92" t="n">
        <v>23312361.5592437</v>
      </c>
      <c r="O6" s="92" t="n">
        <v>17843879.2831162</v>
      </c>
      <c r="P6" s="92" t="n">
        <v>11789701.6147027</v>
      </c>
      <c r="Q6" s="92" t="n">
        <v>8167633.73864037</v>
      </c>
      <c r="R6" s="92" t="n">
        <v>6203584.59458205</v>
      </c>
      <c r="S6" s="92" t="n">
        <v>1.24149996394112</v>
      </c>
      <c r="T6" s="92" t="n">
        <v>1.87338027497675</v>
      </c>
      <c r="U6" s="92" t="n">
        <v>2.77551484190188</v>
      </c>
      <c r="V6" s="92" t="n">
        <v>3.76632135389673</v>
      </c>
      <c r="W6" s="92" t="n">
        <v>4.68391191115077</v>
      </c>
      <c r="X6" s="92" t="n">
        <v>6.46066168830591</v>
      </c>
      <c r="Y6" s="92" t="n">
        <v>7.54879358786136</v>
      </c>
      <c r="Z6" s="92" t="n">
        <v>6.89176422131062</v>
      </c>
      <c r="AA6" s="92" t="n">
        <v>5.00952788001222</v>
      </c>
      <c r="AB6" s="92" t="n">
        <v>2.85335981640964</v>
      </c>
      <c r="AC6" s="92" t="n">
        <v>1.68502821417455</v>
      </c>
      <c r="AD6" s="92" t="n">
        <v>1.09306902234046</v>
      </c>
    </row>
    <row r="7" customFormat="false" ht="12.75" hidden="false" customHeight="false" outlineLevel="0" collapsed="false">
      <c r="A7" s="92" t="n">
        <v>0</v>
      </c>
      <c r="B7" s="92" t="n">
        <v>0.363636363636364</v>
      </c>
      <c r="C7" s="92" t="n">
        <v>0</v>
      </c>
      <c r="D7" s="92" t="n">
        <v>72.7272727272727</v>
      </c>
      <c r="E7" s="92" t="n">
        <v>0</v>
      </c>
      <c r="F7" s="92" t="n">
        <v>1</v>
      </c>
      <c r="G7" s="92" t="n">
        <v>7354056.09450922</v>
      </c>
      <c r="H7" s="92" t="n">
        <v>11002212.8231726</v>
      </c>
      <c r="I7" s="92" t="n">
        <v>14036103.6037526</v>
      </c>
      <c r="J7" s="92" t="n">
        <v>17205331.2227125</v>
      </c>
      <c r="K7" s="92" t="n">
        <v>18980413.468384</v>
      </c>
      <c r="L7" s="92" t="n">
        <v>24277106.3380994</v>
      </c>
      <c r="M7" s="92" t="n">
        <v>25706584.4594094</v>
      </c>
      <c r="N7" s="92" t="n">
        <v>23312361.5592437</v>
      </c>
      <c r="O7" s="92" t="n">
        <v>17843879.2831162</v>
      </c>
      <c r="P7" s="92" t="n">
        <v>11789701.6147027</v>
      </c>
      <c r="Q7" s="92" t="n">
        <v>8167633.73864037</v>
      </c>
      <c r="R7" s="92" t="n">
        <v>6203584.59458205</v>
      </c>
      <c r="S7" s="92" t="n">
        <v>1.24149996394112</v>
      </c>
      <c r="T7" s="92" t="n">
        <v>1.87338027497675</v>
      </c>
      <c r="U7" s="92" t="n">
        <v>2.77551484190188</v>
      </c>
      <c r="V7" s="92" t="n">
        <v>3.76632135389673</v>
      </c>
      <c r="W7" s="92" t="n">
        <v>4.68391191115077</v>
      </c>
      <c r="X7" s="92" t="n">
        <v>6.46116554744206</v>
      </c>
      <c r="Y7" s="92" t="n">
        <v>7.54879358786136</v>
      </c>
      <c r="Z7" s="92" t="n">
        <v>6.89176422131062</v>
      </c>
      <c r="AA7" s="92" t="n">
        <v>5.00952788001222</v>
      </c>
      <c r="AB7" s="92" t="n">
        <v>2.85335981640964</v>
      </c>
      <c r="AC7" s="92" t="n">
        <v>1.68502821417455</v>
      </c>
      <c r="AD7" s="92" t="n">
        <v>1.09306902234046</v>
      </c>
    </row>
    <row r="8" customFormat="false" ht="12.75" hidden="false" customHeight="false" outlineLevel="0" collapsed="false">
      <c r="A8" s="92" t="n">
        <v>0</v>
      </c>
      <c r="B8" s="92" t="n">
        <v>0.454545454545455</v>
      </c>
      <c r="C8" s="92" t="n">
        <v>0</v>
      </c>
      <c r="D8" s="92" t="n">
        <v>90.9090909090909</v>
      </c>
      <c r="E8" s="92" t="n">
        <v>0</v>
      </c>
      <c r="F8" s="92" t="n">
        <v>1</v>
      </c>
      <c r="G8" s="92" t="n">
        <v>7354056.09450922</v>
      </c>
      <c r="H8" s="92" t="n">
        <v>11002212.8231726</v>
      </c>
      <c r="I8" s="92" t="n">
        <v>14036103.6037526</v>
      </c>
      <c r="J8" s="92" t="n">
        <v>17205331.2227125</v>
      </c>
      <c r="K8" s="92" t="n">
        <v>18980413.468384</v>
      </c>
      <c r="L8" s="92" t="n">
        <v>24277106.3380994</v>
      </c>
      <c r="M8" s="92" t="n">
        <v>25706584.4594094</v>
      </c>
      <c r="N8" s="92" t="n">
        <v>23312361.5592437</v>
      </c>
      <c r="O8" s="92" t="n">
        <v>17843879.2831162</v>
      </c>
      <c r="P8" s="92" t="n">
        <v>11789701.6147027</v>
      </c>
      <c r="Q8" s="92" t="n">
        <v>8167633.73864037</v>
      </c>
      <c r="R8" s="92" t="n">
        <v>6203584.59458205</v>
      </c>
      <c r="S8" s="92" t="n">
        <v>1.24149996394112</v>
      </c>
      <c r="T8" s="92" t="n">
        <v>1.87338027497675</v>
      </c>
      <c r="U8" s="92" t="n">
        <v>2.77551484190188</v>
      </c>
      <c r="V8" s="92" t="n">
        <v>3.76632135389673</v>
      </c>
      <c r="W8" s="92" t="n">
        <v>4.68391191115077</v>
      </c>
      <c r="X8" s="92" t="n">
        <v>6.46116554744206</v>
      </c>
      <c r="Y8" s="92" t="n">
        <v>7.54879358786136</v>
      </c>
      <c r="Z8" s="92" t="n">
        <v>6.89176422131062</v>
      </c>
      <c r="AA8" s="92" t="n">
        <v>5.00952788001222</v>
      </c>
      <c r="AB8" s="92" t="n">
        <v>2.85335981640964</v>
      </c>
      <c r="AC8" s="92" t="n">
        <v>1.68502821417455</v>
      </c>
      <c r="AD8" s="92" t="n">
        <v>1.09306902234046</v>
      </c>
    </row>
    <row r="9" customFormat="false" ht="12.75" hidden="false" customHeight="false" outlineLevel="0" collapsed="false">
      <c r="A9" s="92" t="n">
        <v>0</v>
      </c>
      <c r="B9" s="92" t="n">
        <v>0.545454545454546</v>
      </c>
      <c r="C9" s="92" t="n">
        <v>0</v>
      </c>
      <c r="D9" s="92" t="n">
        <v>109.090909090909</v>
      </c>
      <c r="E9" s="92" t="n">
        <v>0</v>
      </c>
      <c r="F9" s="92" t="n">
        <v>1</v>
      </c>
      <c r="G9" s="92" t="n">
        <v>7354056.09450922</v>
      </c>
      <c r="H9" s="92" t="n">
        <v>11002212.8231726</v>
      </c>
      <c r="I9" s="92" t="n">
        <v>14036103.6037526</v>
      </c>
      <c r="J9" s="92" t="n">
        <v>17205331.2227125</v>
      </c>
      <c r="K9" s="92" t="n">
        <v>18980413.468384</v>
      </c>
      <c r="L9" s="92" t="n">
        <v>24277106.3380994</v>
      </c>
      <c r="M9" s="92" t="n">
        <v>25706584.4594094</v>
      </c>
      <c r="N9" s="92" t="n">
        <v>23312361.5592437</v>
      </c>
      <c r="O9" s="92" t="n">
        <v>17843879.2831162</v>
      </c>
      <c r="P9" s="92" t="n">
        <v>11789701.6147027</v>
      </c>
      <c r="Q9" s="92" t="n">
        <v>8167633.73864037</v>
      </c>
      <c r="R9" s="92" t="n">
        <v>6203584.59458205</v>
      </c>
      <c r="S9" s="92" t="n">
        <v>1.24149996394112</v>
      </c>
      <c r="T9" s="92" t="n">
        <v>1.87338027497675</v>
      </c>
      <c r="U9" s="92" t="n">
        <v>2.77551484190188</v>
      </c>
      <c r="V9" s="92" t="n">
        <v>3.76632135389673</v>
      </c>
      <c r="W9" s="92" t="n">
        <v>4.68391191115077</v>
      </c>
      <c r="X9" s="92" t="n">
        <v>6.46116554744206</v>
      </c>
      <c r="Y9" s="92" t="n">
        <v>7.54879358786136</v>
      </c>
      <c r="Z9" s="92" t="n">
        <v>6.89176422131062</v>
      </c>
      <c r="AA9" s="92" t="n">
        <v>5.00952788001222</v>
      </c>
      <c r="AB9" s="92" t="n">
        <v>2.85335981640964</v>
      </c>
      <c r="AC9" s="92" t="n">
        <v>1.68502821417455</v>
      </c>
      <c r="AD9" s="92" t="n">
        <v>1.09306902234046</v>
      </c>
    </row>
    <row r="10" customFormat="false" ht="12.75" hidden="false" customHeight="false" outlineLevel="0" collapsed="false">
      <c r="A10" s="92" t="n">
        <v>0</v>
      </c>
      <c r="B10" s="92" t="n">
        <v>0.636363636363636</v>
      </c>
      <c r="C10" s="92" t="n">
        <v>0</v>
      </c>
      <c r="D10" s="92" t="n">
        <v>127.272727272727</v>
      </c>
      <c r="E10" s="92" t="n">
        <v>0</v>
      </c>
      <c r="F10" s="92" t="n">
        <v>1</v>
      </c>
      <c r="G10" s="92" t="n">
        <v>7354056.09450922</v>
      </c>
      <c r="H10" s="92" t="n">
        <v>11002212.8231726</v>
      </c>
      <c r="I10" s="92" t="n">
        <v>14036103.6037526</v>
      </c>
      <c r="J10" s="92" t="n">
        <v>17205331.2227125</v>
      </c>
      <c r="K10" s="92" t="n">
        <v>18980413.468384</v>
      </c>
      <c r="L10" s="92" t="n">
        <v>24277106.3380994</v>
      </c>
      <c r="M10" s="92" t="n">
        <v>25706584.4594094</v>
      </c>
      <c r="N10" s="92" t="n">
        <v>23312361.5592437</v>
      </c>
      <c r="O10" s="92" t="n">
        <v>17843879.2831162</v>
      </c>
      <c r="P10" s="92" t="n">
        <v>11789701.6147027</v>
      </c>
      <c r="Q10" s="92" t="n">
        <v>8167633.73864037</v>
      </c>
      <c r="R10" s="92" t="n">
        <v>6203584.59458205</v>
      </c>
      <c r="S10" s="92" t="n">
        <v>1.24149996394112</v>
      </c>
      <c r="T10" s="92" t="n">
        <v>1.87338027497675</v>
      </c>
      <c r="U10" s="92" t="n">
        <v>2.77551484190188</v>
      </c>
      <c r="V10" s="92" t="n">
        <v>3.76632135389673</v>
      </c>
      <c r="W10" s="92" t="n">
        <v>4.68391191115077</v>
      </c>
      <c r="X10" s="92" t="n">
        <v>6.46116554744206</v>
      </c>
      <c r="Y10" s="92" t="n">
        <v>7.54879358786136</v>
      </c>
      <c r="Z10" s="92" t="n">
        <v>6.89176422131062</v>
      </c>
      <c r="AA10" s="92" t="n">
        <v>5.00952788001222</v>
      </c>
      <c r="AB10" s="92" t="n">
        <v>2.85335981640964</v>
      </c>
      <c r="AC10" s="92" t="n">
        <v>1.68502821417455</v>
      </c>
      <c r="AD10" s="92" t="n">
        <v>1.09306902234046</v>
      </c>
    </row>
    <row r="11" customFormat="false" ht="12.75" hidden="false" customHeight="false" outlineLevel="0" collapsed="false">
      <c r="A11" s="92" t="n">
        <v>0</v>
      </c>
      <c r="B11" s="92" t="n">
        <v>0.727272727272727</v>
      </c>
      <c r="C11" s="92" t="n">
        <v>0</v>
      </c>
      <c r="D11" s="92" t="n">
        <v>145.454545454545</v>
      </c>
      <c r="E11" s="92" t="n">
        <v>0</v>
      </c>
      <c r="F11" s="92" t="n">
        <v>1</v>
      </c>
      <c r="G11" s="92" t="n">
        <v>7354056.09450922</v>
      </c>
      <c r="H11" s="92" t="n">
        <v>11002212.8231726</v>
      </c>
      <c r="I11" s="92" t="n">
        <v>14036103.6037526</v>
      </c>
      <c r="J11" s="92" t="n">
        <v>17205331.2227125</v>
      </c>
      <c r="K11" s="92" t="n">
        <v>18980413.468384</v>
      </c>
      <c r="L11" s="92" t="n">
        <v>24277106.3380994</v>
      </c>
      <c r="M11" s="92" t="n">
        <v>25706584.4594094</v>
      </c>
      <c r="N11" s="92" t="n">
        <v>23312361.5592437</v>
      </c>
      <c r="O11" s="92" t="n">
        <v>17843879.2831162</v>
      </c>
      <c r="P11" s="92" t="n">
        <v>11789701.6147027</v>
      </c>
      <c r="Q11" s="92" t="n">
        <v>8167633.73864037</v>
      </c>
      <c r="R11" s="92" t="n">
        <v>6203584.59458205</v>
      </c>
      <c r="S11" s="92" t="n">
        <v>1.24149996394112</v>
      </c>
      <c r="T11" s="92" t="n">
        <v>1.87338027497675</v>
      </c>
      <c r="U11" s="92" t="n">
        <v>2.77551484190188</v>
      </c>
      <c r="V11" s="92" t="n">
        <v>3.76632135389673</v>
      </c>
      <c r="W11" s="92" t="n">
        <v>4.68391191115077</v>
      </c>
      <c r="X11" s="92" t="n">
        <v>6.46116554744206</v>
      </c>
      <c r="Y11" s="92" t="n">
        <v>7.54879358786136</v>
      </c>
      <c r="Z11" s="92" t="n">
        <v>6.89176422131062</v>
      </c>
      <c r="AA11" s="92" t="n">
        <v>5.00952788001222</v>
      </c>
      <c r="AB11" s="92" t="n">
        <v>2.85335981640964</v>
      </c>
      <c r="AC11" s="92" t="n">
        <v>1.68502821417455</v>
      </c>
      <c r="AD11" s="92" t="n">
        <v>1.09306902234046</v>
      </c>
    </row>
    <row r="12" customFormat="false" ht="12.75" hidden="false" customHeight="false" outlineLevel="0" collapsed="false">
      <c r="A12" s="92" t="n">
        <v>0</v>
      </c>
      <c r="B12" s="92" t="n">
        <v>0.818181818181818</v>
      </c>
      <c r="C12" s="92" t="n">
        <v>0</v>
      </c>
      <c r="D12" s="92" t="n">
        <v>163.636363636364</v>
      </c>
      <c r="E12" s="92" t="n">
        <v>0</v>
      </c>
      <c r="F12" s="92" t="n">
        <v>1</v>
      </c>
      <c r="G12" s="92" t="n">
        <v>7354056.09450922</v>
      </c>
      <c r="H12" s="92" t="n">
        <v>11002212.8231726</v>
      </c>
      <c r="I12" s="92" t="n">
        <v>14036103.6037526</v>
      </c>
      <c r="J12" s="92" t="n">
        <v>17205331.2227125</v>
      </c>
      <c r="K12" s="92" t="n">
        <v>18980413.468384</v>
      </c>
      <c r="L12" s="92" t="n">
        <v>24277106.3380994</v>
      </c>
      <c r="M12" s="92" t="n">
        <v>25706584.4594094</v>
      </c>
      <c r="N12" s="92" t="n">
        <v>23312361.5592437</v>
      </c>
      <c r="O12" s="92" t="n">
        <v>17843879.2831162</v>
      </c>
      <c r="P12" s="92" t="n">
        <v>11789701.6147027</v>
      </c>
      <c r="Q12" s="92" t="n">
        <v>8167633.73864037</v>
      </c>
      <c r="R12" s="92" t="n">
        <v>6203584.59458205</v>
      </c>
      <c r="S12" s="92" t="n">
        <v>1.24149996394112</v>
      </c>
      <c r="T12" s="92" t="n">
        <v>1.87338027497675</v>
      </c>
      <c r="U12" s="92" t="n">
        <v>2.77551484190188</v>
      </c>
      <c r="V12" s="92" t="n">
        <v>3.76632135389673</v>
      </c>
      <c r="W12" s="92" t="n">
        <v>4.68391191115077</v>
      </c>
      <c r="X12" s="92" t="n">
        <v>6.46116554744206</v>
      </c>
      <c r="Y12" s="92" t="n">
        <v>7.54879358786136</v>
      </c>
      <c r="Z12" s="92" t="n">
        <v>6.89176422131062</v>
      </c>
      <c r="AA12" s="92" t="n">
        <v>5.00952788001222</v>
      </c>
      <c r="AB12" s="92" t="n">
        <v>2.85335981640964</v>
      </c>
      <c r="AC12" s="92" t="n">
        <v>1.68502821417455</v>
      </c>
      <c r="AD12" s="92" t="n">
        <v>1.09306902234046</v>
      </c>
    </row>
    <row r="13" customFormat="false" ht="12.75" hidden="false" customHeight="false" outlineLevel="0" collapsed="false">
      <c r="A13" s="92" t="n">
        <v>0</v>
      </c>
      <c r="B13" s="92" t="n">
        <v>0.909090909090909</v>
      </c>
      <c r="C13" s="92" t="n">
        <v>0</v>
      </c>
      <c r="D13" s="92" t="n">
        <v>181.818181818182</v>
      </c>
      <c r="E13" s="92" t="n">
        <v>0</v>
      </c>
      <c r="F13" s="92" t="n">
        <v>1</v>
      </c>
      <c r="G13" s="92" t="n">
        <v>7354056.09450922</v>
      </c>
      <c r="H13" s="92" t="n">
        <v>11002212.8231726</v>
      </c>
      <c r="I13" s="92" t="n">
        <v>14036103.6037526</v>
      </c>
      <c r="J13" s="92" t="n">
        <v>17205331.2227125</v>
      </c>
      <c r="K13" s="92" t="n">
        <v>18980413.468384</v>
      </c>
      <c r="L13" s="92" t="n">
        <v>24277106.3380994</v>
      </c>
      <c r="M13" s="92" t="n">
        <v>25706584.4594094</v>
      </c>
      <c r="N13" s="92" t="n">
        <v>23312361.5592437</v>
      </c>
      <c r="O13" s="92" t="n">
        <v>17843879.2831162</v>
      </c>
      <c r="P13" s="92" t="n">
        <v>11789701.6147027</v>
      </c>
      <c r="Q13" s="92" t="n">
        <v>8167633.73864037</v>
      </c>
      <c r="R13" s="92" t="n">
        <v>6203584.59458205</v>
      </c>
      <c r="S13" s="92" t="n">
        <v>1.24149996394112</v>
      </c>
      <c r="T13" s="92" t="n">
        <v>1.87338027497675</v>
      </c>
      <c r="U13" s="92" t="n">
        <v>2.77551484190188</v>
      </c>
      <c r="V13" s="92" t="n">
        <v>3.76632135389673</v>
      </c>
      <c r="W13" s="92" t="n">
        <v>4.68391191115077</v>
      </c>
      <c r="X13" s="92" t="n">
        <v>6.46116554744206</v>
      </c>
      <c r="Y13" s="92" t="n">
        <v>7.54879358786136</v>
      </c>
      <c r="Z13" s="92" t="n">
        <v>6.89176422131062</v>
      </c>
      <c r="AA13" s="92" t="n">
        <v>5.00952788001222</v>
      </c>
      <c r="AB13" s="92" t="n">
        <v>2.85335981640964</v>
      </c>
      <c r="AC13" s="92" t="n">
        <v>1.68502821417455</v>
      </c>
      <c r="AD13" s="92" t="n">
        <v>1.09306902234046</v>
      </c>
    </row>
    <row r="14" customFormat="false" ht="12.75" hidden="false" customHeight="false" outlineLevel="0" collapsed="false">
      <c r="A14" s="92" t="n">
        <v>0</v>
      </c>
      <c r="B14" s="92" t="n">
        <v>1</v>
      </c>
      <c r="C14" s="92" t="n">
        <v>0</v>
      </c>
      <c r="D14" s="92" t="n">
        <v>200</v>
      </c>
      <c r="E14" s="92" t="n">
        <v>0</v>
      </c>
      <c r="F14" s="92" t="n">
        <v>1</v>
      </c>
      <c r="G14" s="92" t="n">
        <v>7354056.09450922</v>
      </c>
      <c r="H14" s="92" t="n">
        <v>11002212.8231726</v>
      </c>
      <c r="I14" s="92" t="n">
        <v>14036103.6037526</v>
      </c>
      <c r="J14" s="92" t="n">
        <v>17205331.2227125</v>
      </c>
      <c r="K14" s="92" t="n">
        <v>18980413.468384</v>
      </c>
      <c r="L14" s="92" t="n">
        <v>24277106.3380994</v>
      </c>
      <c r="M14" s="92" t="n">
        <v>25706584.4594094</v>
      </c>
      <c r="N14" s="92" t="n">
        <v>23312361.5592437</v>
      </c>
      <c r="O14" s="92" t="n">
        <v>17843879.2831162</v>
      </c>
      <c r="P14" s="92" t="n">
        <v>11789701.6147027</v>
      </c>
      <c r="Q14" s="92" t="n">
        <v>8167633.73864037</v>
      </c>
      <c r="R14" s="92" t="n">
        <v>6203584.59458205</v>
      </c>
      <c r="S14" s="92" t="n">
        <v>1.24149996394112</v>
      </c>
      <c r="T14" s="92" t="n">
        <v>1.87338027497675</v>
      </c>
      <c r="U14" s="92" t="n">
        <v>2.77551484190188</v>
      </c>
      <c r="V14" s="92" t="n">
        <v>3.76632135389673</v>
      </c>
      <c r="W14" s="92" t="n">
        <v>4.68391191115077</v>
      </c>
      <c r="X14" s="92" t="n">
        <v>6.46116554744206</v>
      </c>
      <c r="Y14" s="92" t="n">
        <v>7.54879358786136</v>
      </c>
      <c r="Z14" s="92" t="n">
        <v>6.89176422131062</v>
      </c>
      <c r="AA14" s="92" t="n">
        <v>5.00952788001222</v>
      </c>
      <c r="AB14" s="92" t="n">
        <v>2.85335981640964</v>
      </c>
      <c r="AC14" s="92" t="n">
        <v>1.68502821417455</v>
      </c>
      <c r="AD14" s="92" t="n">
        <v>1.09306902234046</v>
      </c>
    </row>
    <row r="15" customFormat="false" ht="12.75" hidden="false" customHeight="false" outlineLevel="0" collapsed="false">
      <c r="A15" s="92" t="n">
        <v>0.0909090909090909</v>
      </c>
      <c r="B15" s="92" t="n">
        <v>0</v>
      </c>
      <c r="C15" s="92" t="n">
        <v>9.09090909090909</v>
      </c>
      <c r="D15" s="92" t="n">
        <v>0</v>
      </c>
      <c r="E15" s="92" t="n">
        <v>0</v>
      </c>
      <c r="F15" s="92" t="n">
        <v>1</v>
      </c>
      <c r="G15" s="92" t="n">
        <v>7354056.09450922</v>
      </c>
      <c r="H15" s="92" t="n">
        <v>10995304.3497558</v>
      </c>
      <c r="I15" s="92" t="n">
        <v>14036103.6037526</v>
      </c>
      <c r="J15" s="92" t="n">
        <v>17205331.2227125</v>
      </c>
      <c r="K15" s="92" t="n">
        <v>18980413.468384</v>
      </c>
      <c r="L15" s="92" t="n">
        <v>24277106.3380994</v>
      </c>
      <c r="M15" s="92" t="n">
        <v>25706584.4594094</v>
      </c>
      <c r="N15" s="92" t="n">
        <v>23312361.5592437</v>
      </c>
      <c r="O15" s="92" t="n">
        <v>17843879.2831162</v>
      </c>
      <c r="P15" s="92" t="n">
        <v>11788161.5074753</v>
      </c>
      <c r="Q15" s="92" t="n">
        <v>8165517.40471877</v>
      </c>
      <c r="R15" s="92" t="n">
        <v>6203584.59458205</v>
      </c>
      <c r="S15" s="92" t="n">
        <v>1.24149996394112</v>
      </c>
      <c r="T15" s="92" t="n">
        <v>1.8731161765309</v>
      </c>
      <c r="U15" s="92" t="n">
        <v>2.77551484190188</v>
      </c>
      <c r="V15" s="92" t="n">
        <v>3.76632135389673</v>
      </c>
      <c r="W15" s="92" t="n">
        <v>4.68391191115077</v>
      </c>
      <c r="X15" s="92" t="n">
        <v>6.46116554744206</v>
      </c>
      <c r="Y15" s="92" t="n">
        <v>7.54879358786136</v>
      </c>
      <c r="Z15" s="92" t="n">
        <v>6.89176422131062</v>
      </c>
      <c r="AA15" s="92" t="n">
        <v>5.00952788001222</v>
      </c>
      <c r="AB15" s="92" t="n">
        <v>2.8532596603791</v>
      </c>
      <c r="AC15" s="92" t="n">
        <v>1.68497920601454</v>
      </c>
      <c r="AD15" s="92" t="n">
        <v>1.09306902234046</v>
      </c>
    </row>
    <row r="16" customFormat="false" ht="12.75" hidden="false" customHeight="false" outlineLevel="0" collapsed="false">
      <c r="A16" s="92" t="n">
        <v>0.0909090909090909</v>
      </c>
      <c r="B16" s="92" t="n">
        <v>0.0909090909090909</v>
      </c>
      <c r="C16" s="92" t="n">
        <v>9.09090909090909</v>
      </c>
      <c r="D16" s="92" t="n">
        <v>18.1818181818182</v>
      </c>
      <c r="E16" s="92" t="n">
        <v>0</v>
      </c>
      <c r="F16" s="92" t="n">
        <v>1</v>
      </c>
      <c r="G16" s="92" t="n">
        <v>7354056.09450922</v>
      </c>
      <c r="H16" s="92" t="n">
        <v>11002212.8231726</v>
      </c>
      <c r="I16" s="92" t="n">
        <v>14036103.6037526</v>
      </c>
      <c r="J16" s="92" t="n">
        <v>17205331.2227125</v>
      </c>
      <c r="K16" s="92" t="n">
        <v>18980413.468384</v>
      </c>
      <c r="L16" s="92" t="n">
        <v>24277106.3380994</v>
      </c>
      <c r="M16" s="92" t="n">
        <v>25706584.4594094</v>
      </c>
      <c r="N16" s="92" t="n">
        <v>23312361.5592437</v>
      </c>
      <c r="O16" s="92" t="n">
        <v>17823166.4387385</v>
      </c>
      <c r="P16" s="92" t="n">
        <v>11789701.6147027</v>
      </c>
      <c r="Q16" s="92" t="n">
        <v>8167633.73864037</v>
      </c>
      <c r="R16" s="92" t="n">
        <v>6203584.59458205</v>
      </c>
      <c r="S16" s="92" t="n">
        <v>1.24149996394112</v>
      </c>
      <c r="T16" s="92" t="n">
        <v>1.87338027497675</v>
      </c>
      <c r="U16" s="92" t="n">
        <v>2.77551484190188</v>
      </c>
      <c r="V16" s="92" t="n">
        <v>3.76632135389673</v>
      </c>
      <c r="W16" s="92" t="n">
        <v>4.68391191115077</v>
      </c>
      <c r="X16" s="92" t="n">
        <v>6.46116554744206</v>
      </c>
      <c r="Y16" s="92" t="n">
        <v>7.54879358786136</v>
      </c>
      <c r="Z16" s="92" t="n">
        <v>6.89176422131062</v>
      </c>
      <c r="AA16" s="92" t="n">
        <v>5.00749242309068</v>
      </c>
      <c r="AB16" s="92" t="n">
        <v>2.85335981640964</v>
      </c>
      <c r="AC16" s="92" t="n">
        <v>1.68502821417455</v>
      </c>
      <c r="AD16" s="92" t="n">
        <v>1.09306902234046</v>
      </c>
    </row>
    <row r="17" customFormat="false" ht="12.75" hidden="false" customHeight="false" outlineLevel="0" collapsed="false">
      <c r="A17" s="92" t="n">
        <v>0.0909090909090909</v>
      </c>
      <c r="B17" s="92" t="n">
        <v>0.181818181818182</v>
      </c>
      <c r="C17" s="92" t="n">
        <v>9.09090909090909</v>
      </c>
      <c r="D17" s="92" t="n">
        <v>36.3636363636364</v>
      </c>
      <c r="E17" s="92" t="n">
        <v>0</v>
      </c>
      <c r="F17" s="92" t="n">
        <v>1</v>
      </c>
      <c r="G17" s="92" t="n">
        <v>7354056.09450922</v>
      </c>
      <c r="H17" s="92" t="n">
        <v>11002212.8231726</v>
      </c>
      <c r="I17" s="92" t="n">
        <v>14036103.6037526</v>
      </c>
      <c r="J17" s="92" t="n">
        <v>17205331.2227125</v>
      </c>
      <c r="K17" s="92" t="n">
        <v>18980413.468384</v>
      </c>
      <c r="L17" s="92" t="n">
        <v>24277106.3380994</v>
      </c>
      <c r="M17" s="92" t="n">
        <v>25706584.4594094</v>
      </c>
      <c r="N17" s="92" t="n">
        <v>23312361.5592437</v>
      </c>
      <c r="O17" s="92" t="n">
        <v>17843879.2831162</v>
      </c>
      <c r="P17" s="92" t="n">
        <v>11789701.6147027</v>
      </c>
      <c r="Q17" s="92" t="n">
        <v>8167633.73864037</v>
      </c>
      <c r="R17" s="92" t="n">
        <v>6203584.59458205</v>
      </c>
      <c r="S17" s="92" t="n">
        <v>1.24149996394112</v>
      </c>
      <c r="T17" s="92" t="n">
        <v>1.87338027497675</v>
      </c>
      <c r="U17" s="92" t="n">
        <v>2.77551484190188</v>
      </c>
      <c r="V17" s="92" t="n">
        <v>3.76632135389673</v>
      </c>
      <c r="W17" s="92" t="n">
        <v>4.68391191115077</v>
      </c>
      <c r="X17" s="92" t="n">
        <v>6.46116554744206</v>
      </c>
      <c r="Y17" s="92" t="n">
        <v>7.54879358786136</v>
      </c>
      <c r="Z17" s="92" t="n">
        <v>6.89176422131062</v>
      </c>
      <c r="AA17" s="92" t="n">
        <v>5.00952788001222</v>
      </c>
      <c r="AB17" s="92" t="n">
        <v>2.85335981640964</v>
      </c>
      <c r="AC17" s="92" t="n">
        <v>1.68502821417455</v>
      </c>
      <c r="AD17" s="92" t="n">
        <v>1.09306902234046</v>
      </c>
    </row>
    <row r="18" customFormat="false" ht="12.75" hidden="false" customHeight="false" outlineLevel="0" collapsed="false">
      <c r="A18" s="92" t="n">
        <v>0.0909090909090909</v>
      </c>
      <c r="B18" s="92" t="n">
        <v>0.272727272727273</v>
      </c>
      <c r="C18" s="92" t="n">
        <v>9.09090909090909</v>
      </c>
      <c r="D18" s="92" t="n">
        <v>54.5454545454545</v>
      </c>
      <c r="E18" s="92" t="n">
        <v>0</v>
      </c>
      <c r="F18" s="92" t="n">
        <v>1</v>
      </c>
      <c r="G18" s="92" t="n">
        <v>7354056.09450922</v>
      </c>
      <c r="H18" s="92" t="n">
        <v>11002212.8231726</v>
      </c>
      <c r="I18" s="92" t="n">
        <v>14036103.6037526</v>
      </c>
      <c r="J18" s="92" t="n">
        <v>17205331.2227125</v>
      </c>
      <c r="K18" s="92" t="n">
        <v>18980413.468384</v>
      </c>
      <c r="L18" s="92" t="n">
        <v>24272885.9790771</v>
      </c>
      <c r="M18" s="92" t="n">
        <v>25706584.4594094</v>
      </c>
      <c r="N18" s="92" t="n">
        <v>23312361.5592437</v>
      </c>
      <c r="O18" s="92" t="n">
        <v>17843879.2831162</v>
      </c>
      <c r="P18" s="92" t="n">
        <v>11789701.6147027</v>
      </c>
      <c r="Q18" s="92" t="n">
        <v>8167633.73864037</v>
      </c>
      <c r="R18" s="92" t="n">
        <v>6203584.59458205</v>
      </c>
      <c r="S18" s="92" t="n">
        <v>1.24149996394112</v>
      </c>
      <c r="T18" s="92" t="n">
        <v>1.87338027497675</v>
      </c>
      <c r="U18" s="92" t="n">
        <v>2.77551484190188</v>
      </c>
      <c r="V18" s="92" t="n">
        <v>3.76632135389673</v>
      </c>
      <c r="W18" s="92" t="n">
        <v>4.68391191115077</v>
      </c>
      <c r="X18" s="92" t="n">
        <v>6.46066168830591</v>
      </c>
      <c r="Y18" s="92" t="n">
        <v>7.54879358786136</v>
      </c>
      <c r="Z18" s="92" t="n">
        <v>6.89176422131062</v>
      </c>
      <c r="AA18" s="92" t="n">
        <v>5.00952788001222</v>
      </c>
      <c r="AB18" s="92" t="n">
        <v>2.85335981640964</v>
      </c>
      <c r="AC18" s="92" t="n">
        <v>1.68502821417455</v>
      </c>
      <c r="AD18" s="92" t="n">
        <v>1.09306902234046</v>
      </c>
    </row>
    <row r="19" customFormat="false" ht="12.75" hidden="false" customHeight="false" outlineLevel="0" collapsed="false">
      <c r="A19" s="92" t="n">
        <v>0.0909090909090909</v>
      </c>
      <c r="B19" s="92" t="n">
        <v>0.363636363636364</v>
      </c>
      <c r="C19" s="92" t="n">
        <v>9.09090909090909</v>
      </c>
      <c r="D19" s="92" t="n">
        <v>72.7272727272727</v>
      </c>
      <c r="E19" s="92" t="n">
        <v>0</v>
      </c>
      <c r="F19" s="92" t="n">
        <v>1</v>
      </c>
      <c r="G19" s="92" t="n">
        <v>7354056.09450922</v>
      </c>
      <c r="H19" s="92" t="n">
        <v>11002212.8231726</v>
      </c>
      <c r="I19" s="92" t="n">
        <v>14036103.6037526</v>
      </c>
      <c r="J19" s="92" t="n">
        <v>17205331.2227125</v>
      </c>
      <c r="K19" s="92" t="n">
        <v>18980413.468384</v>
      </c>
      <c r="L19" s="92" t="n">
        <v>24277106.3380994</v>
      </c>
      <c r="M19" s="92" t="n">
        <v>25706584.4594094</v>
      </c>
      <c r="N19" s="92" t="n">
        <v>23312361.5592437</v>
      </c>
      <c r="O19" s="92" t="n">
        <v>17843879.2831162</v>
      </c>
      <c r="P19" s="92" t="n">
        <v>11789701.6147027</v>
      </c>
      <c r="Q19" s="92" t="n">
        <v>8167633.73864037</v>
      </c>
      <c r="R19" s="92" t="n">
        <v>6203584.59458205</v>
      </c>
      <c r="S19" s="92" t="n">
        <v>1.24149996394112</v>
      </c>
      <c r="T19" s="92" t="n">
        <v>1.87338027497675</v>
      </c>
      <c r="U19" s="92" t="n">
        <v>2.77551484190188</v>
      </c>
      <c r="V19" s="92" t="n">
        <v>3.76632135389673</v>
      </c>
      <c r="W19" s="92" t="n">
        <v>4.68391191115077</v>
      </c>
      <c r="X19" s="92" t="n">
        <v>6.46116554744206</v>
      </c>
      <c r="Y19" s="92" t="n">
        <v>7.54879358786136</v>
      </c>
      <c r="Z19" s="92" t="n">
        <v>6.89176422131062</v>
      </c>
      <c r="AA19" s="92" t="n">
        <v>5.00952788001222</v>
      </c>
      <c r="AB19" s="92" t="n">
        <v>2.85335981640964</v>
      </c>
      <c r="AC19" s="92" t="n">
        <v>1.68502821417455</v>
      </c>
      <c r="AD19" s="92" t="n">
        <v>1.09306902234046</v>
      </c>
    </row>
    <row r="20" customFormat="false" ht="12.75" hidden="false" customHeight="false" outlineLevel="0" collapsed="false">
      <c r="A20" s="92" t="n">
        <v>0.0909090909090909</v>
      </c>
      <c r="B20" s="92" t="n">
        <v>0.454545454545455</v>
      </c>
      <c r="C20" s="92" t="n">
        <v>9.09090909090909</v>
      </c>
      <c r="D20" s="92" t="n">
        <v>90.9090909090909</v>
      </c>
      <c r="E20" s="92" t="n">
        <v>0</v>
      </c>
      <c r="F20" s="92" t="n">
        <v>1</v>
      </c>
      <c r="G20" s="92" t="n">
        <v>7354056.09450922</v>
      </c>
      <c r="H20" s="92" t="n">
        <v>11002212.8231726</v>
      </c>
      <c r="I20" s="92" t="n">
        <v>14036103.6037526</v>
      </c>
      <c r="J20" s="92" t="n">
        <v>17205331.2227125</v>
      </c>
      <c r="K20" s="92" t="n">
        <v>18980413.468384</v>
      </c>
      <c r="L20" s="92" t="n">
        <v>24277106.3380994</v>
      </c>
      <c r="M20" s="92" t="n">
        <v>25706584.4594094</v>
      </c>
      <c r="N20" s="92" t="n">
        <v>23312361.5592437</v>
      </c>
      <c r="O20" s="92" t="n">
        <v>17843879.2831162</v>
      </c>
      <c r="P20" s="92" t="n">
        <v>11789701.6147027</v>
      </c>
      <c r="Q20" s="92" t="n">
        <v>8167633.73864037</v>
      </c>
      <c r="R20" s="92" t="n">
        <v>6203584.59458205</v>
      </c>
      <c r="S20" s="92" t="n">
        <v>1.24149996394112</v>
      </c>
      <c r="T20" s="92" t="n">
        <v>1.87338027497675</v>
      </c>
      <c r="U20" s="92" t="n">
        <v>2.77551484190188</v>
      </c>
      <c r="V20" s="92" t="n">
        <v>3.76632135389673</v>
      </c>
      <c r="W20" s="92" t="n">
        <v>4.68391191115077</v>
      </c>
      <c r="X20" s="92" t="n">
        <v>6.46116554744206</v>
      </c>
      <c r="Y20" s="92" t="n">
        <v>7.54879358786136</v>
      </c>
      <c r="Z20" s="92" t="n">
        <v>6.89176422131062</v>
      </c>
      <c r="AA20" s="92" t="n">
        <v>5.00952788001222</v>
      </c>
      <c r="AB20" s="92" t="n">
        <v>2.85335981640964</v>
      </c>
      <c r="AC20" s="92" t="n">
        <v>1.68502821417455</v>
      </c>
      <c r="AD20" s="92" t="n">
        <v>1.09306902234046</v>
      </c>
    </row>
    <row r="21" customFormat="false" ht="12.75" hidden="false" customHeight="false" outlineLevel="0" collapsed="false">
      <c r="A21" s="92" t="n">
        <v>0.0909090909090909</v>
      </c>
      <c r="B21" s="92" t="n">
        <v>0.545454545454546</v>
      </c>
      <c r="C21" s="92" t="n">
        <v>9.09090909090909</v>
      </c>
      <c r="D21" s="92" t="n">
        <v>109.090909090909</v>
      </c>
      <c r="E21" s="92" t="n">
        <v>0</v>
      </c>
      <c r="F21" s="92" t="n">
        <v>1</v>
      </c>
      <c r="G21" s="92" t="n">
        <v>7354056.09450922</v>
      </c>
      <c r="H21" s="92" t="n">
        <v>11002212.8231726</v>
      </c>
      <c r="I21" s="92" t="n">
        <v>14036103.6037526</v>
      </c>
      <c r="J21" s="92" t="n">
        <v>17205331.2227125</v>
      </c>
      <c r="K21" s="92" t="n">
        <v>18980413.468384</v>
      </c>
      <c r="L21" s="92" t="n">
        <v>24277106.3380994</v>
      </c>
      <c r="M21" s="92" t="n">
        <v>25706584.4594094</v>
      </c>
      <c r="N21" s="92" t="n">
        <v>23312361.5592437</v>
      </c>
      <c r="O21" s="92" t="n">
        <v>17843879.2831162</v>
      </c>
      <c r="P21" s="92" t="n">
        <v>11789701.6147027</v>
      </c>
      <c r="Q21" s="92" t="n">
        <v>8167633.73864037</v>
      </c>
      <c r="R21" s="92" t="n">
        <v>6203584.59458205</v>
      </c>
      <c r="S21" s="92" t="n">
        <v>1.24149996394112</v>
      </c>
      <c r="T21" s="92" t="n">
        <v>1.87338027497675</v>
      </c>
      <c r="U21" s="92" t="n">
        <v>2.77551484190188</v>
      </c>
      <c r="V21" s="92" t="n">
        <v>3.76632135389673</v>
      </c>
      <c r="W21" s="92" t="n">
        <v>4.68391191115077</v>
      </c>
      <c r="X21" s="92" t="n">
        <v>6.46116554744206</v>
      </c>
      <c r="Y21" s="92" t="n">
        <v>7.54879358786136</v>
      </c>
      <c r="Z21" s="92" t="n">
        <v>6.89176422131062</v>
      </c>
      <c r="AA21" s="92" t="n">
        <v>5.00952788001222</v>
      </c>
      <c r="AB21" s="92" t="n">
        <v>2.85335981640964</v>
      </c>
      <c r="AC21" s="92" t="n">
        <v>1.68502821417455</v>
      </c>
      <c r="AD21" s="92" t="n">
        <v>1.09306902234046</v>
      </c>
    </row>
    <row r="22" customFormat="false" ht="12.75" hidden="false" customHeight="false" outlineLevel="0" collapsed="false">
      <c r="A22" s="92" t="n">
        <v>0.0909090909090909</v>
      </c>
      <c r="B22" s="92" t="n">
        <v>0.636363636363636</v>
      </c>
      <c r="C22" s="92" t="n">
        <v>9.09090909090909</v>
      </c>
      <c r="D22" s="92" t="n">
        <v>127.272727272727</v>
      </c>
      <c r="E22" s="92" t="n">
        <v>0</v>
      </c>
      <c r="F22" s="92" t="n">
        <v>1</v>
      </c>
      <c r="G22" s="92" t="n">
        <v>7354056.09450922</v>
      </c>
      <c r="H22" s="92" t="n">
        <v>11002212.8231726</v>
      </c>
      <c r="I22" s="92" t="n">
        <v>14036103.6037526</v>
      </c>
      <c r="J22" s="92" t="n">
        <v>17205331.2227125</v>
      </c>
      <c r="K22" s="92" t="n">
        <v>18980413.468384</v>
      </c>
      <c r="L22" s="92" t="n">
        <v>24277106.3380994</v>
      </c>
      <c r="M22" s="92" t="n">
        <v>25706584.4594094</v>
      </c>
      <c r="N22" s="92" t="n">
        <v>23312361.5592437</v>
      </c>
      <c r="O22" s="92" t="n">
        <v>17843879.2831162</v>
      </c>
      <c r="P22" s="92" t="n">
        <v>11789701.6147027</v>
      </c>
      <c r="Q22" s="92" t="n">
        <v>8167633.73864037</v>
      </c>
      <c r="R22" s="92" t="n">
        <v>6203584.59458205</v>
      </c>
      <c r="S22" s="92" t="n">
        <v>1.24149996394112</v>
      </c>
      <c r="T22" s="92" t="n">
        <v>1.87338027497675</v>
      </c>
      <c r="U22" s="92" t="n">
        <v>2.77551484190188</v>
      </c>
      <c r="V22" s="92" t="n">
        <v>3.76632135389673</v>
      </c>
      <c r="W22" s="92" t="n">
        <v>4.68391191115077</v>
      </c>
      <c r="X22" s="92" t="n">
        <v>6.46116554744206</v>
      </c>
      <c r="Y22" s="92" t="n">
        <v>7.54879358786136</v>
      </c>
      <c r="Z22" s="92" t="n">
        <v>6.89176422131062</v>
      </c>
      <c r="AA22" s="92" t="n">
        <v>5.00952788001222</v>
      </c>
      <c r="AB22" s="92" t="n">
        <v>2.85335981640964</v>
      </c>
      <c r="AC22" s="92" t="n">
        <v>1.68502821417455</v>
      </c>
      <c r="AD22" s="92" t="n">
        <v>1.09306902234046</v>
      </c>
    </row>
    <row r="23" customFormat="false" ht="12.75" hidden="false" customHeight="false" outlineLevel="0" collapsed="false">
      <c r="A23" s="92" t="n">
        <v>0.0909090909090909</v>
      </c>
      <c r="B23" s="92" t="n">
        <v>0.727272727272727</v>
      </c>
      <c r="C23" s="92" t="n">
        <v>9.09090909090909</v>
      </c>
      <c r="D23" s="92" t="n">
        <v>145.454545454545</v>
      </c>
      <c r="E23" s="92" t="n">
        <v>0</v>
      </c>
      <c r="F23" s="92" t="n">
        <v>1</v>
      </c>
      <c r="G23" s="92" t="n">
        <v>7354056.09450922</v>
      </c>
      <c r="H23" s="92" t="n">
        <v>11002212.8231726</v>
      </c>
      <c r="I23" s="92" t="n">
        <v>14036103.6037526</v>
      </c>
      <c r="J23" s="92" t="n">
        <v>17205331.2227125</v>
      </c>
      <c r="K23" s="92" t="n">
        <v>18980413.468384</v>
      </c>
      <c r="L23" s="92" t="n">
        <v>24277106.3380994</v>
      </c>
      <c r="M23" s="92" t="n">
        <v>25706584.4594094</v>
      </c>
      <c r="N23" s="92" t="n">
        <v>23312361.5592437</v>
      </c>
      <c r="O23" s="92" t="n">
        <v>17843879.2831162</v>
      </c>
      <c r="P23" s="92" t="n">
        <v>11789701.6147027</v>
      </c>
      <c r="Q23" s="92" t="n">
        <v>8167633.73864037</v>
      </c>
      <c r="R23" s="92" t="n">
        <v>6203584.59458205</v>
      </c>
      <c r="S23" s="92" t="n">
        <v>1.24149996394112</v>
      </c>
      <c r="T23" s="92" t="n">
        <v>1.87338027497675</v>
      </c>
      <c r="U23" s="92" t="n">
        <v>2.77551484190188</v>
      </c>
      <c r="V23" s="92" t="n">
        <v>3.76632135389673</v>
      </c>
      <c r="W23" s="92" t="n">
        <v>4.68391191115077</v>
      </c>
      <c r="X23" s="92" t="n">
        <v>6.46116554744206</v>
      </c>
      <c r="Y23" s="92" t="n">
        <v>7.54879358786136</v>
      </c>
      <c r="Z23" s="92" t="n">
        <v>6.89176422131062</v>
      </c>
      <c r="AA23" s="92" t="n">
        <v>5.00952788001222</v>
      </c>
      <c r="AB23" s="92" t="n">
        <v>2.85335981640964</v>
      </c>
      <c r="AC23" s="92" t="n">
        <v>1.68502821417455</v>
      </c>
      <c r="AD23" s="92" t="n">
        <v>1.09306902234046</v>
      </c>
    </row>
    <row r="24" customFormat="false" ht="12.75" hidden="false" customHeight="false" outlineLevel="0" collapsed="false">
      <c r="A24" s="92" t="n">
        <v>0.0909090909090909</v>
      </c>
      <c r="B24" s="92" t="n">
        <v>0.818181818181818</v>
      </c>
      <c r="C24" s="92" t="n">
        <v>9.09090909090909</v>
      </c>
      <c r="D24" s="92" t="n">
        <v>163.636363636364</v>
      </c>
      <c r="E24" s="92" t="n">
        <v>0</v>
      </c>
      <c r="F24" s="92" t="n">
        <v>1</v>
      </c>
      <c r="G24" s="92" t="n">
        <v>7354056.09450922</v>
      </c>
      <c r="H24" s="92" t="n">
        <v>11002212.8231726</v>
      </c>
      <c r="I24" s="92" t="n">
        <v>14036103.6037526</v>
      </c>
      <c r="J24" s="92" t="n">
        <v>17205331.2227125</v>
      </c>
      <c r="K24" s="92" t="n">
        <v>18980413.468384</v>
      </c>
      <c r="L24" s="92" t="n">
        <v>24277106.3380994</v>
      </c>
      <c r="M24" s="92" t="n">
        <v>25706584.4594094</v>
      </c>
      <c r="N24" s="92" t="n">
        <v>23312361.5592437</v>
      </c>
      <c r="O24" s="92" t="n">
        <v>17843879.2831162</v>
      </c>
      <c r="P24" s="92" t="n">
        <v>11789701.6147027</v>
      </c>
      <c r="Q24" s="92" t="n">
        <v>8167633.73864037</v>
      </c>
      <c r="R24" s="92" t="n">
        <v>6203584.59458205</v>
      </c>
      <c r="S24" s="92" t="n">
        <v>1.24149996394112</v>
      </c>
      <c r="T24" s="92" t="n">
        <v>1.87338027497675</v>
      </c>
      <c r="U24" s="92" t="n">
        <v>2.77551484190188</v>
      </c>
      <c r="V24" s="92" t="n">
        <v>3.76632135389673</v>
      </c>
      <c r="W24" s="92" t="n">
        <v>4.68391191115077</v>
      </c>
      <c r="X24" s="92" t="n">
        <v>6.46116554744206</v>
      </c>
      <c r="Y24" s="92" t="n">
        <v>7.54879358786136</v>
      </c>
      <c r="Z24" s="92" t="n">
        <v>6.89176422131062</v>
      </c>
      <c r="AA24" s="92" t="n">
        <v>5.00952788001222</v>
      </c>
      <c r="AB24" s="92" t="n">
        <v>2.85335981640964</v>
      </c>
      <c r="AC24" s="92" t="n">
        <v>1.68502821417455</v>
      </c>
      <c r="AD24" s="92" t="n">
        <v>1.09306902234046</v>
      </c>
    </row>
    <row r="25" customFormat="false" ht="12.75" hidden="false" customHeight="false" outlineLevel="0" collapsed="false">
      <c r="A25" s="92" t="n">
        <v>0.0909090909090909</v>
      </c>
      <c r="B25" s="92" t="n">
        <v>0.909090909090909</v>
      </c>
      <c r="C25" s="92" t="n">
        <v>9.09090909090909</v>
      </c>
      <c r="D25" s="92" t="n">
        <v>181.818181818182</v>
      </c>
      <c r="E25" s="92" t="n">
        <v>0</v>
      </c>
      <c r="F25" s="92" t="n">
        <v>1</v>
      </c>
      <c r="G25" s="92" t="n">
        <v>7354056.09450922</v>
      </c>
      <c r="H25" s="92" t="n">
        <v>11002212.8231726</v>
      </c>
      <c r="I25" s="92" t="n">
        <v>14036103.6037526</v>
      </c>
      <c r="J25" s="92" t="n">
        <v>17205331.2227125</v>
      </c>
      <c r="K25" s="92" t="n">
        <v>18980413.468384</v>
      </c>
      <c r="L25" s="92" t="n">
        <v>24277106.3380994</v>
      </c>
      <c r="M25" s="92" t="n">
        <v>25706584.4594094</v>
      </c>
      <c r="N25" s="92" t="n">
        <v>23312361.5592437</v>
      </c>
      <c r="O25" s="92" t="n">
        <v>17843879.2831162</v>
      </c>
      <c r="P25" s="92" t="n">
        <v>11789701.6147027</v>
      </c>
      <c r="Q25" s="92" t="n">
        <v>8167633.73864037</v>
      </c>
      <c r="R25" s="92" t="n">
        <v>6203584.59458205</v>
      </c>
      <c r="S25" s="92" t="n">
        <v>1.24149996394112</v>
      </c>
      <c r="T25" s="92" t="n">
        <v>1.87338027497675</v>
      </c>
      <c r="U25" s="92" t="n">
        <v>2.77551484190188</v>
      </c>
      <c r="V25" s="92" t="n">
        <v>3.76632135389673</v>
      </c>
      <c r="W25" s="92" t="n">
        <v>4.68391191115077</v>
      </c>
      <c r="X25" s="92" t="n">
        <v>6.46116554744206</v>
      </c>
      <c r="Y25" s="92" t="n">
        <v>7.54879358786136</v>
      </c>
      <c r="Z25" s="92" t="n">
        <v>6.89176422131062</v>
      </c>
      <c r="AA25" s="92" t="n">
        <v>5.00952788001222</v>
      </c>
      <c r="AB25" s="92" t="n">
        <v>2.85335981640964</v>
      </c>
      <c r="AC25" s="92" t="n">
        <v>1.68502821417455</v>
      </c>
      <c r="AD25" s="92" t="n">
        <v>1.09306902234046</v>
      </c>
    </row>
    <row r="26" customFormat="false" ht="12.75" hidden="false" customHeight="false" outlineLevel="0" collapsed="false">
      <c r="A26" s="92" t="n">
        <v>0.0909090909090909</v>
      </c>
      <c r="B26" s="92" t="n">
        <v>1</v>
      </c>
      <c r="C26" s="92" t="n">
        <v>9.09090909090909</v>
      </c>
      <c r="D26" s="92" t="n">
        <v>200</v>
      </c>
      <c r="E26" s="92" t="n">
        <v>0</v>
      </c>
      <c r="F26" s="92" t="n">
        <v>1</v>
      </c>
      <c r="G26" s="92" t="n">
        <v>7354056.09450922</v>
      </c>
      <c r="H26" s="92" t="n">
        <v>11002212.8231726</v>
      </c>
      <c r="I26" s="92" t="n">
        <v>14036103.6037526</v>
      </c>
      <c r="J26" s="92" t="n">
        <v>17205331.2227125</v>
      </c>
      <c r="K26" s="92" t="n">
        <v>18980413.468384</v>
      </c>
      <c r="L26" s="92" t="n">
        <v>24277106.3380994</v>
      </c>
      <c r="M26" s="92" t="n">
        <v>25706584.4594094</v>
      </c>
      <c r="N26" s="92" t="n">
        <v>23312361.5592437</v>
      </c>
      <c r="O26" s="92" t="n">
        <v>17843879.2831162</v>
      </c>
      <c r="P26" s="92" t="n">
        <v>11789701.6147027</v>
      </c>
      <c r="Q26" s="92" t="n">
        <v>8167633.73864037</v>
      </c>
      <c r="R26" s="92" t="n">
        <v>6203584.59458205</v>
      </c>
      <c r="S26" s="92" t="n">
        <v>1.24149996394112</v>
      </c>
      <c r="T26" s="92" t="n">
        <v>1.87338027497675</v>
      </c>
      <c r="U26" s="92" t="n">
        <v>2.77551484190188</v>
      </c>
      <c r="V26" s="92" t="n">
        <v>3.76632135389673</v>
      </c>
      <c r="W26" s="92" t="n">
        <v>4.68391191115077</v>
      </c>
      <c r="X26" s="92" t="n">
        <v>6.46116554744206</v>
      </c>
      <c r="Y26" s="92" t="n">
        <v>7.54879358786136</v>
      </c>
      <c r="Z26" s="92" t="n">
        <v>6.89176422131062</v>
      </c>
      <c r="AA26" s="92" t="n">
        <v>5.00952788001222</v>
      </c>
      <c r="AB26" s="92" t="n">
        <v>2.85335981640964</v>
      </c>
      <c r="AC26" s="92" t="n">
        <v>1.68502821417455</v>
      </c>
      <c r="AD26" s="92" t="n">
        <v>1.09306902234046</v>
      </c>
    </row>
    <row r="27" customFormat="false" ht="12.75" hidden="false" customHeight="false" outlineLevel="0" collapsed="false">
      <c r="A27" s="92" t="n">
        <v>0.181818181818182</v>
      </c>
      <c r="B27" s="92" t="n">
        <v>0</v>
      </c>
      <c r="C27" s="92" t="n">
        <v>18.1818181818182</v>
      </c>
      <c r="D27" s="92" t="n">
        <v>0</v>
      </c>
      <c r="E27" s="92" t="n">
        <v>0</v>
      </c>
      <c r="F27" s="92" t="n">
        <v>0.99901185770751</v>
      </c>
      <c r="G27" s="92" t="n">
        <v>7336635.729961</v>
      </c>
      <c r="H27" s="92" t="n">
        <v>10991072.9576754</v>
      </c>
      <c r="I27" s="92" t="n">
        <v>14030427.8687006</v>
      </c>
      <c r="J27" s="92" t="n">
        <v>17198213.3571107</v>
      </c>
      <c r="K27" s="92" t="n">
        <v>18972183.8023714</v>
      </c>
      <c r="L27" s="92" t="n">
        <v>24271415.8893609</v>
      </c>
      <c r="M27" s="92" t="n">
        <v>25702797.4575673</v>
      </c>
      <c r="N27" s="92" t="n">
        <v>23308875.0318502</v>
      </c>
      <c r="O27" s="92" t="n">
        <v>17839426.958903</v>
      </c>
      <c r="P27" s="92" t="n">
        <v>11784785.9619822</v>
      </c>
      <c r="Q27" s="92" t="n">
        <v>8150626.73587102</v>
      </c>
      <c r="R27" s="92" t="n">
        <v>6194856.16747245</v>
      </c>
      <c r="S27" s="92" t="n">
        <v>1.24134115340764</v>
      </c>
      <c r="T27" s="92" t="n">
        <v>1.87295441806346</v>
      </c>
      <c r="U27" s="92" t="n">
        <v>2.77515010525735</v>
      </c>
      <c r="V27" s="92" t="n">
        <v>3.76570124625296</v>
      </c>
      <c r="W27" s="92" t="n">
        <v>4.68306494836643</v>
      </c>
      <c r="X27" s="92" t="n">
        <v>6.46048617761344</v>
      </c>
      <c r="Y27" s="92" t="n">
        <v>7.54832337305648</v>
      </c>
      <c r="Z27" s="92" t="n">
        <v>6.8913549610834</v>
      </c>
      <c r="AA27" s="92" t="n">
        <v>5.00909034888556</v>
      </c>
      <c r="AB27" s="92" t="n">
        <v>2.85304014239265</v>
      </c>
      <c r="AC27" s="92" t="n">
        <v>1.68463438128056</v>
      </c>
      <c r="AD27" s="92" t="n">
        <v>1.09306625860714</v>
      </c>
    </row>
    <row r="28" customFormat="false" ht="12.75" hidden="false" customHeight="false" outlineLevel="0" collapsed="false">
      <c r="A28" s="92" t="n">
        <v>0.181818181818182</v>
      </c>
      <c r="B28" s="92" t="n">
        <v>0.0909090909090909</v>
      </c>
      <c r="C28" s="92" t="n">
        <v>18.1818181818182</v>
      </c>
      <c r="D28" s="92" t="n">
        <v>18.1818181818182</v>
      </c>
      <c r="E28" s="92" t="n">
        <v>0</v>
      </c>
      <c r="F28" s="92" t="n">
        <v>0.99901185770751</v>
      </c>
      <c r="G28" s="92" t="n">
        <v>7350514.63600949</v>
      </c>
      <c r="H28" s="92" t="n">
        <v>10997981.4310922</v>
      </c>
      <c r="I28" s="92" t="n">
        <v>14030427.8687006</v>
      </c>
      <c r="J28" s="92" t="n">
        <v>17184711.4645017</v>
      </c>
      <c r="K28" s="92" t="n">
        <v>18972183.8023714</v>
      </c>
      <c r="L28" s="92" t="n">
        <v>24271415.8893609</v>
      </c>
      <c r="M28" s="92" t="n">
        <v>25702797.4575673</v>
      </c>
      <c r="N28" s="92" t="n">
        <v>23308875.0318502</v>
      </c>
      <c r="O28" s="92" t="n">
        <v>17785555.9200696</v>
      </c>
      <c r="P28" s="92" t="n">
        <v>11784785.9619822</v>
      </c>
      <c r="Q28" s="92" t="n">
        <v>8163773.83850889</v>
      </c>
      <c r="R28" s="92" t="n">
        <v>6200257.06373422</v>
      </c>
      <c r="S28" s="92" t="n">
        <v>1.24146767868601</v>
      </c>
      <c r="T28" s="92" t="n">
        <v>1.87321851650931</v>
      </c>
      <c r="U28" s="92" t="n">
        <v>2.77515010525735</v>
      </c>
      <c r="V28" s="92" t="n">
        <v>3.76452496290052</v>
      </c>
      <c r="W28" s="92" t="n">
        <v>4.68306494836643</v>
      </c>
      <c r="X28" s="92" t="n">
        <v>6.46048617761344</v>
      </c>
      <c r="Y28" s="92" t="n">
        <v>7.54832337305648</v>
      </c>
      <c r="Z28" s="92" t="n">
        <v>6.8913549610834</v>
      </c>
      <c r="AA28" s="92" t="n">
        <v>5.00379642706274</v>
      </c>
      <c r="AB28" s="92" t="n">
        <v>2.85304014239265</v>
      </c>
      <c r="AC28" s="92" t="n">
        <v>1.68493883007437</v>
      </c>
      <c r="AD28" s="92" t="n">
        <v>1.09306796872475</v>
      </c>
    </row>
    <row r="29" customFormat="false" ht="12.75" hidden="false" customHeight="false" outlineLevel="0" collapsed="false">
      <c r="A29" s="92" t="n">
        <v>0.181818181818182</v>
      </c>
      <c r="B29" s="92" t="n">
        <v>0.181818181818182</v>
      </c>
      <c r="C29" s="92" t="n">
        <v>18.1818181818182</v>
      </c>
      <c r="D29" s="92" t="n">
        <v>36.3636363636364</v>
      </c>
      <c r="E29" s="92" t="n">
        <v>0</v>
      </c>
      <c r="F29" s="92" t="n">
        <v>1</v>
      </c>
      <c r="G29" s="92" t="n">
        <v>7354056.09450922</v>
      </c>
      <c r="H29" s="92" t="n">
        <v>11002212.8231726</v>
      </c>
      <c r="I29" s="92" t="n">
        <v>14036103.6037526</v>
      </c>
      <c r="J29" s="92" t="n">
        <v>17205331.2227125</v>
      </c>
      <c r="K29" s="92" t="n">
        <v>18980413.468384</v>
      </c>
      <c r="L29" s="92" t="n">
        <v>24277106.3380994</v>
      </c>
      <c r="M29" s="92" t="n">
        <v>25706584.4594094</v>
      </c>
      <c r="N29" s="92" t="n">
        <v>23312361.5592437</v>
      </c>
      <c r="O29" s="92" t="n">
        <v>17843879.2831162</v>
      </c>
      <c r="P29" s="92" t="n">
        <v>11789701.6147027</v>
      </c>
      <c r="Q29" s="92" t="n">
        <v>8167633.73864037</v>
      </c>
      <c r="R29" s="92" t="n">
        <v>6203584.59458205</v>
      </c>
      <c r="S29" s="92" t="n">
        <v>1.24149996394112</v>
      </c>
      <c r="T29" s="92" t="n">
        <v>1.87338027497675</v>
      </c>
      <c r="U29" s="92" t="n">
        <v>2.77551484190188</v>
      </c>
      <c r="V29" s="92" t="n">
        <v>3.76632135389673</v>
      </c>
      <c r="W29" s="92" t="n">
        <v>4.68391191115077</v>
      </c>
      <c r="X29" s="92" t="n">
        <v>6.46116554744206</v>
      </c>
      <c r="Y29" s="92" t="n">
        <v>7.54879358786136</v>
      </c>
      <c r="Z29" s="92" t="n">
        <v>6.89176422131062</v>
      </c>
      <c r="AA29" s="92" t="n">
        <v>5.00952788001222</v>
      </c>
      <c r="AB29" s="92" t="n">
        <v>2.85335981640964</v>
      </c>
      <c r="AC29" s="92" t="n">
        <v>1.68502821417455</v>
      </c>
      <c r="AD29" s="92" t="n">
        <v>1.09306902234046</v>
      </c>
    </row>
    <row r="30" customFormat="false" ht="12.75" hidden="false" customHeight="false" outlineLevel="0" collapsed="false">
      <c r="A30" s="92" t="n">
        <v>0.181818181818182</v>
      </c>
      <c r="B30" s="92" t="n">
        <v>0.272727272727273</v>
      </c>
      <c r="C30" s="92" t="n">
        <v>18.1818181818182</v>
      </c>
      <c r="D30" s="92" t="n">
        <v>54.5454545454545</v>
      </c>
      <c r="E30" s="92" t="n">
        <v>0</v>
      </c>
      <c r="F30" s="92" t="n">
        <v>1</v>
      </c>
      <c r="G30" s="92" t="n">
        <v>7354056.09450922</v>
      </c>
      <c r="H30" s="92" t="n">
        <v>11002212.8231726</v>
      </c>
      <c r="I30" s="92" t="n">
        <v>14036103.6037526</v>
      </c>
      <c r="J30" s="92" t="n">
        <v>17205331.2227125</v>
      </c>
      <c r="K30" s="92" t="n">
        <v>18980413.468384</v>
      </c>
      <c r="L30" s="92" t="n">
        <v>24277106.3380994</v>
      </c>
      <c r="M30" s="92" t="n">
        <v>25706584.4594094</v>
      </c>
      <c r="N30" s="92" t="n">
        <v>23312361.5592437</v>
      </c>
      <c r="O30" s="92" t="n">
        <v>17843879.2831162</v>
      </c>
      <c r="P30" s="92" t="n">
        <v>11789701.6147027</v>
      </c>
      <c r="Q30" s="92" t="n">
        <v>8167633.73864037</v>
      </c>
      <c r="R30" s="92" t="n">
        <v>6203584.59458205</v>
      </c>
      <c r="S30" s="92" t="n">
        <v>1.24149996394112</v>
      </c>
      <c r="T30" s="92" t="n">
        <v>1.87338027497675</v>
      </c>
      <c r="U30" s="92" t="n">
        <v>2.77551484190188</v>
      </c>
      <c r="V30" s="92" t="n">
        <v>3.76632135389673</v>
      </c>
      <c r="W30" s="92" t="n">
        <v>4.68391191115077</v>
      </c>
      <c r="X30" s="92" t="n">
        <v>6.46116554744206</v>
      </c>
      <c r="Y30" s="92" t="n">
        <v>7.54879358786136</v>
      </c>
      <c r="Z30" s="92" t="n">
        <v>6.89176422131062</v>
      </c>
      <c r="AA30" s="92" t="n">
        <v>5.00952788001222</v>
      </c>
      <c r="AB30" s="92" t="n">
        <v>2.85335981640964</v>
      </c>
      <c r="AC30" s="92" t="n">
        <v>1.68502821417455</v>
      </c>
      <c r="AD30" s="92" t="n">
        <v>1.09306902234046</v>
      </c>
    </row>
    <row r="31" customFormat="false" ht="12.75" hidden="false" customHeight="false" outlineLevel="0" collapsed="false">
      <c r="A31" s="92" t="n">
        <v>0.181818181818182</v>
      </c>
      <c r="B31" s="92" t="n">
        <v>0.363636363636364</v>
      </c>
      <c r="C31" s="92" t="n">
        <v>18.1818181818182</v>
      </c>
      <c r="D31" s="92" t="n">
        <v>72.7272727272727</v>
      </c>
      <c r="E31" s="92" t="n">
        <v>0</v>
      </c>
      <c r="F31" s="92" t="n">
        <v>1</v>
      </c>
      <c r="G31" s="92" t="n">
        <v>7354056.09450922</v>
      </c>
      <c r="H31" s="92" t="n">
        <v>11002212.8231726</v>
      </c>
      <c r="I31" s="92" t="n">
        <v>14036103.6037526</v>
      </c>
      <c r="J31" s="92" t="n">
        <v>17205331.2227125</v>
      </c>
      <c r="K31" s="92" t="n">
        <v>18980413.468384</v>
      </c>
      <c r="L31" s="92" t="n">
        <v>24277106.3380994</v>
      </c>
      <c r="M31" s="92" t="n">
        <v>25706584.4594094</v>
      </c>
      <c r="N31" s="92" t="n">
        <v>23312361.5592437</v>
      </c>
      <c r="O31" s="92" t="n">
        <v>17843879.2831162</v>
      </c>
      <c r="P31" s="92" t="n">
        <v>11789701.6147027</v>
      </c>
      <c r="Q31" s="92" t="n">
        <v>8167633.73864037</v>
      </c>
      <c r="R31" s="92" t="n">
        <v>6203584.59458205</v>
      </c>
      <c r="S31" s="92" t="n">
        <v>1.24149996394112</v>
      </c>
      <c r="T31" s="92" t="n">
        <v>1.87338027497675</v>
      </c>
      <c r="U31" s="92" t="n">
        <v>2.77551484190188</v>
      </c>
      <c r="V31" s="92" t="n">
        <v>3.76632135389673</v>
      </c>
      <c r="W31" s="92" t="n">
        <v>4.68391191115077</v>
      </c>
      <c r="X31" s="92" t="n">
        <v>6.46116554744206</v>
      </c>
      <c r="Y31" s="92" t="n">
        <v>7.54879358786136</v>
      </c>
      <c r="Z31" s="92" t="n">
        <v>6.89176422131062</v>
      </c>
      <c r="AA31" s="92" t="n">
        <v>5.00952788001222</v>
      </c>
      <c r="AB31" s="92" t="n">
        <v>2.85335981640964</v>
      </c>
      <c r="AC31" s="92" t="n">
        <v>1.68502821417455</v>
      </c>
      <c r="AD31" s="92" t="n">
        <v>1.09306902234046</v>
      </c>
    </row>
    <row r="32" customFormat="false" ht="12.75" hidden="false" customHeight="false" outlineLevel="0" collapsed="false">
      <c r="A32" s="92" t="n">
        <v>0.181818181818182</v>
      </c>
      <c r="B32" s="92" t="n">
        <v>0.454545454545455</v>
      </c>
      <c r="C32" s="92" t="n">
        <v>18.1818181818182</v>
      </c>
      <c r="D32" s="92" t="n">
        <v>90.9090909090909</v>
      </c>
      <c r="E32" s="92" t="n">
        <v>0</v>
      </c>
      <c r="F32" s="92" t="n">
        <v>1</v>
      </c>
      <c r="G32" s="92" t="n">
        <v>7354056.09450922</v>
      </c>
      <c r="H32" s="92" t="n">
        <v>11002212.8231726</v>
      </c>
      <c r="I32" s="92" t="n">
        <v>14036103.6037526</v>
      </c>
      <c r="J32" s="92" t="n">
        <v>17205331.2227125</v>
      </c>
      <c r="K32" s="92" t="n">
        <v>18980413.468384</v>
      </c>
      <c r="L32" s="92" t="n">
        <v>24277106.3380994</v>
      </c>
      <c r="M32" s="92" t="n">
        <v>25706584.4594094</v>
      </c>
      <c r="N32" s="92" t="n">
        <v>23312361.5592437</v>
      </c>
      <c r="O32" s="92" t="n">
        <v>17843879.2831162</v>
      </c>
      <c r="P32" s="92" t="n">
        <v>11789701.6147027</v>
      </c>
      <c r="Q32" s="92" t="n">
        <v>8167633.73864037</v>
      </c>
      <c r="R32" s="92" t="n">
        <v>6203584.59458205</v>
      </c>
      <c r="S32" s="92" t="n">
        <v>1.24149996394112</v>
      </c>
      <c r="T32" s="92" t="n">
        <v>1.87338027497675</v>
      </c>
      <c r="U32" s="92" t="n">
        <v>2.77551484190188</v>
      </c>
      <c r="V32" s="92" t="n">
        <v>3.76632135389673</v>
      </c>
      <c r="W32" s="92" t="n">
        <v>4.68391191115077</v>
      </c>
      <c r="X32" s="92" t="n">
        <v>6.46116554744206</v>
      </c>
      <c r="Y32" s="92" t="n">
        <v>7.54879358786136</v>
      </c>
      <c r="Z32" s="92" t="n">
        <v>6.89176422131062</v>
      </c>
      <c r="AA32" s="92" t="n">
        <v>5.00952788001222</v>
      </c>
      <c r="AB32" s="92" t="n">
        <v>2.85335981640964</v>
      </c>
      <c r="AC32" s="92" t="n">
        <v>1.68502821417455</v>
      </c>
      <c r="AD32" s="92" t="n">
        <v>1.09306902234046</v>
      </c>
    </row>
    <row r="33" customFormat="false" ht="12.75" hidden="false" customHeight="false" outlineLevel="0" collapsed="false">
      <c r="A33" s="92" t="n">
        <v>0.181818181818182</v>
      </c>
      <c r="B33" s="92" t="n">
        <v>0.545454545454546</v>
      </c>
      <c r="C33" s="92" t="n">
        <v>18.1818181818182</v>
      </c>
      <c r="D33" s="92" t="n">
        <v>109.090909090909</v>
      </c>
      <c r="E33" s="92" t="n">
        <v>0</v>
      </c>
      <c r="F33" s="92" t="n">
        <v>1</v>
      </c>
      <c r="G33" s="92" t="n">
        <v>7354056.09450922</v>
      </c>
      <c r="H33" s="92" t="n">
        <v>11002212.8231726</v>
      </c>
      <c r="I33" s="92" t="n">
        <v>14036103.6037526</v>
      </c>
      <c r="J33" s="92" t="n">
        <v>17205331.2227125</v>
      </c>
      <c r="K33" s="92" t="n">
        <v>18980413.468384</v>
      </c>
      <c r="L33" s="92" t="n">
        <v>24277106.3380994</v>
      </c>
      <c r="M33" s="92" t="n">
        <v>25706584.4594094</v>
      </c>
      <c r="N33" s="92" t="n">
        <v>23312361.5592437</v>
      </c>
      <c r="O33" s="92" t="n">
        <v>17843879.2831162</v>
      </c>
      <c r="P33" s="92" t="n">
        <v>11789701.6147027</v>
      </c>
      <c r="Q33" s="92" t="n">
        <v>8167633.73864037</v>
      </c>
      <c r="R33" s="92" t="n">
        <v>6203584.59458205</v>
      </c>
      <c r="S33" s="92" t="n">
        <v>1.24149996394112</v>
      </c>
      <c r="T33" s="92" t="n">
        <v>1.87338027497675</v>
      </c>
      <c r="U33" s="92" t="n">
        <v>2.77551484190188</v>
      </c>
      <c r="V33" s="92" t="n">
        <v>3.76632135389673</v>
      </c>
      <c r="W33" s="92" t="n">
        <v>4.68391191115077</v>
      </c>
      <c r="X33" s="92" t="n">
        <v>6.46116554744206</v>
      </c>
      <c r="Y33" s="92" t="n">
        <v>7.54879358786136</v>
      </c>
      <c r="Z33" s="92" t="n">
        <v>6.89176422131062</v>
      </c>
      <c r="AA33" s="92" t="n">
        <v>5.00952788001222</v>
      </c>
      <c r="AB33" s="92" t="n">
        <v>2.85335981640964</v>
      </c>
      <c r="AC33" s="92" t="n">
        <v>1.68502821417455</v>
      </c>
      <c r="AD33" s="92" t="n">
        <v>1.09306902234046</v>
      </c>
    </row>
    <row r="34" customFormat="false" ht="12.75" hidden="false" customHeight="false" outlineLevel="0" collapsed="false">
      <c r="A34" s="92" t="n">
        <v>0.181818181818182</v>
      </c>
      <c r="B34" s="92" t="n">
        <v>0.636363636363636</v>
      </c>
      <c r="C34" s="92" t="n">
        <v>18.1818181818182</v>
      </c>
      <c r="D34" s="92" t="n">
        <v>127.272727272727</v>
      </c>
      <c r="E34" s="92" t="n">
        <v>0</v>
      </c>
      <c r="F34" s="92" t="n">
        <v>1</v>
      </c>
      <c r="G34" s="92" t="n">
        <v>7354056.09450922</v>
      </c>
      <c r="H34" s="92" t="n">
        <v>11002212.8231726</v>
      </c>
      <c r="I34" s="92" t="n">
        <v>14036103.6037526</v>
      </c>
      <c r="J34" s="92" t="n">
        <v>17205331.2227125</v>
      </c>
      <c r="K34" s="92" t="n">
        <v>18980413.468384</v>
      </c>
      <c r="L34" s="92" t="n">
        <v>24277106.3380994</v>
      </c>
      <c r="M34" s="92" t="n">
        <v>25706584.4594094</v>
      </c>
      <c r="N34" s="92" t="n">
        <v>23312361.5592437</v>
      </c>
      <c r="O34" s="92" t="n">
        <v>17843879.2831162</v>
      </c>
      <c r="P34" s="92" t="n">
        <v>11789701.6147027</v>
      </c>
      <c r="Q34" s="92" t="n">
        <v>8167633.73864037</v>
      </c>
      <c r="R34" s="92" t="n">
        <v>6203584.59458205</v>
      </c>
      <c r="S34" s="92" t="n">
        <v>1.24149996394112</v>
      </c>
      <c r="T34" s="92" t="n">
        <v>1.87338027497675</v>
      </c>
      <c r="U34" s="92" t="n">
        <v>2.77551484190188</v>
      </c>
      <c r="V34" s="92" t="n">
        <v>3.76632135389673</v>
      </c>
      <c r="W34" s="92" t="n">
        <v>4.68391191115077</v>
      </c>
      <c r="X34" s="92" t="n">
        <v>6.46116554744206</v>
      </c>
      <c r="Y34" s="92" t="n">
        <v>7.54879358786136</v>
      </c>
      <c r="Z34" s="92" t="n">
        <v>6.89176422131062</v>
      </c>
      <c r="AA34" s="92" t="n">
        <v>5.00952788001222</v>
      </c>
      <c r="AB34" s="92" t="n">
        <v>2.85335981640964</v>
      </c>
      <c r="AC34" s="92" t="n">
        <v>1.68502821417455</v>
      </c>
      <c r="AD34" s="92" t="n">
        <v>1.09306902234046</v>
      </c>
    </row>
    <row r="35" customFormat="false" ht="12.75" hidden="false" customHeight="false" outlineLevel="0" collapsed="false">
      <c r="A35" s="92" t="n">
        <v>0.181818181818182</v>
      </c>
      <c r="B35" s="92" t="n">
        <v>0.727272727272727</v>
      </c>
      <c r="C35" s="92" t="n">
        <v>18.1818181818182</v>
      </c>
      <c r="D35" s="92" t="n">
        <v>145.454545454545</v>
      </c>
      <c r="E35" s="92" t="n">
        <v>0</v>
      </c>
      <c r="F35" s="92" t="n">
        <v>0.99901185770751</v>
      </c>
      <c r="G35" s="92" t="n">
        <v>7350514.63600949</v>
      </c>
      <c r="H35" s="92" t="n">
        <v>10997981.4310922</v>
      </c>
      <c r="I35" s="92" t="n">
        <v>14030427.8687006</v>
      </c>
      <c r="J35" s="92" t="n">
        <v>17198213.3571107</v>
      </c>
      <c r="K35" s="92" t="n">
        <v>18972183.8023714</v>
      </c>
      <c r="L35" s="92" t="n">
        <v>24271415.8893609</v>
      </c>
      <c r="M35" s="92" t="n">
        <v>25702797.4575673</v>
      </c>
      <c r="N35" s="92" t="n">
        <v>23308875.0318502</v>
      </c>
      <c r="O35" s="92" t="n">
        <v>17839426.958903</v>
      </c>
      <c r="P35" s="92" t="n">
        <v>11784785.9619822</v>
      </c>
      <c r="Q35" s="92" t="n">
        <v>8163773.83850889</v>
      </c>
      <c r="R35" s="92" t="n">
        <v>6200257.06373422</v>
      </c>
      <c r="S35" s="92" t="n">
        <v>1.24146767868601</v>
      </c>
      <c r="T35" s="92" t="n">
        <v>1.87321851650931</v>
      </c>
      <c r="U35" s="92" t="n">
        <v>2.77515010525735</v>
      </c>
      <c r="V35" s="92" t="n">
        <v>3.76570124625296</v>
      </c>
      <c r="W35" s="92" t="n">
        <v>4.68306494836643</v>
      </c>
      <c r="X35" s="92" t="n">
        <v>6.46048617761344</v>
      </c>
      <c r="Y35" s="92" t="n">
        <v>7.54832337305648</v>
      </c>
      <c r="Z35" s="92" t="n">
        <v>6.8913549610834</v>
      </c>
      <c r="AA35" s="92" t="n">
        <v>5.00909034888556</v>
      </c>
      <c r="AB35" s="92" t="n">
        <v>2.85304014239265</v>
      </c>
      <c r="AC35" s="92" t="n">
        <v>1.68493883007437</v>
      </c>
      <c r="AD35" s="92" t="n">
        <v>1.09306796872475</v>
      </c>
    </row>
    <row r="36" customFormat="false" ht="12.75" hidden="false" customHeight="false" outlineLevel="0" collapsed="false">
      <c r="A36" s="92" t="n">
        <v>0.181818181818182</v>
      </c>
      <c r="B36" s="92" t="n">
        <v>0.818181818181818</v>
      </c>
      <c r="C36" s="92" t="n">
        <v>18.1818181818182</v>
      </c>
      <c r="D36" s="92" t="n">
        <v>163.636363636364</v>
      </c>
      <c r="E36" s="92" t="n">
        <v>0</v>
      </c>
      <c r="F36" s="92" t="n">
        <v>1</v>
      </c>
      <c r="G36" s="92" t="n">
        <v>7354056.09450922</v>
      </c>
      <c r="H36" s="92" t="n">
        <v>11002212.8231726</v>
      </c>
      <c r="I36" s="92" t="n">
        <v>14036103.6037526</v>
      </c>
      <c r="J36" s="92" t="n">
        <v>17205331.2227125</v>
      </c>
      <c r="K36" s="92" t="n">
        <v>18980413.468384</v>
      </c>
      <c r="L36" s="92" t="n">
        <v>24277106.3380994</v>
      </c>
      <c r="M36" s="92" t="n">
        <v>25706584.4594094</v>
      </c>
      <c r="N36" s="92" t="n">
        <v>23312361.5592437</v>
      </c>
      <c r="O36" s="92" t="n">
        <v>17843879.2831162</v>
      </c>
      <c r="P36" s="92" t="n">
        <v>11789701.6147027</v>
      </c>
      <c r="Q36" s="92" t="n">
        <v>8167633.73864037</v>
      </c>
      <c r="R36" s="92" t="n">
        <v>6203584.59458205</v>
      </c>
      <c r="S36" s="92" t="n">
        <v>1.24149996394112</v>
      </c>
      <c r="T36" s="92" t="n">
        <v>1.87338027497675</v>
      </c>
      <c r="U36" s="92" t="n">
        <v>2.77551484190188</v>
      </c>
      <c r="V36" s="92" t="n">
        <v>3.76632135389673</v>
      </c>
      <c r="W36" s="92" t="n">
        <v>4.68391191115077</v>
      </c>
      <c r="X36" s="92" t="n">
        <v>6.46116554744206</v>
      </c>
      <c r="Y36" s="92" t="n">
        <v>7.54879358786136</v>
      </c>
      <c r="Z36" s="92" t="n">
        <v>6.89176422131062</v>
      </c>
      <c r="AA36" s="92" t="n">
        <v>5.00952788001222</v>
      </c>
      <c r="AB36" s="92" t="n">
        <v>2.85335981640964</v>
      </c>
      <c r="AC36" s="92" t="n">
        <v>1.68502821417455</v>
      </c>
      <c r="AD36" s="92" t="n">
        <v>1.09306902234046</v>
      </c>
    </row>
    <row r="37" customFormat="false" ht="12.75" hidden="false" customHeight="false" outlineLevel="0" collapsed="false">
      <c r="A37" s="92" t="n">
        <v>0.181818181818182</v>
      </c>
      <c r="B37" s="92" t="n">
        <v>0.909090909090909</v>
      </c>
      <c r="C37" s="92" t="n">
        <v>18.1818181818182</v>
      </c>
      <c r="D37" s="92" t="n">
        <v>181.818181818182</v>
      </c>
      <c r="E37" s="92" t="n">
        <v>0</v>
      </c>
      <c r="F37" s="92" t="n">
        <v>1</v>
      </c>
      <c r="G37" s="92" t="n">
        <v>7354056.09450922</v>
      </c>
      <c r="H37" s="92" t="n">
        <v>11002212.8231726</v>
      </c>
      <c r="I37" s="92" t="n">
        <v>14036103.6037526</v>
      </c>
      <c r="J37" s="92" t="n">
        <v>17205331.2227125</v>
      </c>
      <c r="K37" s="92" t="n">
        <v>18980413.468384</v>
      </c>
      <c r="L37" s="92" t="n">
        <v>24277106.3380994</v>
      </c>
      <c r="M37" s="92" t="n">
        <v>25706584.4594094</v>
      </c>
      <c r="N37" s="92" t="n">
        <v>23312361.5592437</v>
      </c>
      <c r="O37" s="92" t="n">
        <v>17843879.2831162</v>
      </c>
      <c r="P37" s="92" t="n">
        <v>11789701.6147027</v>
      </c>
      <c r="Q37" s="92" t="n">
        <v>8167633.73864037</v>
      </c>
      <c r="R37" s="92" t="n">
        <v>6203584.59458205</v>
      </c>
      <c r="S37" s="92" t="n">
        <v>1.24149996394112</v>
      </c>
      <c r="T37" s="92" t="n">
        <v>1.87338027497675</v>
      </c>
      <c r="U37" s="92" t="n">
        <v>2.77551484190188</v>
      </c>
      <c r="V37" s="92" t="n">
        <v>3.76632135389673</v>
      </c>
      <c r="W37" s="92" t="n">
        <v>4.68391191115077</v>
      </c>
      <c r="X37" s="92" t="n">
        <v>6.46116554744206</v>
      </c>
      <c r="Y37" s="92" t="n">
        <v>7.54879358786136</v>
      </c>
      <c r="Z37" s="92" t="n">
        <v>6.89176422131062</v>
      </c>
      <c r="AA37" s="92" t="n">
        <v>5.00952788001222</v>
      </c>
      <c r="AB37" s="92" t="n">
        <v>2.85335981640964</v>
      </c>
      <c r="AC37" s="92" t="n">
        <v>1.68502821417455</v>
      </c>
      <c r="AD37" s="92" t="n">
        <v>1.09306902234046</v>
      </c>
    </row>
    <row r="38" customFormat="false" ht="12.75" hidden="false" customHeight="false" outlineLevel="0" collapsed="false">
      <c r="A38" s="92" t="n">
        <v>0.181818181818182</v>
      </c>
      <c r="B38" s="92" t="n">
        <v>1</v>
      </c>
      <c r="C38" s="92" t="n">
        <v>18.1818181818182</v>
      </c>
      <c r="D38" s="92" t="n">
        <v>200</v>
      </c>
      <c r="E38" s="92" t="n">
        <v>0</v>
      </c>
      <c r="F38" s="92" t="n">
        <v>1</v>
      </c>
      <c r="G38" s="92" t="n">
        <v>7354056.09450922</v>
      </c>
      <c r="H38" s="92" t="n">
        <v>11002212.8231726</v>
      </c>
      <c r="I38" s="92" t="n">
        <v>14036103.6037526</v>
      </c>
      <c r="J38" s="92" t="n">
        <v>17205331.2227125</v>
      </c>
      <c r="K38" s="92" t="n">
        <v>18980413.468384</v>
      </c>
      <c r="L38" s="92" t="n">
        <v>24277106.3380994</v>
      </c>
      <c r="M38" s="92" t="n">
        <v>25706584.4594094</v>
      </c>
      <c r="N38" s="92" t="n">
        <v>23312361.5592437</v>
      </c>
      <c r="O38" s="92" t="n">
        <v>17843879.2831162</v>
      </c>
      <c r="P38" s="92" t="n">
        <v>11789701.6147027</v>
      </c>
      <c r="Q38" s="92" t="n">
        <v>8167633.73864037</v>
      </c>
      <c r="R38" s="92" t="n">
        <v>6203584.59458205</v>
      </c>
      <c r="S38" s="92" t="n">
        <v>1.24149996394112</v>
      </c>
      <c r="T38" s="92" t="n">
        <v>1.87338027497675</v>
      </c>
      <c r="U38" s="92" t="n">
        <v>2.77551484190188</v>
      </c>
      <c r="V38" s="92" t="n">
        <v>3.76632135389673</v>
      </c>
      <c r="W38" s="92" t="n">
        <v>4.68391191115077</v>
      </c>
      <c r="X38" s="92" t="n">
        <v>6.46116554744206</v>
      </c>
      <c r="Y38" s="92" t="n">
        <v>7.54879358786136</v>
      </c>
      <c r="Z38" s="92" t="n">
        <v>6.89176422131062</v>
      </c>
      <c r="AA38" s="92" t="n">
        <v>5.00952788001222</v>
      </c>
      <c r="AB38" s="92" t="n">
        <v>2.85335981640964</v>
      </c>
      <c r="AC38" s="92" t="n">
        <v>1.68502821417455</v>
      </c>
      <c r="AD38" s="92" t="n">
        <v>1.09306902234046</v>
      </c>
    </row>
    <row r="39" customFormat="false" ht="12.75" hidden="false" customHeight="false" outlineLevel="0" collapsed="false">
      <c r="A39" s="92" t="n">
        <v>0.272727272727273</v>
      </c>
      <c r="B39" s="92" t="n">
        <v>0</v>
      </c>
      <c r="C39" s="92" t="n">
        <v>27.2727272727273</v>
      </c>
      <c r="D39" s="92" t="n">
        <v>0</v>
      </c>
      <c r="E39" s="92" t="n">
        <v>0</v>
      </c>
      <c r="F39" s="92" t="n">
        <v>0.99802371541502</v>
      </c>
      <c r="G39" s="92" t="n">
        <v>7327374.82782679</v>
      </c>
      <c r="H39" s="92" t="n">
        <v>10986841.565595</v>
      </c>
      <c r="I39" s="92" t="n">
        <v>14024752.1336486</v>
      </c>
      <c r="J39" s="92" t="n">
        <v>17191095.4915089</v>
      </c>
      <c r="K39" s="92" t="n">
        <v>18963954.1363588</v>
      </c>
      <c r="L39" s="92" t="n">
        <v>24265725.4406224</v>
      </c>
      <c r="M39" s="92" t="n">
        <v>25699010.4557253</v>
      </c>
      <c r="N39" s="92" t="n">
        <v>23305388.5044567</v>
      </c>
      <c r="O39" s="92" t="n">
        <v>17834974.6346898</v>
      </c>
      <c r="P39" s="92" t="n">
        <v>11779870.3092617</v>
      </c>
      <c r="Q39" s="92" t="n">
        <v>8146766.83573954</v>
      </c>
      <c r="R39" s="92" t="n">
        <v>6179915.50212211</v>
      </c>
      <c r="S39" s="92" t="n">
        <v>1.24125672757348</v>
      </c>
      <c r="T39" s="92" t="n">
        <v>1.87279265959603</v>
      </c>
      <c r="U39" s="92" t="n">
        <v>2.77478536861282</v>
      </c>
      <c r="V39" s="92" t="n">
        <v>3.76508113860918</v>
      </c>
      <c r="W39" s="92" t="n">
        <v>4.68221798558209</v>
      </c>
      <c r="X39" s="92" t="n">
        <v>6.45980680778482</v>
      </c>
      <c r="Y39" s="92" t="n">
        <v>7.54785315825161</v>
      </c>
      <c r="Z39" s="92" t="n">
        <v>6.89094570085618</v>
      </c>
      <c r="AA39" s="92" t="n">
        <v>5.00865281775891</v>
      </c>
      <c r="AB39" s="92" t="n">
        <v>2.85272046837566</v>
      </c>
      <c r="AC39" s="92" t="n">
        <v>1.68454499718039</v>
      </c>
      <c r="AD39" s="92" t="n">
        <v>1.09306152785623</v>
      </c>
    </row>
    <row r="40" customFormat="false" ht="12.75" hidden="false" customHeight="false" outlineLevel="0" collapsed="false">
      <c r="A40" s="92" t="n">
        <v>0.272727272727273</v>
      </c>
      <c r="B40" s="92" t="n">
        <v>0.0909090909090909</v>
      </c>
      <c r="C40" s="92" t="n">
        <v>27.2727272727273</v>
      </c>
      <c r="D40" s="92" t="n">
        <v>18.1818181818182</v>
      </c>
      <c r="E40" s="92" t="n">
        <v>0</v>
      </c>
      <c r="F40" s="92" t="n">
        <v>0.99703557312253</v>
      </c>
      <c r="G40" s="92" t="n">
        <v>7343431.71901003</v>
      </c>
      <c r="H40" s="92" t="n">
        <v>10989518.6469313</v>
      </c>
      <c r="I40" s="92" t="n">
        <v>14019076.3985966</v>
      </c>
      <c r="J40" s="92" t="n">
        <v>17113662.1379433</v>
      </c>
      <c r="K40" s="92" t="n">
        <v>18939854.3593117</v>
      </c>
      <c r="L40" s="92" t="n">
        <v>24260034.9918839</v>
      </c>
      <c r="M40" s="92" t="n">
        <v>25695223.4538834</v>
      </c>
      <c r="N40" s="92" t="n">
        <v>23136820.4625171</v>
      </c>
      <c r="O40" s="92" t="n">
        <v>17759451.1247701</v>
      </c>
      <c r="P40" s="92" t="n">
        <v>11774954.6565412</v>
      </c>
      <c r="Q40" s="92" t="n">
        <v>8156054.03824592</v>
      </c>
      <c r="R40" s="92" t="n">
        <v>6193602.00203854</v>
      </c>
      <c r="S40" s="92" t="n">
        <v>1.24140310817578</v>
      </c>
      <c r="T40" s="92" t="n">
        <v>1.87289499957444</v>
      </c>
      <c r="U40" s="92" t="n">
        <v>2.77442063196829</v>
      </c>
      <c r="V40" s="92" t="n">
        <v>3.75833515363061</v>
      </c>
      <c r="W40" s="92" t="n">
        <v>4.67973773738751</v>
      </c>
      <c r="X40" s="92" t="n">
        <v>6.45912743795619</v>
      </c>
      <c r="Y40" s="92" t="n">
        <v>7.54738294344674</v>
      </c>
      <c r="Z40" s="92" t="n">
        <v>6.8711586212322</v>
      </c>
      <c r="AA40" s="92" t="n">
        <v>5.00123110163911</v>
      </c>
      <c r="AB40" s="92" t="n">
        <v>2.85240079435866</v>
      </c>
      <c r="AC40" s="92" t="n">
        <v>1.68476006187401</v>
      </c>
      <c r="AD40" s="92" t="n">
        <v>1.09306586149335</v>
      </c>
    </row>
    <row r="41" customFormat="false" ht="12.75" hidden="false" customHeight="false" outlineLevel="0" collapsed="false">
      <c r="A41" s="92" t="n">
        <v>0.272727272727273</v>
      </c>
      <c r="B41" s="92" t="n">
        <v>0.181818181818182</v>
      </c>
      <c r="C41" s="92" t="n">
        <v>27.2727272727273</v>
      </c>
      <c r="D41" s="92" t="n">
        <v>36.3636363636364</v>
      </c>
      <c r="E41" s="92" t="n">
        <v>0</v>
      </c>
      <c r="F41" s="92" t="n">
        <v>1</v>
      </c>
      <c r="G41" s="92" t="n">
        <v>7354056.09450922</v>
      </c>
      <c r="H41" s="92" t="n">
        <v>11002212.8231726</v>
      </c>
      <c r="I41" s="92" t="n">
        <v>14036103.6037526</v>
      </c>
      <c r="J41" s="92" t="n">
        <v>17205331.2227125</v>
      </c>
      <c r="K41" s="92" t="n">
        <v>18980413.468384</v>
      </c>
      <c r="L41" s="92" t="n">
        <v>24277106.3380994</v>
      </c>
      <c r="M41" s="92" t="n">
        <v>25706584.4594094</v>
      </c>
      <c r="N41" s="92" t="n">
        <v>23312361.5592437</v>
      </c>
      <c r="O41" s="92" t="n">
        <v>17843879.2831162</v>
      </c>
      <c r="P41" s="92" t="n">
        <v>11789701.6147027</v>
      </c>
      <c r="Q41" s="92" t="n">
        <v>8167633.73864037</v>
      </c>
      <c r="R41" s="92" t="n">
        <v>6203584.59458205</v>
      </c>
      <c r="S41" s="92" t="n">
        <v>1.24149996394112</v>
      </c>
      <c r="T41" s="92" t="n">
        <v>1.87338027497675</v>
      </c>
      <c r="U41" s="92" t="n">
        <v>2.77551484190188</v>
      </c>
      <c r="V41" s="92" t="n">
        <v>3.76632135389673</v>
      </c>
      <c r="W41" s="92" t="n">
        <v>4.68391191115077</v>
      </c>
      <c r="X41" s="92" t="n">
        <v>6.46116554744206</v>
      </c>
      <c r="Y41" s="92" t="n">
        <v>7.54879358786136</v>
      </c>
      <c r="Z41" s="92" t="n">
        <v>6.89176422131062</v>
      </c>
      <c r="AA41" s="92" t="n">
        <v>5.00952788001222</v>
      </c>
      <c r="AB41" s="92" t="n">
        <v>2.85335981640964</v>
      </c>
      <c r="AC41" s="92" t="n">
        <v>1.68502821417455</v>
      </c>
      <c r="AD41" s="92" t="n">
        <v>1.09306902234046</v>
      </c>
    </row>
    <row r="42" customFormat="false" ht="12.75" hidden="false" customHeight="false" outlineLevel="0" collapsed="false">
      <c r="A42" s="92" t="n">
        <v>0.272727272727273</v>
      </c>
      <c r="B42" s="92" t="n">
        <v>0.272727272727273</v>
      </c>
      <c r="C42" s="92" t="n">
        <v>27.2727272727273</v>
      </c>
      <c r="D42" s="92" t="n">
        <v>54.5454545454545</v>
      </c>
      <c r="E42" s="92" t="n">
        <v>0</v>
      </c>
      <c r="F42" s="92" t="n">
        <v>0.99901185770751</v>
      </c>
      <c r="G42" s="92" t="n">
        <v>7350514.63600949</v>
      </c>
      <c r="H42" s="92" t="n">
        <v>10997981.4310922</v>
      </c>
      <c r="I42" s="92" t="n">
        <v>14030427.8687006</v>
      </c>
      <c r="J42" s="92" t="n">
        <v>17198213.3571107</v>
      </c>
      <c r="K42" s="92" t="n">
        <v>18972183.8023714</v>
      </c>
      <c r="L42" s="92" t="n">
        <v>24271415.8893609</v>
      </c>
      <c r="M42" s="92" t="n">
        <v>25702797.4575673</v>
      </c>
      <c r="N42" s="92" t="n">
        <v>23308875.0318502</v>
      </c>
      <c r="O42" s="92" t="n">
        <v>17839426.958903</v>
      </c>
      <c r="P42" s="92" t="n">
        <v>11784785.9619822</v>
      </c>
      <c r="Q42" s="92" t="n">
        <v>8163773.83850889</v>
      </c>
      <c r="R42" s="92" t="n">
        <v>6200257.06373422</v>
      </c>
      <c r="S42" s="92" t="n">
        <v>1.24146767868601</v>
      </c>
      <c r="T42" s="92" t="n">
        <v>1.87321851650931</v>
      </c>
      <c r="U42" s="92" t="n">
        <v>2.77515010525735</v>
      </c>
      <c r="V42" s="92" t="n">
        <v>3.76570124625296</v>
      </c>
      <c r="W42" s="92" t="n">
        <v>4.68306494836643</v>
      </c>
      <c r="X42" s="92" t="n">
        <v>6.46048617761344</v>
      </c>
      <c r="Y42" s="92" t="n">
        <v>7.54832337305648</v>
      </c>
      <c r="Z42" s="92" t="n">
        <v>6.8913549610834</v>
      </c>
      <c r="AA42" s="92" t="n">
        <v>5.00909034888556</v>
      </c>
      <c r="AB42" s="92" t="n">
        <v>2.85304014239265</v>
      </c>
      <c r="AC42" s="92" t="n">
        <v>1.68493883007437</v>
      </c>
      <c r="AD42" s="92" t="n">
        <v>1.09306796872475</v>
      </c>
    </row>
    <row r="43" customFormat="false" ht="12.75" hidden="false" customHeight="false" outlineLevel="0" collapsed="false">
      <c r="A43" s="92" t="n">
        <v>0.272727272727273</v>
      </c>
      <c r="B43" s="92" t="n">
        <v>0.363636363636364</v>
      </c>
      <c r="C43" s="92" t="n">
        <v>27.2727272727273</v>
      </c>
      <c r="D43" s="92" t="n">
        <v>72.7272727272727</v>
      </c>
      <c r="E43" s="92" t="n">
        <v>0</v>
      </c>
      <c r="F43" s="92" t="n">
        <v>1</v>
      </c>
      <c r="G43" s="92" t="n">
        <v>7354056.09450922</v>
      </c>
      <c r="H43" s="92" t="n">
        <v>11002212.8231726</v>
      </c>
      <c r="I43" s="92" t="n">
        <v>14036103.6037526</v>
      </c>
      <c r="J43" s="92" t="n">
        <v>17205331.2227125</v>
      </c>
      <c r="K43" s="92" t="n">
        <v>18980413.468384</v>
      </c>
      <c r="L43" s="92" t="n">
        <v>24277106.3380994</v>
      </c>
      <c r="M43" s="92" t="n">
        <v>25706584.4594094</v>
      </c>
      <c r="N43" s="92" t="n">
        <v>23312361.5592437</v>
      </c>
      <c r="O43" s="92" t="n">
        <v>17843879.2831162</v>
      </c>
      <c r="P43" s="92" t="n">
        <v>11789701.6147027</v>
      </c>
      <c r="Q43" s="92" t="n">
        <v>8167633.73864037</v>
      </c>
      <c r="R43" s="92" t="n">
        <v>6203584.59458205</v>
      </c>
      <c r="S43" s="92" t="n">
        <v>1.24149996394112</v>
      </c>
      <c r="T43" s="92" t="n">
        <v>1.87338027497675</v>
      </c>
      <c r="U43" s="92" t="n">
        <v>2.77551484190188</v>
      </c>
      <c r="V43" s="92" t="n">
        <v>3.76632135389673</v>
      </c>
      <c r="W43" s="92" t="n">
        <v>4.68391191115077</v>
      </c>
      <c r="X43" s="92" t="n">
        <v>6.46116554744206</v>
      </c>
      <c r="Y43" s="92" t="n">
        <v>7.54879358786136</v>
      </c>
      <c r="Z43" s="92" t="n">
        <v>6.89176422131062</v>
      </c>
      <c r="AA43" s="92" t="n">
        <v>5.00952788001222</v>
      </c>
      <c r="AB43" s="92" t="n">
        <v>2.85335981640964</v>
      </c>
      <c r="AC43" s="92" t="n">
        <v>1.68502821417455</v>
      </c>
      <c r="AD43" s="92" t="n">
        <v>1.09306902234046</v>
      </c>
    </row>
    <row r="44" customFormat="false" ht="12.75" hidden="false" customHeight="false" outlineLevel="0" collapsed="false">
      <c r="A44" s="92" t="n">
        <v>0.272727272727273</v>
      </c>
      <c r="B44" s="92" t="n">
        <v>0.454545454545455</v>
      </c>
      <c r="C44" s="92" t="n">
        <v>27.2727272727273</v>
      </c>
      <c r="D44" s="92" t="n">
        <v>90.9090909090909</v>
      </c>
      <c r="E44" s="92" t="n">
        <v>0</v>
      </c>
      <c r="F44" s="92" t="n">
        <v>1</v>
      </c>
      <c r="G44" s="92" t="n">
        <v>7354056.09450922</v>
      </c>
      <c r="H44" s="92" t="n">
        <v>11002212.8231726</v>
      </c>
      <c r="I44" s="92" t="n">
        <v>14036103.6037526</v>
      </c>
      <c r="J44" s="92" t="n">
        <v>17205331.2227125</v>
      </c>
      <c r="K44" s="92" t="n">
        <v>18980413.468384</v>
      </c>
      <c r="L44" s="92" t="n">
        <v>24277106.3380994</v>
      </c>
      <c r="M44" s="92" t="n">
        <v>25706584.4594094</v>
      </c>
      <c r="N44" s="92" t="n">
        <v>23312361.5592437</v>
      </c>
      <c r="O44" s="92" t="n">
        <v>17843879.2831162</v>
      </c>
      <c r="P44" s="92" t="n">
        <v>11789701.6147027</v>
      </c>
      <c r="Q44" s="92" t="n">
        <v>8167633.73864037</v>
      </c>
      <c r="R44" s="92" t="n">
        <v>6203584.59458205</v>
      </c>
      <c r="S44" s="92" t="n">
        <v>1.24149996394112</v>
      </c>
      <c r="T44" s="92" t="n">
        <v>1.87338027497675</v>
      </c>
      <c r="U44" s="92" t="n">
        <v>2.77551484190188</v>
      </c>
      <c r="V44" s="92" t="n">
        <v>3.76632135389673</v>
      </c>
      <c r="W44" s="92" t="n">
        <v>4.68391191115077</v>
      </c>
      <c r="X44" s="92" t="n">
        <v>6.46116554744206</v>
      </c>
      <c r="Y44" s="92" t="n">
        <v>7.54879358786136</v>
      </c>
      <c r="Z44" s="92" t="n">
        <v>6.89176422131062</v>
      </c>
      <c r="AA44" s="92" t="n">
        <v>5.00952788001222</v>
      </c>
      <c r="AB44" s="92" t="n">
        <v>2.85335981640964</v>
      </c>
      <c r="AC44" s="92" t="n">
        <v>1.68502821417455</v>
      </c>
      <c r="AD44" s="92" t="n">
        <v>1.09306902234046</v>
      </c>
    </row>
    <row r="45" customFormat="false" ht="12.75" hidden="false" customHeight="false" outlineLevel="0" collapsed="false">
      <c r="A45" s="92" t="n">
        <v>0.272727272727273</v>
      </c>
      <c r="B45" s="92" t="n">
        <v>0.545454545454546</v>
      </c>
      <c r="C45" s="92" t="n">
        <v>27.2727272727273</v>
      </c>
      <c r="D45" s="92" t="n">
        <v>109.090909090909</v>
      </c>
      <c r="E45" s="92" t="n">
        <v>0</v>
      </c>
      <c r="F45" s="92" t="n">
        <v>1</v>
      </c>
      <c r="G45" s="92" t="n">
        <v>7354056.09450922</v>
      </c>
      <c r="H45" s="92" t="n">
        <v>11002212.8231726</v>
      </c>
      <c r="I45" s="92" t="n">
        <v>14036103.6037526</v>
      </c>
      <c r="J45" s="92" t="n">
        <v>17205331.2227125</v>
      </c>
      <c r="K45" s="92" t="n">
        <v>18980413.468384</v>
      </c>
      <c r="L45" s="92" t="n">
        <v>24277106.3380994</v>
      </c>
      <c r="M45" s="92" t="n">
        <v>25706584.4594094</v>
      </c>
      <c r="N45" s="92" t="n">
        <v>23312361.5592437</v>
      </c>
      <c r="O45" s="92" t="n">
        <v>17843879.2831162</v>
      </c>
      <c r="P45" s="92" t="n">
        <v>11789701.6147027</v>
      </c>
      <c r="Q45" s="92" t="n">
        <v>8167633.73864037</v>
      </c>
      <c r="R45" s="92" t="n">
        <v>6203584.59458205</v>
      </c>
      <c r="S45" s="92" t="n">
        <v>1.24149996394112</v>
      </c>
      <c r="T45" s="92" t="n">
        <v>1.87338027497675</v>
      </c>
      <c r="U45" s="92" t="n">
        <v>2.77551484190188</v>
      </c>
      <c r="V45" s="92" t="n">
        <v>3.76632135389673</v>
      </c>
      <c r="W45" s="92" t="n">
        <v>4.68391191115077</v>
      </c>
      <c r="X45" s="92" t="n">
        <v>6.46116554744206</v>
      </c>
      <c r="Y45" s="92" t="n">
        <v>7.54879358786136</v>
      </c>
      <c r="Z45" s="92" t="n">
        <v>6.89176422131062</v>
      </c>
      <c r="AA45" s="92" t="n">
        <v>5.00952788001222</v>
      </c>
      <c r="AB45" s="92" t="n">
        <v>2.85335981640964</v>
      </c>
      <c r="AC45" s="92" t="n">
        <v>1.68502821417455</v>
      </c>
      <c r="AD45" s="92" t="n">
        <v>1.09306902234046</v>
      </c>
    </row>
    <row r="46" customFormat="false" ht="12.75" hidden="false" customHeight="false" outlineLevel="0" collapsed="false">
      <c r="A46" s="92" t="n">
        <v>0.272727272727273</v>
      </c>
      <c r="B46" s="92" t="n">
        <v>0.636363636363636</v>
      </c>
      <c r="C46" s="92" t="n">
        <v>27.2727272727273</v>
      </c>
      <c r="D46" s="92" t="n">
        <v>127.272727272727</v>
      </c>
      <c r="E46" s="92" t="n">
        <v>0</v>
      </c>
      <c r="F46" s="92" t="n">
        <v>1</v>
      </c>
      <c r="G46" s="92" t="n">
        <v>7354056.09450922</v>
      </c>
      <c r="H46" s="92" t="n">
        <v>11002212.8231726</v>
      </c>
      <c r="I46" s="92" t="n">
        <v>14036103.6037526</v>
      </c>
      <c r="J46" s="92" t="n">
        <v>17205331.2227125</v>
      </c>
      <c r="K46" s="92" t="n">
        <v>18980413.468384</v>
      </c>
      <c r="L46" s="92" t="n">
        <v>24277106.3380994</v>
      </c>
      <c r="M46" s="92" t="n">
        <v>25706584.4594094</v>
      </c>
      <c r="N46" s="92" t="n">
        <v>23312361.5592437</v>
      </c>
      <c r="O46" s="92" t="n">
        <v>17843879.2831162</v>
      </c>
      <c r="P46" s="92" t="n">
        <v>11789701.6147027</v>
      </c>
      <c r="Q46" s="92" t="n">
        <v>8167633.73864037</v>
      </c>
      <c r="R46" s="92" t="n">
        <v>6203584.59458205</v>
      </c>
      <c r="S46" s="92" t="n">
        <v>1.24149996394112</v>
      </c>
      <c r="T46" s="92" t="n">
        <v>1.87338027497675</v>
      </c>
      <c r="U46" s="92" t="n">
        <v>2.77551484190188</v>
      </c>
      <c r="V46" s="92" t="n">
        <v>3.76632135389673</v>
      </c>
      <c r="W46" s="92" t="n">
        <v>4.68391191115077</v>
      </c>
      <c r="X46" s="92" t="n">
        <v>6.46116554744206</v>
      </c>
      <c r="Y46" s="92" t="n">
        <v>7.54879358786136</v>
      </c>
      <c r="Z46" s="92" t="n">
        <v>6.89176422131062</v>
      </c>
      <c r="AA46" s="92" t="n">
        <v>5.00952788001222</v>
      </c>
      <c r="AB46" s="92" t="n">
        <v>2.85335981640964</v>
      </c>
      <c r="AC46" s="92" t="n">
        <v>1.68502821417455</v>
      </c>
      <c r="AD46" s="92" t="n">
        <v>1.09306902234046</v>
      </c>
    </row>
    <row r="47" customFormat="false" ht="12.75" hidden="false" customHeight="false" outlineLevel="0" collapsed="false">
      <c r="A47" s="92" t="n">
        <v>0.272727272727273</v>
      </c>
      <c r="B47" s="92" t="n">
        <v>0.727272727272727</v>
      </c>
      <c r="C47" s="92" t="n">
        <v>27.2727272727273</v>
      </c>
      <c r="D47" s="92" t="n">
        <v>145.454545454545</v>
      </c>
      <c r="E47" s="92" t="n">
        <v>0</v>
      </c>
      <c r="F47" s="92" t="n">
        <v>0.99901185770751</v>
      </c>
      <c r="G47" s="92" t="n">
        <v>7350514.63600949</v>
      </c>
      <c r="H47" s="92" t="n">
        <v>10997981.4310922</v>
      </c>
      <c r="I47" s="92" t="n">
        <v>14030427.8687006</v>
      </c>
      <c r="J47" s="92" t="n">
        <v>17198213.3571107</v>
      </c>
      <c r="K47" s="92" t="n">
        <v>18972183.8023714</v>
      </c>
      <c r="L47" s="92" t="n">
        <v>24271415.8893609</v>
      </c>
      <c r="M47" s="92" t="n">
        <v>25702797.4575673</v>
      </c>
      <c r="N47" s="92" t="n">
        <v>23308875.0318502</v>
      </c>
      <c r="O47" s="92" t="n">
        <v>17839426.958903</v>
      </c>
      <c r="P47" s="92" t="n">
        <v>11784785.9619822</v>
      </c>
      <c r="Q47" s="92" t="n">
        <v>8163773.83850889</v>
      </c>
      <c r="R47" s="92" t="n">
        <v>6200257.06373422</v>
      </c>
      <c r="S47" s="92" t="n">
        <v>1.24146767868601</v>
      </c>
      <c r="T47" s="92" t="n">
        <v>1.87321851650931</v>
      </c>
      <c r="U47" s="92" t="n">
        <v>2.77515010525735</v>
      </c>
      <c r="V47" s="92" t="n">
        <v>3.76570124625296</v>
      </c>
      <c r="W47" s="92" t="n">
        <v>4.68306494836643</v>
      </c>
      <c r="X47" s="92" t="n">
        <v>6.46048617761344</v>
      </c>
      <c r="Y47" s="92" t="n">
        <v>7.54832337305648</v>
      </c>
      <c r="Z47" s="92" t="n">
        <v>6.8913549610834</v>
      </c>
      <c r="AA47" s="92" t="n">
        <v>5.00909034888556</v>
      </c>
      <c r="AB47" s="92" t="n">
        <v>2.85304014239265</v>
      </c>
      <c r="AC47" s="92" t="n">
        <v>1.68493883007437</v>
      </c>
      <c r="AD47" s="92" t="n">
        <v>1.09306796872475</v>
      </c>
    </row>
    <row r="48" customFormat="false" ht="12.75" hidden="false" customHeight="false" outlineLevel="0" collapsed="false">
      <c r="A48" s="92" t="n">
        <v>0.272727272727273</v>
      </c>
      <c r="B48" s="92" t="n">
        <v>0.818181818181818</v>
      </c>
      <c r="C48" s="92" t="n">
        <v>27.2727272727273</v>
      </c>
      <c r="D48" s="92" t="n">
        <v>163.636363636364</v>
      </c>
      <c r="E48" s="92" t="n">
        <v>0</v>
      </c>
      <c r="F48" s="92" t="n">
        <v>1</v>
      </c>
      <c r="G48" s="92" t="n">
        <v>7354056.09450922</v>
      </c>
      <c r="H48" s="92" t="n">
        <v>11002212.8231726</v>
      </c>
      <c r="I48" s="92" t="n">
        <v>14036103.6037526</v>
      </c>
      <c r="J48" s="92" t="n">
        <v>17205331.2227125</v>
      </c>
      <c r="K48" s="92" t="n">
        <v>18980413.468384</v>
      </c>
      <c r="L48" s="92" t="n">
        <v>24277106.3380994</v>
      </c>
      <c r="M48" s="92" t="n">
        <v>25706584.4594094</v>
      </c>
      <c r="N48" s="92" t="n">
        <v>23312361.5592437</v>
      </c>
      <c r="O48" s="92" t="n">
        <v>17843879.2831162</v>
      </c>
      <c r="P48" s="92" t="n">
        <v>11789701.6147027</v>
      </c>
      <c r="Q48" s="92" t="n">
        <v>8167633.73864037</v>
      </c>
      <c r="R48" s="92" t="n">
        <v>6203584.59458205</v>
      </c>
      <c r="S48" s="92" t="n">
        <v>1.24149996394112</v>
      </c>
      <c r="T48" s="92" t="n">
        <v>1.87338027497675</v>
      </c>
      <c r="U48" s="92" t="n">
        <v>2.77551484190188</v>
      </c>
      <c r="V48" s="92" t="n">
        <v>3.76632135389673</v>
      </c>
      <c r="W48" s="92" t="n">
        <v>4.68391191115077</v>
      </c>
      <c r="X48" s="92" t="n">
        <v>6.46116554744206</v>
      </c>
      <c r="Y48" s="92" t="n">
        <v>7.54879358786136</v>
      </c>
      <c r="Z48" s="92" t="n">
        <v>6.89176422131062</v>
      </c>
      <c r="AA48" s="92" t="n">
        <v>5.00952788001222</v>
      </c>
      <c r="AB48" s="92" t="n">
        <v>2.85335981640964</v>
      </c>
      <c r="AC48" s="92" t="n">
        <v>1.68502821417455</v>
      </c>
      <c r="AD48" s="92" t="n">
        <v>1.09306902234046</v>
      </c>
    </row>
    <row r="49" customFormat="false" ht="12.75" hidden="false" customHeight="false" outlineLevel="0" collapsed="false">
      <c r="A49" s="92" t="n">
        <v>0.272727272727273</v>
      </c>
      <c r="B49" s="92" t="n">
        <v>0.909090909090909</v>
      </c>
      <c r="C49" s="92" t="n">
        <v>27.2727272727273</v>
      </c>
      <c r="D49" s="92" t="n">
        <v>181.818181818182</v>
      </c>
      <c r="E49" s="92" t="n">
        <v>0</v>
      </c>
      <c r="F49" s="92" t="n">
        <v>1</v>
      </c>
      <c r="G49" s="92" t="n">
        <v>7354056.09450922</v>
      </c>
      <c r="H49" s="92" t="n">
        <v>11002212.8231726</v>
      </c>
      <c r="I49" s="92" t="n">
        <v>14036103.6037526</v>
      </c>
      <c r="J49" s="92" t="n">
        <v>17205331.2227125</v>
      </c>
      <c r="K49" s="92" t="n">
        <v>18980413.468384</v>
      </c>
      <c r="L49" s="92" t="n">
        <v>24277106.3380994</v>
      </c>
      <c r="M49" s="92" t="n">
        <v>25706584.4594094</v>
      </c>
      <c r="N49" s="92" t="n">
        <v>23312361.5592437</v>
      </c>
      <c r="O49" s="92" t="n">
        <v>17843879.2831162</v>
      </c>
      <c r="P49" s="92" t="n">
        <v>11789701.6147027</v>
      </c>
      <c r="Q49" s="92" t="n">
        <v>8167633.73864037</v>
      </c>
      <c r="R49" s="92" t="n">
        <v>6203584.59458205</v>
      </c>
      <c r="S49" s="92" t="n">
        <v>1.24149996394112</v>
      </c>
      <c r="T49" s="92" t="n">
        <v>1.87338027497675</v>
      </c>
      <c r="U49" s="92" t="n">
        <v>2.77551484190188</v>
      </c>
      <c r="V49" s="92" t="n">
        <v>3.76632135389673</v>
      </c>
      <c r="W49" s="92" t="n">
        <v>4.68391191115077</v>
      </c>
      <c r="X49" s="92" t="n">
        <v>6.46116554744206</v>
      </c>
      <c r="Y49" s="92" t="n">
        <v>7.54879358786136</v>
      </c>
      <c r="Z49" s="92" t="n">
        <v>6.89176422131062</v>
      </c>
      <c r="AA49" s="92" t="n">
        <v>5.00952788001222</v>
      </c>
      <c r="AB49" s="92" t="n">
        <v>2.85335981640964</v>
      </c>
      <c r="AC49" s="92" t="n">
        <v>1.68502821417455</v>
      </c>
      <c r="AD49" s="92" t="n">
        <v>1.09306902234046</v>
      </c>
    </row>
    <row r="50" customFormat="false" ht="12.75" hidden="false" customHeight="false" outlineLevel="0" collapsed="false">
      <c r="A50" s="92" t="n">
        <v>0.272727272727273</v>
      </c>
      <c r="B50" s="92" t="n">
        <v>1</v>
      </c>
      <c r="C50" s="92" t="n">
        <v>27.2727272727273</v>
      </c>
      <c r="D50" s="92" t="n">
        <v>200</v>
      </c>
      <c r="E50" s="92" t="n">
        <v>0</v>
      </c>
      <c r="F50" s="92" t="n">
        <v>1</v>
      </c>
      <c r="G50" s="92" t="n">
        <v>7354056.09450922</v>
      </c>
      <c r="H50" s="92" t="n">
        <v>11002212.8231726</v>
      </c>
      <c r="I50" s="92" t="n">
        <v>14036103.6037526</v>
      </c>
      <c r="J50" s="92" t="n">
        <v>17205331.2227125</v>
      </c>
      <c r="K50" s="92" t="n">
        <v>18980413.468384</v>
      </c>
      <c r="L50" s="92" t="n">
        <v>24277106.3380994</v>
      </c>
      <c r="M50" s="92" t="n">
        <v>25706584.4594094</v>
      </c>
      <c r="N50" s="92" t="n">
        <v>23312361.5592437</v>
      </c>
      <c r="O50" s="92" t="n">
        <v>17843879.2831162</v>
      </c>
      <c r="P50" s="92" t="n">
        <v>11789701.6147027</v>
      </c>
      <c r="Q50" s="92" t="n">
        <v>8167633.73864037</v>
      </c>
      <c r="R50" s="92" t="n">
        <v>6203584.59458205</v>
      </c>
      <c r="S50" s="92" t="n">
        <v>1.24149996394112</v>
      </c>
      <c r="T50" s="92" t="n">
        <v>1.87338027497675</v>
      </c>
      <c r="U50" s="92" t="n">
        <v>2.77551484190188</v>
      </c>
      <c r="V50" s="92" t="n">
        <v>3.76632135389673</v>
      </c>
      <c r="W50" s="92" t="n">
        <v>4.68391191115077</v>
      </c>
      <c r="X50" s="92" t="n">
        <v>6.46116554744206</v>
      </c>
      <c r="Y50" s="92" t="n">
        <v>7.54879358786136</v>
      </c>
      <c r="Z50" s="92" t="n">
        <v>6.89176422131062</v>
      </c>
      <c r="AA50" s="92" t="n">
        <v>5.00952788001222</v>
      </c>
      <c r="AB50" s="92" t="n">
        <v>2.85335981640964</v>
      </c>
      <c r="AC50" s="92" t="n">
        <v>1.68502821417455</v>
      </c>
      <c r="AD50" s="92" t="n">
        <v>1.09306902234046</v>
      </c>
    </row>
    <row r="51" customFormat="false" ht="12.75" hidden="false" customHeight="false" outlineLevel="0" collapsed="false">
      <c r="A51" s="92" t="n">
        <v>0.363636363636364</v>
      </c>
      <c r="B51" s="92" t="n">
        <v>0</v>
      </c>
      <c r="C51" s="92" t="n">
        <v>36.3636363636364</v>
      </c>
      <c r="D51" s="92" t="n">
        <v>0</v>
      </c>
      <c r="E51" s="92" t="n">
        <v>0</v>
      </c>
      <c r="F51" s="92" t="n">
        <v>0.994071146245059</v>
      </c>
      <c r="G51" s="92" t="n">
        <v>7313208.99382787</v>
      </c>
      <c r="H51" s="92" t="n">
        <v>10972869.0116281</v>
      </c>
      <c r="I51" s="92" t="n">
        <v>14002049.1934406</v>
      </c>
      <c r="J51" s="92" t="n">
        <v>17162624.0291018</v>
      </c>
      <c r="K51" s="92" t="n">
        <v>18931035.4723083</v>
      </c>
      <c r="L51" s="92" t="n">
        <v>24242963.6456685</v>
      </c>
      <c r="M51" s="92" t="n">
        <v>25683862.4483573</v>
      </c>
      <c r="N51" s="92" t="n">
        <v>23291442.3948827</v>
      </c>
      <c r="O51" s="92" t="n">
        <v>17817165.3378368</v>
      </c>
      <c r="P51" s="92" t="n">
        <v>11760207.6983797</v>
      </c>
      <c r="Q51" s="92" t="n">
        <v>8131327.23521361</v>
      </c>
      <c r="R51" s="92" t="n">
        <v>6166605.37873075</v>
      </c>
      <c r="S51" s="92" t="n">
        <v>1.24112758655302</v>
      </c>
      <c r="T51" s="92" t="n">
        <v>1.87225851412501</v>
      </c>
      <c r="U51" s="92" t="n">
        <v>2.7733264220347</v>
      </c>
      <c r="V51" s="92" t="n">
        <v>3.76260070803408</v>
      </c>
      <c r="W51" s="92" t="n">
        <v>4.67883013444473</v>
      </c>
      <c r="X51" s="92" t="n">
        <v>6.45708932847033</v>
      </c>
      <c r="Y51" s="92" t="n">
        <v>7.54597229903211</v>
      </c>
      <c r="Z51" s="92" t="n">
        <v>6.8893086599473</v>
      </c>
      <c r="AA51" s="92" t="n">
        <v>5.0069026932523</v>
      </c>
      <c r="AB51" s="92" t="n">
        <v>2.85144177230769</v>
      </c>
      <c r="AC51" s="92" t="n">
        <v>1.68418746077967</v>
      </c>
      <c r="AD51" s="92" t="n">
        <v>1.09305731339342</v>
      </c>
    </row>
    <row r="52" customFormat="false" ht="12.75" hidden="false" customHeight="false" outlineLevel="0" collapsed="false">
      <c r="A52" s="92" t="n">
        <v>0.363636363636364</v>
      </c>
      <c r="B52" s="92" t="n">
        <v>0.0909090909090909</v>
      </c>
      <c r="C52" s="92" t="n">
        <v>36.3636363636364</v>
      </c>
      <c r="D52" s="92" t="n">
        <v>18.1818181818182</v>
      </c>
      <c r="E52" s="92" t="n">
        <v>0</v>
      </c>
      <c r="F52" s="92" t="n">
        <v>0.943675889328063</v>
      </c>
      <c r="G52" s="92" t="n">
        <v>7152192.96002469</v>
      </c>
      <c r="H52" s="92" t="n">
        <v>10761023.4745893</v>
      </c>
      <c r="I52" s="92" t="n">
        <v>13712586.7057888</v>
      </c>
      <c r="J52" s="92" t="n">
        <v>16023429.7667925</v>
      </c>
      <c r="K52" s="92" t="n">
        <v>17609739.2609127</v>
      </c>
      <c r="L52" s="92" t="n">
        <v>22181549.4832918</v>
      </c>
      <c r="M52" s="92" t="n">
        <v>23243904.7673767</v>
      </c>
      <c r="N52" s="92" t="n">
        <v>20764716.7905746</v>
      </c>
      <c r="O52" s="92" t="n">
        <v>17525890.401838</v>
      </c>
      <c r="P52" s="92" t="n">
        <v>11509509.4096338</v>
      </c>
      <c r="Q52" s="92" t="n">
        <v>7947619.43114581</v>
      </c>
      <c r="R52" s="92" t="n">
        <v>6013915.33625525</v>
      </c>
      <c r="S52" s="92" t="n">
        <v>1.23965970439957</v>
      </c>
      <c r="T52" s="92" t="n">
        <v>1.86416004233293</v>
      </c>
      <c r="U52" s="92" t="n">
        <v>2.75472485316374</v>
      </c>
      <c r="V52" s="92" t="n">
        <v>3.66335423313225</v>
      </c>
      <c r="W52" s="92" t="n">
        <v>4.54284785807723</v>
      </c>
      <c r="X52" s="92" t="n">
        <v>6.21098174529461</v>
      </c>
      <c r="Y52" s="92" t="n">
        <v>7.24301384463155</v>
      </c>
      <c r="Z52" s="92" t="n">
        <v>6.59271317159069</v>
      </c>
      <c r="AA52" s="92" t="n">
        <v>4.97827902507143</v>
      </c>
      <c r="AB52" s="92" t="n">
        <v>2.83513839744115</v>
      </c>
      <c r="AC52" s="92" t="n">
        <v>1.67993332046435</v>
      </c>
      <c r="AD52" s="92" t="n">
        <v>1.09300896624545</v>
      </c>
    </row>
    <row r="53" customFormat="false" ht="12.75" hidden="false" customHeight="false" outlineLevel="0" collapsed="false">
      <c r="A53" s="92" t="n">
        <v>0.363636363636364</v>
      </c>
      <c r="B53" s="92" t="n">
        <v>0.181818181818182</v>
      </c>
      <c r="C53" s="92" t="n">
        <v>36.3636363636364</v>
      </c>
      <c r="D53" s="92" t="n">
        <v>36.3636363636364</v>
      </c>
      <c r="E53" s="92" t="n">
        <v>0</v>
      </c>
      <c r="F53" s="92" t="n">
        <v>0.99901185770751</v>
      </c>
      <c r="G53" s="92" t="n">
        <v>7350514.63600949</v>
      </c>
      <c r="H53" s="92" t="n">
        <v>10997981.4310922</v>
      </c>
      <c r="I53" s="92" t="n">
        <v>14030427.8687006</v>
      </c>
      <c r="J53" s="92" t="n">
        <v>17198213.3571107</v>
      </c>
      <c r="K53" s="92" t="n">
        <v>18972183.8023714</v>
      </c>
      <c r="L53" s="92" t="n">
        <v>24271415.8893609</v>
      </c>
      <c r="M53" s="92" t="n">
        <v>25702797.4575673</v>
      </c>
      <c r="N53" s="92" t="n">
        <v>23308875.0318502</v>
      </c>
      <c r="O53" s="92" t="n">
        <v>17839426.958903</v>
      </c>
      <c r="P53" s="92" t="n">
        <v>11784785.9619822</v>
      </c>
      <c r="Q53" s="92" t="n">
        <v>8163773.83850889</v>
      </c>
      <c r="R53" s="92" t="n">
        <v>6200257.06373422</v>
      </c>
      <c r="S53" s="92" t="n">
        <v>1.24146767868601</v>
      </c>
      <c r="T53" s="92" t="n">
        <v>1.87321851650931</v>
      </c>
      <c r="U53" s="92" t="n">
        <v>2.77515010525735</v>
      </c>
      <c r="V53" s="92" t="n">
        <v>3.76570124625296</v>
      </c>
      <c r="W53" s="92" t="n">
        <v>4.68306494836643</v>
      </c>
      <c r="X53" s="92" t="n">
        <v>6.46048617761344</v>
      </c>
      <c r="Y53" s="92" t="n">
        <v>7.54832337305648</v>
      </c>
      <c r="Z53" s="92" t="n">
        <v>6.8913549610834</v>
      </c>
      <c r="AA53" s="92" t="n">
        <v>5.00909034888556</v>
      </c>
      <c r="AB53" s="92" t="n">
        <v>2.85304014239265</v>
      </c>
      <c r="AC53" s="92" t="n">
        <v>1.68493883007437</v>
      </c>
      <c r="AD53" s="92" t="n">
        <v>1.09306796872475</v>
      </c>
    </row>
    <row r="54" customFormat="false" ht="12.75" hidden="false" customHeight="false" outlineLevel="0" collapsed="false">
      <c r="A54" s="92" t="n">
        <v>0.363636363636364</v>
      </c>
      <c r="B54" s="92" t="n">
        <v>0.272727272727273</v>
      </c>
      <c r="C54" s="92" t="n">
        <v>36.3636363636364</v>
      </c>
      <c r="D54" s="92" t="n">
        <v>54.5454545454545</v>
      </c>
      <c r="E54" s="92" t="n">
        <v>0</v>
      </c>
      <c r="F54" s="92" t="n">
        <v>0.99901185770751</v>
      </c>
      <c r="G54" s="92" t="n">
        <v>7350514.63600949</v>
      </c>
      <c r="H54" s="92" t="n">
        <v>10997981.4310922</v>
      </c>
      <c r="I54" s="92" t="n">
        <v>14030427.8687006</v>
      </c>
      <c r="J54" s="92" t="n">
        <v>17198213.3571107</v>
      </c>
      <c r="K54" s="92" t="n">
        <v>18972183.8023714</v>
      </c>
      <c r="L54" s="92" t="n">
        <v>24271415.8893609</v>
      </c>
      <c r="M54" s="92" t="n">
        <v>25702797.4575673</v>
      </c>
      <c r="N54" s="92" t="n">
        <v>23308875.0318502</v>
      </c>
      <c r="O54" s="92" t="n">
        <v>17839426.958903</v>
      </c>
      <c r="P54" s="92" t="n">
        <v>11784785.9619822</v>
      </c>
      <c r="Q54" s="92" t="n">
        <v>8163773.83850889</v>
      </c>
      <c r="R54" s="92" t="n">
        <v>6200257.06373422</v>
      </c>
      <c r="S54" s="92" t="n">
        <v>1.24146767868601</v>
      </c>
      <c r="T54" s="92" t="n">
        <v>1.87321851650931</v>
      </c>
      <c r="U54" s="92" t="n">
        <v>2.77515010525735</v>
      </c>
      <c r="V54" s="92" t="n">
        <v>3.76570124625296</v>
      </c>
      <c r="W54" s="92" t="n">
        <v>4.68306494836643</v>
      </c>
      <c r="X54" s="92" t="n">
        <v>6.46048617761344</v>
      </c>
      <c r="Y54" s="92" t="n">
        <v>7.54832337305648</v>
      </c>
      <c r="Z54" s="92" t="n">
        <v>6.8913549610834</v>
      </c>
      <c r="AA54" s="92" t="n">
        <v>5.00909034888556</v>
      </c>
      <c r="AB54" s="92" t="n">
        <v>2.85304014239265</v>
      </c>
      <c r="AC54" s="92" t="n">
        <v>1.68493883007437</v>
      </c>
      <c r="AD54" s="92" t="n">
        <v>1.09306796872475</v>
      </c>
    </row>
    <row r="55" customFormat="false" ht="12.75" hidden="false" customHeight="false" outlineLevel="0" collapsed="false">
      <c r="A55" s="92" t="n">
        <v>0.363636363636364</v>
      </c>
      <c r="B55" s="92" t="n">
        <v>0.363636363636364</v>
      </c>
      <c r="C55" s="92" t="n">
        <v>36.3636363636364</v>
      </c>
      <c r="D55" s="92" t="n">
        <v>72.7272727272727</v>
      </c>
      <c r="E55" s="92" t="n">
        <v>0</v>
      </c>
      <c r="F55" s="92" t="n">
        <v>1</v>
      </c>
      <c r="G55" s="92" t="n">
        <v>7354056.09450922</v>
      </c>
      <c r="H55" s="92" t="n">
        <v>11002212.8231726</v>
      </c>
      <c r="I55" s="92" t="n">
        <v>14036103.6037526</v>
      </c>
      <c r="J55" s="92" t="n">
        <v>17205331.2227125</v>
      </c>
      <c r="K55" s="92" t="n">
        <v>18980413.468384</v>
      </c>
      <c r="L55" s="92" t="n">
        <v>24277106.3380994</v>
      </c>
      <c r="M55" s="92" t="n">
        <v>25706584.4594094</v>
      </c>
      <c r="N55" s="92" t="n">
        <v>23312361.5592437</v>
      </c>
      <c r="O55" s="92" t="n">
        <v>17843879.2831162</v>
      </c>
      <c r="P55" s="92" t="n">
        <v>11789701.6147027</v>
      </c>
      <c r="Q55" s="92" t="n">
        <v>8167633.73864037</v>
      </c>
      <c r="R55" s="92" t="n">
        <v>6203584.59458205</v>
      </c>
      <c r="S55" s="92" t="n">
        <v>1.24149996394112</v>
      </c>
      <c r="T55" s="92" t="n">
        <v>1.87338027497675</v>
      </c>
      <c r="U55" s="92" t="n">
        <v>2.77551484190188</v>
      </c>
      <c r="V55" s="92" t="n">
        <v>3.76632135389673</v>
      </c>
      <c r="W55" s="92" t="n">
        <v>4.68391191115077</v>
      </c>
      <c r="X55" s="92" t="n">
        <v>6.46116554744206</v>
      </c>
      <c r="Y55" s="92" t="n">
        <v>7.54879358786136</v>
      </c>
      <c r="Z55" s="92" t="n">
        <v>6.89176422131062</v>
      </c>
      <c r="AA55" s="92" t="n">
        <v>5.00952788001222</v>
      </c>
      <c r="AB55" s="92" t="n">
        <v>2.85335981640964</v>
      </c>
      <c r="AC55" s="92" t="n">
        <v>1.68502821417455</v>
      </c>
      <c r="AD55" s="92" t="n">
        <v>1.09306902234046</v>
      </c>
    </row>
    <row r="56" customFormat="false" ht="12.75" hidden="false" customHeight="false" outlineLevel="0" collapsed="false">
      <c r="A56" s="92" t="n">
        <v>0.363636363636364</v>
      </c>
      <c r="B56" s="92" t="n">
        <v>0.454545454545455</v>
      </c>
      <c r="C56" s="92" t="n">
        <v>36.3636363636364</v>
      </c>
      <c r="D56" s="92" t="n">
        <v>90.9090909090909</v>
      </c>
      <c r="E56" s="92" t="n">
        <v>0</v>
      </c>
      <c r="F56" s="92" t="n">
        <v>1</v>
      </c>
      <c r="G56" s="92" t="n">
        <v>7354056.09450922</v>
      </c>
      <c r="H56" s="92" t="n">
        <v>11002212.8231726</v>
      </c>
      <c r="I56" s="92" t="n">
        <v>14036103.6037526</v>
      </c>
      <c r="J56" s="92" t="n">
        <v>17205331.2227125</v>
      </c>
      <c r="K56" s="92" t="n">
        <v>18980413.468384</v>
      </c>
      <c r="L56" s="92" t="n">
        <v>24277106.3380994</v>
      </c>
      <c r="M56" s="92" t="n">
        <v>25706584.4594094</v>
      </c>
      <c r="N56" s="92" t="n">
        <v>23312361.5592437</v>
      </c>
      <c r="O56" s="92" t="n">
        <v>17843879.2831162</v>
      </c>
      <c r="P56" s="92" t="n">
        <v>11789701.6147027</v>
      </c>
      <c r="Q56" s="92" t="n">
        <v>8167633.73864037</v>
      </c>
      <c r="R56" s="92" t="n">
        <v>6203584.59458205</v>
      </c>
      <c r="S56" s="92" t="n">
        <v>1.24149996394112</v>
      </c>
      <c r="T56" s="92" t="n">
        <v>1.87338027497675</v>
      </c>
      <c r="U56" s="92" t="n">
        <v>2.77551484190188</v>
      </c>
      <c r="V56" s="92" t="n">
        <v>3.76632135389673</v>
      </c>
      <c r="W56" s="92" t="n">
        <v>4.68391191115077</v>
      </c>
      <c r="X56" s="92" t="n">
        <v>6.46116554744206</v>
      </c>
      <c r="Y56" s="92" t="n">
        <v>7.54879358786136</v>
      </c>
      <c r="Z56" s="92" t="n">
        <v>6.89176422131062</v>
      </c>
      <c r="AA56" s="92" t="n">
        <v>5.00952788001222</v>
      </c>
      <c r="AB56" s="92" t="n">
        <v>2.85335981640964</v>
      </c>
      <c r="AC56" s="92" t="n">
        <v>1.68502821417455</v>
      </c>
      <c r="AD56" s="92" t="n">
        <v>1.09306902234046</v>
      </c>
    </row>
    <row r="57" customFormat="false" ht="12.75" hidden="false" customHeight="false" outlineLevel="0" collapsed="false">
      <c r="A57" s="92" t="n">
        <v>0.363636363636364</v>
      </c>
      <c r="B57" s="92" t="n">
        <v>0.545454545454546</v>
      </c>
      <c r="C57" s="92" t="n">
        <v>36.3636363636364</v>
      </c>
      <c r="D57" s="92" t="n">
        <v>109.090909090909</v>
      </c>
      <c r="E57" s="92" t="n">
        <v>0</v>
      </c>
      <c r="F57" s="92" t="n">
        <v>1</v>
      </c>
      <c r="G57" s="92" t="n">
        <v>7354056.09450922</v>
      </c>
      <c r="H57" s="92" t="n">
        <v>11002212.8231726</v>
      </c>
      <c r="I57" s="92" t="n">
        <v>14036103.6037526</v>
      </c>
      <c r="J57" s="92" t="n">
        <v>17205331.2227125</v>
      </c>
      <c r="K57" s="92" t="n">
        <v>18980413.468384</v>
      </c>
      <c r="L57" s="92" t="n">
        <v>24277106.3380994</v>
      </c>
      <c r="M57" s="92" t="n">
        <v>25706584.4594094</v>
      </c>
      <c r="N57" s="92" t="n">
        <v>23312361.5592437</v>
      </c>
      <c r="O57" s="92" t="n">
        <v>17843879.2831162</v>
      </c>
      <c r="P57" s="92" t="n">
        <v>11789701.6147027</v>
      </c>
      <c r="Q57" s="92" t="n">
        <v>8167633.73864037</v>
      </c>
      <c r="R57" s="92" t="n">
        <v>6203584.59458205</v>
      </c>
      <c r="S57" s="92" t="n">
        <v>1.24149996394112</v>
      </c>
      <c r="T57" s="92" t="n">
        <v>1.87338027497675</v>
      </c>
      <c r="U57" s="92" t="n">
        <v>2.77551484190188</v>
      </c>
      <c r="V57" s="92" t="n">
        <v>3.76632135389673</v>
      </c>
      <c r="W57" s="92" t="n">
        <v>4.68391191115077</v>
      </c>
      <c r="X57" s="92" t="n">
        <v>6.46116554744206</v>
      </c>
      <c r="Y57" s="92" t="n">
        <v>7.54879358786136</v>
      </c>
      <c r="Z57" s="92" t="n">
        <v>6.89176422131062</v>
      </c>
      <c r="AA57" s="92" t="n">
        <v>5.00952788001222</v>
      </c>
      <c r="AB57" s="92" t="n">
        <v>2.85335981640964</v>
      </c>
      <c r="AC57" s="92" t="n">
        <v>1.68502821417455</v>
      </c>
      <c r="AD57" s="92" t="n">
        <v>1.09306902234046</v>
      </c>
    </row>
    <row r="58" customFormat="false" ht="12.75" hidden="false" customHeight="false" outlineLevel="0" collapsed="false">
      <c r="A58" s="92" t="n">
        <v>0.363636363636364</v>
      </c>
      <c r="B58" s="92" t="n">
        <v>0.636363636363636</v>
      </c>
      <c r="C58" s="92" t="n">
        <v>36.3636363636364</v>
      </c>
      <c r="D58" s="92" t="n">
        <v>127.272727272727</v>
      </c>
      <c r="E58" s="92" t="n">
        <v>0</v>
      </c>
      <c r="F58" s="92" t="n">
        <v>1</v>
      </c>
      <c r="G58" s="92" t="n">
        <v>7354056.09450922</v>
      </c>
      <c r="H58" s="92" t="n">
        <v>11002212.8231726</v>
      </c>
      <c r="I58" s="92" t="n">
        <v>14036103.6037526</v>
      </c>
      <c r="J58" s="92" t="n">
        <v>17205331.2227125</v>
      </c>
      <c r="K58" s="92" t="n">
        <v>18980413.468384</v>
      </c>
      <c r="L58" s="92" t="n">
        <v>24277106.3380994</v>
      </c>
      <c r="M58" s="92" t="n">
        <v>25706584.4594094</v>
      </c>
      <c r="N58" s="92" t="n">
        <v>23312361.5592437</v>
      </c>
      <c r="O58" s="92" t="n">
        <v>17843879.2831162</v>
      </c>
      <c r="P58" s="92" t="n">
        <v>11789701.6147027</v>
      </c>
      <c r="Q58" s="92" t="n">
        <v>8167633.73864037</v>
      </c>
      <c r="R58" s="92" t="n">
        <v>6203584.59458205</v>
      </c>
      <c r="S58" s="92" t="n">
        <v>1.24149996394112</v>
      </c>
      <c r="T58" s="92" t="n">
        <v>1.87338027497675</v>
      </c>
      <c r="U58" s="92" t="n">
        <v>2.77551484190188</v>
      </c>
      <c r="V58" s="92" t="n">
        <v>3.76632135389673</v>
      </c>
      <c r="W58" s="92" t="n">
        <v>4.68391191115077</v>
      </c>
      <c r="X58" s="92" t="n">
        <v>6.46116554744206</v>
      </c>
      <c r="Y58" s="92" t="n">
        <v>7.54879358786136</v>
      </c>
      <c r="Z58" s="92" t="n">
        <v>6.89176422131062</v>
      </c>
      <c r="AA58" s="92" t="n">
        <v>5.00952788001222</v>
      </c>
      <c r="AB58" s="92" t="n">
        <v>2.85335981640964</v>
      </c>
      <c r="AC58" s="92" t="n">
        <v>1.68502821417455</v>
      </c>
      <c r="AD58" s="92" t="n">
        <v>1.09306902234046</v>
      </c>
    </row>
    <row r="59" customFormat="false" ht="12.75" hidden="false" customHeight="false" outlineLevel="0" collapsed="false">
      <c r="A59" s="92" t="n">
        <v>0.363636363636364</v>
      </c>
      <c r="B59" s="92" t="n">
        <v>0.727272727272727</v>
      </c>
      <c r="C59" s="92" t="n">
        <v>36.3636363636364</v>
      </c>
      <c r="D59" s="92" t="n">
        <v>145.454545454545</v>
      </c>
      <c r="E59" s="92" t="n">
        <v>0</v>
      </c>
      <c r="F59" s="92" t="n">
        <v>0.99901185770751</v>
      </c>
      <c r="G59" s="92" t="n">
        <v>7350514.63600949</v>
      </c>
      <c r="H59" s="92" t="n">
        <v>10997981.4310922</v>
      </c>
      <c r="I59" s="92" t="n">
        <v>14030427.8687006</v>
      </c>
      <c r="J59" s="92" t="n">
        <v>17198213.3571107</v>
      </c>
      <c r="K59" s="92" t="n">
        <v>18972183.8023714</v>
      </c>
      <c r="L59" s="92" t="n">
        <v>24271415.8893609</v>
      </c>
      <c r="M59" s="92" t="n">
        <v>25702797.4575673</v>
      </c>
      <c r="N59" s="92" t="n">
        <v>23308875.0318502</v>
      </c>
      <c r="O59" s="92" t="n">
        <v>17839426.958903</v>
      </c>
      <c r="P59" s="92" t="n">
        <v>11784785.9619822</v>
      </c>
      <c r="Q59" s="92" t="n">
        <v>8163773.83850889</v>
      </c>
      <c r="R59" s="92" t="n">
        <v>6200257.06373422</v>
      </c>
      <c r="S59" s="92" t="n">
        <v>1.24146767868601</v>
      </c>
      <c r="T59" s="92" t="n">
        <v>1.87321851650931</v>
      </c>
      <c r="U59" s="92" t="n">
        <v>2.77515010525735</v>
      </c>
      <c r="V59" s="92" t="n">
        <v>3.76570124625296</v>
      </c>
      <c r="W59" s="92" t="n">
        <v>4.68306494836643</v>
      </c>
      <c r="X59" s="92" t="n">
        <v>6.46048617761344</v>
      </c>
      <c r="Y59" s="92" t="n">
        <v>7.54832337305648</v>
      </c>
      <c r="Z59" s="92" t="n">
        <v>6.8913549610834</v>
      </c>
      <c r="AA59" s="92" t="n">
        <v>5.00909034888556</v>
      </c>
      <c r="AB59" s="92" t="n">
        <v>2.85304014239265</v>
      </c>
      <c r="AC59" s="92" t="n">
        <v>1.68493883007437</v>
      </c>
      <c r="AD59" s="92" t="n">
        <v>1.09306796872475</v>
      </c>
    </row>
    <row r="60" customFormat="false" ht="12.75" hidden="false" customHeight="false" outlineLevel="0" collapsed="false">
      <c r="A60" s="92" t="n">
        <v>0.363636363636364</v>
      </c>
      <c r="B60" s="92" t="n">
        <v>0.818181818181818</v>
      </c>
      <c r="C60" s="92" t="n">
        <v>36.3636363636364</v>
      </c>
      <c r="D60" s="92" t="n">
        <v>163.636363636364</v>
      </c>
      <c r="E60" s="92" t="n">
        <v>0</v>
      </c>
      <c r="F60" s="92" t="n">
        <v>1</v>
      </c>
      <c r="G60" s="92" t="n">
        <v>7354056.09450922</v>
      </c>
      <c r="H60" s="92" t="n">
        <v>11002212.8231726</v>
      </c>
      <c r="I60" s="92" t="n">
        <v>14036103.6037526</v>
      </c>
      <c r="J60" s="92" t="n">
        <v>17205331.2227125</v>
      </c>
      <c r="K60" s="92" t="n">
        <v>18980413.468384</v>
      </c>
      <c r="L60" s="92" t="n">
        <v>24277106.3380994</v>
      </c>
      <c r="M60" s="92" t="n">
        <v>25706584.4594094</v>
      </c>
      <c r="N60" s="92" t="n">
        <v>23312361.5592437</v>
      </c>
      <c r="O60" s="92" t="n">
        <v>17843879.2831162</v>
      </c>
      <c r="P60" s="92" t="n">
        <v>11789701.6147027</v>
      </c>
      <c r="Q60" s="92" t="n">
        <v>8167633.73864037</v>
      </c>
      <c r="R60" s="92" t="n">
        <v>6203584.59458205</v>
      </c>
      <c r="S60" s="92" t="n">
        <v>1.24149996394112</v>
      </c>
      <c r="T60" s="92" t="n">
        <v>1.87338027497675</v>
      </c>
      <c r="U60" s="92" t="n">
        <v>2.77551484190188</v>
      </c>
      <c r="V60" s="92" t="n">
        <v>3.76632135389673</v>
      </c>
      <c r="W60" s="92" t="n">
        <v>4.68391191115077</v>
      </c>
      <c r="X60" s="92" t="n">
        <v>6.46116554744206</v>
      </c>
      <c r="Y60" s="92" t="n">
        <v>7.54879358786136</v>
      </c>
      <c r="Z60" s="92" t="n">
        <v>6.89176422131062</v>
      </c>
      <c r="AA60" s="92" t="n">
        <v>5.00952788001222</v>
      </c>
      <c r="AB60" s="92" t="n">
        <v>2.85335981640964</v>
      </c>
      <c r="AC60" s="92" t="n">
        <v>1.68502821417455</v>
      </c>
      <c r="AD60" s="92" t="n">
        <v>1.09306902234046</v>
      </c>
    </row>
    <row r="61" customFormat="false" ht="12.75" hidden="false" customHeight="false" outlineLevel="0" collapsed="false">
      <c r="A61" s="92" t="n">
        <v>0.363636363636364</v>
      </c>
      <c r="B61" s="92" t="n">
        <v>0.909090909090909</v>
      </c>
      <c r="C61" s="92" t="n">
        <v>36.3636363636364</v>
      </c>
      <c r="D61" s="92" t="n">
        <v>181.818181818182</v>
      </c>
      <c r="E61" s="92" t="n">
        <v>0</v>
      </c>
      <c r="F61" s="92" t="n">
        <v>1</v>
      </c>
      <c r="G61" s="92" t="n">
        <v>7354056.09450922</v>
      </c>
      <c r="H61" s="92" t="n">
        <v>11002212.8231726</v>
      </c>
      <c r="I61" s="92" t="n">
        <v>14036103.6037526</v>
      </c>
      <c r="J61" s="92" t="n">
        <v>17205331.2227125</v>
      </c>
      <c r="K61" s="92" t="n">
        <v>18980413.468384</v>
      </c>
      <c r="L61" s="92" t="n">
        <v>24277106.3380994</v>
      </c>
      <c r="M61" s="92" t="n">
        <v>25706584.4594094</v>
      </c>
      <c r="N61" s="92" t="n">
        <v>23312361.5592437</v>
      </c>
      <c r="O61" s="92" t="n">
        <v>17843879.2831162</v>
      </c>
      <c r="P61" s="92" t="n">
        <v>11789701.6147027</v>
      </c>
      <c r="Q61" s="92" t="n">
        <v>8167633.73864037</v>
      </c>
      <c r="R61" s="92" t="n">
        <v>6203584.59458205</v>
      </c>
      <c r="S61" s="92" t="n">
        <v>1.24149996394112</v>
      </c>
      <c r="T61" s="92" t="n">
        <v>1.87338027497675</v>
      </c>
      <c r="U61" s="92" t="n">
        <v>2.77551484190188</v>
      </c>
      <c r="V61" s="92" t="n">
        <v>3.76632135389673</v>
      </c>
      <c r="W61" s="92" t="n">
        <v>4.68391191115077</v>
      </c>
      <c r="X61" s="92" t="n">
        <v>6.46116554744206</v>
      </c>
      <c r="Y61" s="92" t="n">
        <v>7.54879358786136</v>
      </c>
      <c r="Z61" s="92" t="n">
        <v>6.89176422131062</v>
      </c>
      <c r="AA61" s="92" t="n">
        <v>5.00952788001222</v>
      </c>
      <c r="AB61" s="92" t="n">
        <v>2.85335981640964</v>
      </c>
      <c r="AC61" s="92" t="n">
        <v>1.68502821417455</v>
      </c>
      <c r="AD61" s="92" t="n">
        <v>1.09306902234046</v>
      </c>
    </row>
    <row r="62" customFormat="false" ht="12.75" hidden="false" customHeight="false" outlineLevel="0" collapsed="false">
      <c r="A62" s="92" t="n">
        <v>0.363636363636364</v>
      </c>
      <c r="B62" s="92" t="n">
        <v>1</v>
      </c>
      <c r="C62" s="92" t="n">
        <v>36.3636363636364</v>
      </c>
      <c r="D62" s="92" t="n">
        <v>200</v>
      </c>
      <c r="E62" s="92" t="n">
        <v>0</v>
      </c>
      <c r="F62" s="92" t="n">
        <v>1</v>
      </c>
      <c r="G62" s="92" t="n">
        <v>7354056.09450922</v>
      </c>
      <c r="H62" s="92" t="n">
        <v>11002212.8231726</v>
      </c>
      <c r="I62" s="92" t="n">
        <v>14036103.6037526</v>
      </c>
      <c r="J62" s="92" t="n">
        <v>17205331.2227125</v>
      </c>
      <c r="K62" s="92" t="n">
        <v>18980413.468384</v>
      </c>
      <c r="L62" s="92" t="n">
        <v>24277106.3380994</v>
      </c>
      <c r="M62" s="92" t="n">
        <v>25706584.4594094</v>
      </c>
      <c r="N62" s="92" t="n">
        <v>23312361.5592437</v>
      </c>
      <c r="O62" s="92" t="n">
        <v>17843879.2831162</v>
      </c>
      <c r="P62" s="92" t="n">
        <v>11789701.6147027</v>
      </c>
      <c r="Q62" s="92" t="n">
        <v>8167633.73864037</v>
      </c>
      <c r="R62" s="92" t="n">
        <v>6203584.59458205</v>
      </c>
      <c r="S62" s="92" t="n">
        <v>1.24149996394112</v>
      </c>
      <c r="T62" s="92" t="n">
        <v>1.87338027497675</v>
      </c>
      <c r="U62" s="92" t="n">
        <v>2.77551484190188</v>
      </c>
      <c r="V62" s="92" t="n">
        <v>3.76632135389673</v>
      </c>
      <c r="W62" s="92" t="n">
        <v>4.68391191115077</v>
      </c>
      <c r="X62" s="92" t="n">
        <v>6.46116554744206</v>
      </c>
      <c r="Y62" s="92" t="n">
        <v>7.54879358786136</v>
      </c>
      <c r="Z62" s="92" t="n">
        <v>6.89176422131062</v>
      </c>
      <c r="AA62" s="92" t="n">
        <v>5.00952788001222</v>
      </c>
      <c r="AB62" s="92" t="n">
        <v>2.85335981640964</v>
      </c>
      <c r="AC62" s="92" t="n">
        <v>1.68502821417455</v>
      </c>
      <c r="AD62" s="92" t="n">
        <v>1.09306902234046</v>
      </c>
    </row>
    <row r="63" customFormat="false" ht="12.75" hidden="false" customHeight="false" outlineLevel="0" collapsed="false">
      <c r="A63" s="92" t="n">
        <v>0.454545454545455</v>
      </c>
      <c r="B63" s="92" t="n">
        <v>0</v>
      </c>
      <c r="C63" s="92" t="n">
        <v>45.4545454545455</v>
      </c>
      <c r="D63" s="92" t="n">
        <v>0</v>
      </c>
      <c r="E63" s="92" t="n">
        <v>0</v>
      </c>
      <c r="F63" s="92" t="n">
        <v>0.991106719367589</v>
      </c>
      <c r="G63" s="92" t="n">
        <v>7302584.61832868</v>
      </c>
      <c r="H63" s="92" t="n">
        <v>10964130.2944489</v>
      </c>
      <c r="I63" s="92" t="n">
        <v>13985021.9882846</v>
      </c>
      <c r="J63" s="92" t="n">
        <v>17141270.4322964</v>
      </c>
      <c r="K63" s="92" t="n">
        <v>18906346.4742705</v>
      </c>
      <c r="L63" s="92" t="n">
        <v>24225892.299453</v>
      </c>
      <c r="M63" s="92" t="n">
        <v>25672501.4428313</v>
      </c>
      <c r="N63" s="92" t="n">
        <v>23280982.8127022</v>
      </c>
      <c r="O63" s="92" t="n">
        <v>17803808.3651972</v>
      </c>
      <c r="P63" s="92" t="n">
        <v>11745460.7402182</v>
      </c>
      <c r="Q63" s="92" t="n">
        <v>8119747.53481916</v>
      </c>
      <c r="R63" s="92" t="n">
        <v>6156622.78618724</v>
      </c>
      <c r="S63" s="92" t="n">
        <v>1.24103073078767</v>
      </c>
      <c r="T63" s="92" t="n">
        <v>1.87192444876983</v>
      </c>
      <c r="U63" s="92" t="n">
        <v>2.77223221210112</v>
      </c>
      <c r="V63" s="92" t="n">
        <v>3.76074038510275</v>
      </c>
      <c r="W63" s="92" t="n">
        <v>4.67628924609172</v>
      </c>
      <c r="X63" s="92" t="n">
        <v>6.45505121898446</v>
      </c>
      <c r="Y63" s="92" t="n">
        <v>7.54456165461749</v>
      </c>
      <c r="Z63" s="92" t="n">
        <v>6.88808087926564</v>
      </c>
      <c r="AA63" s="92" t="n">
        <v>5.00559009987235</v>
      </c>
      <c r="AB63" s="92" t="n">
        <v>2.85048275025672</v>
      </c>
      <c r="AC63" s="92" t="n">
        <v>1.68391930847913</v>
      </c>
      <c r="AD63" s="92" t="n">
        <v>1.09305415254631</v>
      </c>
    </row>
    <row r="64" customFormat="false" ht="12.75" hidden="false" customHeight="false" outlineLevel="0" collapsed="false">
      <c r="A64" s="92" t="n">
        <v>0.454545454545455</v>
      </c>
      <c r="B64" s="92" t="n">
        <v>0.0909090909090909</v>
      </c>
      <c r="C64" s="92" t="n">
        <v>45.4545454545455</v>
      </c>
      <c r="D64" s="92" t="n">
        <v>18.1818181818182</v>
      </c>
      <c r="E64" s="92" t="n">
        <v>0</v>
      </c>
      <c r="F64" s="92" t="n">
        <v>0.627470355731225</v>
      </c>
      <c r="G64" s="92" t="n">
        <v>6018926.2401116</v>
      </c>
      <c r="H64" s="92" t="n">
        <v>9406978.00885899</v>
      </c>
      <c r="I64" s="92" t="n">
        <v>11896351.4891502</v>
      </c>
      <c r="J64" s="92" t="n">
        <v>13486188.76077</v>
      </c>
      <c r="K64" s="92" t="n">
        <v>9646231.37570978</v>
      </c>
      <c r="L64" s="92" t="n">
        <v>10264251.8468553</v>
      </c>
      <c r="M64" s="92" t="n">
        <v>9797358.01685553</v>
      </c>
      <c r="N64" s="92" t="n">
        <v>8621146.29933772</v>
      </c>
      <c r="O64" s="92" t="n">
        <v>16109851.0652088</v>
      </c>
      <c r="P64" s="92" t="n">
        <v>9936500.53907151</v>
      </c>
      <c r="Q64" s="92" t="n">
        <v>6712451.38907107</v>
      </c>
      <c r="R64" s="92" t="n">
        <v>4949105.46494688</v>
      </c>
      <c r="S64" s="92" t="n">
        <v>1.22932842276277</v>
      </c>
      <c r="T64" s="92" t="n">
        <v>1.81239733275362</v>
      </c>
      <c r="U64" s="92" t="n">
        <v>2.63800912691458</v>
      </c>
      <c r="V64" s="92" t="n">
        <v>3.44231008451296</v>
      </c>
      <c r="W64" s="92" t="n">
        <v>3.72327695432311</v>
      </c>
      <c r="X64" s="92" t="n">
        <v>4.78820248394158</v>
      </c>
      <c r="Y64" s="92" t="n">
        <v>5.57341725600321</v>
      </c>
      <c r="Z64" s="92" t="n">
        <v>5.16726031905286</v>
      </c>
      <c r="AA64" s="92" t="n">
        <v>4.83912444946832</v>
      </c>
      <c r="AB64" s="92" t="n">
        <v>2.73284271200403</v>
      </c>
      <c r="AC64" s="92" t="n">
        <v>1.6513304084071</v>
      </c>
      <c r="AD64" s="92" t="n">
        <v>1.09267180922083</v>
      </c>
    </row>
    <row r="65" customFormat="false" ht="12.75" hidden="false" customHeight="false" outlineLevel="0" collapsed="false">
      <c r="A65" s="92" t="n">
        <v>0.454545454545455</v>
      </c>
      <c r="B65" s="92" t="n">
        <v>0.181818181818182</v>
      </c>
      <c r="C65" s="92" t="n">
        <v>45.4545454545455</v>
      </c>
      <c r="D65" s="92" t="n">
        <v>36.3636363636364</v>
      </c>
      <c r="E65" s="92" t="n">
        <v>0</v>
      </c>
      <c r="F65" s="92" t="n">
        <v>0.99901185770751</v>
      </c>
      <c r="G65" s="92" t="n">
        <v>7350514.63600949</v>
      </c>
      <c r="H65" s="92" t="n">
        <v>10997981.4310922</v>
      </c>
      <c r="I65" s="92" t="n">
        <v>14030427.8687006</v>
      </c>
      <c r="J65" s="92" t="n">
        <v>17198213.3571107</v>
      </c>
      <c r="K65" s="92" t="n">
        <v>18972183.8023714</v>
      </c>
      <c r="L65" s="92" t="n">
        <v>24271415.8893609</v>
      </c>
      <c r="M65" s="92" t="n">
        <v>25702797.4575673</v>
      </c>
      <c r="N65" s="92" t="n">
        <v>23308875.0318502</v>
      </c>
      <c r="O65" s="92" t="n">
        <v>17839426.958903</v>
      </c>
      <c r="P65" s="92" t="n">
        <v>11784785.9619822</v>
      </c>
      <c r="Q65" s="92" t="n">
        <v>8163773.83850889</v>
      </c>
      <c r="R65" s="92" t="n">
        <v>6200257.06373422</v>
      </c>
      <c r="S65" s="92" t="n">
        <v>1.24146767868601</v>
      </c>
      <c r="T65" s="92" t="n">
        <v>1.87321851650931</v>
      </c>
      <c r="U65" s="92" t="n">
        <v>2.77515010525735</v>
      </c>
      <c r="V65" s="92" t="n">
        <v>3.76570124625296</v>
      </c>
      <c r="W65" s="92" t="n">
        <v>4.68306494836643</v>
      </c>
      <c r="X65" s="92" t="n">
        <v>6.46048617761344</v>
      </c>
      <c r="Y65" s="92" t="n">
        <v>7.54832337305648</v>
      </c>
      <c r="Z65" s="92" t="n">
        <v>6.8913549610834</v>
      </c>
      <c r="AA65" s="92" t="n">
        <v>5.00909034888556</v>
      </c>
      <c r="AB65" s="92" t="n">
        <v>2.85304014239265</v>
      </c>
      <c r="AC65" s="92" t="n">
        <v>1.68493883007437</v>
      </c>
      <c r="AD65" s="92" t="n">
        <v>1.09306796872475</v>
      </c>
    </row>
    <row r="66" customFormat="false" ht="12.75" hidden="false" customHeight="false" outlineLevel="0" collapsed="false">
      <c r="A66" s="92" t="n">
        <v>0.454545454545455</v>
      </c>
      <c r="B66" s="92" t="n">
        <v>0.272727272727273</v>
      </c>
      <c r="C66" s="92" t="n">
        <v>45.4545454545455</v>
      </c>
      <c r="D66" s="92" t="n">
        <v>54.5454545454545</v>
      </c>
      <c r="E66" s="92" t="n">
        <v>0</v>
      </c>
      <c r="F66" s="92" t="n">
        <v>0.99901185770751</v>
      </c>
      <c r="G66" s="92" t="n">
        <v>7350514.63600949</v>
      </c>
      <c r="H66" s="92" t="n">
        <v>10997981.4310922</v>
      </c>
      <c r="I66" s="92" t="n">
        <v>14030427.8687006</v>
      </c>
      <c r="J66" s="92" t="n">
        <v>17198213.3571107</v>
      </c>
      <c r="K66" s="92" t="n">
        <v>18972183.8023714</v>
      </c>
      <c r="L66" s="92" t="n">
        <v>24271415.8893609</v>
      </c>
      <c r="M66" s="92" t="n">
        <v>25702797.4575673</v>
      </c>
      <c r="N66" s="92" t="n">
        <v>23308875.0318502</v>
      </c>
      <c r="O66" s="92" t="n">
        <v>17839426.958903</v>
      </c>
      <c r="P66" s="92" t="n">
        <v>11784785.9619822</v>
      </c>
      <c r="Q66" s="92" t="n">
        <v>8163773.83850889</v>
      </c>
      <c r="R66" s="92" t="n">
        <v>6200257.06373422</v>
      </c>
      <c r="S66" s="92" t="n">
        <v>1.24146767868601</v>
      </c>
      <c r="T66" s="92" t="n">
        <v>1.87321851650931</v>
      </c>
      <c r="U66" s="92" t="n">
        <v>2.77515010525735</v>
      </c>
      <c r="V66" s="92" t="n">
        <v>3.76570124625296</v>
      </c>
      <c r="W66" s="92" t="n">
        <v>4.68306494836643</v>
      </c>
      <c r="X66" s="92" t="n">
        <v>6.46048617761344</v>
      </c>
      <c r="Y66" s="92" t="n">
        <v>7.54832337305648</v>
      </c>
      <c r="Z66" s="92" t="n">
        <v>6.8913549610834</v>
      </c>
      <c r="AA66" s="92" t="n">
        <v>5.00909034888556</v>
      </c>
      <c r="AB66" s="92" t="n">
        <v>2.85304014239265</v>
      </c>
      <c r="AC66" s="92" t="n">
        <v>1.68493883007437</v>
      </c>
      <c r="AD66" s="92" t="n">
        <v>1.09306796872475</v>
      </c>
    </row>
    <row r="67" customFormat="false" ht="12.75" hidden="false" customHeight="false" outlineLevel="0" collapsed="false">
      <c r="A67" s="92" t="n">
        <v>0.454545454545455</v>
      </c>
      <c r="B67" s="92" t="n">
        <v>0.363636363636364</v>
      </c>
      <c r="C67" s="92" t="n">
        <v>45.4545454545455</v>
      </c>
      <c r="D67" s="92" t="n">
        <v>72.7272727272727</v>
      </c>
      <c r="E67" s="92" t="n">
        <v>0</v>
      </c>
      <c r="F67" s="92" t="n">
        <v>1</v>
      </c>
      <c r="G67" s="92" t="n">
        <v>7354056.09450922</v>
      </c>
      <c r="H67" s="92" t="n">
        <v>11002212.8231726</v>
      </c>
      <c r="I67" s="92" t="n">
        <v>14036103.6037526</v>
      </c>
      <c r="J67" s="92" t="n">
        <v>17205331.2227125</v>
      </c>
      <c r="K67" s="92" t="n">
        <v>18980413.468384</v>
      </c>
      <c r="L67" s="92" t="n">
        <v>24277106.3380994</v>
      </c>
      <c r="M67" s="92" t="n">
        <v>25706584.4594094</v>
      </c>
      <c r="N67" s="92" t="n">
        <v>23312361.5592437</v>
      </c>
      <c r="O67" s="92" t="n">
        <v>17843879.2831162</v>
      </c>
      <c r="P67" s="92" t="n">
        <v>11789701.6147027</v>
      </c>
      <c r="Q67" s="92" t="n">
        <v>8167633.73864037</v>
      </c>
      <c r="R67" s="92" t="n">
        <v>6203584.59458205</v>
      </c>
      <c r="S67" s="92" t="n">
        <v>1.24149996394112</v>
      </c>
      <c r="T67" s="92" t="n">
        <v>1.87338027497675</v>
      </c>
      <c r="U67" s="92" t="n">
        <v>2.77551484190188</v>
      </c>
      <c r="V67" s="92" t="n">
        <v>3.76632135389673</v>
      </c>
      <c r="W67" s="92" t="n">
        <v>4.68391191115077</v>
      </c>
      <c r="X67" s="92" t="n">
        <v>6.46116554744206</v>
      </c>
      <c r="Y67" s="92" t="n">
        <v>7.54879358786136</v>
      </c>
      <c r="Z67" s="92" t="n">
        <v>6.89176422131062</v>
      </c>
      <c r="AA67" s="92" t="n">
        <v>5.00952788001222</v>
      </c>
      <c r="AB67" s="92" t="n">
        <v>2.85335981640964</v>
      </c>
      <c r="AC67" s="92" t="n">
        <v>1.68502821417455</v>
      </c>
      <c r="AD67" s="92" t="n">
        <v>1.09306902234046</v>
      </c>
    </row>
    <row r="68" customFormat="false" ht="12.75" hidden="false" customHeight="false" outlineLevel="0" collapsed="false">
      <c r="A68" s="92" t="n">
        <v>0.454545454545455</v>
      </c>
      <c r="B68" s="92" t="n">
        <v>0.454545454545455</v>
      </c>
      <c r="C68" s="92" t="n">
        <v>45.4545454545455</v>
      </c>
      <c r="D68" s="92" t="n">
        <v>90.9090909090909</v>
      </c>
      <c r="E68" s="92" t="n">
        <v>0</v>
      </c>
      <c r="F68" s="92" t="n">
        <v>1</v>
      </c>
      <c r="G68" s="92" t="n">
        <v>7354056.09450922</v>
      </c>
      <c r="H68" s="92" t="n">
        <v>11002212.8231726</v>
      </c>
      <c r="I68" s="92" t="n">
        <v>14036103.6037526</v>
      </c>
      <c r="J68" s="92" t="n">
        <v>17205331.2227125</v>
      </c>
      <c r="K68" s="92" t="n">
        <v>18980413.468384</v>
      </c>
      <c r="L68" s="92" t="n">
        <v>24277106.3380994</v>
      </c>
      <c r="M68" s="92" t="n">
        <v>25706584.4594094</v>
      </c>
      <c r="N68" s="92" t="n">
        <v>23312361.5592437</v>
      </c>
      <c r="O68" s="92" t="n">
        <v>17843879.2831162</v>
      </c>
      <c r="P68" s="92" t="n">
        <v>11789701.6147027</v>
      </c>
      <c r="Q68" s="92" t="n">
        <v>8167633.73864037</v>
      </c>
      <c r="R68" s="92" t="n">
        <v>6203584.59458205</v>
      </c>
      <c r="S68" s="92" t="n">
        <v>1.24149996394112</v>
      </c>
      <c r="T68" s="92" t="n">
        <v>1.87338027497675</v>
      </c>
      <c r="U68" s="92" t="n">
        <v>2.77551484190188</v>
      </c>
      <c r="V68" s="92" t="n">
        <v>3.76632135389673</v>
      </c>
      <c r="W68" s="92" t="n">
        <v>4.68391191115077</v>
      </c>
      <c r="X68" s="92" t="n">
        <v>6.46116554744206</v>
      </c>
      <c r="Y68" s="92" t="n">
        <v>7.54879358786136</v>
      </c>
      <c r="Z68" s="92" t="n">
        <v>6.89176422131062</v>
      </c>
      <c r="AA68" s="92" t="n">
        <v>5.00952788001222</v>
      </c>
      <c r="AB68" s="92" t="n">
        <v>2.85335981640964</v>
      </c>
      <c r="AC68" s="92" t="n">
        <v>1.68502821417455</v>
      </c>
      <c r="AD68" s="92" t="n">
        <v>1.09306902234046</v>
      </c>
    </row>
    <row r="69" customFormat="false" ht="12.75" hidden="false" customHeight="false" outlineLevel="0" collapsed="false">
      <c r="A69" s="92" t="n">
        <v>0.454545454545455</v>
      </c>
      <c r="B69" s="92" t="n">
        <v>0.545454545454546</v>
      </c>
      <c r="C69" s="92" t="n">
        <v>45.4545454545455</v>
      </c>
      <c r="D69" s="92" t="n">
        <v>109.090909090909</v>
      </c>
      <c r="E69" s="92" t="n">
        <v>0</v>
      </c>
      <c r="F69" s="92" t="n">
        <v>1</v>
      </c>
      <c r="G69" s="92" t="n">
        <v>7354056.09450922</v>
      </c>
      <c r="H69" s="92" t="n">
        <v>11002212.8231726</v>
      </c>
      <c r="I69" s="92" t="n">
        <v>14036103.6037526</v>
      </c>
      <c r="J69" s="92" t="n">
        <v>17205331.2227125</v>
      </c>
      <c r="K69" s="92" t="n">
        <v>18980413.468384</v>
      </c>
      <c r="L69" s="92" t="n">
        <v>24277106.3380994</v>
      </c>
      <c r="M69" s="92" t="n">
        <v>25706584.4594094</v>
      </c>
      <c r="N69" s="92" t="n">
        <v>23312361.5592437</v>
      </c>
      <c r="O69" s="92" t="n">
        <v>17843879.2831162</v>
      </c>
      <c r="P69" s="92" t="n">
        <v>11789701.6147027</v>
      </c>
      <c r="Q69" s="92" t="n">
        <v>8167633.73864037</v>
      </c>
      <c r="R69" s="92" t="n">
        <v>6203584.59458205</v>
      </c>
      <c r="S69" s="92" t="n">
        <v>1.24149996394112</v>
      </c>
      <c r="T69" s="92" t="n">
        <v>1.87338027497675</v>
      </c>
      <c r="U69" s="92" t="n">
        <v>2.77551484190188</v>
      </c>
      <c r="V69" s="92" t="n">
        <v>3.76632135389673</v>
      </c>
      <c r="W69" s="92" t="n">
        <v>4.68391191115077</v>
      </c>
      <c r="X69" s="92" t="n">
        <v>6.46116554744206</v>
      </c>
      <c r="Y69" s="92" t="n">
        <v>7.54879358786136</v>
      </c>
      <c r="Z69" s="92" t="n">
        <v>6.89176422131062</v>
      </c>
      <c r="AA69" s="92" t="n">
        <v>5.00952788001222</v>
      </c>
      <c r="AB69" s="92" t="n">
        <v>2.85335981640964</v>
      </c>
      <c r="AC69" s="92" t="n">
        <v>1.68502821417455</v>
      </c>
      <c r="AD69" s="92" t="n">
        <v>1.09306902234046</v>
      </c>
    </row>
    <row r="70" customFormat="false" ht="12.75" hidden="false" customHeight="false" outlineLevel="0" collapsed="false">
      <c r="A70" s="92" t="n">
        <v>0.454545454545455</v>
      </c>
      <c r="B70" s="92" t="n">
        <v>0.636363636363636</v>
      </c>
      <c r="C70" s="92" t="n">
        <v>45.4545454545455</v>
      </c>
      <c r="D70" s="92" t="n">
        <v>127.272727272727</v>
      </c>
      <c r="E70" s="92" t="n">
        <v>0</v>
      </c>
      <c r="F70" s="92" t="n">
        <v>1</v>
      </c>
      <c r="G70" s="92" t="n">
        <v>7354056.09450922</v>
      </c>
      <c r="H70" s="92" t="n">
        <v>11002212.8231726</v>
      </c>
      <c r="I70" s="92" t="n">
        <v>14036103.6037526</v>
      </c>
      <c r="J70" s="92" t="n">
        <v>17205331.2227125</v>
      </c>
      <c r="K70" s="92" t="n">
        <v>18980413.468384</v>
      </c>
      <c r="L70" s="92" t="n">
        <v>24277106.3380994</v>
      </c>
      <c r="M70" s="92" t="n">
        <v>25706584.4594094</v>
      </c>
      <c r="N70" s="92" t="n">
        <v>23312361.5592437</v>
      </c>
      <c r="O70" s="92" t="n">
        <v>17843879.2831162</v>
      </c>
      <c r="P70" s="92" t="n">
        <v>11789701.6147027</v>
      </c>
      <c r="Q70" s="92" t="n">
        <v>8167633.73864037</v>
      </c>
      <c r="R70" s="92" t="n">
        <v>6203584.59458205</v>
      </c>
      <c r="S70" s="92" t="n">
        <v>1.24149996394112</v>
      </c>
      <c r="T70" s="92" t="n">
        <v>1.87338027497675</v>
      </c>
      <c r="U70" s="92" t="n">
        <v>2.77551484190188</v>
      </c>
      <c r="V70" s="92" t="n">
        <v>3.76632135389673</v>
      </c>
      <c r="W70" s="92" t="n">
        <v>4.68391191115077</v>
      </c>
      <c r="X70" s="92" t="n">
        <v>6.46116554744206</v>
      </c>
      <c r="Y70" s="92" t="n">
        <v>7.54879358786136</v>
      </c>
      <c r="Z70" s="92" t="n">
        <v>6.89176422131062</v>
      </c>
      <c r="AA70" s="92" t="n">
        <v>5.00952788001222</v>
      </c>
      <c r="AB70" s="92" t="n">
        <v>2.85335981640964</v>
      </c>
      <c r="AC70" s="92" t="n">
        <v>1.68502821417455</v>
      </c>
      <c r="AD70" s="92" t="n">
        <v>1.09306902234046</v>
      </c>
    </row>
    <row r="71" customFormat="false" ht="12.75" hidden="false" customHeight="false" outlineLevel="0" collapsed="false">
      <c r="A71" s="92" t="n">
        <v>0.454545454545455</v>
      </c>
      <c r="B71" s="92" t="n">
        <v>0.727272727272727</v>
      </c>
      <c r="C71" s="92" t="n">
        <v>45.4545454545455</v>
      </c>
      <c r="D71" s="92" t="n">
        <v>145.454545454545</v>
      </c>
      <c r="E71" s="92" t="n">
        <v>0</v>
      </c>
      <c r="F71" s="92" t="n">
        <v>0.99901185770751</v>
      </c>
      <c r="G71" s="92" t="n">
        <v>7350514.63600949</v>
      </c>
      <c r="H71" s="92" t="n">
        <v>10997981.4310922</v>
      </c>
      <c r="I71" s="92" t="n">
        <v>14030427.8687006</v>
      </c>
      <c r="J71" s="92" t="n">
        <v>17198213.3571107</v>
      </c>
      <c r="K71" s="92" t="n">
        <v>18972183.8023714</v>
      </c>
      <c r="L71" s="92" t="n">
        <v>24271415.8893609</v>
      </c>
      <c r="M71" s="92" t="n">
        <v>25702797.4575673</v>
      </c>
      <c r="N71" s="92" t="n">
        <v>23308875.0318502</v>
      </c>
      <c r="O71" s="92" t="n">
        <v>17839426.958903</v>
      </c>
      <c r="P71" s="92" t="n">
        <v>11784785.9619822</v>
      </c>
      <c r="Q71" s="92" t="n">
        <v>8163773.83850889</v>
      </c>
      <c r="R71" s="92" t="n">
        <v>6200257.06373422</v>
      </c>
      <c r="S71" s="92" t="n">
        <v>1.24146767868601</v>
      </c>
      <c r="T71" s="92" t="n">
        <v>1.87321851650931</v>
      </c>
      <c r="U71" s="92" t="n">
        <v>2.77515010525735</v>
      </c>
      <c r="V71" s="92" t="n">
        <v>3.76570124625296</v>
      </c>
      <c r="W71" s="92" t="n">
        <v>4.68306494836643</v>
      </c>
      <c r="X71" s="92" t="n">
        <v>6.46048617761344</v>
      </c>
      <c r="Y71" s="92" t="n">
        <v>7.54832337305648</v>
      </c>
      <c r="Z71" s="92" t="n">
        <v>6.8913549610834</v>
      </c>
      <c r="AA71" s="92" t="n">
        <v>5.00909034888556</v>
      </c>
      <c r="AB71" s="92" t="n">
        <v>2.85304014239265</v>
      </c>
      <c r="AC71" s="92" t="n">
        <v>1.68493883007437</v>
      </c>
      <c r="AD71" s="92" t="n">
        <v>1.09306796872475</v>
      </c>
    </row>
    <row r="72" customFormat="false" ht="12.75" hidden="false" customHeight="false" outlineLevel="0" collapsed="false">
      <c r="A72" s="92" t="n">
        <v>0.454545454545455</v>
      </c>
      <c r="B72" s="92" t="n">
        <v>0.818181818181818</v>
      </c>
      <c r="C72" s="92" t="n">
        <v>45.4545454545455</v>
      </c>
      <c r="D72" s="92" t="n">
        <v>163.636363636364</v>
      </c>
      <c r="E72" s="92" t="n">
        <v>0</v>
      </c>
      <c r="F72" s="92" t="n">
        <v>1</v>
      </c>
      <c r="G72" s="92" t="n">
        <v>7354056.09450922</v>
      </c>
      <c r="H72" s="92" t="n">
        <v>11002212.8231726</v>
      </c>
      <c r="I72" s="92" t="n">
        <v>14036103.6037526</v>
      </c>
      <c r="J72" s="92" t="n">
        <v>17205331.2227125</v>
      </c>
      <c r="K72" s="92" t="n">
        <v>18980413.468384</v>
      </c>
      <c r="L72" s="92" t="n">
        <v>24277106.3380994</v>
      </c>
      <c r="M72" s="92" t="n">
        <v>25706584.4594094</v>
      </c>
      <c r="N72" s="92" t="n">
        <v>23312361.5592437</v>
      </c>
      <c r="O72" s="92" t="n">
        <v>17843879.2831162</v>
      </c>
      <c r="P72" s="92" t="n">
        <v>11789701.6147027</v>
      </c>
      <c r="Q72" s="92" t="n">
        <v>8167633.73864037</v>
      </c>
      <c r="R72" s="92" t="n">
        <v>6203584.59458205</v>
      </c>
      <c r="S72" s="92" t="n">
        <v>1.24149996394112</v>
      </c>
      <c r="T72" s="92" t="n">
        <v>1.87338027497675</v>
      </c>
      <c r="U72" s="92" t="n">
        <v>2.77551484190188</v>
      </c>
      <c r="V72" s="92" t="n">
        <v>3.76632135389673</v>
      </c>
      <c r="W72" s="92" t="n">
        <v>4.68391191115077</v>
      </c>
      <c r="X72" s="92" t="n">
        <v>6.46116554744206</v>
      </c>
      <c r="Y72" s="92" t="n">
        <v>7.54879358786136</v>
      </c>
      <c r="Z72" s="92" t="n">
        <v>6.89176422131062</v>
      </c>
      <c r="AA72" s="92" t="n">
        <v>5.00952788001222</v>
      </c>
      <c r="AB72" s="92" t="n">
        <v>2.85335981640964</v>
      </c>
      <c r="AC72" s="92" t="n">
        <v>1.68502821417455</v>
      </c>
      <c r="AD72" s="92" t="n">
        <v>1.09306902234046</v>
      </c>
    </row>
    <row r="73" customFormat="false" ht="12.75" hidden="false" customHeight="false" outlineLevel="0" collapsed="false">
      <c r="A73" s="92" t="n">
        <v>0.454545454545455</v>
      </c>
      <c r="B73" s="92" t="n">
        <v>0.909090909090909</v>
      </c>
      <c r="C73" s="92" t="n">
        <v>45.4545454545455</v>
      </c>
      <c r="D73" s="92" t="n">
        <v>181.818181818182</v>
      </c>
      <c r="E73" s="92" t="n">
        <v>0</v>
      </c>
      <c r="F73" s="92" t="n">
        <v>1</v>
      </c>
      <c r="G73" s="92" t="n">
        <v>7354056.09450922</v>
      </c>
      <c r="H73" s="92" t="n">
        <v>11002212.8231726</v>
      </c>
      <c r="I73" s="92" t="n">
        <v>14036103.6037526</v>
      </c>
      <c r="J73" s="92" t="n">
        <v>17205331.2227125</v>
      </c>
      <c r="K73" s="92" t="n">
        <v>18980413.468384</v>
      </c>
      <c r="L73" s="92" t="n">
        <v>24277106.3380994</v>
      </c>
      <c r="M73" s="92" t="n">
        <v>25706584.4594094</v>
      </c>
      <c r="N73" s="92" t="n">
        <v>23312361.5592437</v>
      </c>
      <c r="O73" s="92" t="n">
        <v>17843879.2831162</v>
      </c>
      <c r="P73" s="92" t="n">
        <v>11789701.6147027</v>
      </c>
      <c r="Q73" s="92" t="n">
        <v>8167633.73864037</v>
      </c>
      <c r="R73" s="92" t="n">
        <v>6203584.59458205</v>
      </c>
      <c r="S73" s="92" t="n">
        <v>1.24149996394112</v>
      </c>
      <c r="T73" s="92" t="n">
        <v>1.87338027497675</v>
      </c>
      <c r="U73" s="92" t="n">
        <v>2.77551484190188</v>
      </c>
      <c r="V73" s="92" t="n">
        <v>3.76632135389673</v>
      </c>
      <c r="W73" s="92" t="n">
        <v>4.68391191115077</v>
      </c>
      <c r="X73" s="92" t="n">
        <v>6.46116554744206</v>
      </c>
      <c r="Y73" s="92" t="n">
        <v>7.54879358786136</v>
      </c>
      <c r="Z73" s="92" t="n">
        <v>6.89176422131062</v>
      </c>
      <c r="AA73" s="92" t="n">
        <v>5.00952788001222</v>
      </c>
      <c r="AB73" s="92" t="n">
        <v>2.85335981640964</v>
      </c>
      <c r="AC73" s="92" t="n">
        <v>1.68502821417455</v>
      </c>
      <c r="AD73" s="92" t="n">
        <v>1.09306902234046</v>
      </c>
    </row>
    <row r="74" customFormat="false" ht="12.75" hidden="false" customHeight="false" outlineLevel="0" collapsed="false">
      <c r="A74" s="92" t="n">
        <v>0.454545454545455</v>
      </c>
      <c r="B74" s="92" t="n">
        <v>1</v>
      </c>
      <c r="C74" s="92" t="n">
        <v>45.4545454545455</v>
      </c>
      <c r="D74" s="92" t="n">
        <v>200</v>
      </c>
      <c r="E74" s="92" t="n">
        <v>0</v>
      </c>
      <c r="F74" s="92" t="n">
        <v>1</v>
      </c>
      <c r="G74" s="92" t="n">
        <v>7354056.09450922</v>
      </c>
      <c r="H74" s="92" t="n">
        <v>11002212.8231726</v>
      </c>
      <c r="I74" s="92" t="n">
        <v>14036103.6037526</v>
      </c>
      <c r="J74" s="92" t="n">
        <v>17205331.2227125</v>
      </c>
      <c r="K74" s="92" t="n">
        <v>18980413.468384</v>
      </c>
      <c r="L74" s="92" t="n">
        <v>24277106.3380994</v>
      </c>
      <c r="M74" s="92" t="n">
        <v>25706584.4594094</v>
      </c>
      <c r="N74" s="92" t="n">
        <v>23312361.5592437</v>
      </c>
      <c r="O74" s="92" t="n">
        <v>17843879.2831162</v>
      </c>
      <c r="P74" s="92" t="n">
        <v>11789701.6147027</v>
      </c>
      <c r="Q74" s="92" t="n">
        <v>8167633.73864037</v>
      </c>
      <c r="R74" s="92" t="n">
        <v>6203584.59458205</v>
      </c>
      <c r="S74" s="92" t="n">
        <v>1.24149996394112</v>
      </c>
      <c r="T74" s="92" t="n">
        <v>1.87338027497675</v>
      </c>
      <c r="U74" s="92" t="n">
        <v>2.77551484190188</v>
      </c>
      <c r="V74" s="92" t="n">
        <v>3.76632135389673</v>
      </c>
      <c r="W74" s="92" t="n">
        <v>4.68391191115077</v>
      </c>
      <c r="X74" s="92" t="n">
        <v>6.46116554744206</v>
      </c>
      <c r="Y74" s="92" t="n">
        <v>7.54879358786136</v>
      </c>
      <c r="Z74" s="92" t="n">
        <v>6.89176422131062</v>
      </c>
      <c r="AA74" s="92" t="n">
        <v>5.00952788001222</v>
      </c>
      <c r="AB74" s="92" t="n">
        <v>2.85335981640964</v>
      </c>
      <c r="AC74" s="92" t="n">
        <v>1.68502821417455</v>
      </c>
      <c r="AD74" s="92" t="n">
        <v>1.09306902234046</v>
      </c>
    </row>
    <row r="75" customFormat="false" ht="12.75" hidden="false" customHeight="false" outlineLevel="0" collapsed="false">
      <c r="A75" s="92" t="n">
        <v>0.545454545454546</v>
      </c>
      <c r="B75" s="92" t="n">
        <v>0</v>
      </c>
      <c r="C75" s="92" t="n">
        <v>54.5454545454545</v>
      </c>
      <c r="D75" s="92" t="n">
        <v>0</v>
      </c>
      <c r="E75" s="92" t="n">
        <v>0</v>
      </c>
      <c r="F75" s="92" t="n">
        <v>0.989130434782609</v>
      </c>
      <c r="G75" s="92" t="n">
        <v>7300806.12855759</v>
      </c>
      <c r="H75" s="92" t="n">
        <v>10955667.5102881</v>
      </c>
      <c r="I75" s="92" t="n">
        <v>13973670.5181806</v>
      </c>
      <c r="J75" s="92" t="n">
        <v>17127034.7010928</v>
      </c>
      <c r="K75" s="92" t="n">
        <v>18889887.1422453</v>
      </c>
      <c r="L75" s="92" t="n">
        <v>24214511.401976</v>
      </c>
      <c r="M75" s="92" t="n">
        <v>25664927.4391473</v>
      </c>
      <c r="N75" s="92" t="n">
        <v>23274009.7579152</v>
      </c>
      <c r="O75" s="92" t="n">
        <v>17794903.7167707</v>
      </c>
      <c r="P75" s="92" t="n">
        <v>11735629.4347771</v>
      </c>
      <c r="Q75" s="92" t="n">
        <v>8125174.83719405</v>
      </c>
      <c r="R75" s="92" t="n">
        <v>6151200.80994898</v>
      </c>
      <c r="S75" s="92" t="n">
        <v>1.24101451741231</v>
      </c>
      <c r="T75" s="92" t="n">
        <v>1.87160093183496</v>
      </c>
      <c r="U75" s="92" t="n">
        <v>2.77150273881206</v>
      </c>
      <c r="V75" s="92" t="n">
        <v>3.7595001698152</v>
      </c>
      <c r="W75" s="92" t="n">
        <v>4.67459532052304</v>
      </c>
      <c r="X75" s="92" t="n">
        <v>6.45369247932721</v>
      </c>
      <c r="Y75" s="92" t="n">
        <v>7.54362122500774</v>
      </c>
      <c r="Z75" s="92" t="n">
        <v>6.8872623588112</v>
      </c>
      <c r="AA75" s="92" t="n">
        <v>5.00471503761904</v>
      </c>
      <c r="AB75" s="92" t="n">
        <v>2.84984340222274</v>
      </c>
      <c r="AC75" s="92" t="n">
        <v>1.68404498907258</v>
      </c>
      <c r="AD75" s="92" t="n">
        <v>1.09305243575402</v>
      </c>
    </row>
    <row r="76" customFormat="false" ht="12.75" hidden="false" customHeight="false" outlineLevel="0" collapsed="false">
      <c r="A76" s="92" t="n">
        <v>0.545454545454546</v>
      </c>
      <c r="B76" s="92" t="n">
        <v>0.0909090909090909</v>
      </c>
      <c r="C76" s="92" t="n">
        <v>54.5454545454545</v>
      </c>
      <c r="D76" s="92" t="n">
        <v>18.1818181818182</v>
      </c>
      <c r="E76" s="92" t="n">
        <v>0</v>
      </c>
      <c r="F76" s="92" t="n">
        <v>0.602766798418972</v>
      </c>
      <c r="G76" s="92" t="n">
        <v>5930389.77761839</v>
      </c>
      <c r="H76" s="92" t="n">
        <v>9301193.2068488</v>
      </c>
      <c r="I76" s="92" t="n">
        <v>11754458.1128503</v>
      </c>
      <c r="J76" s="92" t="n">
        <v>12853744.7025116</v>
      </c>
      <c r="K76" s="92" t="n">
        <v>9014952.75073321</v>
      </c>
      <c r="L76" s="92" t="n">
        <v>9292109.83762794</v>
      </c>
      <c r="M76" s="92" t="n">
        <v>8502683.469871</v>
      </c>
      <c r="N76" s="92" t="n">
        <v>7270120.10801344</v>
      </c>
      <c r="O76" s="92" t="n">
        <v>16021933.5984297</v>
      </c>
      <c r="P76" s="92" t="n">
        <v>9813609.22105882</v>
      </c>
      <c r="Q76" s="92" t="n">
        <v>6615953.88578398</v>
      </c>
      <c r="R76" s="92" t="n">
        <v>4865917.19375091</v>
      </c>
      <c r="S76" s="92" t="n">
        <v>1.22852129138489</v>
      </c>
      <c r="T76" s="92" t="n">
        <v>1.80835337106773</v>
      </c>
      <c r="U76" s="92" t="n">
        <v>2.62889071080136</v>
      </c>
      <c r="V76" s="92" t="n">
        <v>3.38721162990214</v>
      </c>
      <c r="W76" s="92" t="n">
        <v>3.65830840018203</v>
      </c>
      <c r="X76" s="92" t="n">
        <v>4.6721406440837</v>
      </c>
      <c r="Y76" s="92" t="n">
        <v>5.41266340245746</v>
      </c>
      <c r="Z76" s="92" t="n">
        <v>5.00867235353924</v>
      </c>
      <c r="AA76" s="92" t="n">
        <v>4.83048477579452</v>
      </c>
      <c r="AB76" s="92" t="n">
        <v>2.72485086157925</v>
      </c>
      <c r="AC76" s="92" t="n">
        <v>1.64909580590262</v>
      </c>
      <c r="AD76" s="92" t="n">
        <v>1.09264546882828</v>
      </c>
    </row>
    <row r="77" customFormat="false" ht="12.75" hidden="false" customHeight="false" outlineLevel="0" collapsed="false">
      <c r="A77" s="92" t="n">
        <v>0.545454545454546</v>
      </c>
      <c r="B77" s="92" t="n">
        <v>0.181818181818182</v>
      </c>
      <c r="C77" s="92" t="n">
        <v>54.5454545454545</v>
      </c>
      <c r="D77" s="92" t="n">
        <v>36.3636363636364</v>
      </c>
      <c r="E77" s="92" t="n">
        <v>0</v>
      </c>
      <c r="F77" s="92" t="n">
        <v>0.99802371541502</v>
      </c>
      <c r="G77" s="92" t="n">
        <v>7346973.17750976</v>
      </c>
      <c r="H77" s="92" t="n">
        <v>10993750.0390118</v>
      </c>
      <c r="I77" s="92" t="n">
        <v>14024752.1336486</v>
      </c>
      <c r="J77" s="92" t="n">
        <v>17191095.4915089</v>
      </c>
      <c r="K77" s="92" t="n">
        <v>18963954.1363588</v>
      </c>
      <c r="L77" s="92" t="n">
        <v>24265725.4406224</v>
      </c>
      <c r="M77" s="92" t="n">
        <v>25699010.4557253</v>
      </c>
      <c r="N77" s="92" t="n">
        <v>23305388.5044567</v>
      </c>
      <c r="O77" s="92" t="n">
        <v>17834974.6346898</v>
      </c>
      <c r="P77" s="92" t="n">
        <v>11779870.3092617</v>
      </c>
      <c r="Q77" s="92" t="n">
        <v>8159913.93837741</v>
      </c>
      <c r="R77" s="92" t="n">
        <v>6196929.53288638</v>
      </c>
      <c r="S77" s="92" t="n">
        <v>1.24143539343089</v>
      </c>
      <c r="T77" s="92" t="n">
        <v>1.87305675804188</v>
      </c>
      <c r="U77" s="92" t="n">
        <v>2.77478536861282</v>
      </c>
      <c r="V77" s="92" t="n">
        <v>3.76508113860918</v>
      </c>
      <c r="W77" s="92" t="n">
        <v>4.68221798558209</v>
      </c>
      <c r="X77" s="92" t="n">
        <v>6.45980680778482</v>
      </c>
      <c r="Y77" s="92" t="n">
        <v>7.54785315825161</v>
      </c>
      <c r="Z77" s="92" t="n">
        <v>6.89094570085618</v>
      </c>
      <c r="AA77" s="92" t="n">
        <v>5.00865281775891</v>
      </c>
      <c r="AB77" s="92" t="n">
        <v>2.85272046837566</v>
      </c>
      <c r="AC77" s="92" t="n">
        <v>1.68484944597419</v>
      </c>
      <c r="AD77" s="92" t="n">
        <v>1.09306691510905</v>
      </c>
    </row>
    <row r="78" customFormat="false" ht="12.75" hidden="false" customHeight="false" outlineLevel="0" collapsed="false">
      <c r="A78" s="92" t="n">
        <v>0.545454545454546</v>
      </c>
      <c r="B78" s="92" t="n">
        <v>0.272727272727273</v>
      </c>
      <c r="C78" s="92" t="n">
        <v>54.5454545454545</v>
      </c>
      <c r="D78" s="92" t="n">
        <v>54.5454545454545</v>
      </c>
      <c r="E78" s="92" t="n">
        <v>0</v>
      </c>
      <c r="F78" s="92" t="n">
        <v>0.99901185770751</v>
      </c>
      <c r="G78" s="92" t="n">
        <v>7350514.63600949</v>
      </c>
      <c r="H78" s="92" t="n">
        <v>10997981.4310922</v>
      </c>
      <c r="I78" s="92" t="n">
        <v>14030427.8687006</v>
      </c>
      <c r="J78" s="92" t="n">
        <v>17198213.3571107</v>
      </c>
      <c r="K78" s="92" t="n">
        <v>18972183.8023714</v>
      </c>
      <c r="L78" s="92" t="n">
        <v>24271415.8893609</v>
      </c>
      <c r="M78" s="92" t="n">
        <v>25702797.4575673</v>
      </c>
      <c r="N78" s="92" t="n">
        <v>23308875.0318502</v>
      </c>
      <c r="O78" s="92" t="n">
        <v>17839426.958903</v>
      </c>
      <c r="P78" s="92" t="n">
        <v>11784785.9619822</v>
      </c>
      <c r="Q78" s="92" t="n">
        <v>8163773.83850889</v>
      </c>
      <c r="R78" s="92" t="n">
        <v>6200257.06373422</v>
      </c>
      <c r="S78" s="92" t="n">
        <v>1.24146767868601</v>
      </c>
      <c r="T78" s="92" t="n">
        <v>1.87321851650931</v>
      </c>
      <c r="U78" s="92" t="n">
        <v>2.77515010525735</v>
      </c>
      <c r="V78" s="92" t="n">
        <v>3.76570124625296</v>
      </c>
      <c r="W78" s="92" t="n">
        <v>4.68306494836643</v>
      </c>
      <c r="X78" s="92" t="n">
        <v>6.46048617761344</v>
      </c>
      <c r="Y78" s="92" t="n">
        <v>7.54832337305648</v>
      </c>
      <c r="Z78" s="92" t="n">
        <v>6.8913549610834</v>
      </c>
      <c r="AA78" s="92" t="n">
        <v>5.00909034888556</v>
      </c>
      <c r="AB78" s="92" t="n">
        <v>2.85304014239265</v>
      </c>
      <c r="AC78" s="92" t="n">
        <v>1.68493883007437</v>
      </c>
      <c r="AD78" s="92" t="n">
        <v>1.09306796872475</v>
      </c>
    </row>
    <row r="79" customFormat="false" ht="12.75" hidden="false" customHeight="false" outlineLevel="0" collapsed="false">
      <c r="A79" s="92" t="n">
        <v>0.545454545454546</v>
      </c>
      <c r="B79" s="92" t="n">
        <v>0.363636363636364</v>
      </c>
      <c r="C79" s="92" t="n">
        <v>54.5454545454545</v>
      </c>
      <c r="D79" s="92" t="n">
        <v>72.7272727272727</v>
      </c>
      <c r="E79" s="92" t="n">
        <v>0</v>
      </c>
      <c r="F79" s="92" t="n">
        <v>1</v>
      </c>
      <c r="G79" s="92" t="n">
        <v>7354056.09450922</v>
      </c>
      <c r="H79" s="92" t="n">
        <v>11002212.8231726</v>
      </c>
      <c r="I79" s="92" t="n">
        <v>14036103.6037526</v>
      </c>
      <c r="J79" s="92" t="n">
        <v>17205331.2227125</v>
      </c>
      <c r="K79" s="92" t="n">
        <v>18980413.468384</v>
      </c>
      <c r="L79" s="92" t="n">
        <v>24277106.3380994</v>
      </c>
      <c r="M79" s="92" t="n">
        <v>25706584.4594094</v>
      </c>
      <c r="N79" s="92" t="n">
        <v>23312361.5592437</v>
      </c>
      <c r="O79" s="92" t="n">
        <v>17843879.2831162</v>
      </c>
      <c r="P79" s="92" t="n">
        <v>11789701.6147027</v>
      </c>
      <c r="Q79" s="92" t="n">
        <v>8167633.73864037</v>
      </c>
      <c r="R79" s="92" t="n">
        <v>6203584.59458205</v>
      </c>
      <c r="S79" s="92" t="n">
        <v>1.24149996394112</v>
      </c>
      <c r="T79" s="92" t="n">
        <v>1.87338027497675</v>
      </c>
      <c r="U79" s="92" t="n">
        <v>2.77551484190188</v>
      </c>
      <c r="V79" s="92" t="n">
        <v>3.76632135389673</v>
      </c>
      <c r="W79" s="92" t="n">
        <v>4.68391191115077</v>
      </c>
      <c r="X79" s="92" t="n">
        <v>6.46116554744206</v>
      </c>
      <c r="Y79" s="92" t="n">
        <v>7.54879358786136</v>
      </c>
      <c r="Z79" s="92" t="n">
        <v>6.89176422131062</v>
      </c>
      <c r="AA79" s="92" t="n">
        <v>5.00952788001222</v>
      </c>
      <c r="AB79" s="92" t="n">
        <v>2.85335981640964</v>
      </c>
      <c r="AC79" s="92" t="n">
        <v>1.68502821417455</v>
      </c>
      <c r="AD79" s="92" t="n">
        <v>1.09306902234046</v>
      </c>
    </row>
    <row r="80" customFormat="false" ht="12.75" hidden="false" customHeight="false" outlineLevel="0" collapsed="false">
      <c r="A80" s="92" t="n">
        <v>0.545454545454546</v>
      </c>
      <c r="B80" s="92" t="n">
        <v>0.454545454545455</v>
      </c>
      <c r="C80" s="92" t="n">
        <v>54.5454545454545</v>
      </c>
      <c r="D80" s="92" t="n">
        <v>90.9090909090909</v>
      </c>
      <c r="E80" s="92" t="n">
        <v>0</v>
      </c>
      <c r="F80" s="92" t="n">
        <v>1</v>
      </c>
      <c r="G80" s="92" t="n">
        <v>7354056.09450922</v>
      </c>
      <c r="H80" s="92" t="n">
        <v>11002212.8231726</v>
      </c>
      <c r="I80" s="92" t="n">
        <v>14036103.6037526</v>
      </c>
      <c r="J80" s="92" t="n">
        <v>17205331.2227125</v>
      </c>
      <c r="K80" s="92" t="n">
        <v>18980413.468384</v>
      </c>
      <c r="L80" s="92" t="n">
        <v>24277106.3380994</v>
      </c>
      <c r="M80" s="92" t="n">
        <v>25706584.4594094</v>
      </c>
      <c r="N80" s="92" t="n">
        <v>23312361.5592437</v>
      </c>
      <c r="O80" s="92" t="n">
        <v>17843879.2831162</v>
      </c>
      <c r="P80" s="92" t="n">
        <v>11789701.6147027</v>
      </c>
      <c r="Q80" s="92" t="n">
        <v>8167633.73864037</v>
      </c>
      <c r="R80" s="92" t="n">
        <v>6203584.59458205</v>
      </c>
      <c r="S80" s="92" t="n">
        <v>1.24149996394112</v>
      </c>
      <c r="T80" s="92" t="n">
        <v>1.87338027497675</v>
      </c>
      <c r="U80" s="92" t="n">
        <v>2.77551484190188</v>
      </c>
      <c r="V80" s="92" t="n">
        <v>3.76632135389673</v>
      </c>
      <c r="W80" s="92" t="n">
        <v>4.68391191115077</v>
      </c>
      <c r="X80" s="92" t="n">
        <v>6.46116554744206</v>
      </c>
      <c r="Y80" s="92" t="n">
        <v>7.54879358786136</v>
      </c>
      <c r="Z80" s="92" t="n">
        <v>6.89176422131062</v>
      </c>
      <c r="AA80" s="92" t="n">
        <v>5.00952788001222</v>
      </c>
      <c r="AB80" s="92" t="n">
        <v>2.85335981640964</v>
      </c>
      <c r="AC80" s="92" t="n">
        <v>1.68502821417455</v>
      </c>
      <c r="AD80" s="92" t="n">
        <v>1.09306902234046</v>
      </c>
    </row>
    <row r="81" customFormat="false" ht="12.75" hidden="false" customHeight="false" outlineLevel="0" collapsed="false">
      <c r="A81" s="92" t="n">
        <v>0.545454545454546</v>
      </c>
      <c r="B81" s="92" t="n">
        <v>0.545454545454546</v>
      </c>
      <c r="C81" s="92" t="n">
        <v>54.5454545454545</v>
      </c>
      <c r="D81" s="92" t="n">
        <v>109.090909090909</v>
      </c>
      <c r="E81" s="92" t="n">
        <v>0</v>
      </c>
      <c r="F81" s="92" t="n">
        <v>1</v>
      </c>
      <c r="G81" s="92" t="n">
        <v>7354056.09450922</v>
      </c>
      <c r="H81" s="92" t="n">
        <v>11002212.8231726</v>
      </c>
      <c r="I81" s="92" t="n">
        <v>14036103.6037526</v>
      </c>
      <c r="J81" s="92" t="n">
        <v>17205331.2227125</v>
      </c>
      <c r="K81" s="92" t="n">
        <v>18980413.468384</v>
      </c>
      <c r="L81" s="92" t="n">
        <v>24277106.3380994</v>
      </c>
      <c r="M81" s="92" t="n">
        <v>25706584.4594094</v>
      </c>
      <c r="N81" s="92" t="n">
        <v>23312361.5592437</v>
      </c>
      <c r="O81" s="92" t="n">
        <v>17843879.2831162</v>
      </c>
      <c r="P81" s="92" t="n">
        <v>11789701.6147027</v>
      </c>
      <c r="Q81" s="92" t="n">
        <v>8167633.73864037</v>
      </c>
      <c r="R81" s="92" t="n">
        <v>6203584.59458205</v>
      </c>
      <c r="S81" s="92" t="n">
        <v>1.24149996394112</v>
      </c>
      <c r="T81" s="92" t="n">
        <v>1.87338027497675</v>
      </c>
      <c r="U81" s="92" t="n">
        <v>2.77551484190188</v>
      </c>
      <c r="V81" s="92" t="n">
        <v>3.76632135389673</v>
      </c>
      <c r="W81" s="92" t="n">
        <v>4.68391191115077</v>
      </c>
      <c r="X81" s="92" t="n">
        <v>6.46116554744206</v>
      </c>
      <c r="Y81" s="92" t="n">
        <v>7.54879358786136</v>
      </c>
      <c r="Z81" s="92" t="n">
        <v>6.89176422131062</v>
      </c>
      <c r="AA81" s="92" t="n">
        <v>5.00952788001222</v>
      </c>
      <c r="AB81" s="92" t="n">
        <v>2.85335981640964</v>
      </c>
      <c r="AC81" s="92" t="n">
        <v>1.68502821417455</v>
      </c>
      <c r="AD81" s="92" t="n">
        <v>1.09306902234046</v>
      </c>
    </row>
    <row r="82" customFormat="false" ht="12.75" hidden="false" customHeight="false" outlineLevel="0" collapsed="false">
      <c r="A82" s="92" t="n">
        <v>0.545454545454546</v>
      </c>
      <c r="B82" s="92" t="n">
        <v>0.636363636363636</v>
      </c>
      <c r="C82" s="92" t="n">
        <v>54.5454545454545</v>
      </c>
      <c r="D82" s="92" t="n">
        <v>127.272727272727</v>
      </c>
      <c r="E82" s="92" t="n">
        <v>0</v>
      </c>
      <c r="F82" s="92" t="n">
        <v>1</v>
      </c>
      <c r="G82" s="92" t="n">
        <v>7354056.09450922</v>
      </c>
      <c r="H82" s="92" t="n">
        <v>11002212.8231726</v>
      </c>
      <c r="I82" s="92" t="n">
        <v>14036103.6037526</v>
      </c>
      <c r="J82" s="92" t="n">
        <v>17205331.2227125</v>
      </c>
      <c r="K82" s="92" t="n">
        <v>18980413.468384</v>
      </c>
      <c r="L82" s="92" t="n">
        <v>24277106.3380994</v>
      </c>
      <c r="M82" s="92" t="n">
        <v>25706584.4594094</v>
      </c>
      <c r="N82" s="92" t="n">
        <v>23312361.5592437</v>
      </c>
      <c r="O82" s="92" t="n">
        <v>17843879.2831162</v>
      </c>
      <c r="P82" s="92" t="n">
        <v>11789701.6147027</v>
      </c>
      <c r="Q82" s="92" t="n">
        <v>8167633.73864037</v>
      </c>
      <c r="R82" s="92" t="n">
        <v>6203584.59458205</v>
      </c>
      <c r="S82" s="92" t="n">
        <v>1.24149996394112</v>
      </c>
      <c r="T82" s="92" t="n">
        <v>1.87338027497675</v>
      </c>
      <c r="U82" s="92" t="n">
        <v>2.77551484190188</v>
      </c>
      <c r="V82" s="92" t="n">
        <v>3.76632135389673</v>
      </c>
      <c r="W82" s="92" t="n">
        <v>4.68391191115077</v>
      </c>
      <c r="X82" s="92" t="n">
        <v>6.46116554744206</v>
      </c>
      <c r="Y82" s="92" t="n">
        <v>7.54879358786136</v>
      </c>
      <c r="Z82" s="92" t="n">
        <v>6.89176422131062</v>
      </c>
      <c r="AA82" s="92" t="n">
        <v>5.00952788001222</v>
      </c>
      <c r="AB82" s="92" t="n">
        <v>2.85335981640964</v>
      </c>
      <c r="AC82" s="92" t="n">
        <v>1.68502821417455</v>
      </c>
      <c r="AD82" s="92" t="n">
        <v>1.09306902234046</v>
      </c>
    </row>
    <row r="83" customFormat="false" ht="12.75" hidden="false" customHeight="false" outlineLevel="0" collapsed="false">
      <c r="A83" s="92" t="n">
        <v>0.545454545454546</v>
      </c>
      <c r="B83" s="92" t="n">
        <v>0.727272727272727</v>
      </c>
      <c r="C83" s="92" t="n">
        <v>54.5454545454545</v>
      </c>
      <c r="D83" s="92" t="n">
        <v>145.454545454545</v>
      </c>
      <c r="E83" s="92" t="n">
        <v>0</v>
      </c>
      <c r="F83" s="92" t="n">
        <v>1</v>
      </c>
      <c r="G83" s="92" t="n">
        <v>7354056.09450922</v>
      </c>
      <c r="H83" s="92" t="n">
        <v>11002212.8231726</v>
      </c>
      <c r="I83" s="92" t="n">
        <v>14036103.6037526</v>
      </c>
      <c r="J83" s="92" t="n">
        <v>17205331.2227125</v>
      </c>
      <c r="K83" s="92" t="n">
        <v>18980413.468384</v>
      </c>
      <c r="L83" s="92" t="n">
        <v>24277106.3380994</v>
      </c>
      <c r="M83" s="92" t="n">
        <v>25706584.4594094</v>
      </c>
      <c r="N83" s="92" t="n">
        <v>23312361.5592437</v>
      </c>
      <c r="O83" s="92" t="n">
        <v>17843879.2831162</v>
      </c>
      <c r="P83" s="92" t="n">
        <v>11789701.6147027</v>
      </c>
      <c r="Q83" s="92" t="n">
        <v>8167633.73864037</v>
      </c>
      <c r="R83" s="92" t="n">
        <v>6203584.59458205</v>
      </c>
      <c r="S83" s="92" t="n">
        <v>1.24149996394112</v>
      </c>
      <c r="T83" s="92" t="n">
        <v>1.87338027497675</v>
      </c>
      <c r="U83" s="92" t="n">
        <v>2.77551484190188</v>
      </c>
      <c r="V83" s="92" t="n">
        <v>3.76632135389673</v>
      </c>
      <c r="W83" s="92" t="n">
        <v>4.68391191115077</v>
      </c>
      <c r="X83" s="92" t="n">
        <v>6.46116554744206</v>
      </c>
      <c r="Y83" s="92" t="n">
        <v>7.54879358786136</v>
      </c>
      <c r="Z83" s="92" t="n">
        <v>6.89176422131062</v>
      </c>
      <c r="AA83" s="92" t="n">
        <v>5.00952788001222</v>
      </c>
      <c r="AB83" s="92" t="n">
        <v>2.85335981640964</v>
      </c>
      <c r="AC83" s="92" t="n">
        <v>1.68502821417455</v>
      </c>
      <c r="AD83" s="92" t="n">
        <v>1.09306902234046</v>
      </c>
    </row>
    <row r="84" customFormat="false" ht="12.75" hidden="false" customHeight="false" outlineLevel="0" collapsed="false">
      <c r="A84" s="92" t="n">
        <v>0.545454545454546</v>
      </c>
      <c r="B84" s="92" t="n">
        <v>0.818181818181818</v>
      </c>
      <c r="C84" s="92" t="n">
        <v>54.5454545454545</v>
      </c>
      <c r="D84" s="92" t="n">
        <v>163.636363636364</v>
      </c>
      <c r="E84" s="92" t="n">
        <v>0</v>
      </c>
      <c r="F84" s="92" t="n">
        <v>1</v>
      </c>
      <c r="G84" s="92" t="n">
        <v>7354056.09450922</v>
      </c>
      <c r="H84" s="92" t="n">
        <v>11002212.8231726</v>
      </c>
      <c r="I84" s="92" t="n">
        <v>14036103.6037526</v>
      </c>
      <c r="J84" s="92" t="n">
        <v>17205331.2227125</v>
      </c>
      <c r="K84" s="92" t="n">
        <v>18980413.468384</v>
      </c>
      <c r="L84" s="92" t="n">
        <v>24277106.3380994</v>
      </c>
      <c r="M84" s="92" t="n">
        <v>25706584.4594094</v>
      </c>
      <c r="N84" s="92" t="n">
        <v>23312361.5592437</v>
      </c>
      <c r="O84" s="92" t="n">
        <v>17843879.2831162</v>
      </c>
      <c r="P84" s="92" t="n">
        <v>11789701.6147027</v>
      </c>
      <c r="Q84" s="92" t="n">
        <v>8167633.73864037</v>
      </c>
      <c r="R84" s="92" t="n">
        <v>6203584.59458205</v>
      </c>
      <c r="S84" s="92" t="n">
        <v>1.24149996394112</v>
      </c>
      <c r="T84" s="92" t="n">
        <v>1.87338027497675</v>
      </c>
      <c r="U84" s="92" t="n">
        <v>2.77551484190188</v>
      </c>
      <c r="V84" s="92" t="n">
        <v>3.76632135389673</v>
      </c>
      <c r="W84" s="92" t="n">
        <v>4.68391191115077</v>
      </c>
      <c r="X84" s="92" t="n">
        <v>6.46116554744206</v>
      </c>
      <c r="Y84" s="92" t="n">
        <v>7.54879358786136</v>
      </c>
      <c r="Z84" s="92" t="n">
        <v>6.89176422131062</v>
      </c>
      <c r="AA84" s="92" t="n">
        <v>5.00952788001222</v>
      </c>
      <c r="AB84" s="92" t="n">
        <v>2.85335981640964</v>
      </c>
      <c r="AC84" s="92" t="n">
        <v>1.68502821417455</v>
      </c>
      <c r="AD84" s="92" t="n">
        <v>1.09306902234046</v>
      </c>
    </row>
    <row r="85" customFormat="false" ht="12.75" hidden="false" customHeight="false" outlineLevel="0" collapsed="false">
      <c r="A85" s="92" t="n">
        <v>0.545454545454546</v>
      </c>
      <c r="B85" s="92" t="n">
        <v>0.909090909090909</v>
      </c>
      <c r="C85" s="92" t="n">
        <v>54.5454545454545</v>
      </c>
      <c r="D85" s="92" t="n">
        <v>181.818181818182</v>
      </c>
      <c r="E85" s="92" t="n">
        <v>0</v>
      </c>
      <c r="F85" s="92" t="n">
        <v>1</v>
      </c>
      <c r="G85" s="92" t="n">
        <v>7354056.09450922</v>
      </c>
      <c r="H85" s="92" t="n">
        <v>11002212.8231726</v>
      </c>
      <c r="I85" s="92" t="n">
        <v>14036103.6037526</v>
      </c>
      <c r="J85" s="92" t="n">
        <v>17205331.2227125</v>
      </c>
      <c r="K85" s="92" t="n">
        <v>18980413.468384</v>
      </c>
      <c r="L85" s="92" t="n">
        <v>24277106.3380994</v>
      </c>
      <c r="M85" s="92" t="n">
        <v>25706584.4594094</v>
      </c>
      <c r="N85" s="92" t="n">
        <v>23312361.5592437</v>
      </c>
      <c r="O85" s="92" t="n">
        <v>17843879.2831162</v>
      </c>
      <c r="P85" s="92" t="n">
        <v>11789701.6147027</v>
      </c>
      <c r="Q85" s="92" t="n">
        <v>8167633.73864037</v>
      </c>
      <c r="R85" s="92" t="n">
        <v>6203584.59458205</v>
      </c>
      <c r="S85" s="92" t="n">
        <v>1.24149996394112</v>
      </c>
      <c r="T85" s="92" t="n">
        <v>1.87338027497675</v>
      </c>
      <c r="U85" s="92" t="n">
        <v>2.77551484190188</v>
      </c>
      <c r="V85" s="92" t="n">
        <v>3.76632135389673</v>
      </c>
      <c r="W85" s="92" t="n">
        <v>4.68391191115077</v>
      </c>
      <c r="X85" s="92" t="n">
        <v>6.46116554744206</v>
      </c>
      <c r="Y85" s="92" t="n">
        <v>7.54879358786136</v>
      </c>
      <c r="Z85" s="92" t="n">
        <v>6.89176422131062</v>
      </c>
      <c r="AA85" s="92" t="n">
        <v>5.00952788001222</v>
      </c>
      <c r="AB85" s="92" t="n">
        <v>2.85335981640964</v>
      </c>
      <c r="AC85" s="92" t="n">
        <v>1.68502821417455</v>
      </c>
      <c r="AD85" s="92" t="n">
        <v>1.09306902234046</v>
      </c>
    </row>
    <row r="86" customFormat="false" ht="12.75" hidden="false" customHeight="false" outlineLevel="0" collapsed="false">
      <c r="A86" s="92" t="n">
        <v>0.545454545454546</v>
      </c>
      <c r="B86" s="92" t="n">
        <v>1</v>
      </c>
      <c r="C86" s="92" t="n">
        <v>54.5454545454545</v>
      </c>
      <c r="D86" s="92" t="n">
        <v>200</v>
      </c>
      <c r="E86" s="92" t="n">
        <v>0</v>
      </c>
      <c r="F86" s="92" t="n">
        <v>1</v>
      </c>
      <c r="G86" s="92" t="n">
        <v>7354056.09450922</v>
      </c>
      <c r="H86" s="92" t="n">
        <v>11002212.8231726</v>
      </c>
      <c r="I86" s="92" t="n">
        <v>14036103.6037526</v>
      </c>
      <c r="J86" s="92" t="n">
        <v>17205331.2227125</v>
      </c>
      <c r="K86" s="92" t="n">
        <v>18980413.468384</v>
      </c>
      <c r="L86" s="92" t="n">
        <v>24277106.3380994</v>
      </c>
      <c r="M86" s="92" t="n">
        <v>25706584.4594094</v>
      </c>
      <c r="N86" s="92" t="n">
        <v>23312361.5592437</v>
      </c>
      <c r="O86" s="92" t="n">
        <v>17843879.2831162</v>
      </c>
      <c r="P86" s="92" t="n">
        <v>11789701.6147027</v>
      </c>
      <c r="Q86" s="92" t="n">
        <v>8167633.73864037</v>
      </c>
      <c r="R86" s="92" t="n">
        <v>6203584.59458205</v>
      </c>
      <c r="S86" s="92" t="n">
        <v>1.24149996394112</v>
      </c>
      <c r="T86" s="92" t="n">
        <v>1.87338027497675</v>
      </c>
      <c r="U86" s="92" t="n">
        <v>2.77551484190188</v>
      </c>
      <c r="V86" s="92" t="n">
        <v>3.76632135389673</v>
      </c>
      <c r="W86" s="92" t="n">
        <v>4.68391191115077</v>
      </c>
      <c r="X86" s="92" t="n">
        <v>6.46116554744206</v>
      </c>
      <c r="Y86" s="92" t="n">
        <v>7.54879358786136</v>
      </c>
      <c r="Z86" s="92" t="n">
        <v>6.89176422131062</v>
      </c>
      <c r="AA86" s="92" t="n">
        <v>5.00952788001222</v>
      </c>
      <c r="AB86" s="92" t="n">
        <v>2.85335981640964</v>
      </c>
      <c r="AC86" s="92" t="n">
        <v>1.68502821417455</v>
      </c>
      <c r="AD86" s="92" t="n">
        <v>1.09306902234046</v>
      </c>
    </row>
    <row r="87" customFormat="false" ht="12.75" hidden="false" customHeight="false" outlineLevel="0" collapsed="false">
      <c r="A87" s="92" t="n">
        <v>0.636363636363636</v>
      </c>
      <c r="B87" s="92" t="n">
        <v>0</v>
      </c>
      <c r="C87" s="92" t="n">
        <v>63.6363636363636</v>
      </c>
      <c r="D87" s="92" t="n">
        <v>0</v>
      </c>
      <c r="E87" s="92" t="n">
        <v>0</v>
      </c>
      <c r="F87" s="92" t="n">
        <v>0.989130434782609</v>
      </c>
      <c r="G87" s="92" t="n">
        <v>7304642.16740136</v>
      </c>
      <c r="H87" s="92" t="n">
        <v>10955667.5102881</v>
      </c>
      <c r="I87" s="92" t="n">
        <v>13973670.5181806</v>
      </c>
      <c r="J87" s="92" t="n">
        <v>17127034.7010928</v>
      </c>
      <c r="K87" s="92" t="n">
        <v>18889887.1422453</v>
      </c>
      <c r="L87" s="92" t="n">
        <v>24214511.401976</v>
      </c>
      <c r="M87" s="92" t="n">
        <v>25664927.4391473</v>
      </c>
      <c r="N87" s="92" t="n">
        <v>23274009.7579152</v>
      </c>
      <c r="O87" s="92" t="n">
        <v>17794903.7167707</v>
      </c>
      <c r="P87" s="92" t="n">
        <v>11735629.4347771</v>
      </c>
      <c r="Q87" s="92" t="n">
        <v>8125174.83719405</v>
      </c>
      <c r="R87" s="92" t="n">
        <v>6152974.91180437</v>
      </c>
      <c r="S87" s="92" t="n">
        <v>1.2410494881716</v>
      </c>
      <c r="T87" s="92" t="n">
        <v>1.87160093183496</v>
      </c>
      <c r="U87" s="92" t="n">
        <v>2.77150273881206</v>
      </c>
      <c r="V87" s="92" t="n">
        <v>3.7595001698152</v>
      </c>
      <c r="W87" s="92" t="n">
        <v>4.67459532052304</v>
      </c>
      <c r="X87" s="92" t="n">
        <v>6.45369247932721</v>
      </c>
      <c r="Y87" s="92" t="n">
        <v>7.54362122500774</v>
      </c>
      <c r="Z87" s="92" t="n">
        <v>6.8872623588112</v>
      </c>
      <c r="AA87" s="92" t="n">
        <v>5.00471503761904</v>
      </c>
      <c r="AB87" s="92" t="n">
        <v>2.84984340222274</v>
      </c>
      <c r="AC87" s="92" t="n">
        <v>1.68404498907258</v>
      </c>
      <c r="AD87" s="92" t="n">
        <v>1.09305299749835</v>
      </c>
    </row>
    <row r="88" customFormat="false" ht="12.75" hidden="false" customHeight="false" outlineLevel="0" collapsed="false">
      <c r="A88" s="92" t="n">
        <v>0.636363636363636</v>
      </c>
      <c r="B88" s="92" t="n">
        <v>0.0909090909090909</v>
      </c>
      <c r="C88" s="92" t="n">
        <v>63.6363636363636</v>
      </c>
      <c r="D88" s="92" t="n">
        <v>18.1818181818182</v>
      </c>
      <c r="E88" s="92" t="n">
        <v>0</v>
      </c>
      <c r="F88" s="92" t="n">
        <v>0.602766798418972</v>
      </c>
      <c r="G88" s="92" t="n">
        <v>5930389.77761839</v>
      </c>
      <c r="H88" s="92" t="n">
        <v>9301193.2068488</v>
      </c>
      <c r="I88" s="92" t="n">
        <v>11754458.1128503</v>
      </c>
      <c r="J88" s="92" t="n">
        <v>12829696.9637171</v>
      </c>
      <c r="K88" s="92" t="n">
        <v>9014952.75073321</v>
      </c>
      <c r="L88" s="92" t="n">
        <v>9292109.83762794</v>
      </c>
      <c r="M88" s="92" t="n">
        <v>8502683.469871</v>
      </c>
      <c r="N88" s="92" t="n">
        <v>7230653.27362238</v>
      </c>
      <c r="O88" s="92" t="n">
        <v>16021933.5984297</v>
      </c>
      <c r="P88" s="92" t="n">
        <v>9813609.22105882</v>
      </c>
      <c r="Q88" s="92" t="n">
        <v>6615953.88578398</v>
      </c>
      <c r="R88" s="92" t="n">
        <v>4865917.19375091</v>
      </c>
      <c r="S88" s="92" t="n">
        <v>1.22852129138489</v>
      </c>
      <c r="T88" s="92" t="n">
        <v>1.80835337106773</v>
      </c>
      <c r="U88" s="92" t="n">
        <v>2.62889071080136</v>
      </c>
      <c r="V88" s="92" t="n">
        <v>3.38511659362635</v>
      </c>
      <c r="W88" s="92" t="n">
        <v>3.65830840018203</v>
      </c>
      <c r="X88" s="92" t="n">
        <v>4.6721406440837</v>
      </c>
      <c r="Y88" s="92" t="n">
        <v>5.41266340245746</v>
      </c>
      <c r="Z88" s="92" t="n">
        <v>5.00403960473575</v>
      </c>
      <c r="AA88" s="92" t="n">
        <v>4.83048477579452</v>
      </c>
      <c r="AB88" s="92" t="n">
        <v>2.72485086157925</v>
      </c>
      <c r="AC88" s="92" t="n">
        <v>1.64909580590262</v>
      </c>
      <c r="AD88" s="92" t="n">
        <v>1.09264546882828</v>
      </c>
    </row>
    <row r="89" customFormat="false" ht="12.75" hidden="false" customHeight="false" outlineLevel="0" collapsed="false">
      <c r="A89" s="92" t="n">
        <v>0.636363636363636</v>
      </c>
      <c r="B89" s="92" t="n">
        <v>0.181818181818182</v>
      </c>
      <c r="C89" s="92" t="n">
        <v>63.6363636363636</v>
      </c>
      <c r="D89" s="92" t="n">
        <v>36.3636363636364</v>
      </c>
      <c r="E89" s="92" t="n">
        <v>0</v>
      </c>
      <c r="F89" s="92" t="n">
        <v>0.99802371541502</v>
      </c>
      <c r="G89" s="92" t="n">
        <v>7346973.17750976</v>
      </c>
      <c r="H89" s="92" t="n">
        <v>10993750.0390118</v>
      </c>
      <c r="I89" s="92" t="n">
        <v>14024752.1336486</v>
      </c>
      <c r="J89" s="92" t="n">
        <v>17191095.4915089</v>
      </c>
      <c r="K89" s="92" t="n">
        <v>18963954.1363588</v>
      </c>
      <c r="L89" s="92" t="n">
        <v>24265725.4406224</v>
      </c>
      <c r="M89" s="92" t="n">
        <v>25699010.4557253</v>
      </c>
      <c r="N89" s="92" t="n">
        <v>23305388.5044567</v>
      </c>
      <c r="O89" s="92" t="n">
        <v>17834974.6346898</v>
      </c>
      <c r="P89" s="92" t="n">
        <v>11779870.3092617</v>
      </c>
      <c r="Q89" s="92" t="n">
        <v>8159913.93837741</v>
      </c>
      <c r="R89" s="92" t="n">
        <v>6196929.53288638</v>
      </c>
      <c r="S89" s="92" t="n">
        <v>1.24143539343089</v>
      </c>
      <c r="T89" s="92" t="n">
        <v>1.87305675804188</v>
      </c>
      <c r="U89" s="92" t="n">
        <v>2.77478536861282</v>
      </c>
      <c r="V89" s="92" t="n">
        <v>3.76508113860918</v>
      </c>
      <c r="W89" s="92" t="n">
        <v>4.68221798558209</v>
      </c>
      <c r="X89" s="92" t="n">
        <v>6.45980680778482</v>
      </c>
      <c r="Y89" s="92" t="n">
        <v>7.54785315825161</v>
      </c>
      <c r="Z89" s="92" t="n">
        <v>6.89094570085618</v>
      </c>
      <c r="AA89" s="92" t="n">
        <v>5.00865281775891</v>
      </c>
      <c r="AB89" s="92" t="n">
        <v>2.85272046837566</v>
      </c>
      <c r="AC89" s="92" t="n">
        <v>1.68484944597419</v>
      </c>
      <c r="AD89" s="92" t="n">
        <v>1.09306691510905</v>
      </c>
    </row>
    <row r="90" customFormat="false" ht="12.75" hidden="false" customHeight="false" outlineLevel="0" collapsed="false">
      <c r="A90" s="92" t="n">
        <v>0.636363636363636</v>
      </c>
      <c r="B90" s="92" t="n">
        <v>0.272727272727273</v>
      </c>
      <c r="C90" s="92" t="n">
        <v>63.6363636363636</v>
      </c>
      <c r="D90" s="92" t="n">
        <v>54.5454545454545</v>
      </c>
      <c r="E90" s="92" t="n">
        <v>0</v>
      </c>
      <c r="F90" s="92" t="n">
        <v>0.99802371541502</v>
      </c>
      <c r="G90" s="92" t="n">
        <v>7346973.17750976</v>
      </c>
      <c r="H90" s="92" t="n">
        <v>10993750.0390118</v>
      </c>
      <c r="I90" s="92" t="n">
        <v>14024752.1336486</v>
      </c>
      <c r="J90" s="92" t="n">
        <v>17191095.4915089</v>
      </c>
      <c r="K90" s="92" t="n">
        <v>18963954.1363588</v>
      </c>
      <c r="L90" s="92" t="n">
        <v>24265725.4406224</v>
      </c>
      <c r="M90" s="92" t="n">
        <v>25699010.4557253</v>
      </c>
      <c r="N90" s="92" t="n">
        <v>23305388.5044567</v>
      </c>
      <c r="O90" s="92" t="n">
        <v>17834974.6346898</v>
      </c>
      <c r="P90" s="92" t="n">
        <v>11779870.3092617</v>
      </c>
      <c r="Q90" s="92" t="n">
        <v>8159913.93837741</v>
      </c>
      <c r="R90" s="92" t="n">
        <v>6196929.53288638</v>
      </c>
      <c r="S90" s="92" t="n">
        <v>1.24143539343089</v>
      </c>
      <c r="T90" s="92" t="n">
        <v>1.87305675804188</v>
      </c>
      <c r="U90" s="92" t="n">
        <v>2.77478536861282</v>
      </c>
      <c r="V90" s="92" t="n">
        <v>3.76508113860918</v>
      </c>
      <c r="W90" s="92" t="n">
        <v>4.68221798558209</v>
      </c>
      <c r="X90" s="92" t="n">
        <v>6.45980680778482</v>
      </c>
      <c r="Y90" s="92" t="n">
        <v>7.54785315825161</v>
      </c>
      <c r="Z90" s="92" t="n">
        <v>6.89094570085618</v>
      </c>
      <c r="AA90" s="92" t="n">
        <v>5.00865281775891</v>
      </c>
      <c r="AB90" s="92" t="n">
        <v>2.85272046837566</v>
      </c>
      <c r="AC90" s="92" t="n">
        <v>1.68484944597419</v>
      </c>
      <c r="AD90" s="92" t="n">
        <v>1.09306691510905</v>
      </c>
    </row>
    <row r="91" customFormat="false" ht="12.75" hidden="false" customHeight="false" outlineLevel="0" collapsed="false">
      <c r="A91" s="92" t="n">
        <v>0.636363636363636</v>
      </c>
      <c r="B91" s="92" t="n">
        <v>0.363636363636364</v>
      </c>
      <c r="C91" s="92" t="n">
        <v>63.6363636363636</v>
      </c>
      <c r="D91" s="92" t="n">
        <v>72.7272727272727</v>
      </c>
      <c r="E91" s="92" t="n">
        <v>0</v>
      </c>
      <c r="F91" s="92" t="n">
        <v>1</v>
      </c>
      <c r="G91" s="92" t="n">
        <v>7354056.09450922</v>
      </c>
      <c r="H91" s="92" t="n">
        <v>11002212.8231726</v>
      </c>
      <c r="I91" s="92" t="n">
        <v>14036103.6037526</v>
      </c>
      <c r="J91" s="92" t="n">
        <v>17205331.2227125</v>
      </c>
      <c r="K91" s="92" t="n">
        <v>18980413.468384</v>
      </c>
      <c r="L91" s="92" t="n">
        <v>24277106.3380994</v>
      </c>
      <c r="M91" s="92" t="n">
        <v>25706584.4594094</v>
      </c>
      <c r="N91" s="92" t="n">
        <v>23312361.5592437</v>
      </c>
      <c r="O91" s="92" t="n">
        <v>17843879.2831162</v>
      </c>
      <c r="P91" s="92" t="n">
        <v>11789701.6147027</v>
      </c>
      <c r="Q91" s="92" t="n">
        <v>8167633.73864037</v>
      </c>
      <c r="R91" s="92" t="n">
        <v>6203584.59458205</v>
      </c>
      <c r="S91" s="92" t="n">
        <v>1.24149996394112</v>
      </c>
      <c r="T91" s="92" t="n">
        <v>1.87338027497675</v>
      </c>
      <c r="U91" s="92" t="n">
        <v>2.77551484190188</v>
      </c>
      <c r="V91" s="92" t="n">
        <v>3.76632135389673</v>
      </c>
      <c r="W91" s="92" t="n">
        <v>4.68391191115077</v>
      </c>
      <c r="X91" s="92" t="n">
        <v>6.46116554744206</v>
      </c>
      <c r="Y91" s="92" t="n">
        <v>7.54879358786136</v>
      </c>
      <c r="Z91" s="92" t="n">
        <v>6.89176422131062</v>
      </c>
      <c r="AA91" s="92" t="n">
        <v>5.00952788001222</v>
      </c>
      <c r="AB91" s="92" t="n">
        <v>2.85335981640964</v>
      </c>
      <c r="AC91" s="92" t="n">
        <v>1.68502821417455</v>
      </c>
      <c r="AD91" s="92" t="n">
        <v>1.09306902234046</v>
      </c>
    </row>
    <row r="92" customFormat="false" ht="12.75" hidden="false" customHeight="false" outlineLevel="0" collapsed="false">
      <c r="A92" s="92" t="n">
        <v>0.636363636363636</v>
      </c>
      <c r="B92" s="92" t="n">
        <v>0.454545454545455</v>
      </c>
      <c r="C92" s="92" t="n">
        <v>63.6363636363636</v>
      </c>
      <c r="D92" s="92" t="n">
        <v>90.9090909090909</v>
      </c>
      <c r="E92" s="92" t="n">
        <v>0</v>
      </c>
      <c r="F92" s="92" t="n">
        <v>1</v>
      </c>
      <c r="G92" s="92" t="n">
        <v>7354056.09450922</v>
      </c>
      <c r="H92" s="92" t="n">
        <v>11002212.8231726</v>
      </c>
      <c r="I92" s="92" t="n">
        <v>14036103.6037526</v>
      </c>
      <c r="J92" s="92" t="n">
        <v>17205331.2227125</v>
      </c>
      <c r="K92" s="92" t="n">
        <v>18980413.468384</v>
      </c>
      <c r="L92" s="92" t="n">
        <v>24277106.3380994</v>
      </c>
      <c r="M92" s="92" t="n">
        <v>25706584.4594094</v>
      </c>
      <c r="N92" s="92" t="n">
        <v>23312361.5592437</v>
      </c>
      <c r="O92" s="92" t="n">
        <v>17843879.2831162</v>
      </c>
      <c r="P92" s="92" t="n">
        <v>11789701.6147027</v>
      </c>
      <c r="Q92" s="92" t="n">
        <v>8167633.73864037</v>
      </c>
      <c r="R92" s="92" t="n">
        <v>6203584.59458205</v>
      </c>
      <c r="S92" s="92" t="n">
        <v>1.24149996394112</v>
      </c>
      <c r="T92" s="92" t="n">
        <v>1.87338027497675</v>
      </c>
      <c r="U92" s="92" t="n">
        <v>2.77551484190188</v>
      </c>
      <c r="V92" s="92" t="n">
        <v>3.76632135389673</v>
      </c>
      <c r="W92" s="92" t="n">
        <v>4.68391191115077</v>
      </c>
      <c r="X92" s="92" t="n">
        <v>6.46116554744206</v>
      </c>
      <c r="Y92" s="92" t="n">
        <v>7.54879358786136</v>
      </c>
      <c r="Z92" s="92" t="n">
        <v>6.89176422131062</v>
      </c>
      <c r="AA92" s="92" t="n">
        <v>5.00952788001222</v>
      </c>
      <c r="AB92" s="92" t="n">
        <v>2.85335981640964</v>
      </c>
      <c r="AC92" s="92" t="n">
        <v>1.68502821417455</v>
      </c>
      <c r="AD92" s="92" t="n">
        <v>1.09306902234046</v>
      </c>
    </row>
    <row r="93" customFormat="false" ht="12.75" hidden="false" customHeight="false" outlineLevel="0" collapsed="false">
      <c r="A93" s="92" t="n">
        <v>0.636363636363636</v>
      </c>
      <c r="B93" s="92" t="n">
        <v>0.545454545454546</v>
      </c>
      <c r="C93" s="92" t="n">
        <v>63.6363636363636</v>
      </c>
      <c r="D93" s="92" t="n">
        <v>109.090909090909</v>
      </c>
      <c r="E93" s="92" t="n">
        <v>0</v>
      </c>
      <c r="F93" s="92" t="n">
        <v>1</v>
      </c>
      <c r="G93" s="92" t="n">
        <v>7354056.09450922</v>
      </c>
      <c r="H93" s="92" t="n">
        <v>11002212.8231726</v>
      </c>
      <c r="I93" s="92" t="n">
        <v>14036103.6037526</v>
      </c>
      <c r="J93" s="92" t="n">
        <v>17205331.2227125</v>
      </c>
      <c r="K93" s="92" t="n">
        <v>18980413.468384</v>
      </c>
      <c r="L93" s="92" t="n">
        <v>24277106.3380994</v>
      </c>
      <c r="M93" s="92" t="n">
        <v>25706584.4594094</v>
      </c>
      <c r="N93" s="92" t="n">
        <v>23312361.5592437</v>
      </c>
      <c r="O93" s="92" t="n">
        <v>17843879.2831162</v>
      </c>
      <c r="P93" s="92" t="n">
        <v>11789701.6147027</v>
      </c>
      <c r="Q93" s="92" t="n">
        <v>8167633.73864037</v>
      </c>
      <c r="R93" s="92" t="n">
        <v>6203584.59458205</v>
      </c>
      <c r="S93" s="92" t="n">
        <v>1.24149996394112</v>
      </c>
      <c r="T93" s="92" t="n">
        <v>1.87338027497675</v>
      </c>
      <c r="U93" s="92" t="n">
        <v>2.77551484190188</v>
      </c>
      <c r="V93" s="92" t="n">
        <v>3.76632135389673</v>
      </c>
      <c r="W93" s="92" t="n">
        <v>4.68391191115077</v>
      </c>
      <c r="X93" s="92" t="n">
        <v>6.46116554744206</v>
      </c>
      <c r="Y93" s="92" t="n">
        <v>7.54879358786136</v>
      </c>
      <c r="Z93" s="92" t="n">
        <v>6.89176422131062</v>
      </c>
      <c r="AA93" s="92" t="n">
        <v>5.00952788001222</v>
      </c>
      <c r="AB93" s="92" t="n">
        <v>2.85335981640964</v>
      </c>
      <c r="AC93" s="92" t="n">
        <v>1.68502821417455</v>
      </c>
      <c r="AD93" s="92" t="n">
        <v>1.09306902234046</v>
      </c>
    </row>
    <row r="94" customFormat="false" ht="12.75" hidden="false" customHeight="false" outlineLevel="0" collapsed="false">
      <c r="A94" s="92" t="n">
        <v>0.636363636363636</v>
      </c>
      <c r="B94" s="92" t="n">
        <v>0.636363636363636</v>
      </c>
      <c r="C94" s="92" t="n">
        <v>63.6363636363636</v>
      </c>
      <c r="D94" s="92" t="n">
        <v>127.272727272727</v>
      </c>
      <c r="E94" s="92" t="n">
        <v>0</v>
      </c>
      <c r="F94" s="92" t="n">
        <v>1</v>
      </c>
      <c r="G94" s="92" t="n">
        <v>7354056.09450922</v>
      </c>
      <c r="H94" s="92" t="n">
        <v>11002212.8231726</v>
      </c>
      <c r="I94" s="92" t="n">
        <v>14036103.6037526</v>
      </c>
      <c r="J94" s="92" t="n">
        <v>17205331.2227125</v>
      </c>
      <c r="K94" s="92" t="n">
        <v>18980413.468384</v>
      </c>
      <c r="L94" s="92" t="n">
        <v>24277106.3380994</v>
      </c>
      <c r="M94" s="92" t="n">
        <v>25706584.4594094</v>
      </c>
      <c r="N94" s="92" t="n">
        <v>23312361.5592437</v>
      </c>
      <c r="O94" s="92" t="n">
        <v>17843879.2831162</v>
      </c>
      <c r="P94" s="92" t="n">
        <v>11789701.6147027</v>
      </c>
      <c r="Q94" s="92" t="n">
        <v>8167633.73864037</v>
      </c>
      <c r="R94" s="92" t="n">
        <v>6203584.59458205</v>
      </c>
      <c r="S94" s="92" t="n">
        <v>1.24149996394112</v>
      </c>
      <c r="T94" s="92" t="n">
        <v>1.87338027497675</v>
      </c>
      <c r="U94" s="92" t="n">
        <v>2.77551484190188</v>
      </c>
      <c r="V94" s="92" t="n">
        <v>3.76632135389673</v>
      </c>
      <c r="W94" s="92" t="n">
        <v>4.68391191115077</v>
      </c>
      <c r="X94" s="92" t="n">
        <v>6.46116554744206</v>
      </c>
      <c r="Y94" s="92" t="n">
        <v>7.54879358786136</v>
      </c>
      <c r="Z94" s="92" t="n">
        <v>6.89176422131062</v>
      </c>
      <c r="AA94" s="92" t="n">
        <v>5.00952788001222</v>
      </c>
      <c r="AB94" s="92" t="n">
        <v>2.85335981640964</v>
      </c>
      <c r="AC94" s="92" t="n">
        <v>1.68502821417455</v>
      </c>
      <c r="AD94" s="92" t="n">
        <v>1.09306902234046</v>
      </c>
    </row>
    <row r="95" customFormat="false" ht="12.75" hidden="false" customHeight="false" outlineLevel="0" collapsed="false">
      <c r="A95" s="92" t="n">
        <v>0.636363636363636</v>
      </c>
      <c r="B95" s="92" t="n">
        <v>0.727272727272727</v>
      </c>
      <c r="C95" s="92" t="n">
        <v>63.6363636363636</v>
      </c>
      <c r="D95" s="92" t="n">
        <v>145.454545454545</v>
      </c>
      <c r="E95" s="92" t="n">
        <v>0</v>
      </c>
      <c r="F95" s="92" t="n">
        <v>1</v>
      </c>
      <c r="G95" s="92" t="n">
        <v>7354056.09450922</v>
      </c>
      <c r="H95" s="92" t="n">
        <v>11002212.8231726</v>
      </c>
      <c r="I95" s="92" t="n">
        <v>14036103.6037526</v>
      </c>
      <c r="J95" s="92" t="n">
        <v>17205331.2227125</v>
      </c>
      <c r="K95" s="92" t="n">
        <v>18980413.468384</v>
      </c>
      <c r="L95" s="92" t="n">
        <v>24277106.3380994</v>
      </c>
      <c r="M95" s="92" t="n">
        <v>25706584.4594094</v>
      </c>
      <c r="N95" s="92" t="n">
        <v>23312361.5592437</v>
      </c>
      <c r="O95" s="92" t="n">
        <v>17843879.2831162</v>
      </c>
      <c r="P95" s="92" t="n">
        <v>11789701.6147027</v>
      </c>
      <c r="Q95" s="92" t="n">
        <v>8167633.73864037</v>
      </c>
      <c r="R95" s="92" t="n">
        <v>6203584.59458205</v>
      </c>
      <c r="S95" s="92" t="n">
        <v>1.24149996394112</v>
      </c>
      <c r="T95" s="92" t="n">
        <v>1.87338027497675</v>
      </c>
      <c r="U95" s="92" t="n">
        <v>2.77551484190188</v>
      </c>
      <c r="V95" s="92" t="n">
        <v>3.76632135389673</v>
      </c>
      <c r="W95" s="92" t="n">
        <v>4.68391191115077</v>
      </c>
      <c r="X95" s="92" t="n">
        <v>6.46116554744206</v>
      </c>
      <c r="Y95" s="92" t="n">
        <v>7.54879358786136</v>
      </c>
      <c r="Z95" s="92" t="n">
        <v>6.89176422131062</v>
      </c>
      <c r="AA95" s="92" t="n">
        <v>5.00952788001222</v>
      </c>
      <c r="AB95" s="92" t="n">
        <v>2.85335981640964</v>
      </c>
      <c r="AC95" s="92" t="n">
        <v>1.68502821417455</v>
      </c>
      <c r="AD95" s="92" t="n">
        <v>1.09306902234046</v>
      </c>
    </row>
    <row r="96" customFormat="false" ht="12.75" hidden="false" customHeight="false" outlineLevel="0" collapsed="false">
      <c r="A96" s="92" t="n">
        <v>0.636363636363636</v>
      </c>
      <c r="B96" s="92" t="n">
        <v>0.818181818181818</v>
      </c>
      <c r="C96" s="92" t="n">
        <v>63.6363636363636</v>
      </c>
      <c r="D96" s="92" t="n">
        <v>163.636363636364</v>
      </c>
      <c r="E96" s="92" t="n">
        <v>0</v>
      </c>
      <c r="F96" s="92" t="n">
        <v>1</v>
      </c>
      <c r="G96" s="92" t="n">
        <v>7354056.09450922</v>
      </c>
      <c r="H96" s="92" t="n">
        <v>11002212.8231726</v>
      </c>
      <c r="I96" s="92" t="n">
        <v>14036103.6037526</v>
      </c>
      <c r="J96" s="92" t="n">
        <v>17205331.2227125</v>
      </c>
      <c r="K96" s="92" t="n">
        <v>18980413.468384</v>
      </c>
      <c r="L96" s="92" t="n">
        <v>24277106.3380994</v>
      </c>
      <c r="M96" s="92" t="n">
        <v>25706584.4594094</v>
      </c>
      <c r="N96" s="92" t="n">
        <v>23312361.5592437</v>
      </c>
      <c r="O96" s="92" t="n">
        <v>17843879.2831162</v>
      </c>
      <c r="P96" s="92" t="n">
        <v>11789701.6147027</v>
      </c>
      <c r="Q96" s="92" t="n">
        <v>8167633.73864037</v>
      </c>
      <c r="R96" s="92" t="n">
        <v>6203584.59458205</v>
      </c>
      <c r="S96" s="92" t="n">
        <v>1.24149996394112</v>
      </c>
      <c r="T96" s="92" t="n">
        <v>1.87338027497675</v>
      </c>
      <c r="U96" s="92" t="n">
        <v>2.77551484190188</v>
      </c>
      <c r="V96" s="92" t="n">
        <v>3.76632135389673</v>
      </c>
      <c r="W96" s="92" t="n">
        <v>4.68391191115077</v>
      </c>
      <c r="X96" s="92" t="n">
        <v>6.46116554744206</v>
      </c>
      <c r="Y96" s="92" t="n">
        <v>7.54879358786136</v>
      </c>
      <c r="Z96" s="92" t="n">
        <v>6.89176422131062</v>
      </c>
      <c r="AA96" s="92" t="n">
        <v>5.00952788001222</v>
      </c>
      <c r="AB96" s="92" t="n">
        <v>2.85335981640964</v>
      </c>
      <c r="AC96" s="92" t="n">
        <v>1.68502821417455</v>
      </c>
      <c r="AD96" s="92" t="n">
        <v>1.09306902234046</v>
      </c>
    </row>
    <row r="97" customFormat="false" ht="12.75" hidden="false" customHeight="false" outlineLevel="0" collapsed="false">
      <c r="A97" s="92" t="n">
        <v>0.636363636363636</v>
      </c>
      <c r="B97" s="92" t="n">
        <v>0.909090909090909</v>
      </c>
      <c r="C97" s="92" t="n">
        <v>63.6363636363636</v>
      </c>
      <c r="D97" s="92" t="n">
        <v>181.818181818182</v>
      </c>
      <c r="E97" s="92" t="n">
        <v>0</v>
      </c>
      <c r="F97" s="92" t="n">
        <v>1</v>
      </c>
      <c r="G97" s="92" t="n">
        <v>7354056.09450922</v>
      </c>
      <c r="H97" s="92" t="n">
        <v>11002212.8231726</v>
      </c>
      <c r="I97" s="92" t="n">
        <v>14036103.6037526</v>
      </c>
      <c r="J97" s="92" t="n">
        <v>17205331.2227125</v>
      </c>
      <c r="K97" s="92" t="n">
        <v>18980413.468384</v>
      </c>
      <c r="L97" s="92" t="n">
        <v>24277106.3380994</v>
      </c>
      <c r="M97" s="92" t="n">
        <v>25706584.4594094</v>
      </c>
      <c r="N97" s="92" t="n">
        <v>23312361.5592437</v>
      </c>
      <c r="O97" s="92" t="n">
        <v>17843879.2831162</v>
      </c>
      <c r="P97" s="92" t="n">
        <v>11789701.6147027</v>
      </c>
      <c r="Q97" s="92" t="n">
        <v>8167633.73864037</v>
      </c>
      <c r="R97" s="92" t="n">
        <v>6203584.59458205</v>
      </c>
      <c r="S97" s="92" t="n">
        <v>1.24149996394112</v>
      </c>
      <c r="T97" s="92" t="n">
        <v>1.87338027497675</v>
      </c>
      <c r="U97" s="92" t="n">
        <v>2.77551484190188</v>
      </c>
      <c r="V97" s="92" t="n">
        <v>3.76632135389673</v>
      </c>
      <c r="W97" s="92" t="n">
        <v>4.68391191115077</v>
      </c>
      <c r="X97" s="92" t="n">
        <v>6.46116554744206</v>
      </c>
      <c r="Y97" s="92" t="n">
        <v>7.54879358786136</v>
      </c>
      <c r="Z97" s="92" t="n">
        <v>6.89176422131062</v>
      </c>
      <c r="AA97" s="92" t="n">
        <v>5.00952788001222</v>
      </c>
      <c r="AB97" s="92" t="n">
        <v>2.85335981640964</v>
      </c>
      <c r="AC97" s="92" t="n">
        <v>1.68502821417455</v>
      </c>
      <c r="AD97" s="92" t="n">
        <v>1.09306902234046</v>
      </c>
    </row>
    <row r="98" customFormat="false" ht="12.75" hidden="false" customHeight="false" outlineLevel="0" collapsed="false">
      <c r="A98" s="92" t="n">
        <v>0.636363636363636</v>
      </c>
      <c r="B98" s="92" t="n">
        <v>1</v>
      </c>
      <c r="C98" s="92" t="n">
        <v>63.6363636363636</v>
      </c>
      <c r="D98" s="92" t="n">
        <v>200</v>
      </c>
      <c r="E98" s="92" t="n">
        <v>0</v>
      </c>
      <c r="F98" s="92" t="n">
        <v>1</v>
      </c>
      <c r="G98" s="92" t="n">
        <v>7354056.09450922</v>
      </c>
      <c r="H98" s="92" t="n">
        <v>11002212.8231726</v>
      </c>
      <c r="I98" s="92" t="n">
        <v>14036103.6037526</v>
      </c>
      <c r="J98" s="92" t="n">
        <v>17205331.2227125</v>
      </c>
      <c r="K98" s="92" t="n">
        <v>18980413.468384</v>
      </c>
      <c r="L98" s="92" t="n">
        <v>24277106.3380994</v>
      </c>
      <c r="M98" s="92" t="n">
        <v>25706584.4594094</v>
      </c>
      <c r="N98" s="92" t="n">
        <v>23312361.5592437</v>
      </c>
      <c r="O98" s="92" t="n">
        <v>17843879.2831162</v>
      </c>
      <c r="P98" s="92" t="n">
        <v>11789701.6147027</v>
      </c>
      <c r="Q98" s="92" t="n">
        <v>8167633.73864037</v>
      </c>
      <c r="R98" s="92" t="n">
        <v>6203584.59458205</v>
      </c>
      <c r="S98" s="92" t="n">
        <v>1.24149996394112</v>
      </c>
      <c r="T98" s="92" t="n">
        <v>1.87338027497675</v>
      </c>
      <c r="U98" s="92" t="n">
        <v>2.77551484190188</v>
      </c>
      <c r="V98" s="92" t="n">
        <v>3.76632135389673</v>
      </c>
      <c r="W98" s="92" t="n">
        <v>4.68391191115077</v>
      </c>
      <c r="X98" s="92" t="n">
        <v>6.46116554744206</v>
      </c>
      <c r="Y98" s="92" t="n">
        <v>7.54879358786136</v>
      </c>
      <c r="Z98" s="92" t="n">
        <v>6.89176422131062</v>
      </c>
      <c r="AA98" s="92" t="n">
        <v>5.00952788001222</v>
      </c>
      <c r="AB98" s="92" t="n">
        <v>2.85335981640964</v>
      </c>
      <c r="AC98" s="92" t="n">
        <v>1.68502821417455</v>
      </c>
      <c r="AD98" s="92" t="n">
        <v>1.09306902234046</v>
      </c>
    </row>
    <row r="99" customFormat="false" ht="12.75" hidden="false" customHeight="false" outlineLevel="0" collapsed="false">
      <c r="A99" s="92" t="n">
        <v>0.727272727272727</v>
      </c>
      <c r="B99" s="92" t="n">
        <v>0</v>
      </c>
      <c r="C99" s="92" t="n">
        <v>72.7272727272727</v>
      </c>
      <c r="D99" s="92" t="n">
        <v>0</v>
      </c>
      <c r="E99" s="92" t="n">
        <v>0</v>
      </c>
      <c r="F99" s="92" t="n">
        <v>0.990118577075099</v>
      </c>
      <c r="G99" s="92" t="n">
        <v>7299043.15982896</v>
      </c>
      <c r="H99" s="92" t="n">
        <v>10959898.9023685</v>
      </c>
      <c r="I99" s="92" t="n">
        <v>13979346.2532326</v>
      </c>
      <c r="J99" s="92" t="n">
        <v>17134152.5666946</v>
      </c>
      <c r="K99" s="92" t="n">
        <v>18898116.8082579</v>
      </c>
      <c r="L99" s="92" t="n">
        <v>24220201.8507145</v>
      </c>
      <c r="M99" s="92" t="n">
        <v>25668714.4409893</v>
      </c>
      <c r="N99" s="92" t="n">
        <v>23277496.2853087</v>
      </c>
      <c r="O99" s="92" t="n">
        <v>17799356.0409839</v>
      </c>
      <c r="P99" s="92" t="n">
        <v>11740545.0874976</v>
      </c>
      <c r="Q99" s="92" t="n">
        <v>8118003.96860928</v>
      </c>
      <c r="R99" s="92" t="n">
        <v>6153295.2553394</v>
      </c>
      <c r="S99" s="92" t="n">
        <v>1.24099844553256</v>
      </c>
      <c r="T99" s="92" t="n">
        <v>1.8717626903024</v>
      </c>
      <c r="U99" s="92" t="n">
        <v>2.77186747545659</v>
      </c>
      <c r="V99" s="92" t="n">
        <v>3.76012027745898</v>
      </c>
      <c r="W99" s="92" t="n">
        <v>4.67544228330738</v>
      </c>
      <c r="X99" s="92" t="n">
        <v>6.45437184915583</v>
      </c>
      <c r="Y99" s="92" t="n">
        <v>7.54409143981261</v>
      </c>
      <c r="Z99" s="92" t="n">
        <v>6.88767161903842</v>
      </c>
      <c r="AA99" s="92" t="n">
        <v>5.00515256874569</v>
      </c>
      <c r="AB99" s="92" t="n">
        <v>2.85016307623973</v>
      </c>
      <c r="AC99" s="92" t="n">
        <v>1.68387893253896</v>
      </c>
      <c r="AD99" s="92" t="n">
        <v>1.09305309893061</v>
      </c>
    </row>
    <row r="100" customFormat="false" ht="12.75" hidden="false" customHeight="false" outlineLevel="0" collapsed="false">
      <c r="A100" s="92" t="n">
        <v>0.727272727272727</v>
      </c>
      <c r="B100" s="92" t="n">
        <v>0.0909090909090909</v>
      </c>
      <c r="C100" s="92" t="n">
        <v>72.7272727272727</v>
      </c>
      <c r="D100" s="92" t="n">
        <v>18.1818181818182</v>
      </c>
      <c r="E100" s="92" t="n">
        <v>0</v>
      </c>
      <c r="F100" s="92" t="n">
        <v>0.616600790513834</v>
      </c>
      <c r="G100" s="92" t="n">
        <v>5979970.19661458</v>
      </c>
      <c r="H100" s="92" t="n">
        <v>9360432.69597451</v>
      </c>
      <c r="I100" s="92" t="n">
        <v>11833918.4035782</v>
      </c>
      <c r="J100" s="92" t="n">
        <v>13172492.3176711</v>
      </c>
      <c r="K100" s="92" t="n">
        <v>9365732.40236219</v>
      </c>
      <c r="L100" s="92" t="n">
        <v>9727147.40254613</v>
      </c>
      <c r="M100" s="92" t="n">
        <v>9143939.56969355</v>
      </c>
      <c r="N100" s="92" t="n">
        <v>8001813.73472251</v>
      </c>
      <c r="O100" s="92" t="n">
        <v>16060875.4988633</v>
      </c>
      <c r="P100" s="92" t="n">
        <v>9882428.35914592</v>
      </c>
      <c r="Q100" s="92" t="n">
        <v>6669992.48762475</v>
      </c>
      <c r="R100" s="92" t="n">
        <v>4912502.62562065</v>
      </c>
      <c r="S100" s="92" t="n">
        <v>1.2289732849565</v>
      </c>
      <c r="T100" s="92" t="n">
        <v>1.81061798961183</v>
      </c>
      <c r="U100" s="92" t="n">
        <v>2.63399702382477</v>
      </c>
      <c r="V100" s="92" t="n">
        <v>3.41498088597601</v>
      </c>
      <c r="W100" s="92" t="n">
        <v>3.69440917389236</v>
      </c>
      <c r="X100" s="92" t="n">
        <v>4.72407879685607</v>
      </c>
      <c r="Y100" s="92" t="n">
        <v>5.49228525753779</v>
      </c>
      <c r="Z100" s="92" t="n">
        <v>5.09456099462127</v>
      </c>
      <c r="AA100" s="92" t="n">
        <v>4.83431160707514</v>
      </c>
      <c r="AB100" s="92" t="n">
        <v>2.72932629781712</v>
      </c>
      <c r="AC100" s="92" t="n">
        <v>1.65034718330513</v>
      </c>
      <c r="AD100" s="92" t="n">
        <v>1.09266021944811</v>
      </c>
    </row>
    <row r="101" customFormat="false" ht="12.75" hidden="false" customHeight="false" outlineLevel="0" collapsed="false">
      <c r="A101" s="92" t="n">
        <v>0.727272727272727</v>
      </c>
      <c r="B101" s="92" t="n">
        <v>0.181818181818182</v>
      </c>
      <c r="C101" s="92" t="n">
        <v>72.7272727272727</v>
      </c>
      <c r="D101" s="92" t="n">
        <v>36.3636363636364</v>
      </c>
      <c r="E101" s="92" t="n">
        <v>0</v>
      </c>
      <c r="F101" s="92" t="n">
        <v>0.99802371541502</v>
      </c>
      <c r="G101" s="92" t="n">
        <v>7346973.17750976</v>
      </c>
      <c r="H101" s="92" t="n">
        <v>10993750.0390118</v>
      </c>
      <c r="I101" s="92" t="n">
        <v>14024752.1336486</v>
      </c>
      <c r="J101" s="92" t="n">
        <v>17191095.4915089</v>
      </c>
      <c r="K101" s="92" t="n">
        <v>18963954.1363588</v>
      </c>
      <c r="L101" s="92" t="n">
        <v>24265725.4406224</v>
      </c>
      <c r="M101" s="92" t="n">
        <v>25699010.4557253</v>
      </c>
      <c r="N101" s="92" t="n">
        <v>23305388.5044567</v>
      </c>
      <c r="O101" s="92" t="n">
        <v>17834974.6346898</v>
      </c>
      <c r="P101" s="92" t="n">
        <v>11779870.3092617</v>
      </c>
      <c r="Q101" s="92" t="n">
        <v>8159913.93837741</v>
      </c>
      <c r="R101" s="92" t="n">
        <v>6196929.53288638</v>
      </c>
      <c r="S101" s="92" t="n">
        <v>1.24143539343089</v>
      </c>
      <c r="T101" s="92" t="n">
        <v>1.87305675804188</v>
      </c>
      <c r="U101" s="92" t="n">
        <v>2.77478536861282</v>
      </c>
      <c r="V101" s="92" t="n">
        <v>3.76508113860918</v>
      </c>
      <c r="W101" s="92" t="n">
        <v>4.68221798558209</v>
      </c>
      <c r="X101" s="92" t="n">
        <v>6.45980680778482</v>
      </c>
      <c r="Y101" s="92" t="n">
        <v>7.54785315825161</v>
      </c>
      <c r="Z101" s="92" t="n">
        <v>6.89094570085618</v>
      </c>
      <c r="AA101" s="92" t="n">
        <v>5.00865281775891</v>
      </c>
      <c r="AB101" s="92" t="n">
        <v>2.85272046837566</v>
      </c>
      <c r="AC101" s="92" t="n">
        <v>1.68484944597419</v>
      </c>
      <c r="AD101" s="92" t="n">
        <v>1.09306691510905</v>
      </c>
    </row>
    <row r="102" customFormat="false" ht="12.75" hidden="false" customHeight="false" outlineLevel="0" collapsed="false">
      <c r="A102" s="92" t="n">
        <v>0.727272727272727</v>
      </c>
      <c r="B102" s="92" t="n">
        <v>0.272727272727273</v>
      </c>
      <c r="C102" s="92" t="n">
        <v>72.7272727272727</v>
      </c>
      <c r="D102" s="92" t="n">
        <v>54.5454545454545</v>
      </c>
      <c r="E102" s="92" t="n">
        <v>0</v>
      </c>
      <c r="F102" s="92" t="n">
        <v>0.99901185770751</v>
      </c>
      <c r="G102" s="92" t="n">
        <v>7350514.63600949</v>
      </c>
      <c r="H102" s="92" t="n">
        <v>10997981.4310922</v>
      </c>
      <c r="I102" s="92" t="n">
        <v>14030427.8687006</v>
      </c>
      <c r="J102" s="92" t="n">
        <v>17198213.3571107</v>
      </c>
      <c r="K102" s="92" t="n">
        <v>18972183.8023714</v>
      </c>
      <c r="L102" s="92" t="n">
        <v>24271415.8893609</v>
      </c>
      <c r="M102" s="92" t="n">
        <v>25702797.4575673</v>
      </c>
      <c r="N102" s="92" t="n">
        <v>23308875.0318502</v>
      </c>
      <c r="O102" s="92" t="n">
        <v>17839426.958903</v>
      </c>
      <c r="P102" s="92" t="n">
        <v>11784785.9619822</v>
      </c>
      <c r="Q102" s="92" t="n">
        <v>8163773.83850889</v>
      </c>
      <c r="R102" s="92" t="n">
        <v>6200257.06373422</v>
      </c>
      <c r="S102" s="92" t="n">
        <v>1.24146767868601</v>
      </c>
      <c r="T102" s="92" t="n">
        <v>1.87321851650931</v>
      </c>
      <c r="U102" s="92" t="n">
        <v>2.77515010525735</v>
      </c>
      <c r="V102" s="92" t="n">
        <v>3.76570124625296</v>
      </c>
      <c r="W102" s="92" t="n">
        <v>4.68306494836643</v>
      </c>
      <c r="X102" s="92" t="n">
        <v>6.46048617761344</v>
      </c>
      <c r="Y102" s="92" t="n">
        <v>7.54832337305648</v>
      </c>
      <c r="Z102" s="92" t="n">
        <v>6.8913549610834</v>
      </c>
      <c r="AA102" s="92" t="n">
        <v>5.00909034888556</v>
      </c>
      <c r="AB102" s="92" t="n">
        <v>2.85304014239265</v>
      </c>
      <c r="AC102" s="92" t="n">
        <v>1.68493883007437</v>
      </c>
      <c r="AD102" s="92" t="n">
        <v>1.09306796872475</v>
      </c>
    </row>
    <row r="103" customFormat="false" ht="12.75" hidden="false" customHeight="false" outlineLevel="0" collapsed="false">
      <c r="A103" s="92" t="n">
        <v>0.727272727272727</v>
      </c>
      <c r="B103" s="92" t="n">
        <v>0.363636363636364</v>
      </c>
      <c r="C103" s="92" t="n">
        <v>72.7272727272727</v>
      </c>
      <c r="D103" s="92" t="n">
        <v>72.7272727272727</v>
      </c>
      <c r="E103" s="92" t="n">
        <v>0</v>
      </c>
      <c r="F103" s="92" t="n">
        <v>1</v>
      </c>
      <c r="G103" s="92" t="n">
        <v>7354056.09450922</v>
      </c>
      <c r="H103" s="92" t="n">
        <v>11002212.8231726</v>
      </c>
      <c r="I103" s="92" t="n">
        <v>14036103.6037526</v>
      </c>
      <c r="J103" s="92" t="n">
        <v>17205331.2227125</v>
      </c>
      <c r="K103" s="92" t="n">
        <v>18980413.468384</v>
      </c>
      <c r="L103" s="92" t="n">
        <v>24277106.3380994</v>
      </c>
      <c r="M103" s="92" t="n">
        <v>25706584.4594094</v>
      </c>
      <c r="N103" s="92" t="n">
        <v>23312361.5592437</v>
      </c>
      <c r="O103" s="92" t="n">
        <v>17843879.2831162</v>
      </c>
      <c r="P103" s="92" t="n">
        <v>11789701.6147027</v>
      </c>
      <c r="Q103" s="92" t="n">
        <v>8167633.73864037</v>
      </c>
      <c r="R103" s="92" t="n">
        <v>6203584.59458205</v>
      </c>
      <c r="S103" s="92" t="n">
        <v>1.24149996394112</v>
      </c>
      <c r="T103" s="92" t="n">
        <v>1.87338027497675</v>
      </c>
      <c r="U103" s="92" t="n">
        <v>2.77551484190188</v>
      </c>
      <c r="V103" s="92" t="n">
        <v>3.76632135389673</v>
      </c>
      <c r="W103" s="92" t="n">
        <v>4.68391191115077</v>
      </c>
      <c r="X103" s="92" t="n">
        <v>6.46116554744206</v>
      </c>
      <c r="Y103" s="92" t="n">
        <v>7.54879358786136</v>
      </c>
      <c r="Z103" s="92" t="n">
        <v>6.89176422131062</v>
      </c>
      <c r="AA103" s="92" t="n">
        <v>5.00952788001222</v>
      </c>
      <c r="AB103" s="92" t="n">
        <v>2.85335981640964</v>
      </c>
      <c r="AC103" s="92" t="n">
        <v>1.68502821417455</v>
      </c>
      <c r="AD103" s="92" t="n">
        <v>1.09306902234046</v>
      </c>
    </row>
    <row r="104" customFormat="false" ht="12.75" hidden="false" customHeight="false" outlineLevel="0" collapsed="false">
      <c r="A104" s="92" t="n">
        <v>0.727272727272727</v>
      </c>
      <c r="B104" s="92" t="n">
        <v>0.454545454545455</v>
      </c>
      <c r="C104" s="92" t="n">
        <v>72.7272727272727</v>
      </c>
      <c r="D104" s="92" t="n">
        <v>90.9090909090909</v>
      </c>
      <c r="E104" s="92" t="n">
        <v>0</v>
      </c>
      <c r="F104" s="92" t="n">
        <v>1</v>
      </c>
      <c r="G104" s="92" t="n">
        <v>7354056.09450922</v>
      </c>
      <c r="H104" s="92" t="n">
        <v>11002212.8231726</v>
      </c>
      <c r="I104" s="92" t="n">
        <v>14036103.6037526</v>
      </c>
      <c r="J104" s="92" t="n">
        <v>17205331.2227125</v>
      </c>
      <c r="K104" s="92" t="n">
        <v>18980413.468384</v>
      </c>
      <c r="L104" s="92" t="n">
        <v>24277106.3380994</v>
      </c>
      <c r="M104" s="92" t="n">
        <v>25706584.4594094</v>
      </c>
      <c r="N104" s="92" t="n">
        <v>23312361.5592437</v>
      </c>
      <c r="O104" s="92" t="n">
        <v>17843879.2831162</v>
      </c>
      <c r="P104" s="92" t="n">
        <v>11789701.6147027</v>
      </c>
      <c r="Q104" s="92" t="n">
        <v>8167633.73864037</v>
      </c>
      <c r="R104" s="92" t="n">
        <v>6203584.59458205</v>
      </c>
      <c r="S104" s="92" t="n">
        <v>1.24149996394112</v>
      </c>
      <c r="T104" s="92" t="n">
        <v>1.87338027497675</v>
      </c>
      <c r="U104" s="92" t="n">
        <v>2.77551484190188</v>
      </c>
      <c r="V104" s="92" t="n">
        <v>3.76632135389673</v>
      </c>
      <c r="W104" s="92" t="n">
        <v>4.68391191115077</v>
      </c>
      <c r="X104" s="92" t="n">
        <v>6.46116554744206</v>
      </c>
      <c r="Y104" s="92" t="n">
        <v>7.54879358786136</v>
      </c>
      <c r="Z104" s="92" t="n">
        <v>6.89176422131062</v>
      </c>
      <c r="AA104" s="92" t="n">
        <v>5.00952788001222</v>
      </c>
      <c r="AB104" s="92" t="n">
        <v>2.85335981640964</v>
      </c>
      <c r="AC104" s="92" t="n">
        <v>1.68502821417455</v>
      </c>
      <c r="AD104" s="92" t="n">
        <v>1.09306902234046</v>
      </c>
    </row>
    <row r="105" customFormat="false" ht="12.75" hidden="false" customHeight="false" outlineLevel="0" collapsed="false">
      <c r="A105" s="92" t="n">
        <v>0.727272727272727</v>
      </c>
      <c r="B105" s="92" t="n">
        <v>0.545454545454546</v>
      </c>
      <c r="C105" s="92" t="n">
        <v>72.7272727272727</v>
      </c>
      <c r="D105" s="92" t="n">
        <v>109.090909090909</v>
      </c>
      <c r="E105" s="92" t="n">
        <v>0</v>
      </c>
      <c r="F105" s="92" t="n">
        <v>1</v>
      </c>
      <c r="G105" s="92" t="n">
        <v>7354056.09450922</v>
      </c>
      <c r="H105" s="92" t="n">
        <v>11002212.8231726</v>
      </c>
      <c r="I105" s="92" t="n">
        <v>14036103.6037526</v>
      </c>
      <c r="J105" s="92" t="n">
        <v>17205331.2227125</v>
      </c>
      <c r="K105" s="92" t="n">
        <v>18980413.468384</v>
      </c>
      <c r="L105" s="92" t="n">
        <v>24277106.3380994</v>
      </c>
      <c r="M105" s="92" t="n">
        <v>25706584.4594094</v>
      </c>
      <c r="N105" s="92" t="n">
        <v>23312361.5592437</v>
      </c>
      <c r="O105" s="92" t="n">
        <v>17843879.2831162</v>
      </c>
      <c r="P105" s="92" t="n">
        <v>11789701.6147027</v>
      </c>
      <c r="Q105" s="92" t="n">
        <v>8167633.73864037</v>
      </c>
      <c r="R105" s="92" t="n">
        <v>6203584.59458205</v>
      </c>
      <c r="S105" s="92" t="n">
        <v>1.24149996394112</v>
      </c>
      <c r="T105" s="92" t="n">
        <v>1.87338027497675</v>
      </c>
      <c r="U105" s="92" t="n">
        <v>2.77551484190188</v>
      </c>
      <c r="V105" s="92" t="n">
        <v>3.76632135389673</v>
      </c>
      <c r="W105" s="92" t="n">
        <v>4.68391191115077</v>
      </c>
      <c r="X105" s="92" t="n">
        <v>6.46116554744206</v>
      </c>
      <c r="Y105" s="92" t="n">
        <v>7.54879358786136</v>
      </c>
      <c r="Z105" s="92" t="n">
        <v>6.89176422131062</v>
      </c>
      <c r="AA105" s="92" t="n">
        <v>5.00952788001222</v>
      </c>
      <c r="AB105" s="92" t="n">
        <v>2.85335981640964</v>
      </c>
      <c r="AC105" s="92" t="n">
        <v>1.68502821417455</v>
      </c>
      <c r="AD105" s="92" t="n">
        <v>1.09306902234046</v>
      </c>
    </row>
    <row r="106" customFormat="false" ht="12.75" hidden="false" customHeight="false" outlineLevel="0" collapsed="false">
      <c r="A106" s="92" t="n">
        <v>0.727272727272727</v>
      </c>
      <c r="B106" s="92" t="n">
        <v>0.636363636363636</v>
      </c>
      <c r="C106" s="92" t="n">
        <v>72.7272727272727</v>
      </c>
      <c r="D106" s="92" t="n">
        <v>127.272727272727</v>
      </c>
      <c r="E106" s="92" t="n">
        <v>0</v>
      </c>
      <c r="F106" s="92" t="n">
        <v>1</v>
      </c>
      <c r="G106" s="92" t="n">
        <v>7354056.09450922</v>
      </c>
      <c r="H106" s="92" t="n">
        <v>11002212.8231726</v>
      </c>
      <c r="I106" s="92" t="n">
        <v>14036103.6037526</v>
      </c>
      <c r="J106" s="92" t="n">
        <v>17205331.2227125</v>
      </c>
      <c r="K106" s="92" t="n">
        <v>18980413.468384</v>
      </c>
      <c r="L106" s="92" t="n">
        <v>24277106.3380994</v>
      </c>
      <c r="M106" s="92" t="n">
        <v>25706584.4594094</v>
      </c>
      <c r="N106" s="92" t="n">
        <v>23312361.5592437</v>
      </c>
      <c r="O106" s="92" t="n">
        <v>17843879.2831162</v>
      </c>
      <c r="P106" s="92" t="n">
        <v>11789701.6147027</v>
      </c>
      <c r="Q106" s="92" t="n">
        <v>8167633.73864037</v>
      </c>
      <c r="R106" s="92" t="n">
        <v>6203584.59458205</v>
      </c>
      <c r="S106" s="92" t="n">
        <v>1.24149996394112</v>
      </c>
      <c r="T106" s="92" t="n">
        <v>1.87338027497675</v>
      </c>
      <c r="U106" s="92" t="n">
        <v>2.77551484190188</v>
      </c>
      <c r="V106" s="92" t="n">
        <v>3.76632135389673</v>
      </c>
      <c r="W106" s="92" t="n">
        <v>4.68391191115077</v>
      </c>
      <c r="X106" s="92" t="n">
        <v>6.46116554744206</v>
      </c>
      <c r="Y106" s="92" t="n">
        <v>7.54879358786136</v>
      </c>
      <c r="Z106" s="92" t="n">
        <v>6.89176422131062</v>
      </c>
      <c r="AA106" s="92" t="n">
        <v>5.00952788001222</v>
      </c>
      <c r="AB106" s="92" t="n">
        <v>2.85335981640964</v>
      </c>
      <c r="AC106" s="92" t="n">
        <v>1.68502821417455</v>
      </c>
      <c r="AD106" s="92" t="n">
        <v>1.09306902234046</v>
      </c>
    </row>
    <row r="107" customFormat="false" ht="12.75" hidden="false" customHeight="false" outlineLevel="0" collapsed="false">
      <c r="A107" s="92" t="n">
        <v>0.727272727272727</v>
      </c>
      <c r="B107" s="92" t="n">
        <v>0.727272727272727</v>
      </c>
      <c r="C107" s="92" t="n">
        <v>72.7272727272727</v>
      </c>
      <c r="D107" s="92" t="n">
        <v>145.454545454545</v>
      </c>
      <c r="E107" s="92" t="n">
        <v>0</v>
      </c>
      <c r="F107" s="92" t="n">
        <v>0.99901185770751</v>
      </c>
      <c r="G107" s="92" t="n">
        <v>7350514.63600949</v>
      </c>
      <c r="H107" s="92" t="n">
        <v>10997981.4310922</v>
      </c>
      <c r="I107" s="92" t="n">
        <v>14030427.8687006</v>
      </c>
      <c r="J107" s="92" t="n">
        <v>17198213.3571107</v>
      </c>
      <c r="K107" s="92" t="n">
        <v>18972183.8023714</v>
      </c>
      <c r="L107" s="92" t="n">
        <v>24271415.8893609</v>
      </c>
      <c r="M107" s="92" t="n">
        <v>25702797.4575673</v>
      </c>
      <c r="N107" s="92" t="n">
        <v>23308875.0318502</v>
      </c>
      <c r="O107" s="92" t="n">
        <v>17839426.958903</v>
      </c>
      <c r="P107" s="92" t="n">
        <v>11784785.9619822</v>
      </c>
      <c r="Q107" s="92" t="n">
        <v>8163773.83850889</v>
      </c>
      <c r="R107" s="92" t="n">
        <v>6200257.06373422</v>
      </c>
      <c r="S107" s="92" t="n">
        <v>1.24146767868601</v>
      </c>
      <c r="T107" s="92" t="n">
        <v>1.87321851650931</v>
      </c>
      <c r="U107" s="92" t="n">
        <v>2.77515010525735</v>
      </c>
      <c r="V107" s="92" t="n">
        <v>3.76570124625296</v>
      </c>
      <c r="W107" s="92" t="n">
        <v>4.68306494836643</v>
      </c>
      <c r="X107" s="92" t="n">
        <v>6.46048617761344</v>
      </c>
      <c r="Y107" s="92" t="n">
        <v>7.54832337305648</v>
      </c>
      <c r="Z107" s="92" t="n">
        <v>6.8913549610834</v>
      </c>
      <c r="AA107" s="92" t="n">
        <v>5.00909034888556</v>
      </c>
      <c r="AB107" s="92" t="n">
        <v>2.85304014239265</v>
      </c>
      <c r="AC107" s="92" t="n">
        <v>1.68493883007437</v>
      </c>
      <c r="AD107" s="92" t="n">
        <v>1.09306796872475</v>
      </c>
    </row>
    <row r="108" customFormat="false" ht="12.75" hidden="false" customHeight="false" outlineLevel="0" collapsed="false">
      <c r="A108" s="92" t="n">
        <v>0.727272727272727</v>
      </c>
      <c r="B108" s="92" t="n">
        <v>0.818181818181818</v>
      </c>
      <c r="C108" s="92" t="n">
        <v>72.7272727272727</v>
      </c>
      <c r="D108" s="92" t="n">
        <v>163.636363636364</v>
      </c>
      <c r="E108" s="92" t="n">
        <v>0</v>
      </c>
      <c r="F108" s="92" t="n">
        <v>1</v>
      </c>
      <c r="G108" s="92" t="n">
        <v>7354056.09450922</v>
      </c>
      <c r="H108" s="92" t="n">
        <v>11002212.8231726</v>
      </c>
      <c r="I108" s="92" t="n">
        <v>14036103.6037526</v>
      </c>
      <c r="J108" s="92" t="n">
        <v>17205331.2227125</v>
      </c>
      <c r="K108" s="92" t="n">
        <v>18980413.468384</v>
      </c>
      <c r="L108" s="92" t="n">
        <v>24277106.3380994</v>
      </c>
      <c r="M108" s="92" t="n">
        <v>25706584.4594094</v>
      </c>
      <c r="N108" s="92" t="n">
        <v>23312361.5592437</v>
      </c>
      <c r="O108" s="92" t="n">
        <v>17843879.2831162</v>
      </c>
      <c r="P108" s="92" t="n">
        <v>11789701.6147027</v>
      </c>
      <c r="Q108" s="92" t="n">
        <v>8167633.73864037</v>
      </c>
      <c r="R108" s="92" t="n">
        <v>6203584.59458205</v>
      </c>
      <c r="S108" s="92" t="n">
        <v>1.24149996394112</v>
      </c>
      <c r="T108" s="92" t="n">
        <v>1.87338027497675</v>
      </c>
      <c r="U108" s="92" t="n">
        <v>2.77551484190188</v>
      </c>
      <c r="V108" s="92" t="n">
        <v>3.76632135389673</v>
      </c>
      <c r="W108" s="92" t="n">
        <v>4.68391191115077</v>
      </c>
      <c r="X108" s="92" t="n">
        <v>6.46116554744206</v>
      </c>
      <c r="Y108" s="92" t="n">
        <v>7.54879358786136</v>
      </c>
      <c r="Z108" s="92" t="n">
        <v>6.89176422131062</v>
      </c>
      <c r="AA108" s="92" t="n">
        <v>5.00952788001222</v>
      </c>
      <c r="AB108" s="92" t="n">
        <v>2.85335981640964</v>
      </c>
      <c r="AC108" s="92" t="n">
        <v>1.68502821417455</v>
      </c>
      <c r="AD108" s="92" t="n">
        <v>1.09306902234046</v>
      </c>
    </row>
    <row r="109" customFormat="false" ht="12.75" hidden="false" customHeight="false" outlineLevel="0" collapsed="false">
      <c r="A109" s="92" t="n">
        <v>0.727272727272727</v>
      </c>
      <c r="B109" s="92" t="n">
        <v>0.909090909090909</v>
      </c>
      <c r="C109" s="92" t="n">
        <v>72.7272727272727</v>
      </c>
      <c r="D109" s="92" t="n">
        <v>181.818181818182</v>
      </c>
      <c r="E109" s="92" t="n">
        <v>0</v>
      </c>
      <c r="F109" s="92" t="n">
        <v>1</v>
      </c>
      <c r="G109" s="92" t="n">
        <v>7354056.09450922</v>
      </c>
      <c r="H109" s="92" t="n">
        <v>11002212.8231726</v>
      </c>
      <c r="I109" s="92" t="n">
        <v>14036103.6037526</v>
      </c>
      <c r="J109" s="92" t="n">
        <v>17205331.2227125</v>
      </c>
      <c r="K109" s="92" t="n">
        <v>18980413.468384</v>
      </c>
      <c r="L109" s="92" t="n">
        <v>24277106.3380994</v>
      </c>
      <c r="M109" s="92" t="n">
        <v>25706584.4594094</v>
      </c>
      <c r="N109" s="92" t="n">
        <v>23312361.5592437</v>
      </c>
      <c r="O109" s="92" t="n">
        <v>17843879.2831162</v>
      </c>
      <c r="P109" s="92" t="n">
        <v>11789701.6147027</v>
      </c>
      <c r="Q109" s="92" t="n">
        <v>8167633.73864037</v>
      </c>
      <c r="R109" s="92" t="n">
        <v>6203584.59458205</v>
      </c>
      <c r="S109" s="92" t="n">
        <v>1.24149996394112</v>
      </c>
      <c r="T109" s="92" t="n">
        <v>1.87338027497675</v>
      </c>
      <c r="U109" s="92" t="n">
        <v>2.77551484190188</v>
      </c>
      <c r="V109" s="92" t="n">
        <v>3.76632135389673</v>
      </c>
      <c r="W109" s="92" t="n">
        <v>4.68391191115077</v>
      </c>
      <c r="X109" s="92" t="n">
        <v>6.46116554744206</v>
      </c>
      <c r="Y109" s="92" t="n">
        <v>7.54879358786136</v>
      </c>
      <c r="Z109" s="92" t="n">
        <v>6.89176422131062</v>
      </c>
      <c r="AA109" s="92" t="n">
        <v>5.00952788001222</v>
      </c>
      <c r="AB109" s="92" t="n">
        <v>2.85335981640964</v>
      </c>
      <c r="AC109" s="92" t="n">
        <v>1.68502821417455</v>
      </c>
      <c r="AD109" s="92" t="n">
        <v>1.09306902234046</v>
      </c>
    </row>
    <row r="110" customFormat="false" ht="12.75" hidden="false" customHeight="false" outlineLevel="0" collapsed="false">
      <c r="A110" s="92" t="n">
        <v>0.727272727272727</v>
      </c>
      <c r="B110" s="92" t="n">
        <v>1</v>
      </c>
      <c r="C110" s="92" t="n">
        <v>72.7272727272727</v>
      </c>
      <c r="D110" s="92" t="n">
        <v>200</v>
      </c>
      <c r="E110" s="92" t="n">
        <v>0</v>
      </c>
      <c r="F110" s="92" t="n">
        <v>1</v>
      </c>
      <c r="G110" s="92" t="n">
        <v>7354056.09450922</v>
      </c>
      <c r="H110" s="92" t="n">
        <v>11002212.8231726</v>
      </c>
      <c r="I110" s="92" t="n">
        <v>14036103.6037526</v>
      </c>
      <c r="J110" s="92" t="n">
        <v>17205331.2227125</v>
      </c>
      <c r="K110" s="92" t="n">
        <v>18980413.468384</v>
      </c>
      <c r="L110" s="92" t="n">
        <v>24277106.3380994</v>
      </c>
      <c r="M110" s="92" t="n">
        <v>25706584.4594094</v>
      </c>
      <c r="N110" s="92" t="n">
        <v>23312361.5592437</v>
      </c>
      <c r="O110" s="92" t="n">
        <v>17843879.2831162</v>
      </c>
      <c r="P110" s="92" t="n">
        <v>11789701.6147027</v>
      </c>
      <c r="Q110" s="92" t="n">
        <v>8167633.73864037</v>
      </c>
      <c r="R110" s="92" t="n">
        <v>6203584.59458205</v>
      </c>
      <c r="S110" s="92" t="n">
        <v>1.24149996394112</v>
      </c>
      <c r="T110" s="92" t="n">
        <v>1.87338027497675</v>
      </c>
      <c r="U110" s="92" t="n">
        <v>2.77551484190188</v>
      </c>
      <c r="V110" s="92" t="n">
        <v>3.76632135389673</v>
      </c>
      <c r="W110" s="92" t="n">
        <v>4.68391191115077</v>
      </c>
      <c r="X110" s="92" t="n">
        <v>6.46116554744206</v>
      </c>
      <c r="Y110" s="92" t="n">
        <v>7.54879358786136</v>
      </c>
      <c r="Z110" s="92" t="n">
        <v>6.89176422131062</v>
      </c>
      <c r="AA110" s="92" t="n">
        <v>5.00952788001222</v>
      </c>
      <c r="AB110" s="92" t="n">
        <v>2.85335981640964</v>
      </c>
      <c r="AC110" s="92" t="n">
        <v>1.68502821417455</v>
      </c>
      <c r="AD110" s="92" t="n">
        <v>1.09306902234046</v>
      </c>
    </row>
    <row r="111" customFormat="false" ht="12.75" hidden="false" customHeight="false" outlineLevel="0" collapsed="false">
      <c r="A111" s="92" t="n">
        <v>0.818181818181818</v>
      </c>
      <c r="B111" s="92" t="n">
        <v>0</v>
      </c>
      <c r="C111" s="92" t="n">
        <v>81.8181818181818</v>
      </c>
      <c r="D111" s="92" t="n">
        <v>0</v>
      </c>
      <c r="E111" s="92" t="n">
        <v>0</v>
      </c>
      <c r="F111" s="92" t="n">
        <v>0.994071146245059</v>
      </c>
      <c r="G111" s="92" t="n">
        <v>7313208.99382787</v>
      </c>
      <c r="H111" s="92" t="n">
        <v>10976824.4706901</v>
      </c>
      <c r="I111" s="92" t="n">
        <v>14002049.1934406</v>
      </c>
      <c r="J111" s="92" t="n">
        <v>17162624.0291018</v>
      </c>
      <c r="K111" s="92" t="n">
        <v>18931035.4723083</v>
      </c>
      <c r="L111" s="92" t="n">
        <v>24242963.6456685</v>
      </c>
      <c r="M111" s="92" t="n">
        <v>25683862.4483573</v>
      </c>
      <c r="N111" s="92" t="n">
        <v>23291442.3948827</v>
      </c>
      <c r="O111" s="92" t="n">
        <v>17817165.3378368</v>
      </c>
      <c r="P111" s="92" t="n">
        <v>11760207.6983797</v>
      </c>
      <c r="Q111" s="92" t="n">
        <v>8131327.23521361</v>
      </c>
      <c r="R111" s="92" t="n">
        <v>6166605.37873076</v>
      </c>
      <c r="S111" s="92" t="n">
        <v>1.24112758655302</v>
      </c>
      <c r="T111" s="92" t="n">
        <v>1.87240972417214</v>
      </c>
      <c r="U111" s="92" t="n">
        <v>2.7733264220347</v>
      </c>
      <c r="V111" s="92" t="n">
        <v>3.76260070803408</v>
      </c>
      <c r="W111" s="92" t="n">
        <v>4.67883013444473</v>
      </c>
      <c r="X111" s="92" t="n">
        <v>6.45708932847033</v>
      </c>
      <c r="Y111" s="92" t="n">
        <v>7.54597229903211</v>
      </c>
      <c r="Z111" s="92" t="n">
        <v>6.8893086599473</v>
      </c>
      <c r="AA111" s="92" t="n">
        <v>5.0069026932523</v>
      </c>
      <c r="AB111" s="92" t="n">
        <v>2.85144177230769</v>
      </c>
      <c r="AC111" s="92" t="n">
        <v>1.68418746077967</v>
      </c>
      <c r="AD111" s="92" t="n">
        <v>1.09305731339342</v>
      </c>
    </row>
    <row r="112" customFormat="false" ht="12.75" hidden="false" customHeight="false" outlineLevel="0" collapsed="false">
      <c r="A112" s="92" t="n">
        <v>0.818181818181818</v>
      </c>
      <c r="B112" s="92" t="n">
        <v>0.0909090909090909</v>
      </c>
      <c r="C112" s="92" t="n">
        <v>81.8181818181818</v>
      </c>
      <c r="D112" s="92" t="n">
        <v>18.1818181818182</v>
      </c>
      <c r="E112" s="92" t="n">
        <v>0</v>
      </c>
      <c r="F112" s="92" t="n">
        <v>0.892292490118577</v>
      </c>
      <c r="G112" s="92" t="n">
        <v>6968037.11803882</v>
      </c>
      <c r="H112" s="92" t="n">
        <v>10540991.0864082</v>
      </c>
      <c r="I112" s="92" t="n">
        <v>13417448.483085</v>
      </c>
      <c r="J112" s="92" t="n">
        <v>15653300.7554992</v>
      </c>
      <c r="K112" s="92" t="n">
        <v>16292224.2866407</v>
      </c>
      <c r="L112" s="92" t="n">
        <v>20081927.01134</v>
      </c>
      <c r="M112" s="92" t="n">
        <v>20837573.4304698</v>
      </c>
      <c r="N112" s="92" t="n">
        <v>18618631.8125006</v>
      </c>
      <c r="O112" s="92" t="n">
        <v>17294369.5427501</v>
      </c>
      <c r="P112" s="92" t="n">
        <v>11253895.4681674</v>
      </c>
      <c r="Q112" s="92" t="n">
        <v>7746904.62430867</v>
      </c>
      <c r="R112" s="92" t="n">
        <v>5840883.73216764</v>
      </c>
      <c r="S112" s="92" t="n">
        <v>1.23798087113359</v>
      </c>
      <c r="T112" s="92" t="n">
        <v>1.8557486020263</v>
      </c>
      <c r="U112" s="92" t="n">
        <v>2.73575854764825</v>
      </c>
      <c r="V112" s="92" t="n">
        <v>3.63110863565592</v>
      </c>
      <c r="W112" s="92" t="n">
        <v>4.40725473080978</v>
      </c>
      <c r="X112" s="92" t="n">
        <v>5.96031255829451</v>
      </c>
      <c r="Y112" s="92" t="n">
        <v>6.94423062052582</v>
      </c>
      <c r="Z112" s="92" t="n">
        <v>6.34079855092852</v>
      </c>
      <c r="AA112" s="92" t="n">
        <v>4.95552740648551</v>
      </c>
      <c r="AB112" s="92" t="n">
        <v>2.81851534855762</v>
      </c>
      <c r="AC112" s="92" t="n">
        <v>1.67528534725505</v>
      </c>
      <c r="AD112" s="92" t="n">
        <v>1.09295417822895</v>
      </c>
    </row>
    <row r="113" customFormat="false" ht="12.75" hidden="false" customHeight="false" outlineLevel="0" collapsed="false">
      <c r="A113" s="92" t="n">
        <v>0.818181818181818</v>
      </c>
      <c r="B113" s="92" t="n">
        <v>0.181818181818182</v>
      </c>
      <c r="C113" s="92" t="n">
        <v>81.8181818181818</v>
      </c>
      <c r="D113" s="92" t="n">
        <v>36.3636363636364</v>
      </c>
      <c r="E113" s="92" t="n">
        <v>0</v>
      </c>
      <c r="F113" s="92" t="n">
        <v>0.99901185770751</v>
      </c>
      <c r="G113" s="92" t="n">
        <v>7350514.63600949</v>
      </c>
      <c r="H113" s="92" t="n">
        <v>10997981.4310922</v>
      </c>
      <c r="I113" s="92" t="n">
        <v>14030427.8687006</v>
      </c>
      <c r="J113" s="92" t="n">
        <v>17198213.3571107</v>
      </c>
      <c r="K113" s="92" t="n">
        <v>18972183.8023714</v>
      </c>
      <c r="L113" s="92" t="n">
        <v>24271415.8893609</v>
      </c>
      <c r="M113" s="92" t="n">
        <v>25702797.4575673</v>
      </c>
      <c r="N113" s="92" t="n">
        <v>23308875.0318502</v>
      </c>
      <c r="O113" s="92" t="n">
        <v>17839426.958903</v>
      </c>
      <c r="P113" s="92" t="n">
        <v>11784785.9619822</v>
      </c>
      <c r="Q113" s="92" t="n">
        <v>8163773.83850889</v>
      </c>
      <c r="R113" s="92" t="n">
        <v>6200257.06373422</v>
      </c>
      <c r="S113" s="92" t="n">
        <v>1.24146767868601</v>
      </c>
      <c r="T113" s="92" t="n">
        <v>1.87321851650931</v>
      </c>
      <c r="U113" s="92" t="n">
        <v>2.77515010525735</v>
      </c>
      <c r="V113" s="92" t="n">
        <v>3.76570124625296</v>
      </c>
      <c r="W113" s="92" t="n">
        <v>4.68306494836643</v>
      </c>
      <c r="X113" s="92" t="n">
        <v>6.46048617761344</v>
      </c>
      <c r="Y113" s="92" t="n">
        <v>7.54832337305648</v>
      </c>
      <c r="Z113" s="92" t="n">
        <v>6.8913549610834</v>
      </c>
      <c r="AA113" s="92" t="n">
        <v>5.00909034888556</v>
      </c>
      <c r="AB113" s="92" t="n">
        <v>2.85304014239265</v>
      </c>
      <c r="AC113" s="92" t="n">
        <v>1.68493883007437</v>
      </c>
      <c r="AD113" s="92" t="n">
        <v>1.09306796872475</v>
      </c>
    </row>
    <row r="114" customFormat="false" ht="12.75" hidden="false" customHeight="false" outlineLevel="0" collapsed="false">
      <c r="A114" s="92" t="n">
        <v>0.818181818181818</v>
      </c>
      <c r="B114" s="92" t="n">
        <v>0.272727272727273</v>
      </c>
      <c r="C114" s="92" t="n">
        <v>81.8181818181818</v>
      </c>
      <c r="D114" s="92" t="n">
        <v>54.5454545454545</v>
      </c>
      <c r="E114" s="92" t="n">
        <v>0</v>
      </c>
      <c r="F114" s="92" t="n">
        <v>0.99901185770751</v>
      </c>
      <c r="G114" s="92" t="n">
        <v>7350514.63600949</v>
      </c>
      <c r="H114" s="92" t="n">
        <v>10997981.4310922</v>
      </c>
      <c r="I114" s="92" t="n">
        <v>14030427.8687006</v>
      </c>
      <c r="J114" s="92" t="n">
        <v>17198213.3571107</v>
      </c>
      <c r="K114" s="92" t="n">
        <v>18972183.8023714</v>
      </c>
      <c r="L114" s="92" t="n">
        <v>24271415.8893609</v>
      </c>
      <c r="M114" s="92" t="n">
        <v>25702797.4575673</v>
      </c>
      <c r="N114" s="92" t="n">
        <v>23308875.0318502</v>
      </c>
      <c r="O114" s="92" t="n">
        <v>17839426.958903</v>
      </c>
      <c r="P114" s="92" t="n">
        <v>11784785.9619822</v>
      </c>
      <c r="Q114" s="92" t="n">
        <v>8163773.83850889</v>
      </c>
      <c r="R114" s="92" t="n">
        <v>6200257.06373422</v>
      </c>
      <c r="S114" s="92" t="n">
        <v>1.24146767868601</v>
      </c>
      <c r="T114" s="92" t="n">
        <v>1.87321851650931</v>
      </c>
      <c r="U114" s="92" t="n">
        <v>2.77515010525735</v>
      </c>
      <c r="V114" s="92" t="n">
        <v>3.76570124625296</v>
      </c>
      <c r="W114" s="92" t="n">
        <v>4.68306494836643</v>
      </c>
      <c r="X114" s="92" t="n">
        <v>6.46048617761344</v>
      </c>
      <c r="Y114" s="92" t="n">
        <v>7.54832337305648</v>
      </c>
      <c r="Z114" s="92" t="n">
        <v>6.8913549610834</v>
      </c>
      <c r="AA114" s="92" t="n">
        <v>5.00909034888556</v>
      </c>
      <c r="AB114" s="92" t="n">
        <v>2.85304014239265</v>
      </c>
      <c r="AC114" s="92" t="n">
        <v>1.68493883007437</v>
      </c>
      <c r="AD114" s="92" t="n">
        <v>1.09306796872475</v>
      </c>
    </row>
    <row r="115" customFormat="false" ht="12.75" hidden="false" customHeight="false" outlineLevel="0" collapsed="false">
      <c r="A115" s="92" t="n">
        <v>0.818181818181818</v>
      </c>
      <c r="B115" s="92" t="n">
        <v>0.363636363636364</v>
      </c>
      <c r="C115" s="92" t="n">
        <v>81.8181818181818</v>
      </c>
      <c r="D115" s="92" t="n">
        <v>72.7272727272727</v>
      </c>
      <c r="E115" s="92" t="n">
        <v>0</v>
      </c>
      <c r="F115" s="92" t="n">
        <v>1</v>
      </c>
      <c r="G115" s="92" t="n">
        <v>7354056.09450922</v>
      </c>
      <c r="H115" s="92" t="n">
        <v>11002212.8231726</v>
      </c>
      <c r="I115" s="92" t="n">
        <v>14036103.6037526</v>
      </c>
      <c r="J115" s="92" t="n">
        <v>17205331.2227125</v>
      </c>
      <c r="K115" s="92" t="n">
        <v>18980413.468384</v>
      </c>
      <c r="L115" s="92" t="n">
        <v>24277106.3380994</v>
      </c>
      <c r="M115" s="92" t="n">
        <v>25706584.4594094</v>
      </c>
      <c r="N115" s="92" t="n">
        <v>23312361.5592437</v>
      </c>
      <c r="O115" s="92" t="n">
        <v>17843879.2831162</v>
      </c>
      <c r="P115" s="92" t="n">
        <v>11789701.6147027</v>
      </c>
      <c r="Q115" s="92" t="n">
        <v>8167633.73864037</v>
      </c>
      <c r="R115" s="92" t="n">
        <v>6203584.59458205</v>
      </c>
      <c r="S115" s="92" t="n">
        <v>1.24149996394112</v>
      </c>
      <c r="T115" s="92" t="n">
        <v>1.87338027497675</v>
      </c>
      <c r="U115" s="92" t="n">
        <v>2.77551484190188</v>
      </c>
      <c r="V115" s="92" t="n">
        <v>3.76632135389673</v>
      </c>
      <c r="W115" s="92" t="n">
        <v>4.68391191115077</v>
      </c>
      <c r="X115" s="92" t="n">
        <v>6.46116554744206</v>
      </c>
      <c r="Y115" s="92" t="n">
        <v>7.54879358786136</v>
      </c>
      <c r="Z115" s="92" t="n">
        <v>6.89176422131062</v>
      </c>
      <c r="AA115" s="92" t="n">
        <v>5.00952788001222</v>
      </c>
      <c r="AB115" s="92" t="n">
        <v>2.85335981640964</v>
      </c>
      <c r="AC115" s="92" t="n">
        <v>1.68502821417455</v>
      </c>
      <c r="AD115" s="92" t="n">
        <v>1.09306902234046</v>
      </c>
    </row>
    <row r="116" customFormat="false" ht="12.75" hidden="false" customHeight="false" outlineLevel="0" collapsed="false">
      <c r="A116" s="92" t="n">
        <v>0.818181818181818</v>
      </c>
      <c r="B116" s="92" t="n">
        <v>0.454545454545455</v>
      </c>
      <c r="C116" s="92" t="n">
        <v>81.8181818181818</v>
      </c>
      <c r="D116" s="92" t="n">
        <v>90.9090909090909</v>
      </c>
      <c r="E116" s="92" t="n">
        <v>0</v>
      </c>
      <c r="F116" s="92" t="n">
        <v>1</v>
      </c>
      <c r="G116" s="92" t="n">
        <v>7354056.09450922</v>
      </c>
      <c r="H116" s="92" t="n">
        <v>11002212.8231726</v>
      </c>
      <c r="I116" s="92" t="n">
        <v>14036103.6037526</v>
      </c>
      <c r="J116" s="92" t="n">
        <v>17205331.2227125</v>
      </c>
      <c r="K116" s="92" t="n">
        <v>18980413.468384</v>
      </c>
      <c r="L116" s="92" t="n">
        <v>24277106.3380994</v>
      </c>
      <c r="M116" s="92" t="n">
        <v>25706584.4594094</v>
      </c>
      <c r="N116" s="92" t="n">
        <v>23312361.5592437</v>
      </c>
      <c r="O116" s="92" t="n">
        <v>17843879.2831162</v>
      </c>
      <c r="P116" s="92" t="n">
        <v>11789701.6147027</v>
      </c>
      <c r="Q116" s="92" t="n">
        <v>8167633.73864037</v>
      </c>
      <c r="R116" s="92" t="n">
        <v>6203584.59458205</v>
      </c>
      <c r="S116" s="92" t="n">
        <v>1.24149996394112</v>
      </c>
      <c r="T116" s="92" t="n">
        <v>1.87338027497675</v>
      </c>
      <c r="U116" s="92" t="n">
        <v>2.77551484190188</v>
      </c>
      <c r="V116" s="92" t="n">
        <v>3.76632135389673</v>
      </c>
      <c r="W116" s="92" t="n">
        <v>4.68391191115077</v>
      </c>
      <c r="X116" s="92" t="n">
        <v>6.46116554744206</v>
      </c>
      <c r="Y116" s="92" t="n">
        <v>7.54879358786136</v>
      </c>
      <c r="Z116" s="92" t="n">
        <v>6.89176422131062</v>
      </c>
      <c r="AA116" s="92" t="n">
        <v>5.00952788001222</v>
      </c>
      <c r="AB116" s="92" t="n">
        <v>2.85335981640964</v>
      </c>
      <c r="AC116" s="92" t="n">
        <v>1.68502821417455</v>
      </c>
      <c r="AD116" s="92" t="n">
        <v>1.09306902234046</v>
      </c>
    </row>
    <row r="117" customFormat="false" ht="12.75" hidden="false" customHeight="false" outlineLevel="0" collapsed="false">
      <c r="A117" s="92" t="n">
        <v>0.818181818181818</v>
      </c>
      <c r="B117" s="92" t="n">
        <v>0.545454545454546</v>
      </c>
      <c r="C117" s="92" t="n">
        <v>81.8181818181818</v>
      </c>
      <c r="D117" s="92" t="n">
        <v>109.090909090909</v>
      </c>
      <c r="E117" s="92" t="n">
        <v>0</v>
      </c>
      <c r="F117" s="92" t="n">
        <v>1</v>
      </c>
      <c r="G117" s="92" t="n">
        <v>7354056.09450922</v>
      </c>
      <c r="H117" s="92" t="n">
        <v>11002212.8231726</v>
      </c>
      <c r="I117" s="92" t="n">
        <v>14036103.6037526</v>
      </c>
      <c r="J117" s="92" t="n">
        <v>17205331.2227125</v>
      </c>
      <c r="K117" s="92" t="n">
        <v>18980413.468384</v>
      </c>
      <c r="L117" s="92" t="n">
        <v>24277106.3380994</v>
      </c>
      <c r="M117" s="92" t="n">
        <v>25706584.4594094</v>
      </c>
      <c r="N117" s="92" t="n">
        <v>23312361.5592437</v>
      </c>
      <c r="O117" s="92" t="n">
        <v>17843879.2831162</v>
      </c>
      <c r="P117" s="92" t="n">
        <v>11789701.6147027</v>
      </c>
      <c r="Q117" s="92" t="n">
        <v>8167633.73864037</v>
      </c>
      <c r="R117" s="92" t="n">
        <v>6203584.59458205</v>
      </c>
      <c r="S117" s="92" t="n">
        <v>1.24149996394112</v>
      </c>
      <c r="T117" s="92" t="n">
        <v>1.87338027497675</v>
      </c>
      <c r="U117" s="92" t="n">
        <v>2.77551484190188</v>
      </c>
      <c r="V117" s="92" t="n">
        <v>3.76632135389673</v>
      </c>
      <c r="W117" s="92" t="n">
        <v>4.68391191115077</v>
      </c>
      <c r="X117" s="92" t="n">
        <v>6.46116554744206</v>
      </c>
      <c r="Y117" s="92" t="n">
        <v>7.54879358786136</v>
      </c>
      <c r="Z117" s="92" t="n">
        <v>6.89176422131062</v>
      </c>
      <c r="AA117" s="92" t="n">
        <v>5.00952788001222</v>
      </c>
      <c r="AB117" s="92" t="n">
        <v>2.85335981640964</v>
      </c>
      <c r="AC117" s="92" t="n">
        <v>1.68502821417455</v>
      </c>
      <c r="AD117" s="92" t="n">
        <v>1.09306902234046</v>
      </c>
    </row>
    <row r="118" customFormat="false" ht="12.75" hidden="false" customHeight="false" outlineLevel="0" collapsed="false">
      <c r="A118" s="92" t="n">
        <v>0.818181818181818</v>
      </c>
      <c r="B118" s="92" t="n">
        <v>0.636363636363636</v>
      </c>
      <c r="C118" s="92" t="n">
        <v>81.8181818181818</v>
      </c>
      <c r="D118" s="92" t="n">
        <v>127.272727272727</v>
      </c>
      <c r="E118" s="92" t="n">
        <v>0</v>
      </c>
      <c r="F118" s="92" t="n">
        <v>1</v>
      </c>
      <c r="G118" s="92" t="n">
        <v>7354056.09450922</v>
      </c>
      <c r="H118" s="92" t="n">
        <v>11002212.8231726</v>
      </c>
      <c r="I118" s="92" t="n">
        <v>14036103.6037526</v>
      </c>
      <c r="J118" s="92" t="n">
        <v>17205331.2227125</v>
      </c>
      <c r="K118" s="92" t="n">
        <v>18980413.468384</v>
      </c>
      <c r="L118" s="92" t="n">
        <v>24277106.3380994</v>
      </c>
      <c r="M118" s="92" t="n">
        <v>25706584.4594094</v>
      </c>
      <c r="N118" s="92" t="n">
        <v>23312361.5592437</v>
      </c>
      <c r="O118" s="92" t="n">
        <v>17843879.2831162</v>
      </c>
      <c r="P118" s="92" t="n">
        <v>11789701.6147027</v>
      </c>
      <c r="Q118" s="92" t="n">
        <v>8167633.73864037</v>
      </c>
      <c r="R118" s="92" t="n">
        <v>6203584.59458205</v>
      </c>
      <c r="S118" s="92" t="n">
        <v>1.24149996394112</v>
      </c>
      <c r="T118" s="92" t="n">
        <v>1.87338027497675</v>
      </c>
      <c r="U118" s="92" t="n">
        <v>2.77551484190188</v>
      </c>
      <c r="V118" s="92" t="n">
        <v>3.76632135389673</v>
      </c>
      <c r="W118" s="92" t="n">
        <v>4.68391191115077</v>
      </c>
      <c r="X118" s="92" t="n">
        <v>6.46116554744206</v>
      </c>
      <c r="Y118" s="92" t="n">
        <v>7.54879358786136</v>
      </c>
      <c r="Z118" s="92" t="n">
        <v>6.89176422131062</v>
      </c>
      <c r="AA118" s="92" t="n">
        <v>5.00952788001222</v>
      </c>
      <c r="AB118" s="92" t="n">
        <v>2.85335981640964</v>
      </c>
      <c r="AC118" s="92" t="n">
        <v>1.68502821417455</v>
      </c>
      <c r="AD118" s="92" t="n">
        <v>1.09306902234046</v>
      </c>
    </row>
    <row r="119" customFormat="false" ht="12.75" hidden="false" customHeight="false" outlineLevel="0" collapsed="false">
      <c r="A119" s="92" t="n">
        <v>0.818181818181818</v>
      </c>
      <c r="B119" s="92" t="n">
        <v>0.727272727272727</v>
      </c>
      <c r="C119" s="92" t="n">
        <v>81.8181818181818</v>
      </c>
      <c r="D119" s="92" t="n">
        <v>145.454545454545</v>
      </c>
      <c r="E119" s="92" t="n">
        <v>0</v>
      </c>
      <c r="F119" s="92" t="n">
        <v>0.99901185770751</v>
      </c>
      <c r="G119" s="92" t="n">
        <v>7350514.63600949</v>
      </c>
      <c r="H119" s="92" t="n">
        <v>10997981.4310922</v>
      </c>
      <c r="I119" s="92" t="n">
        <v>14030427.8687006</v>
      </c>
      <c r="J119" s="92" t="n">
        <v>17198213.3571107</v>
      </c>
      <c r="K119" s="92" t="n">
        <v>18972183.8023714</v>
      </c>
      <c r="L119" s="92" t="n">
        <v>24271415.8893609</v>
      </c>
      <c r="M119" s="92" t="n">
        <v>25702797.4575673</v>
      </c>
      <c r="N119" s="92" t="n">
        <v>23308875.0318502</v>
      </c>
      <c r="O119" s="92" t="n">
        <v>17839426.958903</v>
      </c>
      <c r="P119" s="92" t="n">
        <v>11784785.9619822</v>
      </c>
      <c r="Q119" s="92" t="n">
        <v>8163773.83850889</v>
      </c>
      <c r="R119" s="92" t="n">
        <v>6200257.06373422</v>
      </c>
      <c r="S119" s="92" t="n">
        <v>1.24146767868601</v>
      </c>
      <c r="T119" s="92" t="n">
        <v>1.87321851650931</v>
      </c>
      <c r="U119" s="92" t="n">
        <v>2.77515010525735</v>
      </c>
      <c r="V119" s="92" t="n">
        <v>3.76570124625296</v>
      </c>
      <c r="W119" s="92" t="n">
        <v>4.68306494836643</v>
      </c>
      <c r="X119" s="92" t="n">
        <v>6.46048617761344</v>
      </c>
      <c r="Y119" s="92" t="n">
        <v>7.54832337305648</v>
      </c>
      <c r="Z119" s="92" t="n">
        <v>6.8913549610834</v>
      </c>
      <c r="AA119" s="92" t="n">
        <v>5.00909034888556</v>
      </c>
      <c r="AB119" s="92" t="n">
        <v>2.85304014239265</v>
      </c>
      <c r="AC119" s="92" t="n">
        <v>1.68493883007437</v>
      </c>
      <c r="AD119" s="92" t="n">
        <v>1.09306796872475</v>
      </c>
    </row>
    <row r="120" customFormat="false" ht="12.75" hidden="false" customHeight="false" outlineLevel="0" collapsed="false">
      <c r="A120" s="92" t="n">
        <v>0.818181818181818</v>
      </c>
      <c r="B120" s="92" t="n">
        <v>0.818181818181818</v>
      </c>
      <c r="C120" s="92" t="n">
        <v>81.8181818181818</v>
      </c>
      <c r="D120" s="92" t="n">
        <v>163.636363636364</v>
      </c>
      <c r="E120" s="92" t="n">
        <v>0</v>
      </c>
      <c r="F120" s="92" t="n">
        <v>1</v>
      </c>
      <c r="G120" s="92" t="n">
        <v>7354056.09450922</v>
      </c>
      <c r="H120" s="92" t="n">
        <v>11002212.8231726</v>
      </c>
      <c r="I120" s="92" t="n">
        <v>14036103.6037526</v>
      </c>
      <c r="J120" s="92" t="n">
        <v>17205331.2227125</v>
      </c>
      <c r="K120" s="92" t="n">
        <v>18980413.468384</v>
      </c>
      <c r="L120" s="92" t="n">
        <v>24277106.3380994</v>
      </c>
      <c r="M120" s="92" t="n">
        <v>25706584.4594094</v>
      </c>
      <c r="N120" s="92" t="n">
        <v>23312361.5592437</v>
      </c>
      <c r="O120" s="92" t="n">
        <v>17843879.2831162</v>
      </c>
      <c r="P120" s="92" t="n">
        <v>11789701.6147027</v>
      </c>
      <c r="Q120" s="92" t="n">
        <v>8167633.73864037</v>
      </c>
      <c r="R120" s="92" t="n">
        <v>6203584.59458205</v>
      </c>
      <c r="S120" s="92" t="n">
        <v>1.24149996394112</v>
      </c>
      <c r="T120" s="92" t="n">
        <v>1.87338027497675</v>
      </c>
      <c r="U120" s="92" t="n">
        <v>2.77551484190188</v>
      </c>
      <c r="V120" s="92" t="n">
        <v>3.76632135389673</v>
      </c>
      <c r="W120" s="92" t="n">
        <v>4.68391191115077</v>
      </c>
      <c r="X120" s="92" t="n">
        <v>6.46116554744206</v>
      </c>
      <c r="Y120" s="92" t="n">
        <v>7.54879358786136</v>
      </c>
      <c r="Z120" s="92" t="n">
        <v>6.89176422131062</v>
      </c>
      <c r="AA120" s="92" t="n">
        <v>5.00952788001222</v>
      </c>
      <c r="AB120" s="92" t="n">
        <v>2.85335981640964</v>
      </c>
      <c r="AC120" s="92" t="n">
        <v>1.68502821417455</v>
      </c>
      <c r="AD120" s="92" t="n">
        <v>1.09306902234046</v>
      </c>
    </row>
    <row r="121" customFormat="false" ht="12.75" hidden="false" customHeight="false" outlineLevel="0" collapsed="false">
      <c r="A121" s="92" t="n">
        <v>0.818181818181818</v>
      </c>
      <c r="B121" s="92" t="n">
        <v>0.909090909090909</v>
      </c>
      <c r="C121" s="92" t="n">
        <v>81.8181818181818</v>
      </c>
      <c r="D121" s="92" t="n">
        <v>181.818181818182</v>
      </c>
      <c r="E121" s="92" t="n">
        <v>0</v>
      </c>
      <c r="F121" s="92" t="n">
        <v>1</v>
      </c>
      <c r="G121" s="92" t="n">
        <v>7354056.09450922</v>
      </c>
      <c r="H121" s="92" t="n">
        <v>11002212.8231726</v>
      </c>
      <c r="I121" s="92" t="n">
        <v>14036103.6037526</v>
      </c>
      <c r="J121" s="92" t="n">
        <v>17205331.2227125</v>
      </c>
      <c r="K121" s="92" t="n">
        <v>18980413.468384</v>
      </c>
      <c r="L121" s="92" t="n">
        <v>24277106.3380994</v>
      </c>
      <c r="M121" s="92" t="n">
        <v>25706584.4594094</v>
      </c>
      <c r="N121" s="92" t="n">
        <v>23312361.5592437</v>
      </c>
      <c r="O121" s="92" t="n">
        <v>17843879.2831162</v>
      </c>
      <c r="P121" s="92" t="n">
        <v>11789701.6147027</v>
      </c>
      <c r="Q121" s="92" t="n">
        <v>8167633.73864037</v>
      </c>
      <c r="R121" s="92" t="n">
        <v>6203584.59458205</v>
      </c>
      <c r="S121" s="92" t="n">
        <v>1.24149996394112</v>
      </c>
      <c r="T121" s="92" t="n">
        <v>1.87338027497675</v>
      </c>
      <c r="U121" s="92" t="n">
        <v>2.77551484190188</v>
      </c>
      <c r="V121" s="92" t="n">
        <v>3.76632135389673</v>
      </c>
      <c r="W121" s="92" t="n">
        <v>4.68391191115077</v>
      </c>
      <c r="X121" s="92" t="n">
        <v>6.46116554744206</v>
      </c>
      <c r="Y121" s="92" t="n">
        <v>7.54879358786136</v>
      </c>
      <c r="Z121" s="92" t="n">
        <v>6.89176422131062</v>
      </c>
      <c r="AA121" s="92" t="n">
        <v>5.00952788001222</v>
      </c>
      <c r="AB121" s="92" t="n">
        <v>2.85335981640964</v>
      </c>
      <c r="AC121" s="92" t="n">
        <v>1.68502821417455</v>
      </c>
      <c r="AD121" s="92" t="n">
        <v>1.09306902234046</v>
      </c>
    </row>
    <row r="122" customFormat="false" ht="12.75" hidden="false" customHeight="false" outlineLevel="0" collapsed="false">
      <c r="A122" s="92" t="n">
        <v>0.818181818181818</v>
      </c>
      <c r="B122" s="92" t="n">
        <v>1</v>
      </c>
      <c r="C122" s="92" t="n">
        <v>81.8181818181818</v>
      </c>
      <c r="D122" s="92" t="n">
        <v>200</v>
      </c>
      <c r="E122" s="92" t="n">
        <v>0</v>
      </c>
      <c r="F122" s="92" t="n">
        <v>1</v>
      </c>
      <c r="G122" s="92" t="n">
        <v>7354056.09450922</v>
      </c>
      <c r="H122" s="92" t="n">
        <v>11002212.8231726</v>
      </c>
      <c r="I122" s="92" t="n">
        <v>14036103.6037526</v>
      </c>
      <c r="J122" s="92" t="n">
        <v>17205331.2227125</v>
      </c>
      <c r="K122" s="92" t="n">
        <v>18980413.468384</v>
      </c>
      <c r="L122" s="92" t="n">
        <v>24277106.3380994</v>
      </c>
      <c r="M122" s="92" t="n">
        <v>25706584.4594094</v>
      </c>
      <c r="N122" s="92" t="n">
        <v>23312361.5592437</v>
      </c>
      <c r="O122" s="92" t="n">
        <v>17843879.2831162</v>
      </c>
      <c r="P122" s="92" t="n">
        <v>11789701.6147027</v>
      </c>
      <c r="Q122" s="92" t="n">
        <v>8167633.73864037</v>
      </c>
      <c r="R122" s="92" t="n">
        <v>6203584.59458205</v>
      </c>
      <c r="S122" s="92" t="n">
        <v>1.24149996394112</v>
      </c>
      <c r="T122" s="92" t="n">
        <v>1.87338027497675</v>
      </c>
      <c r="U122" s="92" t="n">
        <v>2.77551484190188</v>
      </c>
      <c r="V122" s="92" t="n">
        <v>3.76632135389673</v>
      </c>
      <c r="W122" s="92" t="n">
        <v>4.68391191115077</v>
      </c>
      <c r="X122" s="92" t="n">
        <v>6.46116554744206</v>
      </c>
      <c r="Y122" s="92" t="n">
        <v>7.54879358786136</v>
      </c>
      <c r="Z122" s="92" t="n">
        <v>6.89176422131062</v>
      </c>
      <c r="AA122" s="92" t="n">
        <v>5.00952788001222</v>
      </c>
      <c r="AB122" s="92" t="n">
        <v>2.85335981640964</v>
      </c>
      <c r="AC122" s="92" t="n">
        <v>1.68502821417455</v>
      </c>
      <c r="AD122" s="92" t="n">
        <v>1.09306902234046</v>
      </c>
    </row>
    <row r="123" customFormat="false" ht="12.75" hidden="false" customHeight="false" outlineLevel="0" collapsed="false">
      <c r="A123" s="92" t="n">
        <v>0.909090909090909</v>
      </c>
      <c r="B123" s="92" t="n">
        <v>0</v>
      </c>
      <c r="C123" s="92" t="n">
        <v>90.9090909090909</v>
      </c>
      <c r="D123" s="92" t="n">
        <v>0</v>
      </c>
      <c r="E123" s="92" t="n">
        <v>0</v>
      </c>
      <c r="F123" s="92" t="n">
        <v>0.99802371541502</v>
      </c>
      <c r="G123" s="92" t="n">
        <v>7327374.82782679</v>
      </c>
      <c r="H123" s="92" t="n">
        <v>10986841.565595</v>
      </c>
      <c r="I123" s="92" t="n">
        <v>14024752.1336486</v>
      </c>
      <c r="J123" s="92" t="n">
        <v>17191095.4915089</v>
      </c>
      <c r="K123" s="92" t="n">
        <v>18963954.1363588</v>
      </c>
      <c r="L123" s="92" t="n">
        <v>24265725.4406224</v>
      </c>
      <c r="M123" s="92" t="n">
        <v>25699010.4557253</v>
      </c>
      <c r="N123" s="92" t="n">
        <v>23305388.5044567</v>
      </c>
      <c r="O123" s="92" t="n">
        <v>17834974.6346898</v>
      </c>
      <c r="P123" s="92" t="n">
        <v>11779870.3092617</v>
      </c>
      <c r="Q123" s="92" t="n">
        <v>8146766.83573954</v>
      </c>
      <c r="R123" s="92" t="n">
        <v>6179915.50212211</v>
      </c>
      <c r="S123" s="92" t="n">
        <v>1.24125672757348</v>
      </c>
      <c r="T123" s="92" t="n">
        <v>1.87279265959603</v>
      </c>
      <c r="U123" s="92" t="n">
        <v>2.77478536861282</v>
      </c>
      <c r="V123" s="92" t="n">
        <v>3.76508113860918</v>
      </c>
      <c r="W123" s="92" t="n">
        <v>4.68221798558209</v>
      </c>
      <c r="X123" s="92" t="n">
        <v>6.45980680778482</v>
      </c>
      <c r="Y123" s="92" t="n">
        <v>7.54785315825161</v>
      </c>
      <c r="Z123" s="92" t="n">
        <v>6.89094570085618</v>
      </c>
      <c r="AA123" s="92" t="n">
        <v>5.00865281775891</v>
      </c>
      <c r="AB123" s="92" t="n">
        <v>2.85272046837566</v>
      </c>
      <c r="AC123" s="92" t="n">
        <v>1.68454499718039</v>
      </c>
      <c r="AD123" s="92" t="n">
        <v>1.09306152785623</v>
      </c>
    </row>
    <row r="124" customFormat="false" ht="12.75" hidden="false" customHeight="false" outlineLevel="0" collapsed="false">
      <c r="A124" s="92" t="n">
        <v>0.909090909090909</v>
      </c>
      <c r="B124" s="92" t="n">
        <v>0.0909090909090909</v>
      </c>
      <c r="C124" s="92" t="n">
        <v>90.9090909090909</v>
      </c>
      <c r="D124" s="92" t="n">
        <v>18.1818181818182</v>
      </c>
      <c r="E124" s="92" t="n">
        <v>0</v>
      </c>
      <c r="F124" s="92" t="n">
        <v>0.995059288537549</v>
      </c>
      <c r="G124" s="92" t="n">
        <v>7336348.80201057</v>
      </c>
      <c r="H124" s="92" t="n">
        <v>10981055.8627705</v>
      </c>
      <c r="I124" s="92" t="n">
        <v>14007724.9284926</v>
      </c>
      <c r="J124" s="92" t="n">
        <v>17065763.2534199</v>
      </c>
      <c r="K124" s="92" t="n">
        <v>18886921.8921242</v>
      </c>
      <c r="L124" s="92" t="n">
        <v>24248654.0944069</v>
      </c>
      <c r="M124" s="92" t="n">
        <v>25627748.3355382</v>
      </c>
      <c r="N124" s="92" t="n">
        <v>23025529.4535698</v>
      </c>
      <c r="O124" s="92" t="n">
        <v>17750546.4763436</v>
      </c>
      <c r="P124" s="92" t="n">
        <v>11765123.3511002</v>
      </c>
      <c r="Q124" s="92" t="n">
        <v>8148334.23798296</v>
      </c>
      <c r="R124" s="92" t="n">
        <v>6186946.94034286</v>
      </c>
      <c r="S124" s="92" t="n">
        <v>1.24133853766555</v>
      </c>
      <c r="T124" s="92" t="n">
        <v>1.87257148263957</v>
      </c>
      <c r="U124" s="92" t="n">
        <v>2.77369115867923</v>
      </c>
      <c r="V124" s="92" t="n">
        <v>3.75416220824459</v>
      </c>
      <c r="W124" s="92" t="n">
        <v>4.67429014939035</v>
      </c>
      <c r="X124" s="92" t="n">
        <v>6.45776869829895</v>
      </c>
      <c r="Y124" s="92" t="n">
        <v>7.5390048647105</v>
      </c>
      <c r="Z124" s="92" t="n">
        <v>6.85809491099309</v>
      </c>
      <c r="AA124" s="92" t="n">
        <v>5.00035603938581</v>
      </c>
      <c r="AB124" s="92" t="n">
        <v>2.85176144632468</v>
      </c>
      <c r="AC124" s="92" t="n">
        <v>1.68458129367366</v>
      </c>
      <c r="AD124" s="92" t="n">
        <v>1.09306375426195</v>
      </c>
    </row>
    <row r="125" customFormat="false" ht="12.75" hidden="false" customHeight="false" outlineLevel="0" collapsed="false">
      <c r="A125" s="92" t="n">
        <v>0.909090909090909</v>
      </c>
      <c r="B125" s="92" t="n">
        <v>0.181818181818182</v>
      </c>
      <c r="C125" s="92" t="n">
        <v>90.9090909090909</v>
      </c>
      <c r="D125" s="92" t="n">
        <v>36.3636363636364</v>
      </c>
      <c r="E125" s="92" t="n">
        <v>0</v>
      </c>
      <c r="F125" s="92" t="n">
        <v>1</v>
      </c>
      <c r="G125" s="92" t="n">
        <v>7354056.09450922</v>
      </c>
      <c r="H125" s="92" t="n">
        <v>11002212.8231726</v>
      </c>
      <c r="I125" s="92" t="n">
        <v>14036103.6037526</v>
      </c>
      <c r="J125" s="92" t="n">
        <v>17205331.2227125</v>
      </c>
      <c r="K125" s="92" t="n">
        <v>18980413.468384</v>
      </c>
      <c r="L125" s="92" t="n">
        <v>24277106.3380994</v>
      </c>
      <c r="M125" s="92" t="n">
        <v>25706584.4594094</v>
      </c>
      <c r="N125" s="92" t="n">
        <v>23312361.5592437</v>
      </c>
      <c r="O125" s="92" t="n">
        <v>17843879.2831162</v>
      </c>
      <c r="P125" s="92" t="n">
        <v>11789701.6147027</v>
      </c>
      <c r="Q125" s="92" t="n">
        <v>8167633.73864037</v>
      </c>
      <c r="R125" s="92" t="n">
        <v>6203584.59458205</v>
      </c>
      <c r="S125" s="92" t="n">
        <v>1.24149996394112</v>
      </c>
      <c r="T125" s="92" t="n">
        <v>1.87338027497675</v>
      </c>
      <c r="U125" s="92" t="n">
        <v>2.77551484190188</v>
      </c>
      <c r="V125" s="92" t="n">
        <v>3.76632135389673</v>
      </c>
      <c r="W125" s="92" t="n">
        <v>4.68391191115077</v>
      </c>
      <c r="X125" s="92" t="n">
        <v>6.46116554744206</v>
      </c>
      <c r="Y125" s="92" t="n">
        <v>7.54879358786136</v>
      </c>
      <c r="Z125" s="92" t="n">
        <v>6.89176422131062</v>
      </c>
      <c r="AA125" s="92" t="n">
        <v>5.00952788001222</v>
      </c>
      <c r="AB125" s="92" t="n">
        <v>2.85335981640964</v>
      </c>
      <c r="AC125" s="92" t="n">
        <v>1.68502821417455</v>
      </c>
      <c r="AD125" s="92" t="n">
        <v>1.09306902234046</v>
      </c>
    </row>
    <row r="126" customFormat="false" ht="12.75" hidden="false" customHeight="false" outlineLevel="0" collapsed="false">
      <c r="A126" s="92" t="n">
        <v>0.909090909090909</v>
      </c>
      <c r="B126" s="92" t="n">
        <v>0.272727272727273</v>
      </c>
      <c r="C126" s="92" t="n">
        <v>90.9090909090909</v>
      </c>
      <c r="D126" s="92" t="n">
        <v>54.5454545454545</v>
      </c>
      <c r="E126" s="92" t="n">
        <v>0</v>
      </c>
      <c r="F126" s="92" t="n">
        <v>0.99901185770751</v>
      </c>
      <c r="G126" s="92" t="n">
        <v>7350514.63600949</v>
      </c>
      <c r="H126" s="92" t="n">
        <v>10997981.4310922</v>
      </c>
      <c r="I126" s="92" t="n">
        <v>14030427.8687006</v>
      </c>
      <c r="J126" s="92" t="n">
        <v>17198213.3571107</v>
      </c>
      <c r="K126" s="92" t="n">
        <v>18972183.8023714</v>
      </c>
      <c r="L126" s="92" t="n">
        <v>24271415.8893609</v>
      </c>
      <c r="M126" s="92" t="n">
        <v>25702797.4575673</v>
      </c>
      <c r="N126" s="92" t="n">
        <v>23308875.0318502</v>
      </c>
      <c r="O126" s="92" t="n">
        <v>17839426.958903</v>
      </c>
      <c r="P126" s="92" t="n">
        <v>11784785.9619822</v>
      </c>
      <c r="Q126" s="92" t="n">
        <v>8163773.83850889</v>
      </c>
      <c r="R126" s="92" t="n">
        <v>6200257.06373422</v>
      </c>
      <c r="S126" s="92" t="n">
        <v>1.24146767868601</v>
      </c>
      <c r="T126" s="92" t="n">
        <v>1.87321851650931</v>
      </c>
      <c r="U126" s="92" t="n">
        <v>2.77515010525735</v>
      </c>
      <c r="V126" s="92" t="n">
        <v>3.76570124625296</v>
      </c>
      <c r="W126" s="92" t="n">
        <v>4.68306494836643</v>
      </c>
      <c r="X126" s="92" t="n">
        <v>6.46048617761344</v>
      </c>
      <c r="Y126" s="92" t="n">
        <v>7.54832337305648</v>
      </c>
      <c r="Z126" s="92" t="n">
        <v>6.8913549610834</v>
      </c>
      <c r="AA126" s="92" t="n">
        <v>5.00909034888556</v>
      </c>
      <c r="AB126" s="92" t="n">
        <v>2.85304014239265</v>
      </c>
      <c r="AC126" s="92" t="n">
        <v>1.68493883007437</v>
      </c>
      <c r="AD126" s="92" t="n">
        <v>1.09306796872475</v>
      </c>
    </row>
    <row r="127" customFormat="false" ht="12.75" hidden="false" customHeight="false" outlineLevel="0" collapsed="false">
      <c r="A127" s="92" t="n">
        <v>0.909090909090909</v>
      </c>
      <c r="B127" s="92" t="n">
        <v>0.363636363636364</v>
      </c>
      <c r="C127" s="92" t="n">
        <v>90.9090909090909</v>
      </c>
      <c r="D127" s="92" t="n">
        <v>72.7272727272727</v>
      </c>
      <c r="E127" s="92" t="n">
        <v>0</v>
      </c>
      <c r="F127" s="92" t="n">
        <v>1</v>
      </c>
      <c r="G127" s="92" t="n">
        <v>7354056.09450922</v>
      </c>
      <c r="H127" s="92" t="n">
        <v>11002212.8231726</v>
      </c>
      <c r="I127" s="92" t="n">
        <v>14036103.6037526</v>
      </c>
      <c r="J127" s="92" t="n">
        <v>17205331.2227125</v>
      </c>
      <c r="K127" s="92" t="n">
        <v>18980413.468384</v>
      </c>
      <c r="L127" s="92" t="n">
        <v>24277106.3380994</v>
      </c>
      <c r="M127" s="92" t="n">
        <v>25706584.4594094</v>
      </c>
      <c r="N127" s="92" t="n">
        <v>23312361.5592437</v>
      </c>
      <c r="O127" s="92" t="n">
        <v>17843879.2831162</v>
      </c>
      <c r="P127" s="92" t="n">
        <v>11789701.6147027</v>
      </c>
      <c r="Q127" s="92" t="n">
        <v>8167633.73864037</v>
      </c>
      <c r="R127" s="92" t="n">
        <v>6203584.59458205</v>
      </c>
      <c r="S127" s="92" t="n">
        <v>1.24149996394112</v>
      </c>
      <c r="T127" s="92" t="n">
        <v>1.87338027497675</v>
      </c>
      <c r="U127" s="92" t="n">
        <v>2.77551484190188</v>
      </c>
      <c r="V127" s="92" t="n">
        <v>3.76632135389673</v>
      </c>
      <c r="W127" s="92" t="n">
        <v>4.68391191115077</v>
      </c>
      <c r="X127" s="92" t="n">
        <v>6.46116554744206</v>
      </c>
      <c r="Y127" s="92" t="n">
        <v>7.54879358786136</v>
      </c>
      <c r="Z127" s="92" t="n">
        <v>6.89176422131062</v>
      </c>
      <c r="AA127" s="92" t="n">
        <v>5.00952788001222</v>
      </c>
      <c r="AB127" s="92" t="n">
        <v>2.85335981640964</v>
      </c>
      <c r="AC127" s="92" t="n">
        <v>1.68502821417455</v>
      </c>
      <c r="AD127" s="92" t="n">
        <v>1.09306902234046</v>
      </c>
    </row>
    <row r="128" customFormat="false" ht="12.75" hidden="false" customHeight="false" outlineLevel="0" collapsed="false">
      <c r="A128" s="92" t="n">
        <v>0.909090909090909</v>
      </c>
      <c r="B128" s="92" t="n">
        <v>0.454545454545455</v>
      </c>
      <c r="C128" s="92" t="n">
        <v>90.9090909090909</v>
      </c>
      <c r="D128" s="92" t="n">
        <v>90.9090909090909</v>
      </c>
      <c r="E128" s="92" t="n">
        <v>0</v>
      </c>
      <c r="F128" s="92" t="n">
        <v>1</v>
      </c>
      <c r="G128" s="92" t="n">
        <v>7354056.09450922</v>
      </c>
      <c r="H128" s="92" t="n">
        <v>11002212.8231726</v>
      </c>
      <c r="I128" s="92" t="n">
        <v>14036103.6037526</v>
      </c>
      <c r="J128" s="92" t="n">
        <v>17205331.2227125</v>
      </c>
      <c r="K128" s="92" t="n">
        <v>18980413.468384</v>
      </c>
      <c r="L128" s="92" t="n">
        <v>24277106.3380994</v>
      </c>
      <c r="M128" s="92" t="n">
        <v>25706584.4594094</v>
      </c>
      <c r="N128" s="92" t="n">
        <v>23312361.5592437</v>
      </c>
      <c r="O128" s="92" t="n">
        <v>17843879.2831162</v>
      </c>
      <c r="P128" s="92" t="n">
        <v>11789701.6147027</v>
      </c>
      <c r="Q128" s="92" t="n">
        <v>8167633.73864037</v>
      </c>
      <c r="R128" s="92" t="n">
        <v>6203584.59458205</v>
      </c>
      <c r="S128" s="92" t="n">
        <v>1.24149996394112</v>
      </c>
      <c r="T128" s="92" t="n">
        <v>1.87338027497675</v>
      </c>
      <c r="U128" s="92" t="n">
        <v>2.77551484190188</v>
      </c>
      <c r="V128" s="92" t="n">
        <v>3.76632135389673</v>
      </c>
      <c r="W128" s="92" t="n">
        <v>4.68391191115077</v>
      </c>
      <c r="X128" s="92" t="n">
        <v>6.46116554744206</v>
      </c>
      <c r="Y128" s="92" t="n">
        <v>7.54879358786136</v>
      </c>
      <c r="Z128" s="92" t="n">
        <v>6.89176422131062</v>
      </c>
      <c r="AA128" s="92" t="n">
        <v>5.00952788001222</v>
      </c>
      <c r="AB128" s="92" t="n">
        <v>2.85335981640964</v>
      </c>
      <c r="AC128" s="92" t="n">
        <v>1.68502821417455</v>
      </c>
      <c r="AD128" s="92" t="n">
        <v>1.09306902234046</v>
      </c>
    </row>
    <row r="129" customFormat="false" ht="12.75" hidden="false" customHeight="false" outlineLevel="0" collapsed="false">
      <c r="A129" s="92" t="n">
        <v>0.909090909090909</v>
      </c>
      <c r="B129" s="92" t="n">
        <v>0.545454545454546</v>
      </c>
      <c r="C129" s="92" t="n">
        <v>90.9090909090909</v>
      </c>
      <c r="D129" s="92" t="n">
        <v>109.090909090909</v>
      </c>
      <c r="E129" s="92" t="n">
        <v>0</v>
      </c>
      <c r="F129" s="92" t="n">
        <v>1</v>
      </c>
      <c r="G129" s="92" t="n">
        <v>7354056.09450922</v>
      </c>
      <c r="H129" s="92" t="n">
        <v>11002212.8231726</v>
      </c>
      <c r="I129" s="92" t="n">
        <v>14036103.6037526</v>
      </c>
      <c r="J129" s="92" t="n">
        <v>17205331.2227125</v>
      </c>
      <c r="K129" s="92" t="n">
        <v>18980413.468384</v>
      </c>
      <c r="L129" s="92" t="n">
        <v>24277106.3380994</v>
      </c>
      <c r="M129" s="92" t="n">
        <v>25706584.4594094</v>
      </c>
      <c r="N129" s="92" t="n">
        <v>23312361.5592437</v>
      </c>
      <c r="O129" s="92" t="n">
        <v>17843879.2831162</v>
      </c>
      <c r="P129" s="92" t="n">
        <v>11789701.6147027</v>
      </c>
      <c r="Q129" s="92" t="n">
        <v>8167633.73864037</v>
      </c>
      <c r="R129" s="92" t="n">
        <v>6203584.59458205</v>
      </c>
      <c r="S129" s="92" t="n">
        <v>1.24149996394112</v>
      </c>
      <c r="T129" s="92" t="n">
        <v>1.87338027497675</v>
      </c>
      <c r="U129" s="92" t="n">
        <v>2.77551484190188</v>
      </c>
      <c r="V129" s="92" t="n">
        <v>3.76632135389673</v>
      </c>
      <c r="W129" s="92" t="n">
        <v>4.68391191115077</v>
      </c>
      <c r="X129" s="92" t="n">
        <v>6.46116554744206</v>
      </c>
      <c r="Y129" s="92" t="n">
        <v>7.54879358786136</v>
      </c>
      <c r="Z129" s="92" t="n">
        <v>6.89176422131062</v>
      </c>
      <c r="AA129" s="92" t="n">
        <v>5.00952788001222</v>
      </c>
      <c r="AB129" s="92" t="n">
        <v>2.85335981640964</v>
      </c>
      <c r="AC129" s="92" t="n">
        <v>1.68502821417455</v>
      </c>
      <c r="AD129" s="92" t="n">
        <v>1.09306902234046</v>
      </c>
    </row>
    <row r="130" customFormat="false" ht="12.75" hidden="false" customHeight="false" outlineLevel="0" collapsed="false">
      <c r="A130" s="92" t="n">
        <v>0.909090909090909</v>
      </c>
      <c r="B130" s="92" t="n">
        <v>0.636363636363636</v>
      </c>
      <c r="C130" s="92" t="n">
        <v>90.9090909090909</v>
      </c>
      <c r="D130" s="92" t="n">
        <v>127.272727272727</v>
      </c>
      <c r="E130" s="92" t="n">
        <v>0</v>
      </c>
      <c r="F130" s="92" t="n">
        <v>1</v>
      </c>
      <c r="G130" s="92" t="n">
        <v>7354056.09450922</v>
      </c>
      <c r="H130" s="92" t="n">
        <v>11002212.8231726</v>
      </c>
      <c r="I130" s="92" t="n">
        <v>14036103.6037526</v>
      </c>
      <c r="J130" s="92" t="n">
        <v>17205331.2227125</v>
      </c>
      <c r="K130" s="92" t="n">
        <v>18980413.468384</v>
      </c>
      <c r="L130" s="92" t="n">
        <v>24277106.3380994</v>
      </c>
      <c r="M130" s="92" t="n">
        <v>25706584.4594094</v>
      </c>
      <c r="N130" s="92" t="n">
        <v>23312361.5592437</v>
      </c>
      <c r="O130" s="92" t="n">
        <v>17843879.2831162</v>
      </c>
      <c r="P130" s="92" t="n">
        <v>11789701.6147027</v>
      </c>
      <c r="Q130" s="92" t="n">
        <v>8167633.73864037</v>
      </c>
      <c r="R130" s="92" t="n">
        <v>6203584.59458205</v>
      </c>
      <c r="S130" s="92" t="n">
        <v>1.24149996394112</v>
      </c>
      <c r="T130" s="92" t="n">
        <v>1.87338027497675</v>
      </c>
      <c r="U130" s="92" t="n">
        <v>2.77551484190188</v>
      </c>
      <c r="V130" s="92" t="n">
        <v>3.76632135389673</v>
      </c>
      <c r="W130" s="92" t="n">
        <v>4.68391191115077</v>
      </c>
      <c r="X130" s="92" t="n">
        <v>6.46116554744206</v>
      </c>
      <c r="Y130" s="92" t="n">
        <v>7.54879358786136</v>
      </c>
      <c r="Z130" s="92" t="n">
        <v>6.89176422131062</v>
      </c>
      <c r="AA130" s="92" t="n">
        <v>5.00952788001222</v>
      </c>
      <c r="AB130" s="92" t="n">
        <v>2.85335981640964</v>
      </c>
      <c r="AC130" s="92" t="n">
        <v>1.68502821417455</v>
      </c>
      <c r="AD130" s="92" t="n">
        <v>1.09306902234046</v>
      </c>
    </row>
    <row r="131" customFormat="false" ht="12.75" hidden="false" customHeight="false" outlineLevel="0" collapsed="false">
      <c r="A131" s="92" t="n">
        <v>0.909090909090909</v>
      </c>
      <c r="B131" s="92" t="n">
        <v>0.727272727272727</v>
      </c>
      <c r="C131" s="92" t="n">
        <v>90.9090909090909</v>
      </c>
      <c r="D131" s="92" t="n">
        <v>145.454545454545</v>
      </c>
      <c r="E131" s="92" t="n">
        <v>0</v>
      </c>
      <c r="F131" s="92" t="n">
        <v>0.99901185770751</v>
      </c>
      <c r="G131" s="92" t="n">
        <v>7350514.63600949</v>
      </c>
      <c r="H131" s="92" t="n">
        <v>10997981.4310922</v>
      </c>
      <c r="I131" s="92" t="n">
        <v>14030427.8687006</v>
      </c>
      <c r="J131" s="92" t="n">
        <v>17198213.3571107</v>
      </c>
      <c r="K131" s="92" t="n">
        <v>18972183.8023714</v>
      </c>
      <c r="L131" s="92" t="n">
        <v>24271415.8893609</v>
      </c>
      <c r="M131" s="92" t="n">
        <v>25702797.4575673</v>
      </c>
      <c r="N131" s="92" t="n">
        <v>23308875.0318502</v>
      </c>
      <c r="O131" s="92" t="n">
        <v>17839426.958903</v>
      </c>
      <c r="P131" s="92" t="n">
        <v>11784785.9619822</v>
      </c>
      <c r="Q131" s="92" t="n">
        <v>8163773.83850889</v>
      </c>
      <c r="R131" s="92" t="n">
        <v>6200257.06373422</v>
      </c>
      <c r="S131" s="92" t="n">
        <v>1.24146767868601</v>
      </c>
      <c r="T131" s="92" t="n">
        <v>1.87321851650931</v>
      </c>
      <c r="U131" s="92" t="n">
        <v>2.77515010525735</v>
      </c>
      <c r="V131" s="92" t="n">
        <v>3.76570124625296</v>
      </c>
      <c r="W131" s="92" t="n">
        <v>4.68306494836643</v>
      </c>
      <c r="X131" s="92" t="n">
        <v>6.46048617761344</v>
      </c>
      <c r="Y131" s="92" t="n">
        <v>7.54832337305648</v>
      </c>
      <c r="Z131" s="92" t="n">
        <v>6.8913549610834</v>
      </c>
      <c r="AA131" s="92" t="n">
        <v>5.00909034888556</v>
      </c>
      <c r="AB131" s="92" t="n">
        <v>2.85304014239265</v>
      </c>
      <c r="AC131" s="92" t="n">
        <v>1.68493883007437</v>
      </c>
      <c r="AD131" s="92" t="n">
        <v>1.09306796872475</v>
      </c>
    </row>
    <row r="132" customFormat="false" ht="12.75" hidden="false" customHeight="false" outlineLevel="0" collapsed="false">
      <c r="A132" s="92" t="n">
        <v>0.909090909090909</v>
      </c>
      <c r="B132" s="92" t="n">
        <v>0.818181818181818</v>
      </c>
      <c r="C132" s="92" t="n">
        <v>90.9090909090909</v>
      </c>
      <c r="D132" s="92" t="n">
        <v>163.636363636364</v>
      </c>
      <c r="E132" s="92" t="n">
        <v>0</v>
      </c>
      <c r="F132" s="92" t="n">
        <v>1</v>
      </c>
      <c r="G132" s="92" t="n">
        <v>7354056.09450922</v>
      </c>
      <c r="H132" s="92" t="n">
        <v>11002212.8231726</v>
      </c>
      <c r="I132" s="92" t="n">
        <v>14036103.6037526</v>
      </c>
      <c r="J132" s="92" t="n">
        <v>17205331.2227125</v>
      </c>
      <c r="K132" s="92" t="n">
        <v>18980413.468384</v>
      </c>
      <c r="L132" s="92" t="n">
        <v>24277106.3380994</v>
      </c>
      <c r="M132" s="92" t="n">
        <v>25706584.4594094</v>
      </c>
      <c r="N132" s="92" t="n">
        <v>23312361.5592437</v>
      </c>
      <c r="O132" s="92" t="n">
        <v>17843879.2831162</v>
      </c>
      <c r="P132" s="92" t="n">
        <v>11789701.6147027</v>
      </c>
      <c r="Q132" s="92" t="n">
        <v>8167633.73864037</v>
      </c>
      <c r="R132" s="92" t="n">
        <v>6203584.59458205</v>
      </c>
      <c r="S132" s="92" t="n">
        <v>1.24149996394112</v>
      </c>
      <c r="T132" s="92" t="n">
        <v>1.87338027497675</v>
      </c>
      <c r="U132" s="92" t="n">
        <v>2.77551484190188</v>
      </c>
      <c r="V132" s="92" t="n">
        <v>3.76632135389673</v>
      </c>
      <c r="W132" s="92" t="n">
        <v>4.68391191115077</v>
      </c>
      <c r="X132" s="92" t="n">
        <v>6.46116554744206</v>
      </c>
      <c r="Y132" s="92" t="n">
        <v>7.54879358786136</v>
      </c>
      <c r="Z132" s="92" t="n">
        <v>6.89176422131062</v>
      </c>
      <c r="AA132" s="92" t="n">
        <v>5.00952788001222</v>
      </c>
      <c r="AB132" s="92" t="n">
        <v>2.85335981640964</v>
      </c>
      <c r="AC132" s="92" t="n">
        <v>1.68502821417455</v>
      </c>
      <c r="AD132" s="92" t="n">
        <v>1.09306902234046</v>
      </c>
    </row>
    <row r="133" customFormat="false" ht="12.75" hidden="false" customHeight="false" outlineLevel="0" collapsed="false">
      <c r="A133" s="92" t="n">
        <v>0.909090909090909</v>
      </c>
      <c r="B133" s="92" t="n">
        <v>0.909090909090909</v>
      </c>
      <c r="C133" s="92" t="n">
        <v>90.9090909090909</v>
      </c>
      <c r="D133" s="92" t="n">
        <v>181.818181818182</v>
      </c>
      <c r="E133" s="92" t="n">
        <v>0</v>
      </c>
      <c r="F133" s="92" t="n">
        <v>1</v>
      </c>
      <c r="G133" s="92" t="n">
        <v>7354056.09450922</v>
      </c>
      <c r="H133" s="92" t="n">
        <v>11002212.8231726</v>
      </c>
      <c r="I133" s="92" t="n">
        <v>14036103.6037526</v>
      </c>
      <c r="J133" s="92" t="n">
        <v>17205331.2227125</v>
      </c>
      <c r="K133" s="92" t="n">
        <v>18980413.468384</v>
      </c>
      <c r="L133" s="92" t="n">
        <v>24277106.3380994</v>
      </c>
      <c r="M133" s="92" t="n">
        <v>25706584.4594094</v>
      </c>
      <c r="N133" s="92" t="n">
        <v>23312361.5592437</v>
      </c>
      <c r="O133" s="92" t="n">
        <v>17843879.2831162</v>
      </c>
      <c r="P133" s="92" t="n">
        <v>11789701.6147027</v>
      </c>
      <c r="Q133" s="92" t="n">
        <v>8167633.73864037</v>
      </c>
      <c r="R133" s="92" t="n">
        <v>6203584.59458205</v>
      </c>
      <c r="S133" s="92" t="n">
        <v>1.24149996394112</v>
      </c>
      <c r="T133" s="92" t="n">
        <v>1.87338027497675</v>
      </c>
      <c r="U133" s="92" t="n">
        <v>2.77551484190188</v>
      </c>
      <c r="V133" s="92" t="n">
        <v>3.76632135389673</v>
      </c>
      <c r="W133" s="92" t="n">
        <v>4.68391191115077</v>
      </c>
      <c r="X133" s="92" t="n">
        <v>6.46116554744206</v>
      </c>
      <c r="Y133" s="92" t="n">
        <v>7.54879358786136</v>
      </c>
      <c r="Z133" s="92" t="n">
        <v>6.89176422131062</v>
      </c>
      <c r="AA133" s="92" t="n">
        <v>5.00952788001222</v>
      </c>
      <c r="AB133" s="92" t="n">
        <v>2.85335981640964</v>
      </c>
      <c r="AC133" s="92" t="n">
        <v>1.68502821417455</v>
      </c>
      <c r="AD133" s="92" t="n">
        <v>1.09306902234046</v>
      </c>
    </row>
    <row r="134" customFormat="false" ht="12.75" hidden="false" customHeight="false" outlineLevel="0" collapsed="false">
      <c r="A134" s="92" t="n">
        <v>0.909090909090909</v>
      </c>
      <c r="B134" s="92" t="n">
        <v>1</v>
      </c>
      <c r="C134" s="92" t="n">
        <v>90.9090909090909</v>
      </c>
      <c r="D134" s="92" t="n">
        <v>200</v>
      </c>
      <c r="E134" s="92" t="n">
        <v>0</v>
      </c>
      <c r="F134" s="92" t="n">
        <v>1</v>
      </c>
      <c r="G134" s="92" t="n">
        <v>7354056.09450922</v>
      </c>
      <c r="H134" s="92" t="n">
        <v>11002212.8231726</v>
      </c>
      <c r="I134" s="92" t="n">
        <v>14036103.6037526</v>
      </c>
      <c r="J134" s="92" t="n">
        <v>17205331.2227125</v>
      </c>
      <c r="K134" s="92" t="n">
        <v>18980413.468384</v>
      </c>
      <c r="L134" s="92" t="n">
        <v>24277106.3380994</v>
      </c>
      <c r="M134" s="92" t="n">
        <v>25706584.4594094</v>
      </c>
      <c r="N134" s="92" t="n">
        <v>23312361.5592437</v>
      </c>
      <c r="O134" s="92" t="n">
        <v>17843879.2831162</v>
      </c>
      <c r="P134" s="92" t="n">
        <v>11789701.6147027</v>
      </c>
      <c r="Q134" s="92" t="n">
        <v>8167633.73864037</v>
      </c>
      <c r="R134" s="92" t="n">
        <v>6203584.59458205</v>
      </c>
      <c r="S134" s="92" t="n">
        <v>1.24149996394112</v>
      </c>
      <c r="T134" s="92" t="n">
        <v>1.87338027497675</v>
      </c>
      <c r="U134" s="92" t="n">
        <v>2.77551484190188</v>
      </c>
      <c r="V134" s="92" t="n">
        <v>3.76632135389673</v>
      </c>
      <c r="W134" s="92" t="n">
        <v>4.68391191115077</v>
      </c>
      <c r="X134" s="92" t="n">
        <v>6.46116554744206</v>
      </c>
      <c r="Y134" s="92" t="n">
        <v>7.54879358786136</v>
      </c>
      <c r="Z134" s="92" t="n">
        <v>6.89176422131062</v>
      </c>
      <c r="AA134" s="92" t="n">
        <v>5.00952788001222</v>
      </c>
      <c r="AB134" s="92" t="n">
        <v>2.85335981640964</v>
      </c>
      <c r="AC134" s="92" t="n">
        <v>1.68502821417455</v>
      </c>
      <c r="AD134" s="92" t="n">
        <v>1.09306902234046</v>
      </c>
    </row>
    <row r="135" customFormat="false" ht="12.75" hidden="false" customHeight="false" outlineLevel="0" collapsed="false">
      <c r="A135" s="92" t="n">
        <v>1</v>
      </c>
      <c r="B135" s="92" t="n">
        <v>0</v>
      </c>
      <c r="C135" s="92" t="n">
        <v>100</v>
      </c>
      <c r="D135" s="92" t="n">
        <v>0</v>
      </c>
      <c r="E135" s="92" t="n">
        <v>0</v>
      </c>
      <c r="F135" s="92" t="n">
        <v>0.99901185770751</v>
      </c>
      <c r="G135" s="92" t="n">
        <v>7330916.28632652</v>
      </c>
      <c r="H135" s="92" t="n">
        <v>10991072.9576754</v>
      </c>
      <c r="I135" s="92" t="n">
        <v>14030427.8687006</v>
      </c>
      <c r="J135" s="92" t="n">
        <v>17198213.3571107</v>
      </c>
      <c r="K135" s="92" t="n">
        <v>18972183.8023714</v>
      </c>
      <c r="L135" s="92" t="n">
        <v>24271415.8893609</v>
      </c>
      <c r="M135" s="92" t="n">
        <v>25702797.4575673</v>
      </c>
      <c r="N135" s="92" t="n">
        <v>23308875.0318502</v>
      </c>
      <c r="O135" s="92" t="n">
        <v>17839426.958903</v>
      </c>
      <c r="P135" s="92" t="n">
        <v>11784785.9619822</v>
      </c>
      <c r="Q135" s="92" t="n">
        <v>8150626.73587103</v>
      </c>
      <c r="R135" s="92" t="n">
        <v>6191768.97052286</v>
      </c>
      <c r="S135" s="92" t="n">
        <v>1.24128901282859</v>
      </c>
      <c r="T135" s="92" t="n">
        <v>1.87295441806346</v>
      </c>
      <c r="U135" s="92" t="n">
        <v>2.77515010525735</v>
      </c>
      <c r="V135" s="92" t="n">
        <v>3.76570124625296</v>
      </c>
      <c r="W135" s="92" t="n">
        <v>4.68306494836643</v>
      </c>
      <c r="X135" s="92" t="n">
        <v>6.46048617761344</v>
      </c>
      <c r="Y135" s="92" t="n">
        <v>7.54832337305648</v>
      </c>
      <c r="Z135" s="92" t="n">
        <v>6.8913549610834</v>
      </c>
      <c r="AA135" s="92" t="n">
        <v>5.00909034888556</v>
      </c>
      <c r="AB135" s="92" t="n">
        <v>2.85304014239265</v>
      </c>
      <c r="AC135" s="92" t="n">
        <v>1.68463438128056</v>
      </c>
      <c r="AD135" s="92" t="n">
        <v>1.09306528108978</v>
      </c>
    </row>
    <row r="136" customFormat="false" ht="12.75" hidden="false" customHeight="false" outlineLevel="0" collapsed="false">
      <c r="A136" s="92" t="n">
        <v>1</v>
      </c>
      <c r="B136" s="92" t="n">
        <v>0.0909090909090909</v>
      </c>
      <c r="C136" s="92" t="n">
        <v>100</v>
      </c>
      <c r="D136" s="92" t="n">
        <v>18.1818181818182</v>
      </c>
      <c r="E136" s="92" t="n">
        <v>0</v>
      </c>
      <c r="F136" s="92" t="n">
        <v>0.99802371541502</v>
      </c>
      <c r="G136" s="92" t="n">
        <v>7346973.17750976</v>
      </c>
      <c r="H136" s="92" t="n">
        <v>10993750.0390118</v>
      </c>
      <c r="I136" s="92" t="n">
        <v>14024752.1336486</v>
      </c>
      <c r="J136" s="92" t="n">
        <v>17169036.6856993</v>
      </c>
      <c r="K136" s="92" t="n">
        <v>18963954.1363588</v>
      </c>
      <c r="L136" s="92" t="n">
        <v>24265725.4406224</v>
      </c>
      <c r="M136" s="92" t="n">
        <v>25699010.4557253</v>
      </c>
      <c r="N136" s="92" t="n">
        <v>23305388.5044567</v>
      </c>
      <c r="O136" s="92" t="n">
        <v>17781103.5958564</v>
      </c>
      <c r="P136" s="92" t="n">
        <v>11779870.3092617</v>
      </c>
      <c r="Q136" s="92" t="n">
        <v>8159913.93837741</v>
      </c>
      <c r="R136" s="92" t="n">
        <v>6196929.53288638</v>
      </c>
      <c r="S136" s="92" t="n">
        <v>1.24143539343089</v>
      </c>
      <c r="T136" s="92" t="n">
        <v>1.87305675804188</v>
      </c>
      <c r="U136" s="92" t="n">
        <v>2.77478536861282</v>
      </c>
      <c r="V136" s="92" t="n">
        <v>3.7631593779494</v>
      </c>
      <c r="W136" s="92" t="n">
        <v>4.68221798558209</v>
      </c>
      <c r="X136" s="92" t="n">
        <v>6.45980680778482</v>
      </c>
      <c r="Y136" s="92" t="n">
        <v>7.54785315825161</v>
      </c>
      <c r="Z136" s="92" t="n">
        <v>6.89094570085618</v>
      </c>
      <c r="AA136" s="92" t="n">
        <v>5.00335889593609</v>
      </c>
      <c r="AB136" s="92" t="n">
        <v>2.85272046837566</v>
      </c>
      <c r="AC136" s="92" t="n">
        <v>1.68484944597419</v>
      </c>
      <c r="AD136" s="92" t="n">
        <v>1.09306691510905</v>
      </c>
    </row>
    <row r="137" customFormat="false" ht="12.75" hidden="false" customHeight="false" outlineLevel="0" collapsed="false">
      <c r="A137" s="92" t="n">
        <v>1</v>
      </c>
      <c r="B137" s="92" t="n">
        <v>0.181818181818182</v>
      </c>
      <c r="C137" s="92" t="n">
        <v>100</v>
      </c>
      <c r="D137" s="92" t="n">
        <v>36.3636363636364</v>
      </c>
      <c r="E137" s="92" t="n">
        <v>0</v>
      </c>
      <c r="F137" s="92" t="n">
        <v>1</v>
      </c>
      <c r="G137" s="92" t="n">
        <v>7354056.09450922</v>
      </c>
      <c r="H137" s="92" t="n">
        <v>11002212.8231726</v>
      </c>
      <c r="I137" s="92" t="n">
        <v>14036103.6037526</v>
      </c>
      <c r="J137" s="92" t="n">
        <v>17205331.2227125</v>
      </c>
      <c r="K137" s="92" t="n">
        <v>18980413.468384</v>
      </c>
      <c r="L137" s="92" t="n">
        <v>24277106.3380994</v>
      </c>
      <c r="M137" s="92" t="n">
        <v>25706584.4594094</v>
      </c>
      <c r="N137" s="92" t="n">
        <v>23312361.5592437</v>
      </c>
      <c r="O137" s="92" t="n">
        <v>17843879.2831162</v>
      </c>
      <c r="P137" s="92" t="n">
        <v>11789701.6147027</v>
      </c>
      <c r="Q137" s="92" t="n">
        <v>8167633.73864037</v>
      </c>
      <c r="R137" s="92" t="n">
        <v>6203584.59458205</v>
      </c>
      <c r="S137" s="92" t="n">
        <v>1.24149996394112</v>
      </c>
      <c r="T137" s="92" t="n">
        <v>1.87338027497675</v>
      </c>
      <c r="U137" s="92" t="n">
        <v>2.77551484190188</v>
      </c>
      <c r="V137" s="92" t="n">
        <v>3.76632135389673</v>
      </c>
      <c r="W137" s="92" t="n">
        <v>4.68391191115077</v>
      </c>
      <c r="X137" s="92" t="n">
        <v>6.46116554744206</v>
      </c>
      <c r="Y137" s="92" t="n">
        <v>7.54879358786136</v>
      </c>
      <c r="Z137" s="92" t="n">
        <v>6.89176422131062</v>
      </c>
      <c r="AA137" s="92" t="n">
        <v>5.00952788001222</v>
      </c>
      <c r="AB137" s="92" t="n">
        <v>2.85335981640964</v>
      </c>
      <c r="AC137" s="92" t="n">
        <v>1.68502821417455</v>
      </c>
      <c r="AD137" s="92" t="n">
        <v>1.09306902234046</v>
      </c>
    </row>
    <row r="138" customFormat="false" ht="12.75" hidden="false" customHeight="false" outlineLevel="0" collapsed="false">
      <c r="A138" s="92" t="n">
        <v>1</v>
      </c>
      <c r="B138" s="92" t="n">
        <v>0.272727272727273</v>
      </c>
      <c r="C138" s="92" t="n">
        <v>100</v>
      </c>
      <c r="D138" s="92" t="n">
        <v>54.5454545454545</v>
      </c>
      <c r="E138" s="92" t="n">
        <v>0</v>
      </c>
      <c r="F138" s="92" t="n">
        <v>1</v>
      </c>
      <c r="G138" s="92" t="n">
        <v>7354056.09450922</v>
      </c>
      <c r="H138" s="92" t="n">
        <v>11002212.8231726</v>
      </c>
      <c r="I138" s="92" t="n">
        <v>14036103.6037526</v>
      </c>
      <c r="J138" s="92" t="n">
        <v>17205331.2227125</v>
      </c>
      <c r="K138" s="92" t="n">
        <v>18980413.468384</v>
      </c>
      <c r="L138" s="92" t="n">
        <v>24277106.3380994</v>
      </c>
      <c r="M138" s="92" t="n">
        <v>25706584.4594094</v>
      </c>
      <c r="N138" s="92" t="n">
        <v>23312361.5592437</v>
      </c>
      <c r="O138" s="92" t="n">
        <v>17843879.2831162</v>
      </c>
      <c r="P138" s="92" t="n">
        <v>11789701.6147027</v>
      </c>
      <c r="Q138" s="92" t="n">
        <v>8167633.73864037</v>
      </c>
      <c r="R138" s="92" t="n">
        <v>6203584.59458205</v>
      </c>
      <c r="S138" s="92" t="n">
        <v>1.24149996394112</v>
      </c>
      <c r="T138" s="92" t="n">
        <v>1.87338027497675</v>
      </c>
      <c r="U138" s="92" t="n">
        <v>2.77551484190188</v>
      </c>
      <c r="V138" s="92" t="n">
        <v>3.76632135389673</v>
      </c>
      <c r="W138" s="92" t="n">
        <v>4.68391191115077</v>
      </c>
      <c r="X138" s="92" t="n">
        <v>6.46116554744206</v>
      </c>
      <c r="Y138" s="92" t="n">
        <v>7.54879358786136</v>
      </c>
      <c r="Z138" s="92" t="n">
        <v>6.89176422131062</v>
      </c>
      <c r="AA138" s="92" t="n">
        <v>5.00952788001222</v>
      </c>
      <c r="AB138" s="92" t="n">
        <v>2.85335981640964</v>
      </c>
      <c r="AC138" s="92" t="n">
        <v>1.68502821417455</v>
      </c>
      <c r="AD138" s="92" t="n">
        <v>1.09306902234046</v>
      </c>
    </row>
    <row r="139" customFormat="false" ht="12.75" hidden="false" customHeight="false" outlineLevel="0" collapsed="false">
      <c r="A139" s="92" t="n">
        <v>1</v>
      </c>
      <c r="B139" s="92" t="n">
        <v>0.363636363636364</v>
      </c>
      <c r="C139" s="92" t="n">
        <v>100</v>
      </c>
      <c r="D139" s="92" t="n">
        <v>72.7272727272727</v>
      </c>
      <c r="E139" s="92" t="n">
        <v>0</v>
      </c>
      <c r="F139" s="92" t="n">
        <v>1</v>
      </c>
      <c r="G139" s="92" t="n">
        <v>7354056.09450922</v>
      </c>
      <c r="H139" s="92" t="n">
        <v>11002212.8231726</v>
      </c>
      <c r="I139" s="92" t="n">
        <v>14036103.6037526</v>
      </c>
      <c r="J139" s="92" t="n">
        <v>17205331.2227125</v>
      </c>
      <c r="K139" s="92" t="n">
        <v>18980413.468384</v>
      </c>
      <c r="L139" s="92" t="n">
        <v>24277106.3380994</v>
      </c>
      <c r="M139" s="92" t="n">
        <v>25706584.4594094</v>
      </c>
      <c r="N139" s="92" t="n">
        <v>23312361.5592437</v>
      </c>
      <c r="O139" s="92" t="n">
        <v>17843879.2831162</v>
      </c>
      <c r="P139" s="92" t="n">
        <v>11789701.6147027</v>
      </c>
      <c r="Q139" s="92" t="n">
        <v>8167633.73864037</v>
      </c>
      <c r="R139" s="92" t="n">
        <v>6203584.59458205</v>
      </c>
      <c r="S139" s="92" t="n">
        <v>1.24149996394112</v>
      </c>
      <c r="T139" s="92" t="n">
        <v>1.87338027497675</v>
      </c>
      <c r="U139" s="92" t="n">
        <v>2.77551484190188</v>
      </c>
      <c r="V139" s="92" t="n">
        <v>3.76632135389673</v>
      </c>
      <c r="W139" s="92" t="n">
        <v>4.68391191115077</v>
      </c>
      <c r="X139" s="92" t="n">
        <v>6.46116554744206</v>
      </c>
      <c r="Y139" s="92" t="n">
        <v>7.54879358786136</v>
      </c>
      <c r="Z139" s="92" t="n">
        <v>6.89176422131062</v>
      </c>
      <c r="AA139" s="92" t="n">
        <v>5.00952788001222</v>
      </c>
      <c r="AB139" s="92" t="n">
        <v>2.85335981640964</v>
      </c>
      <c r="AC139" s="92" t="n">
        <v>1.68502821417455</v>
      </c>
      <c r="AD139" s="92" t="n">
        <v>1.09306902234046</v>
      </c>
    </row>
    <row r="140" customFormat="false" ht="12.75" hidden="false" customHeight="false" outlineLevel="0" collapsed="false">
      <c r="A140" s="92" t="n">
        <v>1</v>
      </c>
      <c r="B140" s="92" t="n">
        <v>0.454545454545455</v>
      </c>
      <c r="C140" s="92" t="n">
        <v>100</v>
      </c>
      <c r="D140" s="92" t="n">
        <v>90.9090909090909</v>
      </c>
      <c r="E140" s="92" t="n">
        <v>0</v>
      </c>
      <c r="F140" s="92" t="n">
        <v>1</v>
      </c>
      <c r="G140" s="92" t="n">
        <v>7354056.09450922</v>
      </c>
      <c r="H140" s="92" t="n">
        <v>11002212.8231726</v>
      </c>
      <c r="I140" s="92" t="n">
        <v>14036103.6037526</v>
      </c>
      <c r="J140" s="92" t="n">
        <v>17205331.2227125</v>
      </c>
      <c r="K140" s="92" t="n">
        <v>18980413.468384</v>
      </c>
      <c r="L140" s="92" t="n">
        <v>24277106.3380994</v>
      </c>
      <c r="M140" s="92" t="n">
        <v>25706584.4594094</v>
      </c>
      <c r="N140" s="92" t="n">
        <v>23312361.5592437</v>
      </c>
      <c r="O140" s="92" t="n">
        <v>17843879.2831162</v>
      </c>
      <c r="P140" s="92" t="n">
        <v>11789701.6147027</v>
      </c>
      <c r="Q140" s="92" t="n">
        <v>8167633.73864037</v>
      </c>
      <c r="R140" s="92" t="n">
        <v>6203584.59458205</v>
      </c>
      <c r="S140" s="92" t="n">
        <v>1.24149996394112</v>
      </c>
      <c r="T140" s="92" t="n">
        <v>1.87338027497675</v>
      </c>
      <c r="U140" s="92" t="n">
        <v>2.77551484190188</v>
      </c>
      <c r="V140" s="92" t="n">
        <v>3.76632135389673</v>
      </c>
      <c r="W140" s="92" t="n">
        <v>4.68391191115077</v>
      </c>
      <c r="X140" s="92" t="n">
        <v>6.46116554744206</v>
      </c>
      <c r="Y140" s="92" t="n">
        <v>7.54879358786136</v>
      </c>
      <c r="Z140" s="92" t="n">
        <v>6.89176422131062</v>
      </c>
      <c r="AA140" s="92" t="n">
        <v>5.00952788001222</v>
      </c>
      <c r="AB140" s="92" t="n">
        <v>2.85335981640964</v>
      </c>
      <c r="AC140" s="92" t="n">
        <v>1.68502821417455</v>
      </c>
      <c r="AD140" s="92" t="n">
        <v>1.09306902234046</v>
      </c>
    </row>
    <row r="141" customFormat="false" ht="12.75" hidden="false" customHeight="false" outlineLevel="0" collapsed="false">
      <c r="A141" s="92" t="n">
        <v>1</v>
      </c>
      <c r="B141" s="92" t="n">
        <v>0.545454545454546</v>
      </c>
      <c r="C141" s="92" t="n">
        <v>100</v>
      </c>
      <c r="D141" s="92" t="n">
        <v>109.090909090909</v>
      </c>
      <c r="E141" s="92" t="n">
        <v>0</v>
      </c>
      <c r="F141" s="92" t="n">
        <v>1</v>
      </c>
      <c r="G141" s="92" t="n">
        <v>7354056.09450922</v>
      </c>
      <c r="H141" s="92" t="n">
        <v>11002212.8231726</v>
      </c>
      <c r="I141" s="92" t="n">
        <v>14036103.6037526</v>
      </c>
      <c r="J141" s="92" t="n">
        <v>17205331.2227125</v>
      </c>
      <c r="K141" s="92" t="n">
        <v>18980413.468384</v>
      </c>
      <c r="L141" s="92" t="n">
        <v>24277106.3380994</v>
      </c>
      <c r="M141" s="92" t="n">
        <v>25706584.4594094</v>
      </c>
      <c r="N141" s="92" t="n">
        <v>23312361.5592437</v>
      </c>
      <c r="O141" s="92" t="n">
        <v>17843879.2831162</v>
      </c>
      <c r="P141" s="92" t="n">
        <v>11789701.6147027</v>
      </c>
      <c r="Q141" s="92" t="n">
        <v>8167633.73864037</v>
      </c>
      <c r="R141" s="92" t="n">
        <v>6203584.59458205</v>
      </c>
      <c r="S141" s="92" t="n">
        <v>1.24149996394112</v>
      </c>
      <c r="T141" s="92" t="n">
        <v>1.87338027497675</v>
      </c>
      <c r="U141" s="92" t="n">
        <v>2.77551484190188</v>
      </c>
      <c r="V141" s="92" t="n">
        <v>3.76632135389673</v>
      </c>
      <c r="W141" s="92" t="n">
        <v>4.68391191115077</v>
      </c>
      <c r="X141" s="92" t="n">
        <v>6.46116554744206</v>
      </c>
      <c r="Y141" s="92" t="n">
        <v>7.54879358786136</v>
      </c>
      <c r="Z141" s="92" t="n">
        <v>6.89176422131062</v>
      </c>
      <c r="AA141" s="92" t="n">
        <v>5.00952788001222</v>
      </c>
      <c r="AB141" s="92" t="n">
        <v>2.85335981640964</v>
      </c>
      <c r="AC141" s="92" t="n">
        <v>1.68502821417455</v>
      </c>
      <c r="AD141" s="92" t="n">
        <v>1.09306902234046</v>
      </c>
    </row>
    <row r="142" customFormat="false" ht="12.75" hidden="false" customHeight="false" outlineLevel="0" collapsed="false">
      <c r="A142" s="92" t="n">
        <v>1</v>
      </c>
      <c r="B142" s="92" t="n">
        <v>0.636363636363636</v>
      </c>
      <c r="C142" s="92" t="n">
        <v>100</v>
      </c>
      <c r="D142" s="92" t="n">
        <v>127.272727272727</v>
      </c>
      <c r="E142" s="92" t="n">
        <v>0</v>
      </c>
      <c r="F142" s="92" t="n">
        <v>1</v>
      </c>
      <c r="G142" s="92" t="n">
        <v>7354056.09450922</v>
      </c>
      <c r="H142" s="92" t="n">
        <v>11002212.8231726</v>
      </c>
      <c r="I142" s="92" t="n">
        <v>14036103.6037526</v>
      </c>
      <c r="J142" s="92" t="n">
        <v>17205331.2227125</v>
      </c>
      <c r="K142" s="92" t="n">
        <v>18980413.468384</v>
      </c>
      <c r="L142" s="92" t="n">
        <v>24277106.3380994</v>
      </c>
      <c r="M142" s="92" t="n">
        <v>25706584.4594094</v>
      </c>
      <c r="N142" s="92" t="n">
        <v>23312361.5592437</v>
      </c>
      <c r="O142" s="92" t="n">
        <v>17843879.2831162</v>
      </c>
      <c r="P142" s="92" t="n">
        <v>11789701.6147027</v>
      </c>
      <c r="Q142" s="92" t="n">
        <v>8167633.73864037</v>
      </c>
      <c r="R142" s="92" t="n">
        <v>6203584.59458205</v>
      </c>
      <c r="S142" s="92" t="n">
        <v>1.24149996394112</v>
      </c>
      <c r="T142" s="92" t="n">
        <v>1.87338027497675</v>
      </c>
      <c r="U142" s="92" t="n">
        <v>2.77551484190188</v>
      </c>
      <c r="V142" s="92" t="n">
        <v>3.76632135389673</v>
      </c>
      <c r="W142" s="92" t="n">
        <v>4.68391191115077</v>
      </c>
      <c r="X142" s="92" t="n">
        <v>6.46116554744206</v>
      </c>
      <c r="Y142" s="92" t="n">
        <v>7.54879358786136</v>
      </c>
      <c r="Z142" s="92" t="n">
        <v>6.89176422131062</v>
      </c>
      <c r="AA142" s="92" t="n">
        <v>5.00952788001222</v>
      </c>
      <c r="AB142" s="92" t="n">
        <v>2.85335981640964</v>
      </c>
      <c r="AC142" s="92" t="n">
        <v>1.68502821417455</v>
      </c>
      <c r="AD142" s="92" t="n">
        <v>1.09306902234046</v>
      </c>
    </row>
    <row r="143" customFormat="false" ht="12.75" hidden="false" customHeight="false" outlineLevel="0" collapsed="false">
      <c r="A143" s="92" t="n">
        <v>1</v>
      </c>
      <c r="B143" s="92" t="n">
        <v>0.727272727272727</v>
      </c>
      <c r="C143" s="92" t="n">
        <v>100</v>
      </c>
      <c r="D143" s="92" t="n">
        <v>145.454545454545</v>
      </c>
      <c r="E143" s="92" t="n">
        <v>0</v>
      </c>
      <c r="F143" s="92" t="n">
        <v>0.99901185770751</v>
      </c>
      <c r="G143" s="92" t="n">
        <v>7350514.63600949</v>
      </c>
      <c r="H143" s="92" t="n">
        <v>10997981.4310922</v>
      </c>
      <c r="I143" s="92" t="n">
        <v>14030427.8687006</v>
      </c>
      <c r="J143" s="92" t="n">
        <v>17198213.3571107</v>
      </c>
      <c r="K143" s="92" t="n">
        <v>18972183.8023714</v>
      </c>
      <c r="L143" s="92" t="n">
        <v>24271415.8893609</v>
      </c>
      <c r="M143" s="92" t="n">
        <v>25702797.4575673</v>
      </c>
      <c r="N143" s="92" t="n">
        <v>23308875.0318502</v>
      </c>
      <c r="O143" s="92" t="n">
        <v>17839426.958903</v>
      </c>
      <c r="P143" s="92" t="n">
        <v>11784785.9619822</v>
      </c>
      <c r="Q143" s="92" t="n">
        <v>8163773.83850889</v>
      </c>
      <c r="R143" s="92" t="n">
        <v>6200257.06373422</v>
      </c>
      <c r="S143" s="92" t="n">
        <v>1.24146767868601</v>
      </c>
      <c r="T143" s="92" t="n">
        <v>1.87321851650931</v>
      </c>
      <c r="U143" s="92" t="n">
        <v>2.77515010525735</v>
      </c>
      <c r="V143" s="92" t="n">
        <v>3.76570124625296</v>
      </c>
      <c r="W143" s="92" t="n">
        <v>4.68306494836643</v>
      </c>
      <c r="X143" s="92" t="n">
        <v>6.46048617761344</v>
      </c>
      <c r="Y143" s="92" t="n">
        <v>7.54832337305648</v>
      </c>
      <c r="Z143" s="92" t="n">
        <v>6.8913549610834</v>
      </c>
      <c r="AA143" s="92" t="n">
        <v>5.00909034888556</v>
      </c>
      <c r="AB143" s="92" t="n">
        <v>2.85304014239265</v>
      </c>
      <c r="AC143" s="92" t="n">
        <v>1.68493883007437</v>
      </c>
      <c r="AD143" s="92" t="n">
        <v>1.09306796872475</v>
      </c>
    </row>
    <row r="144" customFormat="false" ht="12.75" hidden="false" customHeight="false" outlineLevel="0" collapsed="false">
      <c r="A144" s="92" t="n">
        <v>1</v>
      </c>
      <c r="B144" s="92" t="n">
        <v>0.818181818181818</v>
      </c>
      <c r="C144" s="92" t="n">
        <v>100</v>
      </c>
      <c r="D144" s="92" t="n">
        <v>163.636363636364</v>
      </c>
      <c r="E144" s="92" t="n">
        <v>0</v>
      </c>
      <c r="F144" s="92" t="n">
        <v>1</v>
      </c>
      <c r="G144" s="92" t="n">
        <v>7354056.09450922</v>
      </c>
      <c r="H144" s="92" t="n">
        <v>11002212.8231726</v>
      </c>
      <c r="I144" s="92" t="n">
        <v>14036103.6037526</v>
      </c>
      <c r="J144" s="92" t="n">
        <v>17205331.2227125</v>
      </c>
      <c r="K144" s="92" t="n">
        <v>18980413.468384</v>
      </c>
      <c r="L144" s="92" t="n">
        <v>24277106.3380994</v>
      </c>
      <c r="M144" s="92" t="n">
        <v>25706584.4594094</v>
      </c>
      <c r="N144" s="92" t="n">
        <v>23312361.5592437</v>
      </c>
      <c r="O144" s="92" t="n">
        <v>17843879.2831162</v>
      </c>
      <c r="P144" s="92" t="n">
        <v>11789701.6147027</v>
      </c>
      <c r="Q144" s="92" t="n">
        <v>8167633.73864037</v>
      </c>
      <c r="R144" s="92" t="n">
        <v>6203584.59458205</v>
      </c>
      <c r="S144" s="92" t="n">
        <v>1.24149996394112</v>
      </c>
      <c r="T144" s="92" t="n">
        <v>1.87338027497675</v>
      </c>
      <c r="U144" s="92" t="n">
        <v>2.77551484190188</v>
      </c>
      <c r="V144" s="92" t="n">
        <v>3.76632135389673</v>
      </c>
      <c r="W144" s="92" t="n">
        <v>4.68391191115077</v>
      </c>
      <c r="X144" s="92" t="n">
        <v>6.46116554744206</v>
      </c>
      <c r="Y144" s="92" t="n">
        <v>7.54879358786136</v>
      </c>
      <c r="Z144" s="92" t="n">
        <v>6.89176422131062</v>
      </c>
      <c r="AA144" s="92" t="n">
        <v>5.00952788001222</v>
      </c>
      <c r="AB144" s="92" t="n">
        <v>2.85335981640964</v>
      </c>
      <c r="AC144" s="92" t="n">
        <v>1.68502821417455</v>
      </c>
      <c r="AD144" s="92" t="n">
        <v>1.09306902234046</v>
      </c>
    </row>
    <row r="145" customFormat="false" ht="12.75" hidden="false" customHeight="false" outlineLevel="0" collapsed="false">
      <c r="A145" s="92" t="n">
        <v>1</v>
      </c>
      <c r="B145" s="92" t="n">
        <v>0.909090909090909</v>
      </c>
      <c r="C145" s="92" t="n">
        <v>100</v>
      </c>
      <c r="D145" s="92" t="n">
        <v>181.818181818182</v>
      </c>
      <c r="E145" s="92" t="n">
        <v>0</v>
      </c>
      <c r="F145" s="92" t="n">
        <v>1</v>
      </c>
      <c r="G145" s="92" t="n">
        <v>7354056.09450922</v>
      </c>
      <c r="H145" s="92" t="n">
        <v>11002212.8231726</v>
      </c>
      <c r="I145" s="92" t="n">
        <v>14036103.6037526</v>
      </c>
      <c r="J145" s="92" t="n">
        <v>17205331.2227125</v>
      </c>
      <c r="K145" s="92" t="n">
        <v>18980413.468384</v>
      </c>
      <c r="L145" s="92" t="n">
        <v>24277106.3380994</v>
      </c>
      <c r="M145" s="92" t="n">
        <v>25706584.4594094</v>
      </c>
      <c r="N145" s="92" t="n">
        <v>23312361.5592437</v>
      </c>
      <c r="O145" s="92" t="n">
        <v>17843879.2831162</v>
      </c>
      <c r="P145" s="92" t="n">
        <v>11789701.6147027</v>
      </c>
      <c r="Q145" s="92" t="n">
        <v>8167633.73864037</v>
      </c>
      <c r="R145" s="92" t="n">
        <v>6203584.59458205</v>
      </c>
      <c r="S145" s="92" t="n">
        <v>1.24149996394112</v>
      </c>
      <c r="T145" s="92" t="n">
        <v>1.87338027497675</v>
      </c>
      <c r="U145" s="92" t="n">
        <v>2.77551484190188</v>
      </c>
      <c r="V145" s="92" t="n">
        <v>3.76632135389673</v>
      </c>
      <c r="W145" s="92" t="n">
        <v>4.68391191115077</v>
      </c>
      <c r="X145" s="92" t="n">
        <v>6.46116554744206</v>
      </c>
      <c r="Y145" s="92" t="n">
        <v>7.54879358786136</v>
      </c>
      <c r="Z145" s="92" t="n">
        <v>6.89176422131062</v>
      </c>
      <c r="AA145" s="92" t="n">
        <v>5.00952788001222</v>
      </c>
      <c r="AB145" s="92" t="n">
        <v>2.85335981640964</v>
      </c>
      <c r="AC145" s="92" t="n">
        <v>1.68502821417455</v>
      </c>
      <c r="AD145" s="92" t="n">
        <v>1.09306902234046</v>
      </c>
    </row>
    <row r="146" customFormat="false" ht="12.75" hidden="false" customHeight="false" outlineLevel="0" collapsed="false">
      <c r="A146" s="92" t="n">
        <v>1</v>
      </c>
      <c r="B146" s="92" t="n">
        <v>1</v>
      </c>
      <c r="C146" s="92" t="n">
        <v>100</v>
      </c>
      <c r="D146" s="92" t="n">
        <v>200</v>
      </c>
      <c r="E146" s="92" t="n">
        <v>0</v>
      </c>
      <c r="F146" s="92" t="n">
        <v>1</v>
      </c>
      <c r="G146" s="92" t="n">
        <v>7354056.09450922</v>
      </c>
      <c r="H146" s="92" t="n">
        <v>11002212.8231726</v>
      </c>
      <c r="I146" s="92" t="n">
        <v>14036103.6037526</v>
      </c>
      <c r="J146" s="92" t="n">
        <v>17205331.2227125</v>
      </c>
      <c r="K146" s="92" t="n">
        <v>18980413.468384</v>
      </c>
      <c r="L146" s="92" t="n">
        <v>24277106.3380994</v>
      </c>
      <c r="M146" s="92" t="n">
        <v>25706584.4594094</v>
      </c>
      <c r="N146" s="92" t="n">
        <v>23312361.5592437</v>
      </c>
      <c r="O146" s="92" t="n">
        <v>17843879.2831162</v>
      </c>
      <c r="P146" s="92" t="n">
        <v>11789701.6147027</v>
      </c>
      <c r="Q146" s="92" t="n">
        <v>8167633.73864037</v>
      </c>
      <c r="R146" s="92" t="n">
        <v>6203584.59458205</v>
      </c>
      <c r="S146" s="92" t="n">
        <v>1.24149996394112</v>
      </c>
      <c r="T146" s="92" t="n">
        <v>1.87338027497675</v>
      </c>
      <c r="U146" s="92" t="n">
        <v>2.77551484190188</v>
      </c>
      <c r="V146" s="92" t="n">
        <v>3.76632135389673</v>
      </c>
      <c r="W146" s="92" t="n">
        <v>4.68391191115077</v>
      </c>
      <c r="X146" s="92" t="n">
        <v>6.46116554744206</v>
      </c>
      <c r="Y146" s="92" t="n">
        <v>7.54879358786136</v>
      </c>
      <c r="Z146" s="92" t="n">
        <v>6.89176422131062</v>
      </c>
      <c r="AA146" s="92" t="n">
        <v>5.00952788001222</v>
      </c>
      <c r="AB146" s="92" t="n">
        <v>2.85335981640964</v>
      </c>
      <c r="AC146" s="92" t="n">
        <v>1.68502821417455</v>
      </c>
      <c r="AD146" s="92" t="n">
        <v>1.09306902234046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20" activeCellId="0" sqref="C20"/>
    </sheetView>
  </sheetViews>
  <sheetFormatPr defaultColWidth="10.70703125" defaultRowHeight="12.7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Q9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4" activeCellId="0" sqref="A14"/>
    </sheetView>
  </sheetViews>
  <sheetFormatPr defaultColWidth="10.70703125" defaultRowHeight="12.75" zeroHeight="false" outlineLevelRow="0" outlineLevelCol="0"/>
  <cols>
    <col collapsed="false" customWidth="true" hidden="false" outlineLevel="0" max="1" min="1" style="92" width="18.13"/>
    <col collapsed="false" customWidth="true" hidden="false" outlineLevel="0" max="5" min="5" style="92" width="11.57"/>
    <col collapsed="false" customWidth="true" hidden="false" outlineLevel="0" max="8" min="8" style="92" width="13.7"/>
    <col collapsed="false" customWidth="true" hidden="false" outlineLevel="0" max="9" min="9" style="92" width="15.57"/>
    <col collapsed="false" customWidth="true" hidden="false" outlineLevel="0" max="17" min="17" style="92" width="12.29"/>
    <col collapsed="false" customWidth="true" hidden="false" outlineLevel="0" max="97" min="97" style="92" width="12.29"/>
    <col collapsed="false" customWidth="true" hidden="false" outlineLevel="0" max="109" min="109" style="92" width="12.29"/>
  </cols>
  <sheetData>
    <row r="1" customFormat="false" ht="12.75" hidden="false" customHeight="false" outlineLevel="0" collapsed="false">
      <c r="A1" s="156" t="s">
        <v>258</v>
      </c>
      <c r="B1" s="156" t="s">
        <v>108</v>
      </c>
      <c r="C1" s="156" t="s">
        <v>107</v>
      </c>
      <c r="D1" s="156" t="s">
        <v>259</v>
      </c>
      <c r="E1" s="157" t="s">
        <v>260</v>
      </c>
      <c r="F1" s="157" t="s">
        <v>261</v>
      </c>
      <c r="G1" s="157" t="s">
        <v>262</v>
      </c>
      <c r="H1" s="157" t="s">
        <v>263</v>
      </c>
      <c r="I1" s="157" t="s">
        <v>264</v>
      </c>
      <c r="J1" s="157" t="s">
        <v>265</v>
      </c>
      <c r="K1" s="157" t="s">
        <v>266</v>
      </c>
      <c r="L1" s="157" t="s">
        <v>267</v>
      </c>
      <c r="M1" s="157" t="s">
        <v>268</v>
      </c>
      <c r="N1" s="157" t="s">
        <v>269</v>
      </c>
      <c r="O1" s="157" t="s">
        <v>270</v>
      </c>
      <c r="P1" s="157" t="s">
        <v>271</v>
      </c>
      <c r="Q1" s="157" t="s">
        <v>272</v>
      </c>
      <c r="R1" s="158" t="s">
        <v>273</v>
      </c>
      <c r="S1" s="158" t="s">
        <v>274</v>
      </c>
      <c r="T1" s="158" t="s">
        <v>275</v>
      </c>
      <c r="U1" s="158" t="s">
        <v>276</v>
      </c>
      <c r="V1" s="158" t="s">
        <v>277</v>
      </c>
      <c r="W1" s="158" t="s">
        <v>278</v>
      </c>
      <c r="X1" s="158" t="s">
        <v>279</v>
      </c>
      <c r="Y1" s="158" t="s">
        <v>280</v>
      </c>
      <c r="Z1" s="158" t="s">
        <v>281</v>
      </c>
      <c r="AA1" s="158" t="s">
        <v>282</v>
      </c>
      <c r="AB1" s="158" t="s">
        <v>283</v>
      </c>
      <c r="AC1" s="158" t="s">
        <v>284</v>
      </c>
      <c r="AD1" s="158" t="s">
        <v>285</v>
      </c>
      <c r="AE1" s="156" t="s">
        <v>286</v>
      </c>
      <c r="AF1" s="156" t="s">
        <v>287</v>
      </c>
      <c r="AG1" s="156" t="s">
        <v>288</v>
      </c>
      <c r="AH1" s="156" t="s">
        <v>289</v>
      </c>
      <c r="AI1" s="156" t="s">
        <v>290</v>
      </c>
      <c r="AJ1" s="156" t="s">
        <v>291</v>
      </c>
      <c r="AK1" s="156" t="s">
        <v>292</v>
      </c>
      <c r="AL1" s="156" t="s">
        <v>293</v>
      </c>
      <c r="AM1" s="156" t="s">
        <v>294</v>
      </c>
      <c r="AN1" s="156" t="s">
        <v>295</v>
      </c>
      <c r="AO1" s="156" t="s">
        <v>296</v>
      </c>
      <c r="AP1" s="156" t="s">
        <v>297</v>
      </c>
      <c r="AQ1" s="156" t="s">
        <v>298</v>
      </c>
      <c r="AR1" s="156" t="s">
        <v>299</v>
      </c>
      <c r="AS1" s="156" t="s">
        <v>300</v>
      </c>
      <c r="AT1" s="156" t="s">
        <v>301</v>
      </c>
      <c r="AU1" s="156" t="s">
        <v>302</v>
      </c>
      <c r="AV1" s="156" t="s">
        <v>303</v>
      </c>
      <c r="AW1" s="156" t="s">
        <v>304</v>
      </c>
      <c r="AX1" s="156" t="s">
        <v>305</v>
      </c>
      <c r="AY1" s="156" t="s">
        <v>306</v>
      </c>
      <c r="AZ1" s="156" t="s">
        <v>307</v>
      </c>
      <c r="BA1" s="156" t="s">
        <v>308</v>
      </c>
      <c r="BB1" s="156" t="s">
        <v>309</v>
      </c>
      <c r="BC1" s="156" t="s">
        <v>310</v>
      </c>
      <c r="BD1" s="156" t="s">
        <v>311</v>
      </c>
      <c r="BE1" s="156" t="s">
        <v>312</v>
      </c>
      <c r="BF1" s="156" t="s">
        <v>313</v>
      </c>
      <c r="BG1" s="156" t="s">
        <v>314</v>
      </c>
      <c r="BH1" s="156" t="s">
        <v>315</v>
      </c>
      <c r="BI1" s="156" t="s">
        <v>316</v>
      </c>
      <c r="BJ1" s="156" t="s">
        <v>317</v>
      </c>
      <c r="BK1" s="156" t="s">
        <v>318</v>
      </c>
      <c r="BL1" s="156" t="s">
        <v>319</v>
      </c>
      <c r="BM1" s="156" t="s">
        <v>320</v>
      </c>
      <c r="BN1" s="156" t="s">
        <v>321</v>
      </c>
      <c r="BO1" s="156" t="s">
        <v>322</v>
      </c>
      <c r="BP1" s="156" t="s">
        <v>323</v>
      </c>
      <c r="BQ1" s="156" t="s">
        <v>324</v>
      </c>
      <c r="BR1" s="156" t="s">
        <v>325</v>
      </c>
      <c r="BS1" s="156" t="s">
        <v>326</v>
      </c>
      <c r="BT1" s="156" t="s">
        <v>327</v>
      </c>
      <c r="BU1" s="156" t="s">
        <v>328</v>
      </c>
      <c r="BV1" s="156" t="s">
        <v>329</v>
      </c>
      <c r="BW1" s="156" t="s">
        <v>330</v>
      </c>
      <c r="BX1" s="156" t="s">
        <v>331</v>
      </c>
      <c r="BY1" s="156" t="s">
        <v>332</v>
      </c>
      <c r="BZ1" s="156" t="s">
        <v>333</v>
      </c>
      <c r="CA1" s="156" t="s">
        <v>334</v>
      </c>
      <c r="CB1" s="156" t="s">
        <v>335</v>
      </c>
      <c r="CC1" s="156" t="s">
        <v>336</v>
      </c>
      <c r="CD1" s="156" t="s">
        <v>337</v>
      </c>
      <c r="CE1" s="156" t="s">
        <v>338</v>
      </c>
      <c r="CF1" s="156" t="s">
        <v>339</v>
      </c>
      <c r="CG1" s="156" t="s">
        <v>340</v>
      </c>
      <c r="CH1" s="156" t="s">
        <v>341</v>
      </c>
      <c r="CI1" s="156" t="s">
        <v>342</v>
      </c>
      <c r="CJ1" s="156" t="s">
        <v>343</v>
      </c>
      <c r="CK1" s="156" t="s">
        <v>344</v>
      </c>
      <c r="CL1" s="156" t="s">
        <v>345</v>
      </c>
      <c r="CM1" s="156" t="s">
        <v>346</v>
      </c>
      <c r="CN1" s="156" t="s">
        <v>347</v>
      </c>
      <c r="CO1" s="156" t="s">
        <v>348</v>
      </c>
      <c r="CP1" s="156" t="s">
        <v>349</v>
      </c>
      <c r="CQ1" s="156" t="s">
        <v>350</v>
      </c>
      <c r="CR1" s="156" t="s">
        <v>351</v>
      </c>
      <c r="CS1" s="156" t="s">
        <v>352</v>
      </c>
      <c r="CT1" s="156" t="s">
        <v>353</v>
      </c>
      <c r="CU1" s="156" t="s">
        <v>354</v>
      </c>
      <c r="CV1" s="156" t="s">
        <v>355</v>
      </c>
      <c r="CW1" s="156" t="s">
        <v>356</v>
      </c>
      <c r="CX1" s="156" t="s">
        <v>357</v>
      </c>
      <c r="CY1" s="156" t="s">
        <v>358</v>
      </c>
      <c r="CZ1" s="156" t="s">
        <v>359</v>
      </c>
      <c r="DA1" s="156" t="s">
        <v>360</v>
      </c>
      <c r="DB1" s="156" t="s">
        <v>361</v>
      </c>
      <c r="DC1" s="156" t="s">
        <v>362</v>
      </c>
      <c r="DD1" s="156" t="s">
        <v>363</v>
      </c>
      <c r="DE1" s="156" t="s">
        <v>364</v>
      </c>
      <c r="DF1" s="156" t="s">
        <v>365</v>
      </c>
      <c r="DG1" s="156" t="s">
        <v>366</v>
      </c>
      <c r="DH1" s="156" t="s">
        <v>367</v>
      </c>
      <c r="DI1" s="156" t="s">
        <v>368</v>
      </c>
      <c r="DJ1" s="156" t="s">
        <v>369</v>
      </c>
      <c r="DK1" s="156" t="s">
        <v>370</v>
      </c>
      <c r="DL1" s="156" t="s">
        <v>371</v>
      </c>
      <c r="DM1" s="156" t="s">
        <v>372</v>
      </c>
      <c r="DN1" s="156" t="s">
        <v>373</v>
      </c>
      <c r="DO1" s="156" t="s">
        <v>374</v>
      </c>
      <c r="DP1" s="156" t="s">
        <v>375</v>
      </c>
      <c r="DQ1" s="156" t="s">
        <v>376</v>
      </c>
    </row>
    <row r="2" customFormat="false" ht="12.75" hidden="false" customHeight="false" outlineLevel="0" collapsed="false">
      <c r="A2" s="156" t="s">
        <v>377</v>
      </c>
      <c r="B2" s="159" t="n">
        <v>2.66666666666667</v>
      </c>
      <c r="C2" s="157" t="n">
        <v>42.85</v>
      </c>
      <c r="D2" s="156" t="n">
        <v>550</v>
      </c>
      <c r="E2" s="156" t="n">
        <v>4456000</v>
      </c>
      <c r="F2" s="156" t="n">
        <v>8422000</v>
      </c>
      <c r="G2" s="156" t="n">
        <v>9199000</v>
      </c>
      <c r="H2" s="156" t="n">
        <v>11400000</v>
      </c>
      <c r="I2" s="156" t="n">
        <v>15312000</v>
      </c>
      <c r="J2" s="156" t="n">
        <v>16876000</v>
      </c>
      <c r="K2" s="156" t="n">
        <v>17629000</v>
      </c>
      <c r="L2" s="156" t="n">
        <v>14635000</v>
      </c>
      <c r="M2" s="156" t="n">
        <v>11555000</v>
      </c>
      <c r="N2" s="156" t="n">
        <v>9271000</v>
      </c>
      <c r="O2" s="156" t="n">
        <v>4916000</v>
      </c>
      <c r="P2" s="156" t="n">
        <v>3217000</v>
      </c>
      <c r="Q2" s="156" t="n">
        <v>10574000</v>
      </c>
      <c r="R2" s="158" t="n">
        <v>4.5</v>
      </c>
      <c r="S2" s="158" t="n">
        <v>5.3</v>
      </c>
      <c r="T2" s="158" t="n">
        <v>8.7</v>
      </c>
      <c r="U2" s="158" t="n">
        <v>10.4</v>
      </c>
      <c r="V2" s="158" t="n">
        <v>13.1</v>
      </c>
      <c r="W2" s="158" t="n">
        <v>16.7</v>
      </c>
      <c r="X2" s="158" t="n">
        <v>18.9</v>
      </c>
      <c r="Y2" s="158" t="n">
        <v>19.3</v>
      </c>
      <c r="Z2" s="158" t="n">
        <v>17.2</v>
      </c>
      <c r="AA2" s="158" t="n">
        <v>12.7</v>
      </c>
      <c r="AB2" s="158" t="n">
        <v>8.3</v>
      </c>
      <c r="AC2" s="158" t="n">
        <v>5.5</v>
      </c>
      <c r="AD2" s="158" t="n">
        <v>11.7</v>
      </c>
      <c r="AE2" s="156" t="n">
        <v>90</v>
      </c>
      <c r="AF2" s="156" t="n">
        <v>85</v>
      </c>
      <c r="AG2" s="156" t="n">
        <v>68</v>
      </c>
      <c r="AH2" s="156" t="n">
        <v>70</v>
      </c>
      <c r="AI2" s="156" t="n">
        <v>76</v>
      </c>
      <c r="AJ2" s="156" t="n">
        <v>69</v>
      </c>
      <c r="AK2" s="156" t="n">
        <v>32</v>
      </c>
      <c r="AL2" s="156" t="n">
        <v>42</v>
      </c>
      <c r="AM2" s="156" t="n">
        <v>64</v>
      </c>
      <c r="AN2" s="156" t="n">
        <v>82</v>
      </c>
      <c r="AO2" s="156" t="n">
        <v>74</v>
      </c>
      <c r="AP2" s="156" t="n">
        <v>91</v>
      </c>
      <c r="AQ2" s="156" t="n">
        <v>843</v>
      </c>
      <c r="AR2" s="158" t="n">
        <v>12</v>
      </c>
      <c r="AS2" s="158" t="n">
        <v>11</v>
      </c>
      <c r="AT2" s="158" t="n">
        <v>12</v>
      </c>
      <c r="AU2" s="158" t="n">
        <v>15</v>
      </c>
      <c r="AV2" s="158" t="n">
        <v>13</v>
      </c>
      <c r="AW2" s="158" t="n">
        <v>11</v>
      </c>
      <c r="AX2" s="158" t="n">
        <v>7</v>
      </c>
      <c r="AY2" s="158" t="n">
        <v>8</v>
      </c>
      <c r="AZ2" s="158" t="n">
        <v>11</v>
      </c>
      <c r="BA2" s="158" t="n">
        <v>13</v>
      </c>
      <c r="BB2" s="158" t="n">
        <v>15</v>
      </c>
      <c r="BC2" s="158" t="n">
        <v>16</v>
      </c>
      <c r="BD2" s="158" t="n">
        <v>144</v>
      </c>
      <c r="BE2" s="158" t="n">
        <v>3.9</v>
      </c>
      <c r="BF2" s="158" t="n">
        <v>4</v>
      </c>
      <c r="BG2" s="158" t="n">
        <v>1.8</v>
      </c>
      <c r="BH2" s="158" t="n">
        <v>0.9</v>
      </c>
      <c r="BI2" s="158" t="n">
        <v>0.3</v>
      </c>
      <c r="BJ2" s="158" t="n">
        <v>0</v>
      </c>
      <c r="BK2" s="158" t="n">
        <v>0</v>
      </c>
      <c r="BL2" s="158" t="n">
        <v>0</v>
      </c>
      <c r="BM2" s="158" t="n">
        <v>0</v>
      </c>
      <c r="BN2" s="158" t="n">
        <v>0.1</v>
      </c>
      <c r="BO2" s="158" t="n">
        <v>0.7</v>
      </c>
      <c r="BP2" s="158" t="n">
        <v>2.6</v>
      </c>
      <c r="BQ2" s="158" t="n">
        <v>14.3</v>
      </c>
      <c r="BR2" s="158" t="n">
        <v>0.1</v>
      </c>
      <c r="BS2" s="158" t="n">
        <v>0.1</v>
      </c>
      <c r="BT2" s="158" t="n">
        <v>0.4</v>
      </c>
      <c r="BU2" s="158" t="n">
        <v>0.1</v>
      </c>
      <c r="BV2" s="158" t="n">
        <v>0.6</v>
      </c>
      <c r="BW2" s="158" t="n">
        <v>0.5</v>
      </c>
      <c r="BX2" s="158" t="n">
        <v>0.2</v>
      </c>
      <c r="BY2" s="158" t="n">
        <v>0.3</v>
      </c>
      <c r="BZ2" s="158" t="n">
        <v>0.3</v>
      </c>
      <c r="CA2" s="158" t="n">
        <v>0.2</v>
      </c>
      <c r="CB2" s="158" t="n">
        <v>0</v>
      </c>
      <c r="CC2" s="158" t="n">
        <v>0.8</v>
      </c>
      <c r="CD2" s="158" t="n">
        <v>3.6</v>
      </c>
      <c r="CE2" s="158" t="n">
        <v>7.8</v>
      </c>
      <c r="CF2" s="158" t="n">
        <v>9.2</v>
      </c>
      <c r="CG2" s="158" t="n">
        <v>13.5</v>
      </c>
      <c r="CH2" s="158" t="n">
        <v>15.4</v>
      </c>
      <c r="CI2" s="158" t="n">
        <v>18.3</v>
      </c>
      <c r="CJ2" s="158" t="n">
        <v>22.3</v>
      </c>
      <c r="CK2" s="158" t="n">
        <v>24.9</v>
      </c>
      <c r="CL2" s="158" t="n">
        <v>25.4</v>
      </c>
      <c r="CM2" s="158" t="n">
        <v>22.5</v>
      </c>
      <c r="CN2" s="158" t="n">
        <v>17.4</v>
      </c>
      <c r="CO2" s="158" t="n">
        <v>11.4</v>
      </c>
      <c r="CP2" s="158" t="n">
        <v>8.4</v>
      </c>
      <c r="CQ2" s="158" t="n">
        <v>16.4</v>
      </c>
      <c r="CR2" s="92" t="n">
        <v>1.3</v>
      </c>
      <c r="CS2" s="92" t="n">
        <v>1.5</v>
      </c>
      <c r="CT2" s="92" t="n">
        <v>4</v>
      </c>
      <c r="CU2" s="92" t="n">
        <v>5.5</v>
      </c>
      <c r="CV2" s="92" t="n">
        <v>7.8</v>
      </c>
      <c r="CW2" s="92" t="n">
        <v>11</v>
      </c>
      <c r="CX2" s="92" t="n">
        <v>12.9</v>
      </c>
      <c r="CY2" s="92" t="n">
        <v>13.1</v>
      </c>
      <c r="CZ2" s="92" t="n">
        <v>12</v>
      </c>
      <c r="DA2" s="92" t="n">
        <v>8.1</v>
      </c>
      <c r="DB2" s="92" t="n">
        <v>4.7</v>
      </c>
      <c r="DC2" s="92" t="n">
        <v>2.7</v>
      </c>
      <c r="DD2" s="92" t="n">
        <v>7</v>
      </c>
      <c r="DE2" s="92" t="n">
        <v>0.337</v>
      </c>
      <c r="DF2" s="92" t="n">
        <v>0.445</v>
      </c>
      <c r="DG2" s="92" t="n">
        <v>0.352</v>
      </c>
      <c r="DH2" s="92" t="n">
        <v>0.338</v>
      </c>
      <c r="DI2" s="92" t="n">
        <v>0.391</v>
      </c>
      <c r="DJ2" s="92" t="n">
        <v>0.407</v>
      </c>
      <c r="DK2" s="92" t="n">
        <v>0.436</v>
      </c>
      <c r="DL2" s="92" t="n">
        <v>0.407</v>
      </c>
      <c r="DM2" s="92" t="n">
        <v>0.397</v>
      </c>
      <c r="DN2" s="92" t="n">
        <v>0.431</v>
      </c>
      <c r="DO2" s="92" t="n">
        <v>0.331</v>
      </c>
      <c r="DP2" s="92" t="n">
        <v>0.274</v>
      </c>
      <c r="DQ2" s="92" t="n">
        <v>0.378</v>
      </c>
    </row>
    <row r="3" customFormat="false" ht="12.75" hidden="false" customHeight="false" outlineLevel="0" collapsed="false">
      <c r="A3" s="156" t="s">
        <v>378</v>
      </c>
      <c r="B3" s="159" t="n">
        <v>1.85</v>
      </c>
      <c r="C3" s="157" t="n">
        <v>38.95</v>
      </c>
      <c r="D3" s="156" t="n">
        <v>680</v>
      </c>
      <c r="E3" s="156" t="n">
        <v>7236000</v>
      </c>
      <c r="F3" s="156" t="n">
        <v>10640000</v>
      </c>
      <c r="G3" s="156" t="n">
        <v>12359000</v>
      </c>
      <c r="H3" s="156" t="n">
        <v>17555000</v>
      </c>
      <c r="I3" s="156" t="n">
        <v>19636000</v>
      </c>
      <c r="J3" s="156" t="n">
        <v>22137000</v>
      </c>
      <c r="K3" s="156" t="n">
        <v>23893000</v>
      </c>
      <c r="L3" s="156" t="n">
        <v>20961000</v>
      </c>
      <c r="M3" s="156" t="n">
        <v>16330000</v>
      </c>
      <c r="N3" s="156" t="n">
        <v>11520000</v>
      </c>
      <c r="O3" s="156" t="n">
        <v>6777000</v>
      </c>
      <c r="P3" s="156" t="n">
        <v>5806000</v>
      </c>
      <c r="Q3" s="156" t="n">
        <v>14570833.3333333</v>
      </c>
      <c r="R3" s="158" t="n">
        <v>4.2</v>
      </c>
      <c r="S3" s="158" t="n">
        <v>5.6</v>
      </c>
      <c r="T3" s="158" t="n">
        <v>9</v>
      </c>
      <c r="U3" s="158" t="n">
        <v>11.6</v>
      </c>
      <c r="V3" s="158" t="n">
        <v>15.3</v>
      </c>
      <c r="W3" s="158" t="n">
        <v>20.3</v>
      </c>
      <c r="X3" s="158" t="n">
        <v>24.1</v>
      </c>
      <c r="Y3" s="158" t="n">
        <v>23.8</v>
      </c>
      <c r="Z3" s="158" t="n">
        <v>19.8</v>
      </c>
      <c r="AA3" s="158" t="n">
        <v>13.7</v>
      </c>
      <c r="AB3" s="158" t="n">
        <v>8.7</v>
      </c>
      <c r="AC3" s="158" t="n">
        <v>5.1</v>
      </c>
      <c r="AD3" s="158" t="n">
        <v>13.4</v>
      </c>
      <c r="AE3" s="156" t="n">
        <v>26</v>
      </c>
      <c r="AF3" s="156" t="n">
        <v>25</v>
      </c>
      <c r="AG3" s="156" t="n">
        <v>32</v>
      </c>
      <c r="AH3" s="156" t="n">
        <v>35</v>
      </c>
      <c r="AI3" s="156" t="n">
        <v>50</v>
      </c>
      <c r="AJ3" s="156" t="n">
        <v>28</v>
      </c>
      <c r="AK3" s="156" t="n">
        <v>8</v>
      </c>
      <c r="AL3" s="156" t="n">
        <v>16</v>
      </c>
      <c r="AM3" s="156" t="n">
        <v>35</v>
      </c>
      <c r="AN3" s="156" t="n">
        <v>48</v>
      </c>
      <c r="AO3" s="156" t="n">
        <v>22</v>
      </c>
      <c r="AP3" s="156" t="n">
        <v>28</v>
      </c>
      <c r="AQ3" s="156" t="n">
        <v>353</v>
      </c>
      <c r="AR3" s="158" t="n">
        <v>8</v>
      </c>
      <c r="AS3" s="158" t="n">
        <v>8</v>
      </c>
      <c r="AT3" s="158" t="n">
        <v>9</v>
      </c>
      <c r="AU3" s="158" t="n">
        <v>9</v>
      </c>
      <c r="AV3" s="158" t="n">
        <v>9</v>
      </c>
      <c r="AW3" s="158" t="n">
        <v>7</v>
      </c>
      <c r="AX3" s="158" t="n">
        <v>3</v>
      </c>
      <c r="AY3" s="158" t="n">
        <v>3</v>
      </c>
      <c r="AZ3" s="158" t="n">
        <v>6</v>
      </c>
      <c r="BA3" s="158" t="n">
        <v>8</v>
      </c>
      <c r="BB3" s="158" t="n">
        <v>8</v>
      </c>
      <c r="BC3" s="158" t="n">
        <v>8</v>
      </c>
      <c r="BD3" s="158" t="n">
        <v>86</v>
      </c>
      <c r="BE3" s="158" t="n">
        <v>1.4</v>
      </c>
      <c r="BF3" s="158" t="n">
        <v>0.9</v>
      </c>
      <c r="BG3" s="158" t="n">
        <v>0.5</v>
      </c>
      <c r="BH3" s="158" t="n">
        <v>0.1</v>
      </c>
      <c r="BI3" s="158" t="n">
        <v>0</v>
      </c>
      <c r="BJ3" s="158" t="n">
        <v>0</v>
      </c>
      <c r="BK3" s="158" t="n">
        <v>0</v>
      </c>
      <c r="BL3" s="158" t="n">
        <v>0</v>
      </c>
      <c r="BM3" s="158" t="n">
        <v>0</v>
      </c>
      <c r="BN3" s="158" t="n">
        <v>0</v>
      </c>
      <c r="BO3" s="158" t="n">
        <v>0.2</v>
      </c>
      <c r="BP3" s="158" t="n">
        <v>1.2</v>
      </c>
      <c r="BQ3" s="158" t="n">
        <v>4.3</v>
      </c>
      <c r="BR3" s="158" t="n">
        <v>0.1</v>
      </c>
      <c r="BS3" s="158" t="n">
        <v>0.3</v>
      </c>
      <c r="BT3" s="158" t="n">
        <v>0.3</v>
      </c>
      <c r="BU3" s="158" t="n">
        <v>0.7</v>
      </c>
      <c r="BV3" s="158" t="n">
        <v>0.5</v>
      </c>
      <c r="BW3" s="158" t="n">
        <v>0.2</v>
      </c>
      <c r="BX3" s="158" t="n">
        <v>0</v>
      </c>
      <c r="BY3" s="158" t="n">
        <v>0.2</v>
      </c>
      <c r="BZ3" s="158" t="n">
        <v>0.1</v>
      </c>
      <c r="CA3" s="158" t="n">
        <v>0.1</v>
      </c>
      <c r="CB3" s="158" t="n">
        <v>0.1</v>
      </c>
      <c r="CC3" s="158" t="n">
        <v>0.1</v>
      </c>
      <c r="CD3" s="158" t="n">
        <v>2.7</v>
      </c>
      <c r="CE3" s="158" t="n">
        <v>9.2</v>
      </c>
      <c r="CF3" s="158" t="n">
        <v>11.7</v>
      </c>
      <c r="CG3" s="158" t="n">
        <v>15.5</v>
      </c>
      <c r="CH3" s="158" t="n">
        <v>18.4</v>
      </c>
      <c r="CI3" s="158" t="n">
        <v>22.4</v>
      </c>
      <c r="CJ3" s="158" t="n">
        <v>28.1</v>
      </c>
      <c r="CK3" s="158" t="n">
        <v>32.6</v>
      </c>
      <c r="CL3" s="158" t="n">
        <v>31.9</v>
      </c>
      <c r="CM3" s="158" t="n">
        <v>27</v>
      </c>
      <c r="CN3" s="158" t="n">
        <v>19.9</v>
      </c>
      <c r="CO3" s="158" t="n">
        <v>14.3</v>
      </c>
      <c r="CP3" s="158" t="n">
        <v>10</v>
      </c>
      <c r="CQ3" s="158" t="n">
        <v>20.1</v>
      </c>
      <c r="CR3" s="92" t="n">
        <v>-0.9</v>
      </c>
      <c r="CS3" s="92" t="n">
        <v>-0.4</v>
      </c>
      <c r="CT3" s="92" t="n">
        <v>2.4</v>
      </c>
      <c r="CU3" s="92" t="n">
        <v>4.8</v>
      </c>
      <c r="CV3" s="92" t="n">
        <v>8.2</v>
      </c>
      <c r="CW3" s="92" t="n">
        <v>12.4</v>
      </c>
      <c r="CX3" s="92" t="n">
        <v>15.5</v>
      </c>
      <c r="CY3" s="92" t="n">
        <v>15.6</v>
      </c>
      <c r="CZ3" s="92" t="n">
        <v>12.5</v>
      </c>
      <c r="DA3" s="92" t="n">
        <v>7.4</v>
      </c>
      <c r="DB3" s="92" t="n">
        <v>3</v>
      </c>
      <c r="DC3" s="92" t="n">
        <v>0.1</v>
      </c>
      <c r="DD3" s="92" t="n">
        <v>6.7</v>
      </c>
      <c r="DE3" s="92" t="n">
        <v>0.464</v>
      </c>
      <c r="DF3" s="92" t="n">
        <v>0.503</v>
      </c>
      <c r="DG3" s="92" t="n">
        <v>0.443</v>
      </c>
      <c r="DH3" s="92" t="n">
        <v>0.504</v>
      </c>
      <c r="DI3" s="92" t="n">
        <v>0.498</v>
      </c>
      <c r="DJ3" s="92" t="n">
        <v>0.534</v>
      </c>
      <c r="DK3" s="92" t="n">
        <v>0.59</v>
      </c>
      <c r="DL3" s="92" t="n">
        <v>0.571</v>
      </c>
      <c r="DM3" s="92" t="n">
        <v>0.534</v>
      </c>
      <c r="DN3" s="92" t="n">
        <v>0.488</v>
      </c>
      <c r="DO3" s="92" t="n">
        <v>0.394</v>
      </c>
      <c r="DP3" s="92" t="n">
        <v>0.411</v>
      </c>
      <c r="DQ3" s="92" t="n">
        <v>0.494</v>
      </c>
    </row>
    <row r="4" customFormat="false" ht="12.75" hidden="false" customHeight="false" outlineLevel="0" collapsed="false">
      <c r="A4" s="156" t="s">
        <v>379</v>
      </c>
      <c r="B4" s="159" t="n">
        <v>0.483333333333333</v>
      </c>
      <c r="C4" s="157" t="n">
        <v>38.3666666666667</v>
      </c>
      <c r="D4" s="156" t="n">
        <v>81</v>
      </c>
      <c r="E4" s="156" t="n">
        <v>9362000</v>
      </c>
      <c r="F4" s="156" t="n">
        <v>13538000</v>
      </c>
      <c r="G4" s="156" t="n">
        <v>16244000</v>
      </c>
      <c r="H4" s="156" t="n">
        <v>20746000</v>
      </c>
      <c r="I4" s="156" t="n">
        <v>23720000</v>
      </c>
      <c r="J4" s="156" t="n">
        <v>25872000</v>
      </c>
      <c r="K4" s="156" t="n">
        <v>26087000</v>
      </c>
      <c r="L4" s="156" t="n">
        <v>22444000</v>
      </c>
      <c r="M4" s="156" t="n">
        <v>18521000</v>
      </c>
      <c r="N4" s="156" t="n">
        <v>13386000</v>
      </c>
      <c r="O4" s="156" t="n">
        <v>9265000</v>
      </c>
      <c r="P4" s="156" t="n">
        <v>7503000</v>
      </c>
      <c r="Q4" s="156" t="n">
        <v>17224000</v>
      </c>
      <c r="R4" s="158" t="n">
        <v>11</v>
      </c>
      <c r="S4" s="158" t="n">
        <v>11.8</v>
      </c>
      <c r="T4" s="158" t="n">
        <v>14</v>
      </c>
      <c r="U4" s="158" t="n">
        <v>15.9</v>
      </c>
      <c r="V4" s="158" t="n">
        <v>19.1</v>
      </c>
      <c r="W4" s="158" t="n">
        <v>22.8</v>
      </c>
      <c r="X4" s="158" t="n">
        <v>25.5</v>
      </c>
      <c r="Y4" s="158" t="n">
        <v>26.1</v>
      </c>
      <c r="Z4" s="158" t="n">
        <v>23.7</v>
      </c>
      <c r="AA4" s="158" t="n">
        <v>19.3</v>
      </c>
      <c r="AB4" s="158" t="n">
        <v>15.2</v>
      </c>
      <c r="AC4" s="158" t="n">
        <v>12</v>
      </c>
      <c r="AD4" s="158" t="n">
        <v>18</v>
      </c>
      <c r="AE4" s="156" t="n">
        <v>33</v>
      </c>
      <c r="AF4" s="156" t="n">
        <v>22</v>
      </c>
      <c r="AG4" s="156" t="n">
        <v>18</v>
      </c>
      <c r="AH4" s="156" t="n">
        <v>42</v>
      </c>
      <c r="AI4" s="156" t="n">
        <v>29</v>
      </c>
      <c r="AJ4" s="156" t="n">
        <v>14</v>
      </c>
      <c r="AK4" s="156" t="n">
        <v>4</v>
      </c>
      <c r="AL4" s="156" t="n">
        <v>14</v>
      </c>
      <c r="AM4" s="156" t="n">
        <v>47</v>
      </c>
      <c r="AN4" s="156" t="n">
        <v>55</v>
      </c>
      <c r="AO4" s="156" t="n">
        <v>32</v>
      </c>
      <c r="AP4" s="156" t="n">
        <v>29</v>
      </c>
      <c r="AQ4" s="156" t="n">
        <v>339</v>
      </c>
      <c r="AR4" s="158" t="n">
        <v>9</v>
      </c>
      <c r="AS4" s="158" t="n">
        <v>7</v>
      </c>
      <c r="AT4" s="158" t="n">
        <v>8</v>
      </c>
      <c r="AU4" s="158" t="n">
        <v>9</v>
      </c>
      <c r="AV4" s="158" t="n">
        <v>8</v>
      </c>
      <c r="AW4" s="158" t="n">
        <v>6</v>
      </c>
      <c r="AX4" s="158" t="n">
        <v>3</v>
      </c>
      <c r="AY4" s="158" t="n">
        <v>5</v>
      </c>
      <c r="AZ4" s="158" t="n">
        <v>7</v>
      </c>
      <c r="BA4" s="158" t="n">
        <v>10</v>
      </c>
      <c r="BB4" s="158" t="n">
        <v>8</v>
      </c>
      <c r="BC4" s="158" t="n">
        <v>8</v>
      </c>
      <c r="BD4" s="158" t="n">
        <v>88</v>
      </c>
      <c r="BE4" s="158" t="n">
        <v>0.1</v>
      </c>
      <c r="BF4" s="158" t="n">
        <v>0.1</v>
      </c>
      <c r="BG4" s="158" t="n">
        <v>0</v>
      </c>
      <c r="BH4" s="158" t="n">
        <v>0</v>
      </c>
      <c r="BI4" s="158" t="n">
        <v>0</v>
      </c>
      <c r="BJ4" s="158" t="n">
        <v>0</v>
      </c>
      <c r="BK4" s="158" t="n">
        <v>0</v>
      </c>
      <c r="BL4" s="158" t="n">
        <v>0</v>
      </c>
      <c r="BM4" s="158" t="n">
        <v>0</v>
      </c>
      <c r="BN4" s="158" t="n">
        <v>0</v>
      </c>
      <c r="BO4" s="158" t="n">
        <v>0</v>
      </c>
      <c r="BP4" s="158" t="n">
        <v>0</v>
      </c>
      <c r="BQ4" s="158" t="n">
        <v>0.2</v>
      </c>
      <c r="BR4" s="158" t="n">
        <v>0.2</v>
      </c>
      <c r="BS4" s="158" t="n">
        <v>0.1</v>
      </c>
      <c r="BT4" s="158" t="n">
        <v>0.1</v>
      </c>
      <c r="BU4" s="158" t="n">
        <v>0.3</v>
      </c>
      <c r="BV4" s="158" t="n">
        <v>0.1</v>
      </c>
      <c r="BW4" s="158" t="n">
        <v>0</v>
      </c>
      <c r="BX4" s="158" t="n">
        <v>0</v>
      </c>
      <c r="BY4" s="158" t="n">
        <v>0.2</v>
      </c>
      <c r="BZ4" s="158" t="n">
        <v>0.2</v>
      </c>
      <c r="CA4" s="158" t="n">
        <v>0.1</v>
      </c>
      <c r="CB4" s="158" t="n">
        <v>0.1</v>
      </c>
      <c r="CC4" s="158" t="n">
        <v>0.2</v>
      </c>
      <c r="CD4" s="158" t="n">
        <v>1.6</v>
      </c>
      <c r="CE4" s="158" t="n">
        <v>16.1</v>
      </c>
      <c r="CF4" s="158" t="n">
        <v>17.5</v>
      </c>
      <c r="CG4" s="158" t="n">
        <v>19.9</v>
      </c>
      <c r="CH4" s="158" t="n">
        <v>21.7</v>
      </c>
      <c r="CI4" s="158" t="n">
        <v>25.2</v>
      </c>
      <c r="CJ4" s="158" t="n">
        <v>28.9</v>
      </c>
      <c r="CK4" s="158" t="n">
        <v>31.7</v>
      </c>
      <c r="CL4" s="158" t="n">
        <v>32.2</v>
      </c>
      <c r="CM4" s="158" t="n">
        <v>29.5</v>
      </c>
      <c r="CN4" s="158" t="n">
        <v>24.8</v>
      </c>
      <c r="CO4" s="158" t="n">
        <v>20.6</v>
      </c>
      <c r="CP4" s="158" t="n">
        <v>17.1</v>
      </c>
      <c r="CQ4" s="158" t="n">
        <v>23.8</v>
      </c>
      <c r="CR4" s="92" t="n">
        <v>5.9</v>
      </c>
      <c r="CS4" s="92" t="n">
        <v>6.1</v>
      </c>
      <c r="CT4" s="92" t="n">
        <v>8.2</v>
      </c>
      <c r="CU4" s="92" t="n">
        <v>10.1</v>
      </c>
      <c r="CV4" s="92" t="n">
        <v>13</v>
      </c>
      <c r="CW4" s="92" t="n">
        <v>16.6</v>
      </c>
      <c r="CX4" s="92" t="n">
        <v>19.3</v>
      </c>
      <c r="CY4" s="92" t="n">
        <v>19.9</v>
      </c>
      <c r="CZ4" s="92" t="n">
        <v>17.9</v>
      </c>
      <c r="DA4" s="92" t="n">
        <v>13.9</v>
      </c>
      <c r="DB4" s="92" t="n">
        <v>9.7</v>
      </c>
      <c r="DC4" s="92" t="n">
        <v>7</v>
      </c>
      <c r="DD4" s="92" t="n">
        <v>12.3</v>
      </c>
      <c r="DE4" s="92" t="n">
        <v>0.588</v>
      </c>
      <c r="DF4" s="92" t="n">
        <v>0.63</v>
      </c>
      <c r="DG4" s="92" t="n">
        <v>0.578</v>
      </c>
      <c r="DH4" s="92" t="n">
        <v>0.594</v>
      </c>
      <c r="DI4" s="92" t="n">
        <v>0.601</v>
      </c>
      <c r="DJ4" s="92" t="n">
        <v>0.625</v>
      </c>
      <c r="DK4" s="92" t="n">
        <v>0.645</v>
      </c>
      <c r="DL4" s="92" t="n">
        <v>0.61</v>
      </c>
      <c r="DM4" s="92" t="n">
        <v>0.601</v>
      </c>
      <c r="DN4" s="92" t="n">
        <v>0.561</v>
      </c>
      <c r="DO4" s="92" t="n">
        <v>0.528</v>
      </c>
      <c r="DP4" s="92" t="n">
        <v>0.518</v>
      </c>
      <c r="DQ4" s="92" t="n">
        <v>0.589</v>
      </c>
    </row>
    <row r="5" customFormat="false" ht="12.75" hidden="false" customHeight="false" outlineLevel="0" collapsed="false">
      <c r="A5" s="156" t="s">
        <v>380</v>
      </c>
      <c r="B5" s="159" t="n">
        <v>2.45</v>
      </c>
      <c r="C5" s="157" t="n">
        <v>36.8333333333333</v>
      </c>
      <c r="D5" s="156" t="n">
        <v>18</v>
      </c>
      <c r="E5" s="156" t="n">
        <v>8918000</v>
      </c>
      <c r="F5" s="156" t="n">
        <v>12142000</v>
      </c>
      <c r="G5" s="156" t="n">
        <v>16747000</v>
      </c>
      <c r="H5" s="156" t="n">
        <v>20432000</v>
      </c>
      <c r="I5" s="156" t="n">
        <v>23404000</v>
      </c>
      <c r="J5" s="156" t="n">
        <v>24032000</v>
      </c>
      <c r="K5" s="156" t="n">
        <v>24535000</v>
      </c>
      <c r="L5" s="156" t="n">
        <v>22190000</v>
      </c>
      <c r="M5" s="156" t="n">
        <v>17961000</v>
      </c>
      <c r="N5" s="156" t="n">
        <v>13775000</v>
      </c>
      <c r="O5" s="156" t="n">
        <v>9797000</v>
      </c>
      <c r="P5" s="156" t="n">
        <v>7662000</v>
      </c>
      <c r="Q5" s="156" t="n">
        <v>16799583.3333333</v>
      </c>
      <c r="R5" s="158" t="n">
        <v>11.7</v>
      </c>
      <c r="S5" s="158" t="n">
        <v>12.2</v>
      </c>
      <c r="T5" s="158" t="n">
        <v>14.1</v>
      </c>
      <c r="U5" s="158" t="n">
        <v>16.1</v>
      </c>
      <c r="V5" s="158" t="n">
        <v>18.4</v>
      </c>
      <c r="W5" s="158" t="n">
        <v>22</v>
      </c>
      <c r="X5" s="158" t="n">
        <v>24.7</v>
      </c>
      <c r="Y5" s="158" t="n">
        <v>25.3</v>
      </c>
      <c r="Z5" s="158" t="n">
        <v>23.4</v>
      </c>
      <c r="AA5" s="158" t="n">
        <v>19.3</v>
      </c>
      <c r="AB5" s="158" t="n">
        <v>15.6</v>
      </c>
      <c r="AC5" s="158" t="n">
        <v>12.8</v>
      </c>
      <c r="AD5" s="158" t="n">
        <v>17.9</v>
      </c>
      <c r="AE5" s="156" t="n">
        <v>28</v>
      </c>
      <c r="AF5" s="156" t="n">
        <v>21</v>
      </c>
      <c r="AG5" s="156" t="n">
        <v>20</v>
      </c>
      <c r="AH5" s="156" t="n">
        <v>28</v>
      </c>
      <c r="AI5" s="156" t="n">
        <v>17</v>
      </c>
      <c r="AJ5" s="156" t="n">
        <v>4</v>
      </c>
      <c r="AK5" s="156" t="n">
        <v>0</v>
      </c>
      <c r="AL5" s="156" t="n">
        <v>5</v>
      </c>
      <c r="AM5" s="156" t="n">
        <v>16</v>
      </c>
      <c r="AN5" s="156" t="n">
        <v>26</v>
      </c>
      <c r="AO5" s="156" t="n">
        <v>27</v>
      </c>
      <c r="AP5" s="156" t="n">
        <v>36</v>
      </c>
      <c r="AQ5" s="156" t="n">
        <v>231</v>
      </c>
      <c r="AR5" s="158" t="n">
        <v>6</v>
      </c>
      <c r="AS5" s="158" t="n">
        <v>6</v>
      </c>
      <c r="AT5" s="158" t="n">
        <v>6</v>
      </c>
      <c r="AU5" s="158" t="n">
        <v>6</v>
      </c>
      <c r="AV5" s="158" t="n">
        <v>4</v>
      </c>
      <c r="AW5" s="158" t="n">
        <v>3</v>
      </c>
      <c r="AX5" s="158" t="n">
        <v>0</v>
      </c>
      <c r="AY5" s="158" t="n">
        <v>1</v>
      </c>
      <c r="AZ5" s="158" t="n">
        <v>3</v>
      </c>
      <c r="BA5" s="158" t="n">
        <v>6</v>
      </c>
      <c r="BB5" s="158" t="n">
        <v>6</v>
      </c>
      <c r="BC5" s="158" t="n">
        <v>7</v>
      </c>
      <c r="BD5" s="158" t="n">
        <v>54</v>
      </c>
      <c r="BE5" s="158" t="n">
        <v>0.1</v>
      </c>
      <c r="BF5" s="158" t="n">
        <v>0.1</v>
      </c>
      <c r="BG5" s="158" t="n">
        <v>0.2</v>
      </c>
      <c r="BH5" s="158" t="n">
        <v>0.1</v>
      </c>
      <c r="BI5" s="158" t="n">
        <v>0</v>
      </c>
      <c r="BJ5" s="158" t="n">
        <v>0</v>
      </c>
      <c r="BK5" s="158" t="n">
        <v>0</v>
      </c>
      <c r="BL5" s="158" t="n">
        <v>0</v>
      </c>
      <c r="BM5" s="158" t="n">
        <v>0.1</v>
      </c>
      <c r="BN5" s="158" t="n">
        <v>0</v>
      </c>
      <c r="BO5" s="158" t="n">
        <v>0</v>
      </c>
      <c r="BP5" s="158" t="n">
        <v>0.1</v>
      </c>
      <c r="BQ5" s="158" t="n">
        <v>0.7</v>
      </c>
      <c r="BR5" s="158" t="n">
        <v>0.1</v>
      </c>
      <c r="BS5" s="158" t="n">
        <v>0.1</v>
      </c>
      <c r="BT5" s="158" t="n">
        <v>0.2</v>
      </c>
      <c r="BU5" s="158" t="n">
        <v>0.1</v>
      </c>
      <c r="BV5" s="158" t="n">
        <v>0</v>
      </c>
      <c r="BW5" s="158" t="n">
        <v>0</v>
      </c>
      <c r="BX5" s="158" t="n">
        <v>0</v>
      </c>
      <c r="BY5" s="158" t="n">
        <v>0</v>
      </c>
      <c r="BZ5" s="158" t="n">
        <v>0.9</v>
      </c>
      <c r="CA5" s="158" t="n">
        <v>0</v>
      </c>
      <c r="CB5" s="158" t="n">
        <v>0</v>
      </c>
      <c r="CC5" s="158" t="n">
        <v>0.1</v>
      </c>
      <c r="CD5" s="158" t="n">
        <v>0.7</v>
      </c>
      <c r="CE5" s="158" t="n">
        <v>15.4</v>
      </c>
      <c r="CF5" s="158" t="n">
        <v>16</v>
      </c>
      <c r="CG5" s="158" t="n">
        <v>17.7</v>
      </c>
      <c r="CH5" s="158" t="n">
        <v>19.6</v>
      </c>
      <c r="CI5" s="158" t="n">
        <v>22</v>
      </c>
      <c r="CJ5" s="158" t="n">
        <v>25.7</v>
      </c>
      <c r="CK5" s="158" t="n">
        <v>28.5</v>
      </c>
      <c r="CL5" s="158" t="n">
        <v>29</v>
      </c>
      <c r="CM5" s="158" t="n">
        <v>27</v>
      </c>
      <c r="CN5" s="158" t="n">
        <v>22.9</v>
      </c>
      <c r="CO5" s="158" t="n">
        <v>19.1</v>
      </c>
      <c r="CP5" s="158" t="n">
        <v>16</v>
      </c>
      <c r="CQ5" s="158" t="n">
        <v>21.6</v>
      </c>
      <c r="CR5" s="92" t="n">
        <v>7.9</v>
      </c>
      <c r="CS5" s="92" t="n">
        <v>8.4</v>
      </c>
      <c r="CT5" s="92" t="n">
        <v>10.4</v>
      </c>
      <c r="CU5" s="92" t="n">
        <v>12.7</v>
      </c>
      <c r="CV5" s="92" t="n">
        <v>14.8</v>
      </c>
      <c r="CW5" s="92" t="n">
        <v>18.3</v>
      </c>
      <c r="CX5" s="92" t="n">
        <v>20.9</v>
      </c>
      <c r="CY5" s="92" t="n">
        <v>21.6</v>
      </c>
      <c r="CZ5" s="92" t="n">
        <v>19.8</v>
      </c>
      <c r="DA5" s="92" t="n">
        <v>15.7</v>
      </c>
      <c r="DB5" s="92" t="n">
        <v>12</v>
      </c>
      <c r="DC5" s="92" t="n">
        <v>9</v>
      </c>
      <c r="DD5" s="92" t="n">
        <v>9</v>
      </c>
      <c r="DE5" s="92" t="n">
        <v>0.529</v>
      </c>
      <c r="DF5" s="92" t="n">
        <v>0.544</v>
      </c>
      <c r="DG5" s="92" t="n">
        <v>0.582</v>
      </c>
      <c r="DH5" s="92" t="n">
        <v>0.579</v>
      </c>
      <c r="DI5" s="92" t="n">
        <v>0.591</v>
      </c>
      <c r="DJ5" s="92" t="n">
        <v>0.581</v>
      </c>
      <c r="DK5" s="92" t="n">
        <v>0.606</v>
      </c>
      <c r="DL5" s="92" t="n">
        <v>0.599</v>
      </c>
      <c r="DM5" s="92" t="n">
        <v>0.573</v>
      </c>
      <c r="DN5" s="92" t="n">
        <v>0.559</v>
      </c>
      <c r="DO5" s="92" t="n">
        <v>0.531</v>
      </c>
      <c r="DP5" s="92" t="n">
        <v>0.496</v>
      </c>
      <c r="DQ5" s="92" t="n">
        <v>0.564</v>
      </c>
    </row>
    <row r="6" customFormat="false" ht="12.75" hidden="false" customHeight="false" outlineLevel="0" collapsed="false">
      <c r="A6" s="156" t="s">
        <v>381</v>
      </c>
      <c r="B6" s="159" t="n">
        <v>4.7</v>
      </c>
      <c r="C6" s="157" t="n">
        <v>40.65</v>
      </c>
      <c r="D6" s="156" t="n">
        <v>1131</v>
      </c>
      <c r="E6" s="156" t="n">
        <v>6558000</v>
      </c>
      <c r="F6" s="156" t="n">
        <v>10192000</v>
      </c>
      <c r="G6" s="156" t="n">
        <v>12045000</v>
      </c>
      <c r="H6" s="156" t="n">
        <v>16258000</v>
      </c>
      <c r="I6" s="156" t="n">
        <v>19716000</v>
      </c>
      <c r="J6" s="156" t="n">
        <v>21236000</v>
      </c>
      <c r="K6" s="156" t="n">
        <v>24407000</v>
      </c>
      <c r="L6" s="156" t="n">
        <v>22662000</v>
      </c>
      <c r="M6" s="156" t="n">
        <v>16579000</v>
      </c>
      <c r="N6" s="156" t="n">
        <v>11075000</v>
      </c>
      <c r="O6" s="156" t="n">
        <v>6455000</v>
      </c>
      <c r="P6" s="156" t="n">
        <v>5004000</v>
      </c>
      <c r="Q6" s="156" t="n">
        <v>14348916.6666667</v>
      </c>
      <c r="R6" s="158" t="n">
        <v>2.5</v>
      </c>
      <c r="S6" s="158" t="n">
        <v>3.3</v>
      </c>
      <c r="T6" s="158" t="n">
        <v>6.3</v>
      </c>
      <c r="U6" s="158" t="n">
        <v>8.7</v>
      </c>
      <c r="V6" s="158" t="n">
        <v>12.2</v>
      </c>
      <c r="W6" s="158" t="n">
        <v>16.4</v>
      </c>
      <c r="X6" s="158" t="n">
        <v>20</v>
      </c>
      <c r="Y6" s="158" t="n">
        <v>19.8</v>
      </c>
      <c r="Z6" s="158" t="n">
        <v>16.3</v>
      </c>
      <c r="AA6" s="158" t="n">
        <v>10.6</v>
      </c>
      <c r="AB6" s="158" t="n">
        <v>6</v>
      </c>
      <c r="AC6" s="158" t="n">
        <v>3.2</v>
      </c>
      <c r="AD6" s="158" t="n">
        <v>10.4</v>
      </c>
      <c r="AE6" s="156" t="n">
        <v>23</v>
      </c>
      <c r="AF6" s="156" t="n">
        <v>16</v>
      </c>
      <c r="AG6" s="156" t="n">
        <v>32</v>
      </c>
      <c r="AH6" s="156" t="n">
        <v>34</v>
      </c>
      <c r="AI6" s="156" t="n">
        <v>55</v>
      </c>
      <c r="AJ6" s="156" t="n">
        <v>37</v>
      </c>
      <c r="AK6" s="156" t="n">
        <v>11</v>
      </c>
      <c r="AL6" s="156" t="n">
        <v>16</v>
      </c>
      <c r="AM6" s="156" t="n">
        <v>32</v>
      </c>
      <c r="AN6" s="156" t="n">
        <v>37</v>
      </c>
      <c r="AO6" s="156" t="n">
        <v>36</v>
      </c>
      <c r="AP6" s="156" t="n">
        <v>35</v>
      </c>
      <c r="AQ6" s="156" t="n">
        <v>364</v>
      </c>
      <c r="AR6" s="158" t="n">
        <v>8</v>
      </c>
      <c r="AS6" s="158" t="n">
        <v>6</v>
      </c>
      <c r="AT6" s="158" t="n">
        <v>9</v>
      </c>
      <c r="AU6" s="158" t="n">
        <v>10</v>
      </c>
      <c r="AV6" s="158" t="n">
        <v>11</v>
      </c>
      <c r="AW6" s="158" t="n">
        <v>8</v>
      </c>
      <c r="AX6" s="158" t="n">
        <v>4</v>
      </c>
      <c r="AY6" s="158" t="n">
        <v>4</v>
      </c>
      <c r="AZ6" s="158" t="n">
        <v>8</v>
      </c>
      <c r="BA6" s="158" t="n">
        <v>10</v>
      </c>
      <c r="BB6" s="158" t="n">
        <v>11</v>
      </c>
      <c r="BC6" s="158" t="n">
        <v>8</v>
      </c>
      <c r="BD6" s="158" t="n">
        <v>97</v>
      </c>
      <c r="BE6" s="158" t="n">
        <v>3.6</v>
      </c>
      <c r="BF6" s="158" t="n">
        <v>4.1</v>
      </c>
      <c r="BG6" s="158" t="n">
        <v>3.3</v>
      </c>
      <c r="BH6" s="158" t="n">
        <v>1.6</v>
      </c>
      <c r="BI6" s="158" t="n">
        <v>0.4</v>
      </c>
      <c r="BJ6" s="158" t="n">
        <v>0</v>
      </c>
      <c r="BK6" s="158" t="n">
        <v>0</v>
      </c>
      <c r="BL6" s="158" t="n">
        <v>0</v>
      </c>
      <c r="BM6" s="158" t="n">
        <v>0</v>
      </c>
      <c r="BN6" s="158" t="n">
        <v>0.4</v>
      </c>
      <c r="BO6" s="158" t="n">
        <v>2.6</v>
      </c>
      <c r="BP6" s="158" t="n">
        <v>4.3</v>
      </c>
      <c r="BQ6" s="158" t="n">
        <v>20.3</v>
      </c>
      <c r="BR6" s="158" t="n">
        <v>0.2</v>
      </c>
      <c r="BS6" s="158" t="n">
        <v>0.6</v>
      </c>
      <c r="BT6" s="158" t="n">
        <v>0.8</v>
      </c>
      <c r="BU6" s="158" t="n">
        <v>0.9</v>
      </c>
      <c r="BV6" s="158" t="n">
        <v>0.6</v>
      </c>
      <c r="BW6" s="158" t="n">
        <v>0.5</v>
      </c>
      <c r="BX6" s="158" t="n">
        <v>0.1</v>
      </c>
      <c r="BY6" s="158" t="n">
        <v>0.3</v>
      </c>
      <c r="BZ6" s="158" t="n">
        <v>0.3</v>
      </c>
      <c r="CA6" s="158" t="n">
        <v>0.1</v>
      </c>
      <c r="CB6" s="158" t="n">
        <v>0.2</v>
      </c>
      <c r="CC6" s="158" t="n">
        <v>0.5</v>
      </c>
      <c r="CD6" s="158" t="n">
        <v>5.1</v>
      </c>
      <c r="CE6" s="158" t="n">
        <v>6.2</v>
      </c>
      <c r="CF6" s="158" t="n">
        <v>7.6</v>
      </c>
      <c r="CG6" s="158" t="n">
        <v>11</v>
      </c>
      <c r="CH6" s="158" t="n">
        <v>14</v>
      </c>
      <c r="CI6" s="158" t="n">
        <v>17.6</v>
      </c>
      <c r="CJ6" s="158" t="n">
        <v>22.4</v>
      </c>
      <c r="CK6" s="158" t="n">
        <v>27.1</v>
      </c>
      <c r="CL6" s="158" t="n">
        <v>26.5</v>
      </c>
      <c r="CM6" s="158" t="n">
        <v>22.2</v>
      </c>
      <c r="CN6" s="158" t="n">
        <v>15.4</v>
      </c>
      <c r="CO6" s="158" t="n">
        <v>10.1</v>
      </c>
      <c r="CP6" s="158" t="n">
        <v>6.8</v>
      </c>
      <c r="CQ6" s="158" t="n">
        <v>15.6</v>
      </c>
      <c r="CR6" s="92" t="n">
        <v>-1.2</v>
      </c>
      <c r="CS6" s="92" t="n">
        <v>-1.1</v>
      </c>
      <c r="CT6" s="92" t="n">
        <v>1.5</v>
      </c>
      <c r="CU6" s="92" t="n">
        <v>3.3</v>
      </c>
      <c r="CV6" s="92" t="n">
        <v>6.7</v>
      </c>
      <c r="CW6" s="92" t="n">
        <v>10.3</v>
      </c>
      <c r="CX6" s="92" t="n">
        <v>12.9</v>
      </c>
      <c r="CY6" s="92" t="n">
        <v>13</v>
      </c>
      <c r="CZ6" s="92" t="n">
        <v>10.3</v>
      </c>
      <c r="DA6" s="92" t="n">
        <v>5.7</v>
      </c>
      <c r="DB6" s="92" t="n">
        <v>1.9</v>
      </c>
      <c r="DC6" s="92" t="n">
        <v>-0.4</v>
      </c>
      <c r="DD6" s="92" t="n">
        <v>5.4</v>
      </c>
      <c r="DE6" s="92" t="n">
        <v>0.451</v>
      </c>
      <c r="DF6" s="92" t="n">
        <v>0.505</v>
      </c>
      <c r="DG6" s="92" t="n">
        <v>0.444</v>
      </c>
      <c r="DH6" s="92" t="n">
        <v>0.473</v>
      </c>
      <c r="DI6" s="92" t="n">
        <v>0.501</v>
      </c>
      <c r="DJ6" s="92" t="n">
        <v>0.512</v>
      </c>
      <c r="DK6" s="92" t="n">
        <v>0.603</v>
      </c>
      <c r="DL6" s="92" t="n">
        <v>0.623</v>
      </c>
      <c r="DM6" s="92" t="n">
        <v>0.553</v>
      </c>
      <c r="DN6" s="92" t="n">
        <v>0.488</v>
      </c>
      <c r="DO6" s="92" t="n">
        <v>0.399</v>
      </c>
      <c r="DP6" s="92" t="n">
        <v>0.382</v>
      </c>
      <c r="DQ6" s="92" t="n">
        <v>0.494</v>
      </c>
    </row>
    <row r="7" customFormat="false" ht="12.75" hidden="false" customHeight="false" outlineLevel="0" collapsed="false">
      <c r="A7" s="156" t="s">
        <v>382</v>
      </c>
      <c r="B7" s="159" t="n">
        <v>6.96666666666667</v>
      </c>
      <c r="C7" s="157" t="n">
        <v>38.8666666666667</v>
      </c>
      <c r="D7" s="156" t="n">
        <v>186</v>
      </c>
      <c r="E7" s="156" t="n">
        <v>6657000</v>
      </c>
      <c r="F7" s="156" t="n">
        <v>9504000</v>
      </c>
      <c r="G7" s="156" t="n">
        <v>13147000</v>
      </c>
      <c r="H7" s="156" t="n">
        <v>17585000</v>
      </c>
      <c r="I7" s="156" t="n">
        <v>21269000</v>
      </c>
      <c r="J7" s="156" t="n">
        <v>23320000</v>
      </c>
      <c r="K7" s="156" t="n">
        <v>23907000</v>
      </c>
      <c r="L7" s="156" t="n">
        <v>21143000</v>
      </c>
      <c r="M7" s="156" t="n">
        <v>16496000</v>
      </c>
      <c r="N7" s="156" t="n">
        <v>11639000</v>
      </c>
      <c r="O7" s="156" t="n">
        <v>7871000</v>
      </c>
      <c r="P7" s="156" t="n">
        <v>5568000</v>
      </c>
      <c r="Q7" s="156" t="n">
        <v>14842166.6666667</v>
      </c>
      <c r="R7" s="158" t="n">
        <v>8.6</v>
      </c>
      <c r="S7" s="158" t="n">
        <v>9.9</v>
      </c>
      <c r="T7" s="158" t="n">
        <v>12.7</v>
      </c>
      <c r="U7" s="158" t="n">
        <v>15.2</v>
      </c>
      <c r="V7" s="158" t="n">
        <v>18</v>
      </c>
      <c r="W7" s="158" t="n">
        <v>22.8</v>
      </c>
      <c r="X7" s="158" t="n">
        <v>25.8</v>
      </c>
      <c r="Y7" s="158" t="n">
        <v>25.5</v>
      </c>
      <c r="Z7" s="158" t="n">
        <v>22.6</v>
      </c>
      <c r="AA7" s="158" t="n">
        <v>17.8</v>
      </c>
      <c r="AB7" s="158" t="n">
        <v>12.6</v>
      </c>
      <c r="AC7" s="158" t="n">
        <v>9.1</v>
      </c>
      <c r="AD7" s="158" t="n">
        <v>16.7</v>
      </c>
      <c r="AE7" s="156" t="n">
        <v>61</v>
      </c>
      <c r="AF7" s="156" t="n">
        <v>47</v>
      </c>
      <c r="AG7" s="156" t="n">
        <v>68</v>
      </c>
      <c r="AH7" s="156" t="n">
        <v>42</v>
      </c>
      <c r="AI7" s="156" t="n">
        <v>37</v>
      </c>
      <c r="AJ7" s="156" t="n">
        <v>18</v>
      </c>
      <c r="AK7" s="156" t="n">
        <v>3</v>
      </c>
      <c r="AL7" s="156" t="n">
        <v>4</v>
      </c>
      <c r="AM7" s="156" t="n">
        <v>25</v>
      </c>
      <c r="AN7" s="156" t="n">
        <v>48</v>
      </c>
      <c r="AO7" s="156" t="n">
        <v>61</v>
      </c>
      <c r="AP7" s="156" t="n">
        <v>60</v>
      </c>
      <c r="AQ7" s="156" t="n">
        <v>474</v>
      </c>
      <c r="AR7" s="158" t="n">
        <v>11</v>
      </c>
      <c r="AS7" s="158" t="n">
        <v>10</v>
      </c>
      <c r="AT7" s="158" t="n">
        <v>12</v>
      </c>
      <c r="AU7" s="158" t="n">
        <v>9</v>
      </c>
      <c r="AV7" s="158" t="n">
        <v>8</v>
      </c>
      <c r="AW7" s="158" t="n">
        <v>4</v>
      </c>
      <c r="AX7" s="158" t="n">
        <v>2</v>
      </c>
      <c r="AY7" s="158" t="n">
        <v>2</v>
      </c>
      <c r="AZ7" s="158" t="n">
        <v>5</v>
      </c>
      <c r="BA7" s="158" t="n">
        <v>11</v>
      </c>
      <c r="BB7" s="158" t="n">
        <v>11</v>
      </c>
      <c r="BC7" s="158" t="n">
        <v>11</v>
      </c>
      <c r="BD7" s="158" t="n">
        <v>96</v>
      </c>
      <c r="BE7" s="158" t="n">
        <v>0.1</v>
      </c>
      <c r="BF7" s="158" t="n">
        <v>0.1</v>
      </c>
      <c r="BG7" s="158" t="n">
        <v>0</v>
      </c>
      <c r="BH7" s="158" t="n">
        <v>0</v>
      </c>
      <c r="BI7" s="158" t="n">
        <v>0</v>
      </c>
      <c r="BJ7" s="158" t="n">
        <v>0</v>
      </c>
      <c r="BK7" s="158" t="n">
        <v>0</v>
      </c>
      <c r="BL7" s="158" t="n">
        <v>0</v>
      </c>
      <c r="BM7" s="158" t="n">
        <v>0</v>
      </c>
      <c r="BN7" s="158" t="n">
        <v>0</v>
      </c>
      <c r="BO7" s="158" t="n">
        <v>0</v>
      </c>
      <c r="BP7" s="158" t="n">
        <v>0</v>
      </c>
      <c r="BQ7" s="158" t="n">
        <v>0.2</v>
      </c>
      <c r="BR7" s="158" t="n">
        <v>0.1</v>
      </c>
      <c r="BS7" s="158" t="n">
        <v>0.2</v>
      </c>
      <c r="BT7" s="158" t="n">
        <v>0.5</v>
      </c>
      <c r="BU7" s="158" t="n">
        <v>0.5</v>
      </c>
      <c r="BV7" s="158" t="n">
        <v>0.1</v>
      </c>
      <c r="BW7" s="158" t="n">
        <v>0</v>
      </c>
      <c r="BX7" s="158" t="n">
        <v>0</v>
      </c>
      <c r="BY7" s="158" t="n">
        <v>0.1</v>
      </c>
      <c r="BZ7" s="158" t="n">
        <v>0.1</v>
      </c>
      <c r="CA7" s="158" t="n">
        <v>0</v>
      </c>
      <c r="CB7" s="158" t="n">
        <v>0.1</v>
      </c>
      <c r="CC7" s="158" t="n">
        <v>0.1</v>
      </c>
      <c r="CD7" s="158" t="n">
        <v>1.8</v>
      </c>
      <c r="CE7" s="158" t="n">
        <v>13</v>
      </c>
      <c r="CF7" s="158" t="n">
        <v>15</v>
      </c>
      <c r="CG7" s="158" t="n">
        <v>17.8</v>
      </c>
      <c r="CH7" s="158" t="n">
        <v>21.1</v>
      </c>
      <c r="CI7" s="158" t="n">
        <v>24.3</v>
      </c>
      <c r="CJ7" s="158" t="n">
        <v>30</v>
      </c>
      <c r="CK7" s="158" t="n">
        <v>34</v>
      </c>
      <c r="CL7" s="158" t="n">
        <v>33.3</v>
      </c>
      <c r="CM7" s="158" t="n">
        <v>29.2</v>
      </c>
      <c r="CN7" s="158" t="n">
        <v>23.3</v>
      </c>
      <c r="CO7" s="158" t="n">
        <v>17.4</v>
      </c>
      <c r="CP7" s="158" t="n">
        <v>13.3</v>
      </c>
      <c r="CQ7" s="158" t="n">
        <v>22.6</v>
      </c>
      <c r="CR7" s="92" t="n">
        <v>4.3</v>
      </c>
      <c r="CS7" s="92" t="n">
        <v>4.8</v>
      </c>
      <c r="CT7" s="92" t="n">
        <v>7.5</v>
      </c>
      <c r="CU7" s="92" t="n">
        <v>9.3</v>
      </c>
      <c r="CV7" s="92" t="n">
        <v>11.8</v>
      </c>
      <c r="CW7" s="92" t="n">
        <v>15.6</v>
      </c>
      <c r="CX7" s="92" t="n">
        <v>17.7</v>
      </c>
      <c r="CY7" s="92" t="n">
        <v>17.8</v>
      </c>
      <c r="CZ7" s="92" t="n">
        <v>16.1</v>
      </c>
      <c r="DA7" s="92" t="n">
        <v>12.2</v>
      </c>
      <c r="DB7" s="92" t="n">
        <v>7.9</v>
      </c>
      <c r="DC7" s="92" t="n">
        <v>4.8</v>
      </c>
      <c r="DD7" s="92" t="n">
        <v>10.8</v>
      </c>
      <c r="DE7" s="92" t="n">
        <v>0.426</v>
      </c>
      <c r="DF7" s="92" t="n">
        <v>0.448</v>
      </c>
      <c r="DG7" s="92" t="n">
        <v>0.471</v>
      </c>
      <c r="DH7" s="92" t="n">
        <v>0.505</v>
      </c>
      <c r="DI7" s="92" t="n">
        <v>0.539</v>
      </c>
      <c r="DJ7" s="92" t="n">
        <v>0.563</v>
      </c>
      <c r="DK7" s="92" t="n">
        <v>0.591</v>
      </c>
      <c r="DL7" s="92" t="n">
        <v>0.576</v>
      </c>
      <c r="DM7" s="92" t="n">
        <v>0.538</v>
      </c>
      <c r="DN7" s="92" t="n">
        <v>0.493</v>
      </c>
      <c r="DO7" s="92" t="n">
        <v>0.456</v>
      </c>
      <c r="DP7" s="92" t="n">
        <v>0.392</v>
      </c>
      <c r="DQ7" s="92" t="n">
        <v>0.499</v>
      </c>
    </row>
    <row r="8" customFormat="false" ht="12.75" hidden="false" customHeight="false" outlineLevel="0" collapsed="false">
      <c r="A8" s="156" t="s">
        <v>383</v>
      </c>
      <c r="B8" s="159" t="n">
        <v>-1.81666666666667</v>
      </c>
      <c r="C8" s="157" t="n">
        <v>41.4</v>
      </c>
      <c r="D8" s="156" t="n">
        <v>12</v>
      </c>
      <c r="E8" s="156" t="n">
        <v>6196000</v>
      </c>
      <c r="F8" s="156" t="n">
        <v>10006000</v>
      </c>
      <c r="G8" s="156" t="n">
        <v>13607000</v>
      </c>
      <c r="H8" s="156" t="n">
        <v>18171000</v>
      </c>
      <c r="I8" s="156" t="n">
        <v>21269000</v>
      </c>
      <c r="J8" s="156" t="n">
        <v>22734000</v>
      </c>
      <c r="K8" s="156" t="n">
        <v>22358000</v>
      </c>
      <c r="L8" s="156" t="n">
        <v>18966000</v>
      </c>
      <c r="M8" s="156" t="n">
        <v>15198000</v>
      </c>
      <c r="N8" s="156" t="n">
        <v>11765000</v>
      </c>
      <c r="O8" s="156" t="n">
        <v>6908000</v>
      </c>
      <c r="P8" s="156" t="n">
        <v>5862000</v>
      </c>
      <c r="Q8" s="156" t="n">
        <v>14420000</v>
      </c>
      <c r="R8" s="158" t="n">
        <v>9.4</v>
      </c>
      <c r="S8" s="158" t="n">
        <v>10.3</v>
      </c>
      <c r="T8" s="158" t="n">
        <v>12.3</v>
      </c>
      <c r="U8" s="158" t="n">
        <v>14.6</v>
      </c>
      <c r="V8" s="158" t="n">
        <v>17.7</v>
      </c>
      <c r="W8" s="158" t="n">
        <v>21.6</v>
      </c>
      <c r="X8" s="158" t="n">
        <v>24.4</v>
      </c>
      <c r="Y8" s="158" t="n">
        <v>24.2</v>
      </c>
      <c r="Z8" s="158" t="n">
        <v>21.8</v>
      </c>
      <c r="AA8" s="158" t="n">
        <v>17.5</v>
      </c>
      <c r="AB8" s="158" t="n">
        <v>13.5</v>
      </c>
      <c r="AC8" s="158" t="n">
        <v>10.2</v>
      </c>
      <c r="AD8" s="158" t="n">
        <v>16.4</v>
      </c>
      <c r="AE8" s="156" t="n">
        <v>33</v>
      </c>
      <c r="AF8" s="156" t="n">
        <v>42</v>
      </c>
      <c r="AG8" s="156" t="n">
        <v>46</v>
      </c>
      <c r="AH8" s="156" t="n">
        <v>47</v>
      </c>
      <c r="AI8" s="156" t="n">
        <v>52</v>
      </c>
      <c r="AJ8" s="156" t="n">
        <v>43</v>
      </c>
      <c r="AK8" s="156" t="n">
        <v>29</v>
      </c>
      <c r="AL8" s="156" t="n">
        <v>48</v>
      </c>
      <c r="AM8" s="156" t="n">
        <v>77</v>
      </c>
      <c r="AN8" s="156" t="n">
        <v>80</v>
      </c>
      <c r="AO8" s="156" t="n">
        <v>49</v>
      </c>
      <c r="AP8" s="156" t="n">
        <v>47</v>
      </c>
      <c r="AQ8" s="156" t="n">
        <v>593</v>
      </c>
      <c r="AR8" s="158" t="n">
        <v>7</v>
      </c>
      <c r="AS8" s="158" t="n">
        <v>6</v>
      </c>
      <c r="AT8" s="158" t="n">
        <v>10</v>
      </c>
      <c r="AU8" s="158" t="n">
        <v>10</v>
      </c>
      <c r="AV8" s="158" t="n">
        <v>10</v>
      </c>
      <c r="AW8" s="158" t="n">
        <v>8</v>
      </c>
      <c r="AX8" s="158" t="n">
        <v>6</v>
      </c>
      <c r="AY8" s="158" t="n">
        <v>9</v>
      </c>
      <c r="AZ8" s="158" t="n">
        <v>9</v>
      </c>
      <c r="BA8" s="158" t="n">
        <v>10</v>
      </c>
      <c r="BB8" s="158" t="n">
        <v>8</v>
      </c>
      <c r="BC8" s="158" t="n">
        <v>7</v>
      </c>
      <c r="BD8" s="158" t="n">
        <v>100</v>
      </c>
      <c r="BE8" s="158" t="n">
        <v>0.2</v>
      </c>
      <c r="BF8" s="158" t="n">
        <v>0.6</v>
      </c>
      <c r="BG8" s="158" t="n">
        <v>0.1</v>
      </c>
      <c r="BH8" s="158" t="n">
        <v>0</v>
      </c>
      <c r="BI8" s="158" t="n">
        <v>0</v>
      </c>
      <c r="BJ8" s="158" t="n">
        <v>0</v>
      </c>
      <c r="BK8" s="158" t="n">
        <v>0</v>
      </c>
      <c r="BL8" s="158" t="n">
        <v>0</v>
      </c>
      <c r="BM8" s="158" t="n">
        <v>0</v>
      </c>
      <c r="BN8" s="158" t="n">
        <v>0</v>
      </c>
      <c r="BO8" s="158" t="n">
        <v>0</v>
      </c>
      <c r="BP8" s="158" t="n">
        <v>0.2</v>
      </c>
      <c r="BQ8" s="158" t="n">
        <v>1.1</v>
      </c>
      <c r="BR8" s="158" t="n">
        <v>0</v>
      </c>
      <c r="BS8" s="158" t="n">
        <v>0.1</v>
      </c>
      <c r="BT8" s="158" t="n">
        <v>0.2</v>
      </c>
      <c r="BU8" s="158" t="n">
        <v>0.2</v>
      </c>
      <c r="BV8" s="158" t="n">
        <v>0.1</v>
      </c>
      <c r="BW8" s="158" t="n">
        <v>0</v>
      </c>
      <c r="BX8" s="158" t="n">
        <v>0</v>
      </c>
      <c r="BY8" s="158" t="n">
        <v>0.1</v>
      </c>
      <c r="BZ8" s="158" t="n">
        <v>0.2</v>
      </c>
      <c r="CA8" s="158" t="n">
        <v>0</v>
      </c>
      <c r="CB8" s="158" t="n">
        <v>0.1</v>
      </c>
      <c r="CC8" s="158" t="n">
        <v>0.1</v>
      </c>
      <c r="CD8" s="158" t="n">
        <v>1.1</v>
      </c>
      <c r="CE8" s="158" t="n">
        <v>12.6</v>
      </c>
      <c r="CF8" s="158" t="n">
        <v>13.6</v>
      </c>
      <c r="CG8" s="158" t="n">
        <v>15.7</v>
      </c>
      <c r="CH8" s="158" t="n">
        <v>18.3</v>
      </c>
      <c r="CI8" s="158" t="n">
        <v>21.4</v>
      </c>
      <c r="CJ8" s="158" t="n">
        <v>25.3</v>
      </c>
      <c r="CK8" s="158" t="n">
        <v>28.2</v>
      </c>
      <c r="CL8" s="158" t="n">
        <v>27.7</v>
      </c>
      <c r="CM8" s="158" t="n">
        <v>24.9</v>
      </c>
      <c r="CN8" s="158" t="n">
        <v>20.5</v>
      </c>
      <c r="CO8" s="158" t="n">
        <v>16.4</v>
      </c>
      <c r="CP8" s="158" t="n">
        <v>12.9</v>
      </c>
      <c r="CQ8" s="158" t="n">
        <v>19.8</v>
      </c>
      <c r="CR8" s="92" t="n">
        <v>6.3</v>
      </c>
      <c r="CS8" s="92" t="n">
        <v>7</v>
      </c>
      <c r="CT8" s="92" t="n">
        <v>9</v>
      </c>
      <c r="CU8" s="92" t="n">
        <v>10.9</v>
      </c>
      <c r="CV8" s="92" t="n">
        <v>14</v>
      </c>
      <c r="CW8" s="92" t="n">
        <v>17.9</v>
      </c>
      <c r="CX8" s="92" t="n">
        <v>20.7</v>
      </c>
      <c r="CY8" s="92" t="n">
        <v>20.8</v>
      </c>
      <c r="CZ8" s="92" t="n">
        <v>18.7</v>
      </c>
      <c r="DA8" s="92" t="n">
        <v>14.5</v>
      </c>
      <c r="DB8" s="92" t="n">
        <v>10.6</v>
      </c>
      <c r="DC8" s="92" t="n">
        <v>7.4</v>
      </c>
      <c r="DD8" s="92" t="n">
        <v>13.1</v>
      </c>
      <c r="DE8" s="92" t="n">
        <v>0.44</v>
      </c>
      <c r="DF8" s="92" t="n">
        <v>0.506</v>
      </c>
      <c r="DG8" s="92" t="n">
        <v>0.508</v>
      </c>
      <c r="DH8" s="92" t="n">
        <v>0.532</v>
      </c>
      <c r="DI8" s="92" t="n">
        <v>0.542</v>
      </c>
      <c r="DJ8" s="92" t="n">
        <v>0.548</v>
      </c>
      <c r="DK8" s="92" t="n">
        <v>0.553</v>
      </c>
      <c r="DL8" s="92" t="n">
        <v>0.523</v>
      </c>
      <c r="DM8" s="92" t="n">
        <v>0.512</v>
      </c>
      <c r="DN8" s="92" t="n">
        <v>0.528</v>
      </c>
      <c r="DO8" s="92" t="n">
        <v>0.439</v>
      </c>
      <c r="DP8" s="92" t="n">
        <v>0.464</v>
      </c>
      <c r="DQ8" s="92" t="n">
        <v>0.507</v>
      </c>
    </row>
    <row r="9" customFormat="false" ht="12.75" hidden="false" customHeight="false" outlineLevel="0" collapsed="false">
      <c r="A9" s="156" t="s">
        <v>384</v>
      </c>
      <c r="B9" s="159" t="n">
        <v>3.7</v>
      </c>
      <c r="C9" s="157" t="n">
        <v>42.3333333333333</v>
      </c>
      <c r="D9" s="156" t="n">
        <v>929</v>
      </c>
      <c r="E9" s="156" t="n">
        <v>3707000</v>
      </c>
      <c r="F9" s="156" t="n">
        <v>7997000</v>
      </c>
      <c r="G9" s="156" t="n">
        <v>10783000</v>
      </c>
      <c r="H9" s="156" t="n">
        <v>14385000</v>
      </c>
      <c r="I9" s="156" t="n">
        <v>18108000</v>
      </c>
      <c r="J9" s="156" t="n">
        <v>21434000</v>
      </c>
      <c r="K9" s="156" t="n">
        <v>22959000</v>
      </c>
      <c r="L9" s="156" t="n">
        <v>20078000</v>
      </c>
      <c r="M9" s="156" t="n">
        <v>14452000</v>
      </c>
      <c r="N9" s="156" t="n">
        <v>10035000</v>
      </c>
      <c r="O9" s="156" t="n">
        <v>5170000</v>
      </c>
      <c r="P9" s="156" t="n">
        <v>2909000</v>
      </c>
      <c r="Q9" s="156" t="n">
        <v>12668083.3333333</v>
      </c>
      <c r="R9" s="158" t="n">
        <v>2.5</v>
      </c>
      <c r="S9" s="158" t="n">
        <v>3.8</v>
      </c>
      <c r="T9" s="158" t="n">
        <v>7.1</v>
      </c>
      <c r="U9" s="158" t="n">
        <v>9.2</v>
      </c>
      <c r="V9" s="158" t="n">
        <v>12.2</v>
      </c>
      <c r="W9" s="158" t="n">
        <v>16.2</v>
      </c>
      <c r="X9" s="158" t="n">
        <v>19</v>
      </c>
      <c r="Y9" s="158" t="n">
        <v>18.8</v>
      </c>
      <c r="Z9" s="158" t="n">
        <v>16.2</v>
      </c>
      <c r="AA9" s="158" t="n">
        <v>11.3</v>
      </c>
      <c r="AB9" s="158" t="n">
        <v>6.5</v>
      </c>
      <c r="AC9" s="158" t="n">
        <v>3.4</v>
      </c>
      <c r="AD9" s="158" t="n">
        <v>10.5</v>
      </c>
      <c r="AE9" s="156" t="n">
        <v>46</v>
      </c>
      <c r="AF9" s="156" t="n">
        <v>37</v>
      </c>
      <c r="AG9" s="156" t="n">
        <v>54</v>
      </c>
      <c r="AH9" s="156" t="n">
        <v>48</v>
      </c>
      <c r="AI9" s="156" t="n">
        <v>60</v>
      </c>
      <c r="AJ9" s="156" t="n">
        <v>53</v>
      </c>
      <c r="AK9" s="156" t="n">
        <v>29</v>
      </c>
      <c r="AL9" s="156" t="n">
        <v>28</v>
      </c>
      <c r="AM9" s="156" t="n">
        <v>44</v>
      </c>
      <c r="AN9" s="156" t="n">
        <v>55</v>
      </c>
      <c r="AO9" s="156" t="n">
        <v>53</v>
      </c>
      <c r="AP9" s="156" t="n">
        <v>57</v>
      </c>
      <c r="AQ9" s="156" t="n">
        <v>564</v>
      </c>
      <c r="AR9" s="158" t="n">
        <v>11</v>
      </c>
      <c r="AS9" s="158" t="n">
        <v>8</v>
      </c>
      <c r="AT9" s="158" t="n">
        <v>13</v>
      </c>
      <c r="AU9" s="158" t="n">
        <v>12</v>
      </c>
      <c r="AV9" s="158" t="n">
        <v>13</v>
      </c>
      <c r="AW9" s="158" t="n">
        <v>10</v>
      </c>
      <c r="AX9" s="158" t="n">
        <v>6</v>
      </c>
      <c r="AY9" s="158" t="n">
        <v>6</v>
      </c>
      <c r="AZ9" s="158" t="n">
        <v>9</v>
      </c>
      <c r="BA9" s="158" t="n">
        <v>12</v>
      </c>
      <c r="BB9" s="158" t="n">
        <v>14</v>
      </c>
      <c r="BC9" s="158" t="n">
        <v>13</v>
      </c>
      <c r="BD9" s="158" t="n">
        <v>127</v>
      </c>
      <c r="BE9" s="158" t="n">
        <v>4.9</v>
      </c>
      <c r="BF9" s="158" t="n">
        <v>5.7</v>
      </c>
      <c r="BG9" s="158" t="n">
        <v>3</v>
      </c>
      <c r="BH9" s="158" t="n">
        <v>1.2</v>
      </c>
      <c r="BI9" s="158" t="n">
        <v>0.2</v>
      </c>
      <c r="BJ9" s="158" t="n">
        <v>0</v>
      </c>
      <c r="BK9" s="158" t="n">
        <v>0</v>
      </c>
      <c r="BL9" s="158" t="n">
        <v>0</v>
      </c>
      <c r="BM9" s="158" t="n">
        <v>0</v>
      </c>
      <c r="BN9" s="158" t="n">
        <v>0.3</v>
      </c>
      <c r="BO9" s="158" t="n">
        <v>1.7</v>
      </c>
      <c r="BP9" s="158" t="n">
        <v>4.7</v>
      </c>
      <c r="BQ9" s="158" t="n">
        <v>21.7</v>
      </c>
      <c r="BR9" s="158" t="n">
        <v>0.3</v>
      </c>
      <c r="BS9" s="158" t="n">
        <v>0.6</v>
      </c>
      <c r="BT9" s="158" t="n">
        <v>1.2</v>
      </c>
      <c r="BU9" s="158" t="n">
        <v>1.2</v>
      </c>
      <c r="BV9" s="158" t="n">
        <v>1.2</v>
      </c>
      <c r="BW9" s="158" t="n">
        <v>0.6</v>
      </c>
      <c r="BX9" s="158" t="n">
        <v>0.5</v>
      </c>
      <c r="BY9" s="158" t="n">
        <v>0.3</v>
      </c>
      <c r="BZ9" s="158" t="n">
        <v>0.2</v>
      </c>
      <c r="CA9" s="158" t="n">
        <v>0.2</v>
      </c>
      <c r="CB9" s="158" t="n">
        <v>0.2</v>
      </c>
      <c r="CC9" s="158" t="n">
        <v>0.3</v>
      </c>
      <c r="CD9" s="158" t="n">
        <v>6.8</v>
      </c>
      <c r="CE9" s="158" t="n">
        <v>5.6</v>
      </c>
      <c r="CF9" s="158" t="n">
        <v>7.6</v>
      </c>
      <c r="CG9" s="158" t="n">
        <v>12</v>
      </c>
      <c r="CH9" s="158" t="n">
        <v>14.5</v>
      </c>
      <c r="CI9" s="158" t="n">
        <v>17.8</v>
      </c>
      <c r="CJ9" s="158" t="n">
        <v>22.3</v>
      </c>
      <c r="CK9" s="158" t="n">
        <v>25.9</v>
      </c>
      <c r="CL9" s="158" t="n">
        <v>25.3</v>
      </c>
      <c r="CM9" s="158" t="n">
        <v>21.9</v>
      </c>
      <c r="CN9" s="158" t="n">
        <v>16</v>
      </c>
      <c r="CO9" s="158" t="n">
        <v>10</v>
      </c>
      <c r="CP9" s="158" t="n">
        <v>6.3</v>
      </c>
      <c r="CQ9" s="158" t="n">
        <v>15.4</v>
      </c>
      <c r="CR9" s="92" t="n">
        <v>-0.6</v>
      </c>
      <c r="CS9" s="92" t="n">
        <v>0</v>
      </c>
      <c r="CT9" s="92" t="n">
        <v>2.3</v>
      </c>
      <c r="CU9" s="92" t="n">
        <v>3.9</v>
      </c>
      <c r="CV9" s="92" t="n">
        <v>6.7</v>
      </c>
      <c r="CW9" s="92" t="n">
        <v>10.2</v>
      </c>
      <c r="CX9" s="92" t="n">
        <v>12.1</v>
      </c>
      <c r="CY9" s="92" t="n">
        <v>12.3</v>
      </c>
      <c r="CZ9" s="92" t="n">
        <v>10.4</v>
      </c>
      <c r="DA9" s="92" t="n">
        <v>6.6</v>
      </c>
      <c r="DB9" s="92" t="n">
        <v>2.9</v>
      </c>
      <c r="DC9" s="92" t="n">
        <v>0.5</v>
      </c>
      <c r="DD9" s="92" t="n">
        <v>5.6</v>
      </c>
      <c r="DE9" s="92" t="n">
        <v>0.274</v>
      </c>
      <c r="DF9" s="92" t="n">
        <v>0.416</v>
      </c>
      <c r="DG9" s="92" t="n">
        <v>0.409</v>
      </c>
      <c r="DH9" s="92" t="n">
        <v>0.424</v>
      </c>
      <c r="DI9" s="92" t="n">
        <v>0.462</v>
      </c>
      <c r="DJ9" s="92" t="n">
        <v>0.516</v>
      </c>
      <c r="DK9" s="92" t="n">
        <v>0.568</v>
      </c>
      <c r="DL9" s="92" t="n">
        <v>0.556</v>
      </c>
      <c r="DM9" s="92" t="n">
        <v>0.493</v>
      </c>
      <c r="DN9" s="92" t="n">
        <v>0.46</v>
      </c>
      <c r="DO9" s="92" t="n">
        <v>0.341</v>
      </c>
      <c r="DP9" s="92" t="n">
        <v>0.241</v>
      </c>
      <c r="DQ9" s="92" t="n">
        <v>0.43</v>
      </c>
    </row>
    <row r="10" customFormat="false" ht="12.75" hidden="false" customHeight="false" outlineLevel="0" collapsed="false">
      <c r="A10" s="156" t="s">
        <v>385</v>
      </c>
      <c r="B10" s="159" t="n">
        <v>6.36666666666667</v>
      </c>
      <c r="C10" s="157" t="n">
        <v>39.4833333333333</v>
      </c>
      <c r="D10" s="156" t="n">
        <v>459</v>
      </c>
      <c r="E10" s="156" t="n">
        <v>6489000</v>
      </c>
      <c r="F10" s="156" t="n">
        <v>9547000</v>
      </c>
      <c r="G10" s="156" t="n">
        <v>12937000</v>
      </c>
      <c r="H10" s="156" t="n">
        <v>17523000</v>
      </c>
      <c r="I10" s="156" t="n">
        <v>21016000</v>
      </c>
      <c r="J10" s="156" t="n">
        <v>23073000</v>
      </c>
      <c r="K10" s="156" t="n">
        <v>23875000</v>
      </c>
      <c r="L10" s="156" t="n">
        <v>21224000</v>
      </c>
      <c r="M10" s="156" t="n">
        <v>16297000</v>
      </c>
      <c r="N10" s="156" t="n">
        <v>11414000</v>
      </c>
      <c r="O10" s="156" t="n">
        <v>7414000</v>
      </c>
      <c r="P10" s="156" t="n">
        <v>5335000</v>
      </c>
      <c r="Q10" s="156" t="n">
        <v>14678666.6666667</v>
      </c>
      <c r="R10" s="158" t="n">
        <v>7.7</v>
      </c>
      <c r="S10" s="158" t="n">
        <v>9.1</v>
      </c>
      <c r="T10" s="158" t="n">
        <v>11.7</v>
      </c>
      <c r="U10" s="158" t="n">
        <v>14.4</v>
      </c>
      <c r="V10" s="158" t="n">
        <v>17.4</v>
      </c>
      <c r="W10" s="158" t="n">
        <v>22.5</v>
      </c>
      <c r="X10" s="158" t="n">
        <v>26</v>
      </c>
      <c r="Y10" s="158" t="n">
        <v>25.6</v>
      </c>
      <c r="Z10" s="158" t="n">
        <v>22.3</v>
      </c>
      <c r="AA10" s="158" t="n">
        <v>16.9</v>
      </c>
      <c r="AB10" s="158" t="n">
        <v>11.7</v>
      </c>
      <c r="AC10" s="158" t="n">
        <v>8.1</v>
      </c>
      <c r="AD10" s="158" t="n">
        <v>16.1</v>
      </c>
      <c r="AE10" s="156" t="n">
        <v>57</v>
      </c>
      <c r="AF10" s="156" t="n">
        <v>46</v>
      </c>
      <c r="AG10" s="156" t="n">
        <v>71</v>
      </c>
      <c r="AH10" s="156" t="n">
        <v>44</v>
      </c>
      <c r="AI10" s="156" t="n">
        <v>44</v>
      </c>
      <c r="AJ10" s="156" t="n">
        <v>21</v>
      </c>
      <c r="AK10" s="156" t="n">
        <v>3</v>
      </c>
      <c r="AL10" s="156" t="n">
        <v>6</v>
      </c>
      <c r="AM10" s="156" t="n">
        <v>23</v>
      </c>
      <c r="AN10" s="156" t="n">
        <v>46</v>
      </c>
      <c r="AO10" s="156" t="n">
        <v>58</v>
      </c>
      <c r="AP10" s="156" t="n">
        <v>62</v>
      </c>
      <c r="AQ10" s="156" t="n">
        <v>481</v>
      </c>
      <c r="AR10" s="158" t="n">
        <v>11</v>
      </c>
      <c r="AS10" s="158" t="n">
        <v>10</v>
      </c>
      <c r="AT10" s="158" t="n">
        <v>12</v>
      </c>
      <c r="AU10" s="158" t="n">
        <v>9</v>
      </c>
      <c r="AV10" s="158" t="n">
        <v>9</v>
      </c>
      <c r="AW10" s="158" t="n">
        <v>5</v>
      </c>
      <c r="AX10" s="158" t="n">
        <v>2</v>
      </c>
      <c r="AY10" s="158" t="n">
        <v>2</v>
      </c>
      <c r="AZ10" s="158" t="n">
        <v>5</v>
      </c>
      <c r="BA10" s="158" t="n">
        <v>9</v>
      </c>
      <c r="BB10" s="158" t="n">
        <v>11</v>
      </c>
      <c r="BC10" s="158" t="n">
        <v>10</v>
      </c>
      <c r="BD10" s="158" t="n">
        <v>95</v>
      </c>
      <c r="BE10" s="158" t="n">
        <v>0.4</v>
      </c>
      <c r="BF10" s="158" t="n">
        <v>0.3</v>
      </c>
      <c r="BG10" s="158" t="n">
        <v>0.1</v>
      </c>
      <c r="BH10" s="158" t="n">
        <v>0</v>
      </c>
      <c r="BI10" s="158" t="n">
        <v>0</v>
      </c>
      <c r="BJ10" s="158" t="n">
        <v>0</v>
      </c>
      <c r="BK10" s="158" t="n">
        <v>0</v>
      </c>
      <c r="BL10" s="158" t="n">
        <v>0</v>
      </c>
      <c r="BM10" s="158" t="n">
        <v>0</v>
      </c>
      <c r="BN10" s="158" t="n">
        <v>0</v>
      </c>
      <c r="BO10" s="158" t="n">
        <v>0</v>
      </c>
      <c r="BP10" s="158" t="n">
        <v>0.2</v>
      </c>
      <c r="BQ10" s="158" t="n">
        <v>1</v>
      </c>
      <c r="BR10" s="158" t="n">
        <v>0.2</v>
      </c>
      <c r="BS10" s="158" t="n">
        <v>0.5</v>
      </c>
      <c r="BT10" s="158" t="n">
        <v>0.8</v>
      </c>
      <c r="BU10" s="158" t="n">
        <v>0.5</v>
      </c>
      <c r="BV10" s="158" t="n">
        <v>0.4</v>
      </c>
      <c r="BW10" s="158" t="n">
        <v>0.2</v>
      </c>
      <c r="BX10" s="158" t="n">
        <v>0.1</v>
      </c>
      <c r="BY10" s="158" t="n">
        <v>0.1</v>
      </c>
      <c r="BZ10" s="158" t="n">
        <v>0.1</v>
      </c>
      <c r="CA10" s="158" t="n">
        <v>0</v>
      </c>
      <c r="CB10" s="158" t="n">
        <v>0.1</v>
      </c>
      <c r="CC10" s="158" t="n">
        <v>0.1</v>
      </c>
      <c r="CD10" s="158" t="n">
        <v>3.1</v>
      </c>
      <c r="CE10" s="158" t="n">
        <v>11.3</v>
      </c>
      <c r="CF10" s="158" t="n">
        <v>13.4</v>
      </c>
      <c r="CG10" s="158" t="n">
        <v>16.2</v>
      </c>
      <c r="CH10" s="158" t="n">
        <v>19.7</v>
      </c>
      <c r="CI10" s="158" t="n">
        <v>23.3</v>
      </c>
      <c r="CJ10" s="158" t="n">
        <v>29.2</v>
      </c>
      <c r="CK10" s="158" t="n">
        <v>33.5</v>
      </c>
      <c r="CL10" s="158" t="n">
        <v>32.7</v>
      </c>
      <c r="CM10" s="158" t="n">
        <v>28.5</v>
      </c>
      <c r="CN10" s="158" t="n">
        <v>21.8</v>
      </c>
      <c r="CO10" s="158" t="n">
        <v>15.7</v>
      </c>
      <c r="CP10" s="158" t="n">
        <v>11.6</v>
      </c>
      <c r="CQ10" s="158" t="n">
        <v>21.4</v>
      </c>
      <c r="CR10" s="92" t="n">
        <v>4</v>
      </c>
      <c r="CS10" s="92" t="n">
        <v>4.7</v>
      </c>
      <c r="CT10" s="92" t="n">
        <v>7.1</v>
      </c>
      <c r="CU10" s="92" t="n">
        <v>9</v>
      </c>
      <c r="CV10" s="92" t="n">
        <v>11.5</v>
      </c>
      <c r="CW10" s="92" t="n">
        <v>15.8</v>
      </c>
      <c r="CX10" s="92" t="n">
        <v>18.6</v>
      </c>
      <c r="CY10" s="92" t="n">
        <v>18.5</v>
      </c>
      <c r="CZ10" s="92" t="n">
        <v>16.2</v>
      </c>
      <c r="DA10" s="92" t="n">
        <v>12</v>
      </c>
      <c r="DB10" s="92" t="n">
        <v>7.7</v>
      </c>
      <c r="DC10" s="92" t="n">
        <v>4.6</v>
      </c>
      <c r="DD10" s="92" t="n">
        <v>10.8</v>
      </c>
      <c r="DE10" s="92" t="n">
        <v>0.425</v>
      </c>
      <c r="DF10" s="92" t="n">
        <v>0.458</v>
      </c>
      <c r="DG10" s="92" t="n">
        <v>0.468</v>
      </c>
      <c r="DH10" s="92" t="n">
        <v>0.505</v>
      </c>
      <c r="DI10" s="92" t="n">
        <v>0.533</v>
      </c>
      <c r="DJ10" s="92" t="n">
        <v>0.557</v>
      </c>
      <c r="DK10" s="92" t="n">
        <v>0.59</v>
      </c>
      <c r="DL10" s="92" t="n">
        <v>0.58</v>
      </c>
      <c r="DM10" s="92" t="n">
        <v>0.536</v>
      </c>
      <c r="DN10" s="92" t="n">
        <v>0.49</v>
      </c>
      <c r="DO10" s="92" t="n">
        <v>0.439</v>
      </c>
      <c r="DP10" s="92" t="n">
        <v>0.386</v>
      </c>
      <c r="DQ10" s="92" t="n">
        <v>0.497</v>
      </c>
    </row>
    <row r="11" customFormat="false" ht="12.75" hidden="false" customHeight="false" outlineLevel="0" collapsed="false">
      <c r="A11" s="156" t="s">
        <v>386</v>
      </c>
      <c r="B11" s="159" t="n">
        <v>6.3</v>
      </c>
      <c r="C11" s="157" t="n">
        <v>36.5333333333333</v>
      </c>
      <c r="D11" s="156" t="n">
        <v>10</v>
      </c>
      <c r="E11" s="156" t="n">
        <v>8395000</v>
      </c>
      <c r="F11" s="156" t="n">
        <v>13265000</v>
      </c>
      <c r="G11" s="156" t="n">
        <v>16455000</v>
      </c>
      <c r="H11" s="156" t="n">
        <v>22269000</v>
      </c>
      <c r="I11" s="156" t="n">
        <v>25630000</v>
      </c>
      <c r="J11" s="156" t="n">
        <v>27322000</v>
      </c>
      <c r="K11" s="156" t="n">
        <v>27221000</v>
      </c>
      <c r="L11" s="156" t="n">
        <v>25712000</v>
      </c>
      <c r="M11" s="156" t="n">
        <v>20526000</v>
      </c>
      <c r="N11" s="156" t="n">
        <v>14595000</v>
      </c>
      <c r="O11" s="156" t="n">
        <v>9749000</v>
      </c>
      <c r="P11" s="156" t="n">
        <v>7878000</v>
      </c>
      <c r="Q11" s="156" t="n">
        <v>18251416.6666667</v>
      </c>
      <c r="R11" s="158" t="n">
        <v>12.5</v>
      </c>
      <c r="S11" s="158" t="n">
        <v>13.2</v>
      </c>
      <c r="T11" s="158" t="n">
        <v>14</v>
      </c>
      <c r="U11" s="158" t="n">
        <v>16.3</v>
      </c>
      <c r="V11" s="158" t="n">
        <v>19.3</v>
      </c>
      <c r="W11" s="158" t="n">
        <v>21.6</v>
      </c>
      <c r="X11" s="158" t="n">
        <v>24.1</v>
      </c>
      <c r="Y11" s="158" t="n">
        <v>24.4</v>
      </c>
      <c r="Z11" s="158" t="n">
        <v>22.8</v>
      </c>
      <c r="AA11" s="158" t="n">
        <v>19.9</v>
      </c>
      <c r="AB11" s="158" t="n">
        <v>15.5</v>
      </c>
      <c r="AC11" s="158" t="n">
        <v>12.5</v>
      </c>
      <c r="AD11" s="158" t="n">
        <v>18</v>
      </c>
      <c r="AE11" s="156" t="n">
        <v>65</v>
      </c>
      <c r="AF11" s="156" t="n">
        <v>76</v>
      </c>
      <c r="AG11" s="156" t="n">
        <v>85</v>
      </c>
      <c r="AH11" s="156" t="n">
        <v>41</v>
      </c>
      <c r="AI11" s="156" t="n">
        <v>30</v>
      </c>
      <c r="AJ11" s="156" t="n">
        <v>8</v>
      </c>
      <c r="AK11" s="156" t="n">
        <v>0</v>
      </c>
      <c r="AL11" s="156" t="n">
        <v>1</v>
      </c>
      <c r="AM11" s="156" t="n">
        <v>20</v>
      </c>
      <c r="AN11" s="156" t="n">
        <v>89</v>
      </c>
      <c r="AO11" s="156" t="n">
        <v>84</v>
      </c>
      <c r="AP11" s="156" t="n">
        <v>91</v>
      </c>
      <c r="AQ11" s="156" t="n">
        <v>590</v>
      </c>
      <c r="AR11" s="158" t="n">
        <v>9</v>
      </c>
      <c r="AS11" s="158" t="n">
        <v>9</v>
      </c>
      <c r="AT11" s="158" t="n">
        <v>8</v>
      </c>
      <c r="AU11" s="158" t="n">
        <v>5</v>
      </c>
      <c r="AV11" s="158" t="n">
        <v>4</v>
      </c>
      <c r="AW11" s="158" t="n">
        <v>2</v>
      </c>
      <c r="AX11" s="158" t="n">
        <v>0</v>
      </c>
      <c r="AY11" s="158" t="n">
        <v>1</v>
      </c>
      <c r="AZ11" s="158" t="n">
        <v>2</v>
      </c>
      <c r="BA11" s="158" t="n">
        <v>6</v>
      </c>
      <c r="BB11" s="158" t="n">
        <v>8</v>
      </c>
      <c r="BC11" s="158" t="n">
        <v>9</v>
      </c>
      <c r="BD11" s="158" t="n">
        <v>63</v>
      </c>
      <c r="BE11" s="158" t="n">
        <v>0</v>
      </c>
      <c r="BF11" s="158" t="n">
        <v>0</v>
      </c>
      <c r="BG11" s="158" t="n">
        <v>0</v>
      </c>
      <c r="BH11" s="158" t="n">
        <v>0</v>
      </c>
      <c r="BI11" s="158" t="n">
        <v>0</v>
      </c>
      <c r="BJ11" s="158" t="n">
        <v>0</v>
      </c>
      <c r="BK11" s="158" t="n">
        <v>0</v>
      </c>
      <c r="BL11" s="158" t="n">
        <v>0</v>
      </c>
      <c r="BM11" s="158" t="n">
        <v>0</v>
      </c>
      <c r="BN11" s="158" t="n">
        <v>0</v>
      </c>
      <c r="BO11" s="158" t="n">
        <v>0</v>
      </c>
      <c r="BP11" s="158" t="n">
        <v>0</v>
      </c>
      <c r="BQ11" s="158" t="n">
        <v>0</v>
      </c>
      <c r="BR11" s="158" t="n">
        <v>0</v>
      </c>
      <c r="BS11" s="158" t="n">
        <v>0.2</v>
      </c>
      <c r="BT11" s="158" t="n">
        <v>0</v>
      </c>
      <c r="BU11" s="158" t="n">
        <v>0</v>
      </c>
      <c r="BV11" s="158" t="n">
        <v>0</v>
      </c>
      <c r="BW11" s="158" t="n">
        <v>0</v>
      </c>
      <c r="BX11" s="158" t="n">
        <v>0</v>
      </c>
      <c r="BY11" s="158" t="n">
        <v>0</v>
      </c>
      <c r="BZ11" s="158" t="n">
        <v>0</v>
      </c>
      <c r="CA11" s="158" t="n">
        <v>0</v>
      </c>
      <c r="CB11" s="158" t="n">
        <v>0</v>
      </c>
      <c r="CC11" s="158" t="n">
        <v>0</v>
      </c>
      <c r="CD11" s="158" t="n">
        <v>0.2</v>
      </c>
      <c r="CE11" s="158" t="n">
        <v>15</v>
      </c>
      <c r="CF11" s="158" t="n">
        <v>16.4</v>
      </c>
      <c r="CG11" s="158" t="n">
        <v>18.3</v>
      </c>
      <c r="CH11" s="158" t="n">
        <v>20.8</v>
      </c>
      <c r="CI11" s="158" t="n">
        <v>23.1</v>
      </c>
      <c r="CJ11" s="158" t="n">
        <v>26.6</v>
      </c>
      <c r="CK11" s="158" t="n">
        <v>29</v>
      </c>
      <c r="CL11" s="158" t="n">
        <v>29.6</v>
      </c>
      <c r="CM11" s="158" t="n">
        <v>27.5</v>
      </c>
      <c r="CN11" s="158" t="n">
        <v>23.5</v>
      </c>
      <c r="CO11" s="158" t="n">
        <v>19.3</v>
      </c>
      <c r="CP11" s="158" t="n">
        <v>15.8</v>
      </c>
      <c r="CQ11" s="158" t="n">
        <v>22.1</v>
      </c>
      <c r="CR11" s="92" t="n">
        <v>5.4</v>
      </c>
      <c r="CS11" s="92" t="n">
        <v>16.5</v>
      </c>
      <c r="CT11" s="92" t="n">
        <v>18.3</v>
      </c>
      <c r="CU11" s="92" t="n">
        <v>20.9</v>
      </c>
      <c r="CV11" s="92" t="n">
        <v>24.5</v>
      </c>
      <c r="CW11" s="92" t="n">
        <v>27.8</v>
      </c>
      <c r="CX11" s="92" t="n">
        <v>30.8</v>
      </c>
      <c r="CY11" s="92" t="n">
        <v>32</v>
      </c>
      <c r="CZ11" s="92" t="n">
        <v>29.3</v>
      </c>
      <c r="DA11" s="92" t="n">
        <v>24.7</v>
      </c>
      <c r="DB11" s="92" t="n">
        <v>19</v>
      </c>
      <c r="DC11" s="92" t="n">
        <v>15.8</v>
      </c>
      <c r="DD11" s="92" t="n">
        <v>22.9</v>
      </c>
      <c r="DE11" s="92" t="n">
        <v>0.492</v>
      </c>
      <c r="DF11" s="92" t="n">
        <v>0.59</v>
      </c>
      <c r="DG11" s="92" t="n">
        <v>0.569</v>
      </c>
      <c r="DH11" s="92" t="n">
        <v>0.63</v>
      </c>
      <c r="DI11" s="92" t="n">
        <v>0.648</v>
      </c>
      <c r="DJ11" s="92" t="n">
        <v>0.661</v>
      </c>
      <c r="DK11" s="92" t="n">
        <v>0.673</v>
      </c>
      <c r="DL11" s="92" t="n">
        <v>0.694</v>
      </c>
      <c r="DM11" s="92" t="n">
        <v>0.653</v>
      </c>
      <c r="DN11" s="92" t="n">
        <v>0.588</v>
      </c>
      <c r="DO11" s="92" t="n">
        <v>0.523</v>
      </c>
      <c r="DP11" s="92" t="n">
        <v>0.504</v>
      </c>
      <c r="DQ11" s="92" t="n">
        <v>0.602</v>
      </c>
    </row>
    <row r="12" customFormat="false" ht="12.75" hidden="false" customHeight="false" outlineLevel="0" collapsed="false">
      <c r="A12" s="156" t="s">
        <v>387</v>
      </c>
      <c r="B12" s="159" t="n">
        <v>0.0333333333333333</v>
      </c>
      <c r="C12" s="157" t="n">
        <v>39.9833333333333</v>
      </c>
      <c r="D12" s="156" t="n">
        <v>27</v>
      </c>
      <c r="E12" s="156" t="n">
        <v>7606000</v>
      </c>
      <c r="F12" s="156" t="n">
        <v>12425000</v>
      </c>
      <c r="G12" s="156" t="n">
        <v>15633000</v>
      </c>
      <c r="H12" s="156" t="n">
        <v>18497000</v>
      </c>
      <c r="I12" s="156" t="n">
        <v>21157000</v>
      </c>
      <c r="J12" s="156" t="n">
        <v>23043000</v>
      </c>
      <c r="K12" s="156" t="n">
        <v>23365000</v>
      </c>
      <c r="L12" s="156" t="n">
        <v>20308000</v>
      </c>
      <c r="M12" s="156" t="n">
        <v>17170000</v>
      </c>
      <c r="N12" s="156" t="n">
        <v>12124000</v>
      </c>
      <c r="O12" s="156" t="n">
        <v>7767000</v>
      </c>
      <c r="P12" s="156" t="n">
        <v>6806000</v>
      </c>
      <c r="Q12" s="156" t="n">
        <v>15491750</v>
      </c>
      <c r="R12" s="158" t="n">
        <v>10.6</v>
      </c>
      <c r="S12" s="158" t="n">
        <v>11.1</v>
      </c>
      <c r="T12" s="158" t="n">
        <v>13.1</v>
      </c>
      <c r="U12" s="158" t="n">
        <v>14.9</v>
      </c>
      <c r="V12" s="158" t="n">
        <v>17.8</v>
      </c>
      <c r="W12" s="158" t="n">
        <v>21.6</v>
      </c>
      <c r="X12" s="158" t="n">
        <v>24.3</v>
      </c>
      <c r="Y12" s="158" t="n">
        <v>24.7</v>
      </c>
      <c r="Z12" s="158" t="n">
        <v>22.6</v>
      </c>
      <c r="AA12" s="158" t="n">
        <v>18.4</v>
      </c>
      <c r="AB12" s="158" t="n">
        <v>14.4</v>
      </c>
      <c r="AC12" s="158" t="n">
        <v>11.5</v>
      </c>
      <c r="AD12" s="158" t="n">
        <v>17.1</v>
      </c>
      <c r="AE12" s="156" t="n">
        <v>25</v>
      </c>
      <c r="AF12" s="156" t="n">
        <v>25</v>
      </c>
      <c r="AG12" s="156" t="n">
        <v>30</v>
      </c>
      <c r="AH12" s="156" t="n">
        <v>33</v>
      </c>
      <c r="AI12" s="156" t="n">
        <v>43</v>
      </c>
      <c r="AJ12" s="156" t="n">
        <v>29</v>
      </c>
      <c r="AK12" s="156" t="n">
        <v>14</v>
      </c>
      <c r="AL12" s="156" t="n">
        <v>18</v>
      </c>
      <c r="AM12" s="156" t="n">
        <v>61</v>
      </c>
      <c r="AN12" s="156" t="n">
        <v>59</v>
      </c>
      <c r="AO12" s="156" t="n">
        <v>46</v>
      </c>
      <c r="AP12" s="156" t="n">
        <v>42</v>
      </c>
      <c r="AQ12" s="156" t="n">
        <v>425</v>
      </c>
      <c r="AR12" s="158" t="n">
        <v>6</v>
      </c>
      <c r="AS12" s="158" t="n">
        <v>6</v>
      </c>
      <c r="AT12" s="158" t="n">
        <v>8</v>
      </c>
      <c r="AU12" s="158" t="n">
        <v>8</v>
      </c>
      <c r="AV12" s="158" t="n">
        <v>8</v>
      </c>
      <c r="AW12" s="158" t="n">
        <v>7</v>
      </c>
      <c r="AX12" s="158" t="n">
        <v>5</v>
      </c>
      <c r="AY12" s="158" t="n">
        <v>6</v>
      </c>
      <c r="AZ12" s="158" t="n">
        <v>5</v>
      </c>
      <c r="BA12" s="158" t="n">
        <v>9</v>
      </c>
      <c r="BB12" s="158" t="n">
        <v>8</v>
      </c>
      <c r="BC12" s="158" t="n">
        <v>8</v>
      </c>
      <c r="BD12" s="158" t="n">
        <v>84</v>
      </c>
      <c r="BE12" s="158" t="n">
        <v>0.2</v>
      </c>
      <c r="BF12" s="158" t="n">
        <v>0.1</v>
      </c>
      <c r="BG12" s="158" t="n">
        <v>0</v>
      </c>
      <c r="BH12" s="158" t="n">
        <v>0</v>
      </c>
      <c r="BI12" s="158" t="n">
        <v>0</v>
      </c>
      <c r="BJ12" s="158" t="n">
        <v>0</v>
      </c>
      <c r="BK12" s="158" t="n">
        <v>0</v>
      </c>
      <c r="BL12" s="158" t="n">
        <v>0</v>
      </c>
      <c r="BM12" s="158" t="n">
        <v>0</v>
      </c>
      <c r="BN12" s="158" t="n">
        <v>0</v>
      </c>
      <c r="BO12" s="158" t="n">
        <v>0</v>
      </c>
      <c r="BP12" s="158" t="n">
        <v>0.1</v>
      </c>
      <c r="BQ12" s="158" t="n">
        <v>0.4</v>
      </c>
      <c r="BR12" s="158" t="n">
        <v>0.1</v>
      </c>
      <c r="BS12" s="158" t="n">
        <v>0</v>
      </c>
      <c r="BT12" s="158" t="n">
        <v>0.1</v>
      </c>
      <c r="BU12" s="158" t="n">
        <v>0.2</v>
      </c>
      <c r="BV12" s="158" t="n">
        <v>0.1</v>
      </c>
      <c r="BW12" s="158" t="n">
        <v>0</v>
      </c>
      <c r="BX12" s="158" t="n">
        <v>0.2</v>
      </c>
      <c r="BY12" s="158" t="n">
        <v>0.2</v>
      </c>
      <c r="BZ12" s="158" t="n">
        <v>0</v>
      </c>
      <c r="CA12" s="158" t="n">
        <v>0</v>
      </c>
      <c r="CB12" s="158" t="n">
        <v>0</v>
      </c>
      <c r="CC12" s="158" t="n">
        <v>0</v>
      </c>
      <c r="CD12" s="158" t="n">
        <v>0.9</v>
      </c>
      <c r="CE12" s="158" t="n">
        <v>15.3</v>
      </c>
      <c r="CF12" s="158" t="n">
        <v>16</v>
      </c>
      <c r="CG12" s="158" t="n">
        <v>17.6</v>
      </c>
      <c r="CH12" s="158" t="n">
        <v>19.4</v>
      </c>
      <c r="CI12" s="158" t="n">
        <v>22.1</v>
      </c>
      <c r="CJ12" s="158" t="n">
        <v>25.6</v>
      </c>
      <c r="CK12" s="158" t="n">
        <v>28.2</v>
      </c>
      <c r="CL12" s="158" t="n">
        <v>28.7</v>
      </c>
      <c r="CM12" s="158" t="n">
        <v>26.8</v>
      </c>
      <c r="CN12" s="158" t="n">
        <v>22.9</v>
      </c>
      <c r="CO12" s="158" t="n">
        <v>19</v>
      </c>
      <c r="CP12" s="158" t="n">
        <v>16.1</v>
      </c>
      <c r="CQ12" s="158" t="n">
        <v>21.5</v>
      </c>
      <c r="CR12" s="92" t="n">
        <v>5.8</v>
      </c>
      <c r="CS12" s="92" t="n">
        <v>6.2</v>
      </c>
      <c r="CT12" s="92" t="n">
        <v>8.6</v>
      </c>
      <c r="CU12" s="92" t="n">
        <v>10.4</v>
      </c>
      <c r="CV12" s="92" t="n">
        <v>13.4</v>
      </c>
      <c r="CW12" s="92" t="n">
        <v>17.5</v>
      </c>
      <c r="CX12" s="92" t="n">
        <v>20.4</v>
      </c>
      <c r="CY12" s="92" t="n">
        <v>20.8</v>
      </c>
      <c r="CZ12" s="92" t="n">
        <v>18.5</v>
      </c>
      <c r="DA12" s="92" t="n">
        <v>14</v>
      </c>
      <c r="DB12" s="92" t="n">
        <v>9.9</v>
      </c>
      <c r="DC12" s="92" t="n">
        <v>6.8</v>
      </c>
      <c r="DD12" s="92" t="n">
        <v>12.8</v>
      </c>
      <c r="DE12" s="92" t="n">
        <v>0.509</v>
      </c>
      <c r="DF12" s="92" t="n">
        <v>0.604</v>
      </c>
      <c r="DG12" s="92" t="n">
        <v>0.57</v>
      </c>
      <c r="DH12" s="92" t="n">
        <v>0.536</v>
      </c>
      <c r="DI12" s="92" t="n">
        <v>0.537</v>
      </c>
      <c r="DJ12" s="92" t="n">
        <v>0.556</v>
      </c>
      <c r="DK12" s="92" t="n">
        <v>0.577</v>
      </c>
      <c r="DL12" s="92" t="n">
        <v>0.556</v>
      </c>
      <c r="DM12" s="92" t="n">
        <v>0.568</v>
      </c>
      <c r="DN12" s="92" t="n">
        <v>0.526</v>
      </c>
      <c r="DO12" s="92" t="n">
        <v>0.468</v>
      </c>
      <c r="DP12" s="92" t="n">
        <v>0.504</v>
      </c>
      <c r="DQ12" s="92" t="n">
        <v>0.542</v>
      </c>
    </row>
    <row r="13" customFormat="false" ht="12.75" hidden="false" customHeight="false" outlineLevel="0" collapsed="false">
      <c r="A13" s="156" t="s">
        <v>388</v>
      </c>
      <c r="B13" s="159" t="n">
        <v>3.93333333333333</v>
      </c>
      <c r="C13" s="157" t="n">
        <v>38.9833333333333</v>
      </c>
      <c r="D13" s="156" t="n">
        <v>628</v>
      </c>
      <c r="E13" s="156" t="n">
        <v>5949000</v>
      </c>
      <c r="F13" s="156" t="n">
        <v>10425000</v>
      </c>
      <c r="G13" s="156" t="n">
        <v>12639000</v>
      </c>
      <c r="H13" s="156" t="n">
        <v>16581000</v>
      </c>
      <c r="I13" s="156" t="n">
        <v>20720000</v>
      </c>
      <c r="J13" s="156" t="n">
        <v>23023000</v>
      </c>
      <c r="K13" s="156" t="n">
        <v>25763000</v>
      </c>
      <c r="L13" s="156" t="n">
        <v>22957000</v>
      </c>
      <c r="M13" s="156" t="n">
        <v>17427000</v>
      </c>
      <c r="N13" s="156" t="n">
        <v>10974000</v>
      </c>
      <c r="O13" s="156" t="n">
        <v>6496000</v>
      </c>
      <c r="P13" s="156" t="n">
        <v>4610000</v>
      </c>
      <c r="Q13" s="156" t="n">
        <v>14797000</v>
      </c>
      <c r="R13" s="158" t="n">
        <v>5.4</v>
      </c>
      <c r="S13" s="158" t="n">
        <v>7.3</v>
      </c>
      <c r="T13" s="158" t="n">
        <v>10.4</v>
      </c>
      <c r="U13" s="158" t="n">
        <v>12.9</v>
      </c>
      <c r="V13" s="158" t="n">
        <v>15.9</v>
      </c>
      <c r="W13" s="158" t="n">
        <v>21.2</v>
      </c>
      <c r="X13" s="158" t="n">
        <v>25.5</v>
      </c>
      <c r="Y13" s="158" t="n">
        <v>24.8</v>
      </c>
      <c r="Z13" s="158" t="n">
        <v>21</v>
      </c>
      <c r="AA13" s="158" t="n">
        <v>14.8</v>
      </c>
      <c r="AB13" s="158" t="n">
        <v>9.3</v>
      </c>
      <c r="AC13" s="158" t="n">
        <v>6.2</v>
      </c>
      <c r="AD13" s="158" t="n">
        <v>14.6</v>
      </c>
      <c r="AE13" s="156" t="n">
        <v>36</v>
      </c>
      <c r="AF13" s="156" t="n">
        <v>40</v>
      </c>
      <c r="AG13" s="156" t="n">
        <v>40</v>
      </c>
      <c r="AH13" s="156" t="n">
        <v>46</v>
      </c>
      <c r="AI13" s="156" t="n">
        <v>48</v>
      </c>
      <c r="AJ13" s="156" t="n">
        <v>22</v>
      </c>
      <c r="AK13" s="156" t="n">
        <v>2</v>
      </c>
      <c r="AL13" s="156" t="n">
        <v>8</v>
      </c>
      <c r="AM13" s="156" t="n">
        <v>23</v>
      </c>
      <c r="AN13" s="156" t="n">
        <v>43</v>
      </c>
      <c r="AO13" s="156" t="n">
        <v>38</v>
      </c>
      <c r="AP13" s="156" t="n">
        <v>45</v>
      </c>
      <c r="AQ13" s="156" t="n">
        <v>391</v>
      </c>
      <c r="AR13" s="158" t="n">
        <v>9</v>
      </c>
      <c r="AS13" s="158" t="n">
        <v>8</v>
      </c>
      <c r="AT13" s="158" t="n">
        <v>11</v>
      </c>
      <c r="AU13" s="158" t="n">
        <v>9</v>
      </c>
      <c r="AV13" s="158" t="n">
        <v>9</v>
      </c>
      <c r="AW13" s="158" t="n">
        <v>6</v>
      </c>
      <c r="AX13" s="158" t="n">
        <v>2</v>
      </c>
      <c r="AY13" s="158" t="n">
        <v>2</v>
      </c>
      <c r="AZ13" s="158" t="n">
        <v>5</v>
      </c>
      <c r="BA13" s="158" t="n">
        <v>8</v>
      </c>
      <c r="BB13" s="158" t="n">
        <v>9</v>
      </c>
      <c r="BC13" s="158" t="n">
        <v>9</v>
      </c>
      <c r="BD13" s="158" t="n">
        <v>87</v>
      </c>
      <c r="BE13" s="158" t="n">
        <v>0.9</v>
      </c>
      <c r="BF13" s="158" t="n">
        <v>0.8</v>
      </c>
      <c r="BG13" s="158" t="n">
        <v>0.3</v>
      </c>
      <c r="BH13" s="158" t="n">
        <v>0</v>
      </c>
      <c r="BI13" s="158" t="n">
        <v>0</v>
      </c>
      <c r="BJ13" s="158" t="n">
        <v>0</v>
      </c>
      <c r="BK13" s="158" t="n">
        <v>0</v>
      </c>
      <c r="BL13" s="158" t="n">
        <v>0</v>
      </c>
      <c r="BM13" s="158" t="n">
        <v>0</v>
      </c>
      <c r="BN13" s="158" t="n">
        <v>0</v>
      </c>
      <c r="BO13" s="158" t="n">
        <v>0.1</v>
      </c>
      <c r="BP13" s="158" t="n">
        <v>0.6</v>
      </c>
      <c r="BQ13" s="158" t="n">
        <v>2.7</v>
      </c>
      <c r="BR13" s="158" t="n">
        <v>0.1</v>
      </c>
      <c r="BS13" s="158" t="n">
        <v>0.3</v>
      </c>
      <c r="BT13" s="158" t="n">
        <v>0.4</v>
      </c>
      <c r="BU13" s="158" t="n">
        <v>0.7</v>
      </c>
      <c r="BV13" s="158" t="n">
        <v>0.4</v>
      </c>
      <c r="BW13" s="158" t="n">
        <v>0.2</v>
      </c>
      <c r="BX13" s="158" t="n">
        <v>0.1</v>
      </c>
      <c r="BY13" s="158" t="n">
        <v>0.1</v>
      </c>
      <c r="BZ13" s="158" t="n">
        <v>0.1</v>
      </c>
      <c r="CA13" s="158" t="n">
        <v>0</v>
      </c>
      <c r="CB13" s="158" t="n">
        <v>0</v>
      </c>
      <c r="CC13" s="158" t="n">
        <v>0.1</v>
      </c>
      <c r="CD13" s="158" t="n">
        <v>2.5</v>
      </c>
      <c r="CE13" s="158" t="n">
        <v>10.2</v>
      </c>
      <c r="CF13" s="158" t="n">
        <v>13.2</v>
      </c>
      <c r="CG13" s="158" t="n">
        <v>16.5</v>
      </c>
      <c r="CH13" s="158" t="n">
        <v>19.7</v>
      </c>
      <c r="CI13" s="158" t="n">
        <v>22.8</v>
      </c>
      <c r="CJ13" s="158" t="n">
        <v>29.5</v>
      </c>
      <c r="CK13" s="158" t="n">
        <v>34.4</v>
      </c>
      <c r="CL13" s="158" t="n">
        <v>33.4</v>
      </c>
      <c r="CM13" s="158" t="n">
        <v>28.7</v>
      </c>
      <c r="CN13" s="158" t="n">
        <v>21.3</v>
      </c>
      <c r="CO13" s="158" t="n">
        <v>14.5</v>
      </c>
      <c r="CP13" s="158" t="n">
        <v>10.7</v>
      </c>
      <c r="CQ13" s="158" t="n">
        <v>21.2</v>
      </c>
      <c r="CR13" s="92" t="n">
        <v>0.7</v>
      </c>
      <c r="CS13" s="92" t="n">
        <v>1.5</v>
      </c>
      <c r="CT13" s="92" t="n">
        <v>4.2</v>
      </c>
      <c r="CU13" s="92" t="n">
        <v>6.2</v>
      </c>
      <c r="CV13" s="92" t="n">
        <v>9</v>
      </c>
      <c r="CW13" s="92" t="n">
        <v>12.9</v>
      </c>
      <c r="CX13" s="92" t="n">
        <v>16.5</v>
      </c>
      <c r="CY13" s="92" t="n">
        <v>16.2</v>
      </c>
      <c r="CZ13" s="92" t="n">
        <v>13.2</v>
      </c>
      <c r="DA13" s="92" t="n">
        <v>8.3</v>
      </c>
      <c r="DB13" s="92" t="n">
        <v>4.1</v>
      </c>
      <c r="DC13" s="92" t="n">
        <v>1.7</v>
      </c>
      <c r="DD13" s="92" t="n">
        <v>7.8</v>
      </c>
      <c r="DE13" s="92" t="n">
        <v>0.382</v>
      </c>
      <c r="DF13" s="92" t="n">
        <v>0.493</v>
      </c>
      <c r="DG13" s="92" t="n">
        <v>0.454</v>
      </c>
      <c r="DH13" s="92" t="n">
        <v>0.476</v>
      </c>
      <c r="DI13" s="92" t="n">
        <v>0.525</v>
      </c>
      <c r="DJ13" s="92" t="n">
        <v>0.556</v>
      </c>
      <c r="DK13" s="92" t="n">
        <v>0.637</v>
      </c>
      <c r="DL13" s="92" t="n">
        <v>0.626</v>
      </c>
      <c r="DM13" s="92" t="n">
        <v>0.57</v>
      </c>
      <c r="DN13" s="92" t="n">
        <v>0.466</v>
      </c>
      <c r="DO13" s="92" t="n">
        <v>0.378</v>
      </c>
      <c r="DP13" s="92" t="n">
        <v>0.326</v>
      </c>
      <c r="DQ13" s="92" t="n">
        <v>0.49</v>
      </c>
    </row>
    <row r="14" customFormat="false" ht="12.75" hidden="false" customHeight="false" outlineLevel="0" collapsed="false">
      <c r="A14" s="156" t="s">
        <v>389</v>
      </c>
      <c r="B14" s="159" t="n">
        <v>4.85</v>
      </c>
      <c r="C14" s="157" t="n">
        <v>37.85</v>
      </c>
      <c r="D14" s="156" t="n">
        <v>110</v>
      </c>
      <c r="E14" s="156" t="n">
        <v>7401000</v>
      </c>
      <c r="F14" s="156" t="n">
        <v>11097000</v>
      </c>
      <c r="G14" s="156" t="n">
        <v>14158000</v>
      </c>
      <c r="H14" s="156" t="n">
        <v>17307000</v>
      </c>
      <c r="I14" s="156" t="n">
        <v>19017000</v>
      </c>
      <c r="J14" s="156" t="n">
        <v>24263000</v>
      </c>
      <c r="K14" s="156" t="n">
        <v>25719000</v>
      </c>
      <c r="L14" s="156" t="n">
        <v>23411000</v>
      </c>
      <c r="M14" s="156" t="n">
        <v>17983000</v>
      </c>
      <c r="N14" s="156" t="n">
        <v>11895000</v>
      </c>
      <c r="O14" s="156" t="n">
        <v>8228000</v>
      </c>
      <c r="P14" s="156" t="n">
        <v>6237000</v>
      </c>
      <c r="Q14" s="156" t="n">
        <v>15559666.6666667</v>
      </c>
      <c r="R14" s="158" t="n">
        <v>9.1</v>
      </c>
      <c r="S14" s="158" t="n">
        <v>10.7</v>
      </c>
      <c r="T14" s="158" t="n">
        <v>13.5</v>
      </c>
      <c r="U14" s="158" t="n">
        <v>16.3</v>
      </c>
      <c r="V14" s="158" t="n">
        <v>19.4</v>
      </c>
      <c r="W14" s="158" t="n">
        <v>24.4</v>
      </c>
      <c r="X14" s="158" t="n">
        <v>27.9</v>
      </c>
      <c r="Y14" s="158" t="n">
        <v>27.6</v>
      </c>
      <c r="Z14" s="158" t="n">
        <v>24.3</v>
      </c>
      <c r="AA14" s="158" t="n">
        <v>18.6</v>
      </c>
      <c r="AB14" s="158" t="n">
        <v>13.6</v>
      </c>
      <c r="AC14" s="158" t="n">
        <v>9.6</v>
      </c>
      <c r="AD14" s="158" t="n">
        <v>17.9</v>
      </c>
      <c r="AE14" s="156" t="n">
        <v>88</v>
      </c>
      <c r="AF14" s="156" t="n">
        <v>67</v>
      </c>
      <c r="AG14" s="156" t="n">
        <v>110</v>
      </c>
      <c r="AH14" s="156" t="n">
        <v>60</v>
      </c>
      <c r="AI14" s="156" t="n">
        <v>50</v>
      </c>
      <c r="AJ14" s="156" t="n">
        <v>12</v>
      </c>
      <c r="AK14" s="156" t="n">
        <v>3</v>
      </c>
      <c r="AL14" s="156" t="n">
        <v>3</v>
      </c>
      <c r="AM14" s="156" t="n">
        <v>23</v>
      </c>
      <c r="AN14" s="156" t="n">
        <v>86</v>
      </c>
      <c r="AO14" s="156" t="n">
        <v>76</v>
      </c>
      <c r="AP14" s="156" t="n">
        <v>96</v>
      </c>
      <c r="AQ14" s="156" t="n">
        <v>674</v>
      </c>
      <c r="AR14" s="158" t="n">
        <v>10</v>
      </c>
      <c r="AS14" s="158" t="n">
        <v>9</v>
      </c>
      <c r="AT14" s="158" t="n">
        <v>12</v>
      </c>
      <c r="AU14" s="158" t="n">
        <v>9</v>
      </c>
      <c r="AV14" s="158" t="n">
        <v>5</v>
      </c>
      <c r="AW14" s="158" t="n">
        <v>4</v>
      </c>
      <c r="AX14" s="158" t="n">
        <v>1</v>
      </c>
      <c r="AY14" s="158" t="n">
        <v>1</v>
      </c>
      <c r="AZ14" s="158" t="n">
        <v>5</v>
      </c>
      <c r="BA14" s="158" t="n">
        <v>9</v>
      </c>
      <c r="BB14" s="158" t="n">
        <v>8</v>
      </c>
      <c r="BC14" s="158" t="n">
        <v>11</v>
      </c>
      <c r="BD14" s="158" t="n">
        <v>84</v>
      </c>
      <c r="BE14" s="158" t="n">
        <v>0.1</v>
      </c>
      <c r="BF14" s="158" t="n">
        <v>0.1</v>
      </c>
      <c r="BG14" s="158" t="n">
        <v>0</v>
      </c>
      <c r="BH14" s="158" t="n">
        <v>0</v>
      </c>
      <c r="BI14" s="158" t="n">
        <v>0</v>
      </c>
      <c r="BJ14" s="158" t="n">
        <v>0</v>
      </c>
      <c r="BK14" s="158" t="n">
        <v>0</v>
      </c>
      <c r="BL14" s="158" t="n">
        <v>0</v>
      </c>
      <c r="BM14" s="158" t="n">
        <v>0</v>
      </c>
      <c r="BN14" s="158" t="n">
        <v>0</v>
      </c>
      <c r="BO14" s="158" t="n">
        <v>0</v>
      </c>
      <c r="BP14" s="158" t="n">
        <v>0</v>
      </c>
      <c r="BQ14" s="158" t="n">
        <v>0.2</v>
      </c>
      <c r="BR14" s="158" t="n">
        <v>0.1</v>
      </c>
      <c r="BS14" s="158" t="n">
        <v>0.1</v>
      </c>
      <c r="BT14" s="158" t="n">
        <v>0.2</v>
      </c>
      <c r="BU14" s="158" t="n">
        <v>0.1</v>
      </c>
      <c r="BV14" s="158" t="n">
        <v>0.1</v>
      </c>
      <c r="BW14" s="158" t="n">
        <v>0</v>
      </c>
      <c r="BX14" s="158" t="n">
        <v>0.1</v>
      </c>
      <c r="BY14" s="158" t="n">
        <v>0</v>
      </c>
      <c r="BZ14" s="158" t="n">
        <v>0.1</v>
      </c>
      <c r="CA14" s="158" t="n">
        <v>0</v>
      </c>
      <c r="CB14" s="158" t="n">
        <v>0</v>
      </c>
      <c r="CC14" s="158" t="n">
        <v>0.1</v>
      </c>
      <c r="CD14" s="158" t="n">
        <v>0.9</v>
      </c>
      <c r="CE14" s="158" t="n">
        <v>13.7</v>
      </c>
      <c r="CF14" s="158" t="n">
        <v>16.2</v>
      </c>
      <c r="CG14" s="158" t="n">
        <v>19</v>
      </c>
      <c r="CH14" s="158" t="n">
        <v>22.7</v>
      </c>
      <c r="CI14" s="158" t="n">
        <v>26</v>
      </c>
      <c r="CJ14" s="158" t="n">
        <v>32</v>
      </c>
      <c r="CK14" s="158" t="n">
        <v>36.2</v>
      </c>
      <c r="CL14" s="158" t="n">
        <v>35.5</v>
      </c>
      <c r="CM14" s="158" t="n">
        <v>31.2</v>
      </c>
      <c r="CN14" s="158" t="n">
        <v>24.4</v>
      </c>
      <c r="CO14" s="158" t="n">
        <v>18.6</v>
      </c>
      <c r="CP14" s="158" t="n">
        <v>14.1</v>
      </c>
      <c r="CQ14" s="158" t="n">
        <v>24.1</v>
      </c>
      <c r="CR14" s="92" t="n">
        <v>4.5</v>
      </c>
      <c r="CS14" s="92" t="n">
        <v>5.2</v>
      </c>
      <c r="CT14" s="92" t="n">
        <v>7.9</v>
      </c>
      <c r="CU14" s="92" t="n">
        <v>9.9</v>
      </c>
      <c r="CV14" s="92" t="n">
        <v>12.7</v>
      </c>
      <c r="CW14" s="92" t="n">
        <v>16.7</v>
      </c>
      <c r="CX14" s="92" t="n">
        <v>19.5</v>
      </c>
      <c r="CY14" s="92" t="n">
        <v>19.6</v>
      </c>
      <c r="CZ14" s="92" t="n">
        <v>17.3</v>
      </c>
      <c r="DA14" s="92" t="n">
        <v>12.9</v>
      </c>
      <c r="DB14" s="92" t="n">
        <v>8.5</v>
      </c>
      <c r="DC14" s="92" t="n">
        <v>5.1</v>
      </c>
      <c r="DD14" s="92" t="n">
        <v>11.6</v>
      </c>
      <c r="DE14" s="92" t="n">
        <v>0.455</v>
      </c>
      <c r="DF14" s="92" t="n">
        <v>0.51</v>
      </c>
      <c r="DG14" s="92" t="n">
        <v>0.499</v>
      </c>
      <c r="DH14" s="92" t="n">
        <v>0.493</v>
      </c>
      <c r="DI14" s="92" t="n">
        <v>0.481</v>
      </c>
      <c r="DJ14" s="92" t="n">
        <v>0.586</v>
      </c>
      <c r="DK14" s="92" t="n">
        <v>0.635</v>
      </c>
      <c r="DL14" s="92" t="n">
        <v>0.635</v>
      </c>
      <c r="DM14" s="92" t="n">
        <v>0.58</v>
      </c>
      <c r="DN14" s="92" t="n">
        <v>0.493</v>
      </c>
      <c r="DO14" s="92" t="n">
        <v>0.461</v>
      </c>
      <c r="DP14" s="92" t="n">
        <v>0.421</v>
      </c>
      <c r="DQ14" s="92" t="n">
        <v>0.52</v>
      </c>
    </row>
    <row r="15" customFormat="false" ht="12.75" hidden="false" customHeight="false" outlineLevel="0" collapsed="false">
      <c r="A15" s="156" t="s">
        <v>390</v>
      </c>
      <c r="B15" s="159" t="n">
        <v>2.13333333333333</v>
      </c>
      <c r="C15" s="157" t="n">
        <v>40.0666666666667</v>
      </c>
      <c r="D15" s="156" t="n">
        <v>1001</v>
      </c>
      <c r="E15" s="156" t="n">
        <v>6041000</v>
      </c>
      <c r="F15" s="156" t="n">
        <v>9211000</v>
      </c>
      <c r="G15" s="156" t="n">
        <v>11809000</v>
      </c>
      <c r="H15" s="156" t="n">
        <v>15266000</v>
      </c>
      <c r="I15" s="156" t="n">
        <v>18681000</v>
      </c>
      <c r="J15" s="156" t="n">
        <v>20928000</v>
      </c>
      <c r="K15" s="156" t="n">
        <v>23786000</v>
      </c>
      <c r="L15" s="156" t="n">
        <v>21469000</v>
      </c>
      <c r="M15" s="156" t="n">
        <v>15983000</v>
      </c>
      <c r="N15" s="156" t="n">
        <v>11075000</v>
      </c>
      <c r="O15" s="156" t="n">
        <v>6396000</v>
      </c>
      <c r="P15" s="156" t="n">
        <v>4967000</v>
      </c>
      <c r="Q15" s="156" t="n">
        <v>13801000</v>
      </c>
      <c r="R15" s="158" t="n">
        <v>3.1</v>
      </c>
      <c r="S15" s="158" t="n">
        <v>4.2</v>
      </c>
      <c r="T15" s="158" t="n">
        <v>7.3</v>
      </c>
      <c r="U15" s="158" t="n">
        <v>10</v>
      </c>
      <c r="V15" s="158" t="n">
        <v>13.3</v>
      </c>
      <c r="W15" s="158" t="n">
        <v>18.1</v>
      </c>
      <c r="X15" s="158" t="n">
        <v>21.9</v>
      </c>
      <c r="Y15" s="158" t="n">
        <v>21.4</v>
      </c>
      <c r="Z15" s="158" t="n">
        <v>18</v>
      </c>
      <c r="AA15" s="158" t="n">
        <v>12</v>
      </c>
      <c r="AB15" s="158" t="n">
        <v>7.2</v>
      </c>
      <c r="AC15" s="158" t="n">
        <v>4.1</v>
      </c>
      <c r="AD15" s="158" t="n">
        <v>11.7</v>
      </c>
      <c r="AE15" s="156" t="n">
        <v>43</v>
      </c>
      <c r="AF15" s="156" t="n">
        <v>41</v>
      </c>
      <c r="AG15" s="156" t="n">
        <v>70</v>
      </c>
      <c r="AH15" s="156" t="n">
        <v>48</v>
      </c>
      <c r="AI15" s="156" t="n">
        <v>72</v>
      </c>
      <c r="AJ15" s="156" t="n">
        <v>50</v>
      </c>
      <c r="AK15" s="156" t="n">
        <v>19</v>
      </c>
      <c r="AL15" s="156" t="n">
        <v>26</v>
      </c>
      <c r="AM15" s="156" t="n">
        <v>43</v>
      </c>
      <c r="AN15" s="156" t="n">
        <v>55</v>
      </c>
      <c r="AO15" s="156" t="n">
        <v>49</v>
      </c>
      <c r="AP15" s="156" t="n">
        <v>55</v>
      </c>
      <c r="AQ15" s="156" t="n">
        <v>571</v>
      </c>
      <c r="AR15" s="158" t="n">
        <v>8</v>
      </c>
      <c r="AS15" s="158" t="n">
        <v>7</v>
      </c>
      <c r="AT15" s="158" t="n">
        <v>11</v>
      </c>
      <c r="AU15" s="158" t="n">
        <v>10</v>
      </c>
      <c r="AV15" s="158" t="n">
        <v>11</v>
      </c>
      <c r="AW15" s="158" t="n">
        <v>8</v>
      </c>
      <c r="AX15" s="158" t="n">
        <v>3</v>
      </c>
      <c r="AY15" s="158" t="n">
        <v>4</v>
      </c>
      <c r="AZ15" s="158" t="n">
        <v>7</v>
      </c>
      <c r="BA15" s="158" t="n">
        <v>9</v>
      </c>
      <c r="BB15" s="158" t="n">
        <v>10</v>
      </c>
      <c r="BC15" s="158" t="n">
        <v>8</v>
      </c>
      <c r="BD15" s="158" t="n">
        <v>96</v>
      </c>
      <c r="BE15" s="158" t="n">
        <v>2.8</v>
      </c>
      <c r="BF15" s="158" t="n">
        <v>2.5</v>
      </c>
      <c r="BG15" s="158" t="n">
        <v>1.3</v>
      </c>
      <c r="BH15" s="158" t="n">
        <v>0.4</v>
      </c>
      <c r="BI15" s="158" t="n">
        <v>0.1</v>
      </c>
      <c r="BJ15" s="158" t="n">
        <v>0</v>
      </c>
      <c r="BK15" s="158" t="n">
        <v>0</v>
      </c>
      <c r="BL15" s="158" t="n">
        <v>0</v>
      </c>
      <c r="BM15" s="158" t="n">
        <v>0</v>
      </c>
      <c r="BN15" s="158" t="n">
        <v>0.1</v>
      </c>
      <c r="BO15" s="158" t="n">
        <v>0.6</v>
      </c>
      <c r="BP15" s="158" t="n">
        <v>2.4</v>
      </c>
      <c r="BQ15" s="158" t="n">
        <v>10.2</v>
      </c>
      <c r="BR15" s="158" t="n">
        <v>0.1</v>
      </c>
      <c r="BS15" s="158" t="n">
        <v>0.4</v>
      </c>
      <c r="BT15" s="158" t="n">
        <v>0.6</v>
      </c>
      <c r="BU15" s="158" t="n">
        <v>0.8</v>
      </c>
      <c r="BV15" s="158" t="n">
        <v>0.7</v>
      </c>
      <c r="BW15" s="158" t="n">
        <v>0.5</v>
      </c>
      <c r="BX15" s="158" t="n">
        <v>0.3</v>
      </c>
      <c r="BY15" s="158" t="n">
        <v>0.2</v>
      </c>
      <c r="BZ15" s="158" t="n">
        <v>0.3</v>
      </c>
      <c r="CA15" s="158" t="n">
        <v>0.1</v>
      </c>
      <c r="CB15" s="158" t="n">
        <v>0.2</v>
      </c>
      <c r="CC15" s="158" t="n">
        <v>0.2</v>
      </c>
      <c r="CD15" s="158" t="n">
        <v>4.4</v>
      </c>
      <c r="CE15" s="158" t="n">
        <v>8.1</v>
      </c>
      <c r="CF15" s="158" t="n">
        <v>10.1</v>
      </c>
      <c r="CG15" s="158" t="n">
        <v>13.4</v>
      </c>
      <c r="CH15" s="158" t="n">
        <v>16.4</v>
      </c>
      <c r="CI15" s="158" t="n">
        <v>19.8</v>
      </c>
      <c r="CJ15" s="158" t="n">
        <v>25.4</v>
      </c>
      <c r="CK15" s="158" t="n">
        <v>30.2</v>
      </c>
      <c r="CL15" s="158" t="n">
        <v>29.4</v>
      </c>
      <c r="CM15" s="158" t="n">
        <v>25</v>
      </c>
      <c r="CN15" s="158" t="n">
        <v>18.2</v>
      </c>
      <c r="CO15" s="158" t="n">
        <v>12.7</v>
      </c>
      <c r="CP15" s="158" t="n">
        <v>8.8</v>
      </c>
      <c r="CQ15" s="158" t="n">
        <v>18.1</v>
      </c>
      <c r="CR15" s="92" t="n">
        <v>-2</v>
      </c>
      <c r="CS15" s="92" t="n">
        <v>-1.6</v>
      </c>
      <c r="CT15" s="92" t="n">
        <v>1.2</v>
      </c>
      <c r="CU15" s="92" t="n">
        <v>3.6</v>
      </c>
      <c r="CV15" s="92" t="n">
        <v>6.8</v>
      </c>
      <c r="CW15" s="92" t="n">
        <v>10.8</v>
      </c>
      <c r="CX15" s="92" t="n">
        <v>13.7</v>
      </c>
      <c r="CY15" s="92" t="n">
        <v>13.5</v>
      </c>
      <c r="CZ15" s="92" t="n">
        <v>10.9</v>
      </c>
      <c r="DA15" s="92" t="n">
        <v>5.8</v>
      </c>
      <c r="DB15" s="92" t="n">
        <v>1.8</v>
      </c>
      <c r="DC15" s="92" t="n">
        <v>-0.6</v>
      </c>
      <c r="DD15" s="92" t="n">
        <v>5.4</v>
      </c>
      <c r="DE15" s="92" t="n">
        <v>0.405</v>
      </c>
      <c r="DF15" s="92" t="n">
        <v>0.449</v>
      </c>
      <c r="DG15" s="92" t="n">
        <v>0.431</v>
      </c>
      <c r="DH15" s="92" t="n">
        <v>0.442</v>
      </c>
      <c r="DI15" s="92" t="n">
        <v>0.474</v>
      </c>
      <c r="DJ15" s="92" t="n">
        <v>0.505</v>
      </c>
      <c r="DK15" s="92" t="n">
        <v>0.588</v>
      </c>
      <c r="DL15" s="92" t="n">
        <v>0.588</v>
      </c>
      <c r="DM15" s="92" t="n">
        <v>0.529</v>
      </c>
      <c r="DN15" s="92" t="n">
        <v>0.481</v>
      </c>
      <c r="DO15" s="92" t="n">
        <v>0.387</v>
      </c>
      <c r="DP15" s="92" t="n">
        <v>0.369</v>
      </c>
      <c r="DQ15" s="92" t="n">
        <v>0.47</v>
      </c>
    </row>
    <row r="16" customFormat="false" ht="12.75" hidden="false" customHeight="false" outlineLevel="0" collapsed="false">
      <c r="A16" s="156" t="s">
        <v>391</v>
      </c>
      <c r="B16" s="159" t="n">
        <v>-1.16666666666667</v>
      </c>
      <c r="C16" s="157" t="n">
        <v>41.9833333333333</v>
      </c>
      <c r="D16" s="156" t="n">
        <v>70</v>
      </c>
      <c r="E16" s="156" t="n">
        <v>7239000</v>
      </c>
      <c r="F16" s="156" t="n">
        <v>10205000</v>
      </c>
      <c r="G16" s="156" t="n">
        <v>13626000</v>
      </c>
      <c r="H16" s="156" t="n">
        <v>15959000</v>
      </c>
      <c r="I16" s="156" t="n">
        <v>17957000</v>
      </c>
      <c r="J16" s="156" t="n">
        <v>17067000</v>
      </c>
      <c r="K16" s="156" t="n">
        <v>22049000</v>
      </c>
      <c r="L16" s="156" t="n">
        <v>18059000</v>
      </c>
      <c r="M16" s="156" t="n">
        <v>13653000</v>
      </c>
      <c r="N16" s="156" t="n">
        <v>10635000</v>
      </c>
      <c r="O16" s="156" t="n">
        <v>7400000</v>
      </c>
      <c r="P16" s="156" t="n">
        <v>5600000</v>
      </c>
      <c r="Q16" s="156" t="n">
        <v>13287416.6666667</v>
      </c>
      <c r="R16" s="158" t="n">
        <v>7.1</v>
      </c>
      <c r="S16" s="158" t="n">
        <v>8.4</v>
      </c>
      <c r="T16" s="158" t="n">
        <v>11.1</v>
      </c>
      <c r="U16" s="158" t="n">
        <v>13.4</v>
      </c>
      <c r="V16" s="158" t="n">
        <v>16.8</v>
      </c>
      <c r="W16" s="158" t="n">
        <v>20.7</v>
      </c>
      <c r="X16" s="158" t="n">
        <v>23.5</v>
      </c>
      <c r="Y16" s="158" t="n">
        <v>23.3</v>
      </c>
      <c r="Z16" s="158" t="n">
        <v>20.9</v>
      </c>
      <c r="AA16" s="158" t="n">
        <v>16</v>
      </c>
      <c r="AB16" s="158" t="n">
        <v>11.3</v>
      </c>
      <c r="AC16" s="158" t="n">
        <v>8</v>
      </c>
      <c r="AD16" s="158" t="n">
        <v>15</v>
      </c>
      <c r="AE16" s="156" t="n">
        <v>36</v>
      </c>
      <c r="AF16" s="156" t="n">
        <v>43</v>
      </c>
      <c r="AG16" s="156" t="n">
        <v>86</v>
      </c>
      <c r="AH16" s="156" t="n">
        <v>68</v>
      </c>
      <c r="AI16" s="156" t="n">
        <v>64</v>
      </c>
      <c r="AJ16" s="156" t="n">
        <v>55</v>
      </c>
      <c r="AK16" s="156" t="n">
        <v>43</v>
      </c>
      <c r="AL16" s="156" t="n">
        <v>57</v>
      </c>
      <c r="AM16" s="156" t="n">
        <v>86</v>
      </c>
      <c r="AN16" s="156" t="n">
        <v>91</v>
      </c>
      <c r="AO16" s="156" t="n">
        <v>54</v>
      </c>
      <c r="AP16" s="156" t="n">
        <v>57</v>
      </c>
      <c r="AQ16" s="156" t="n">
        <v>740</v>
      </c>
      <c r="AR16" s="158" t="n">
        <v>4</v>
      </c>
      <c r="AS16" s="158" t="n">
        <v>5</v>
      </c>
      <c r="AT16" s="158" t="n">
        <v>8</v>
      </c>
      <c r="AU16" s="158" t="n">
        <v>8</v>
      </c>
      <c r="AV16" s="158" t="n">
        <v>6</v>
      </c>
      <c r="AW16" s="158" t="n">
        <v>7</v>
      </c>
      <c r="AX16" s="158" t="n">
        <v>5</v>
      </c>
      <c r="AY16" s="158" t="n">
        <v>7</v>
      </c>
      <c r="AZ16" s="158" t="n">
        <v>8</v>
      </c>
      <c r="BA16" s="158" t="n">
        <v>8</v>
      </c>
      <c r="BB16" s="158" t="n">
        <v>6</v>
      </c>
      <c r="BC16" s="158" t="n">
        <v>6</v>
      </c>
      <c r="BD16" s="158" t="n">
        <v>78</v>
      </c>
      <c r="BE16" s="158" t="n">
        <v>0.5</v>
      </c>
      <c r="BF16" s="158" t="n">
        <v>0.7</v>
      </c>
      <c r="BG16" s="158" t="n">
        <v>0.1</v>
      </c>
      <c r="BH16" s="158" t="n">
        <v>0</v>
      </c>
      <c r="BI16" s="158" t="n">
        <v>0</v>
      </c>
      <c r="BJ16" s="158" t="n">
        <v>0</v>
      </c>
      <c r="BK16" s="158" t="n">
        <v>0</v>
      </c>
      <c r="BL16" s="158" t="n">
        <v>0</v>
      </c>
      <c r="BM16" s="158" t="n">
        <v>0</v>
      </c>
      <c r="BN16" s="158" t="n">
        <v>0</v>
      </c>
      <c r="BO16" s="158" t="n">
        <v>0</v>
      </c>
      <c r="BP16" s="158" t="n">
        <v>0.2</v>
      </c>
      <c r="BQ16" s="158" t="n">
        <v>1.5</v>
      </c>
      <c r="BR16" s="158" t="n">
        <v>0.1</v>
      </c>
      <c r="BS16" s="158" t="n">
        <v>0.2</v>
      </c>
      <c r="BT16" s="158" t="n">
        <v>0.3</v>
      </c>
      <c r="BU16" s="158" t="n">
        <v>0.3</v>
      </c>
      <c r="BV16" s="158" t="n">
        <v>0.2</v>
      </c>
      <c r="BW16" s="158" t="n">
        <v>0.2</v>
      </c>
      <c r="BX16" s="158" t="n">
        <v>0.3</v>
      </c>
      <c r="BY16" s="158" t="n">
        <v>0.3</v>
      </c>
      <c r="BZ16" s="158" t="n">
        <v>0</v>
      </c>
      <c r="CA16" s="158" t="n">
        <v>0.1</v>
      </c>
      <c r="CB16" s="158" t="n">
        <v>0</v>
      </c>
      <c r="CC16" s="158" t="n">
        <v>0</v>
      </c>
      <c r="CD16" s="158" t="n">
        <v>2</v>
      </c>
      <c r="CE16" s="158" t="n">
        <v>12.7</v>
      </c>
      <c r="CF16" s="158" t="n">
        <v>14.4</v>
      </c>
      <c r="CG16" s="158" t="n">
        <v>17</v>
      </c>
      <c r="CH16" s="158" t="n">
        <v>19.2</v>
      </c>
      <c r="CI16" s="158" t="n">
        <v>22.6</v>
      </c>
      <c r="CJ16" s="158" t="n">
        <v>26.7</v>
      </c>
      <c r="CK16" s="158" t="n">
        <v>29.7</v>
      </c>
      <c r="CL16" s="158" t="n">
        <v>29.2</v>
      </c>
      <c r="CM16" s="158" t="n">
        <v>26.4</v>
      </c>
      <c r="CN16" s="158" t="n">
        <v>21.4</v>
      </c>
      <c r="CO16" s="158" t="n">
        <v>16.5</v>
      </c>
      <c r="CP16" s="158" t="n">
        <v>13.1</v>
      </c>
      <c r="CQ16" s="158" t="n">
        <v>20.7</v>
      </c>
      <c r="CR16" s="92" t="n">
        <v>1.5</v>
      </c>
      <c r="CS16" s="92" t="n">
        <v>2.5</v>
      </c>
      <c r="CT16" s="92" t="n">
        <v>5.3</v>
      </c>
      <c r="CU16" s="92" t="n">
        <v>7.6</v>
      </c>
      <c r="CV16" s="92" t="n">
        <v>10.9</v>
      </c>
      <c r="CW16" s="92" t="n">
        <v>14.7</v>
      </c>
      <c r="CX16" s="92" t="n">
        <v>17.3</v>
      </c>
      <c r="CY16" s="92" t="n">
        <v>17.3</v>
      </c>
      <c r="CZ16" s="92" t="n">
        <v>15.3</v>
      </c>
      <c r="DA16" s="92" t="n">
        <v>10.6</v>
      </c>
      <c r="DB16" s="92" t="n">
        <v>6</v>
      </c>
      <c r="DC16" s="92" t="n">
        <v>2.9</v>
      </c>
      <c r="DD16" s="92" t="n">
        <v>9.3</v>
      </c>
      <c r="DE16" s="92" t="n">
        <v>0.527</v>
      </c>
      <c r="DF16" s="92" t="n">
        <v>0.525</v>
      </c>
      <c r="DG16" s="92" t="n">
        <v>0.514</v>
      </c>
      <c r="DH16" s="92" t="n">
        <v>0.469</v>
      </c>
      <c r="DI16" s="92" t="n">
        <v>0.458</v>
      </c>
      <c r="DJ16" s="92" t="n">
        <v>0.411</v>
      </c>
      <c r="DK16" s="92" t="n">
        <v>0.546</v>
      </c>
      <c r="DL16" s="92" t="n">
        <v>0.499</v>
      </c>
      <c r="DM16" s="92" t="n">
        <v>0.463</v>
      </c>
      <c r="DN16" s="92" t="n">
        <v>0.484</v>
      </c>
      <c r="DO16" s="92" t="n">
        <v>0.481</v>
      </c>
      <c r="DP16" s="92" t="n">
        <v>0.456</v>
      </c>
      <c r="DQ16" s="92" t="n">
        <v>0.486</v>
      </c>
    </row>
    <row r="17" customFormat="false" ht="12.75" hidden="false" customHeight="false" outlineLevel="0" collapsed="false">
      <c r="A17" s="156" t="s">
        <v>392</v>
      </c>
      <c r="B17" s="159" t="n">
        <v>3.58333333333333</v>
      </c>
      <c r="C17" s="157" t="n">
        <v>37.1833333333333</v>
      </c>
      <c r="D17" s="156" t="n">
        <v>685</v>
      </c>
      <c r="E17" s="156" t="n">
        <v>6881000</v>
      </c>
      <c r="F17" s="156" t="n">
        <v>9672000</v>
      </c>
      <c r="G17" s="156" t="n">
        <v>12252000</v>
      </c>
      <c r="H17" s="156" t="n">
        <v>15872000</v>
      </c>
      <c r="I17" s="156" t="n">
        <v>18595000</v>
      </c>
      <c r="J17" s="156" t="n">
        <v>21008000</v>
      </c>
      <c r="K17" s="156" t="n">
        <v>23685000</v>
      </c>
      <c r="L17" s="156" t="n">
        <v>18805000</v>
      </c>
      <c r="M17" s="156" t="n">
        <v>15451000</v>
      </c>
      <c r="N17" s="156" t="n">
        <v>11205000</v>
      </c>
      <c r="O17" s="156" t="n">
        <v>7414000</v>
      </c>
      <c r="P17" s="156" t="n">
        <v>5510000</v>
      </c>
      <c r="Q17" s="156" t="n">
        <v>13862500</v>
      </c>
      <c r="R17" s="158" t="n">
        <v>8.6</v>
      </c>
      <c r="S17" s="158" t="n">
        <v>9.1</v>
      </c>
      <c r="T17" s="158" t="n">
        <v>11.6</v>
      </c>
      <c r="U17" s="158" t="n">
        <v>13.4</v>
      </c>
      <c r="V17" s="158" t="n">
        <v>17.2</v>
      </c>
      <c r="W17" s="158" t="n">
        <v>21.2</v>
      </c>
      <c r="X17" s="158" t="n">
        <v>25.2</v>
      </c>
      <c r="Y17" s="158" t="n">
        <v>24.6</v>
      </c>
      <c r="Z17" s="158" t="n">
        <v>20.5</v>
      </c>
      <c r="AA17" s="158" t="n">
        <v>16.6</v>
      </c>
      <c r="AB17" s="158" t="n">
        <v>11.3</v>
      </c>
      <c r="AC17" s="158" t="n">
        <v>7.8</v>
      </c>
      <c r="AD17" s="158" t="n">
        <v>15.6</v>
      </c>
      <c r="AE17" s="156" t="n">
        <v>54</v>
      </c>
      <c r="AF17" s="156" t="n">
        <v>84</v>
      </c>
      <c r="AG17" s="156" t="n">
        <v>36</v>
      </c>
      <c r="AH17" s="156" t="n">
        <v>30</v>
      </c>
      <c r="AI17" s="156" t="n">
        <v>30</v>
      </c>
      <c r="AJ17" s="156" t="n">
        <v>33</v>
      </c>
      <c r="AK17" s="156" t="n">
        <v>1</v>
      </c>
      <c r="AL17" s="156" t="n">
        <v>1</v>
      </c>
      <c r="AM17" s="156" t="n">
        <v>27</v>
      </c>
      <c r="AN17" s="156" t="n">
        <v>32</v>
      </c>
      <c r="AO17" s="156" t="n">
        <v>62</v>
      </c>
      <c r="AP17" s="156" t="n">
        <v>58</v>
      </c>
      <c r="AQ17" s="156" t="n">
        <v>448</v>
      </c>
      <c r="AR17" s="158" t="n">
        <v>8</v>
      </c>
      <c r="AS17" s="158" t="n">
        <v>11</v>
      </c>
      <c r="AT17" s="158" t="n">
        <v>8</v>
      </c>
      <c r="AU17" s="158" t="n">
        <v>8</v>
      </c>
      <c r="AV17" s="158" t="n">
        <v>6</v>
      </c>
      <c r="AW17" s="158" t="n">
        <v>6</v>
      </c>
      <c r="AX17" s="158" t="n">
        <v>1</v>
      </c>
      <c r="AY17" s="158" t="n">
        <v>1</v>
      </c>
      <c r="AZ17" s="158" t="n">
        <v>4</v>
      </c>
      <c r="BA17" s="158" t="n">
        <v>6</v>
      </c>
      <c r="BB17" s="158" t="n">
        <v>10</v>
      </c>
      <c r="BC17" s="158" t="n">
        <v>8</v>
      </c>
      <c r="BD17" s="158" t="n">
        <v>77</v>
      </c>
      <c r="BE17" s="158" t="n">
        <v>0</v>
      </c>
      <c r="BF17" s="158" t="n">
        <v>0.4</v>
      </c>
      <c r="BG17" s="158" t="n">
        <v>0</v>
      </c>
      <c r="BH17" s="158" t="n">
        <v>0</v>
      </c>
      <c r="BI17" s="158" t="n">
        <v>0</v>
      </c>
      <c r="BJ17" s="158" t="n">
        <v>0</v>
      </c>
      <c r="BK17" s="158" t="n">
        <v>0</v>
      </c>
      <c r="BL17" s="158" t="n">
        <v>0</v>
      </c>
      <c r="BM17" s="158" t="n">
        <v>0</v>
      </c>
      <c r="BN17" s="158" t="n">
        <v>0</v>
      </c>
      <c r="BO17" s="158" t="n">
        <v>0.1</v>
      </c>
      <c r="BP17" s="158" t="n">
        <v>0.4</v>
      </c>
      <c r="BQ17" s="158" t="n">
        <v>0.9</v>
      </c>
      <c r="BR17" s="158" t="n">
        <v>0.2</v>
      </c>
      <c r="BS17" s="158" t="n">
        <v>0</v>
      </c>
      <c r="BT17" s="158" t="n">
        <v>0</v>
      </c>
      <c r="BU17" s="158" t="n">
        <v>0.3</v>
      </c>
      <c r="BV17" s="158" t="n">
        <v>0.2</v>
      </c>
      <c r="BW17" s="158" t="n">
        <v>0</v>
      </c>
      <c r="BX17" s="158" t="n">
        <v>0</v>
      </c>
      <c r="BY17" s="158" t="n">
        <v>0</v>
      </c>
      <c r="BZ17" s="158" t="n">
        <v>0</v>
      </c>
      <c r="CA17" s="158" t="n">
        <v>0</v>
      </c>
      <c r="CB17" s="158" t="n">
        <v>0</v>
      </c>
      <c r="CC17" s="158" t="n">
        <v>0</v>
      </c>
      <c r="CD17" s="158" t="n">
        <v>0.7</v>
      </c>
      <c r="CE17" s="158" t="n">
        <v>11.7</v>
      </c>
      <c r="CF17" s="158" t="n">
        <v>14.2</v>
      </c>
      <c r="CG17" s="158" t="n">
        <v>17.6</v>
      </c>
      <c r="CH17" s="158" t="n">
        <v>20.4</v>
      </c>
      <c r="CI17" s="158" t="n">
        <v>23.6</v>
      </c>
      <c r="CJ17" s="158" t="n">
        <v>30</v>
      </c>
      <c r="CK17" s="158" t="n">
        <v>34</v>
      </c>
      <c r="CL17" s="158" t="n">
        <v>33.5</v>
      </c>
      <c r="CM17" s="158" t="n">
        <v>29.2</v>
      </c>
      <c r="CN17" s="158" t="n">
        <v>22.4</v>
      </c>
      <c r="CO17" s="158" t="n">
        <v>16.8</v>
      </c>
      <c r="CP17" s="158" t="n">
        <v>12.3</v>
      </c>
      <c r="CQ17" s="158" t="n">
        <v>22.1</v>
      </c>
      <c r="CR17" s="92" t="n">
        <v>2.1</v>
      </c>
      <c r="CS17" s="92" t="n">
        <v>2.7</v>
      </c>
      <c r="CT17" s="92" t="n">
        <v>5.2</v>
      </c>
      <c r="CU17" s="92" t="n">
        <v>7</v>
      </c>
      <c r="CV17" s="92" t="n">
        <v>9.5</v>
      </c>
      <c r="CW17" s="92" t="n">
        <v>13.9</v>
      </c>
      <c r="CX17" s="92" t="n">
        <v>17</v>
      </c>
      <c r="CY17" s="92" t="n">
        <v>16.9</v>
      </c>
      <c r="CZ17" s="92" t="n">
        <v>14.3</v>
      </c>
      <c r="DA17" s="92" t="n">
        <v>9.8</v>
      </c>
      <c r="DB17" s="92" t="n">
        <v>6.1</v>
      </c>
      <c r="DC17" s="92" t="n">
        <v>3</v>
      </c>
      <c r="DD17" s="92" t="n">
        <v>9</v>
      </c>
      <c r="DE17" s="92" t="n">
        <v>0.413</v>
      </c>
      <c r="DF17" s="92" t="n">
        <v>0.437</v>
      </c>
      <c r="DG17" s="92" t="n">
        <v>0.428</v>
      </c>
      <c r="DH17" s="92" t="n">
        <v>0.45</v>
      </c>
      <c r="DI17" s="92" t="n">
        <v>0.47</v>
      </c>
      <c r="DJ17" s="92" t="n">
        <v>0.508</v>
      </c>
      <c r="DK17" s="92" t="n">
        <v>0.585</v>
      </c>
      <c r="DL17" s="92" t="n">
        <v>0.508</v>
      </c>
      <c r="DM17" s="92" t="n">
        <v>0.495</v>
      </c>
      <c r="DN17" s="92" t="n">
        <v>0.458</v>
      </c>
      <c r="DO17" s="92" t="n">
        <v>0.406</v>
      </c>
      <c r="DP17" s="92" t="n">
        <v>0.362</v>
      </c>
      <c r="DQ17" s="92" t="n">
        <v>0.46</v>
      </c>
    </row>
    <row r="18" customFormat="false" ht="12.75" hidden="false" customHeight="false" outlineLevel="0" collapsed="false">
      <c r="A18" s="156" t="s">
        <v>393</v>
      </c>
      <c r="B18" s="159" t="n">
        <v>3.16666666666667</v>
      </c>
      <c r="C18" s="157" t="n">
        <v>40.6333333333333</v>
      </c>
      <c r="D18" s="156" t="n">
        <v>685</v>
      </c>
      <c r="E18" s="156" t="n">
        <v>4992000</v>
      </c>
      <c r="F18" s="156" t="n">
        <v>7658000</v>
      </c>
      <c r="G18" s="156" t="n">
        <v>9948000</v>
      </c>
      <c r="H18" s="156" t="n">
        <v>12997000</v>
      </c>
      <c r="I18" s="156" t="n">
        <v>16258000</v>
      </c>
      <c r="J18" s="156" t="n">
        <v>18372000</v>
      </c>
      <c r="K18" s="156" t="n">
        <v>23580000</v>
      </c>
      <c r="L18" s="156" t="n">
        <v>20475000</v>
      </c>
      <c r="M18" s="156" t="n">
        <v>14551000</v>
      </c>
      <c r="N18" s="156" t="n">
        <v>10035000</v>
      </c>
      <c r="O18" s="156" t="n">
        <v>5184000</v>
      </c>
      <c r="P18" s="156" t="n">
        <v>4166000</v>
      </c>
      <c r="Q18" s="156" t="n">
        <v>12351333.3333333</v>
      </c>
      <c r="R18" s="158" t="n">
        <v>4.6</v>
      </c>
      <c r="S18" s="158" t="n">
        <v>5.9</v>
      </c>
      <c r="T18" s="158" t="n">
        <v>9.5</v>
      </c>
      <c r="U18" s="158" t="n">
        <v>11.9</v>
      </c>
      <c r="V18" s="158" t="n">
        <v>15.6</v>
      </c>
      <c r="W18" s="158" t="n">
        <v>20.2</v>
      </c>
      <c r="X18" s="158" t="n">
        <v>24.3</v>
      </c>
      <c r="Y18" s="158" t="n">
        <v>23.5</v>
      </c>
      <c r="Z18" s="158" t="n">
        <v>19.8</v>
      </c>
      <c r="AA18" s="158" t="n">
        <v>13.7</v>
      </c>
      <c r="AB18" s="158" t="n">
        <v>8.4</v>
      </c>
      <c r="AC18" s="158" t="n">
        <v>5.5</v>
      </c>
      <c r="AD18" s="158" t="n">
        <v>13.6</v>
      </c>
      <c r="AE18" s="156" t="n">
        <v>26</v>
      </c>
      <c r="AF18" s="156" t="n">
        <v>26</v>
      </c>
      <c r="AG18" s="156" t="n">
        <v>38</v>
      </c>
      <c r="AH18" s="156" t="n">
        <v>30</v>
      </c>
      <c r="AI18" s="156" t="n">
        <v>42</v>
      </c>
      <c r="AJ18" s="156" t="n">
        <v>24</v>
      </c>
      <c r="AK18" s="156" t="n">
        <v>10</v>
      </c>
      <c r="AL18" s="156" t="n">
        <v>10</v>
      </c>
      <c r="AM18" s="156" t="n">
        <v>30</v>
      </c>
      <c r="AN18" s="156" t="n">
        <v>36</v>
      </c>
      <c r="AO18" s="156" t="n">
        <v>57</v>
      </c>
      <c r="AP18" s="156" t="n">
        <v>41</v>
      </c>
      <c r="AQ18" s="156" t="n">
        <v>370</v>
      </c>
      <c r="AR18" s="158" t="n">
        <v>7</v>
      </c>
      <c r="AS18" s="158" t="n">
        <v>7</v>
      </c>
      <c r="AT18" s="158" t="n">
        <v>9</v>
      </c>
      <c r="AU18" s="158" t="n">
        <v>8</v>
      </c>
      <c r="AV18" s="158" t="n">
        <v>9</v>
      </c>
      <c r="AW18" s="158" t="n">
        <v>6</v>
      </c>
      <c r="AX18" s="158" t="n">
        <v>3</v>
      </c>
      <c r="AY18" s="158" t="n">
        <v>3</v>
      </c>
      <c r="AZ18" s="158" t="n">
        <v>5</v>
      </c>
      <c r="BA18" s="158" t="n">
        <v>7</v>
      </c>
      <c r="BB18" s="158" t="n">
        <v>9</v>
      </c>
      <c r="BC18" s="158" t="n">
        <v>8</v>
      </c>
      <c r="BD18" s="158" t="n">
        <v>81</v>
      </c>
      <c r="BE18" s="158" t="n">
        <v>1.1</v>
      </c>
      <c r="BF18" s="158" t="n">
        <v>0.9</v>
      </c>
      <c r="BG18" s="158" t="n">
        <v>0.1</v>
      </c>
      <c r="BH18" s="158" t="n">
        <v>0</v>
      </c>
      <c r="BI18" s="158" t="n">
        <v>0</v>
      </c>
      <c r="BJ18" s="158" t="n">
        <v>0</v>
      </c>
      <c r="BK18" s="158" t="n">
        <v>0</v>
      </c>
      <c r="BL18" s="158" t="n">
        <v>0</v>
      </c>
      <c r="BM18" s="158" t="n">
        <v>0</v>
      </c>
      <c r="BN18" s="158" t="n">
        <v>0</v>
      </c>
      <c r="BO18" s="158" t="n">
        <v>0.1</v>
      </c>
      <c r="BP18" s="158" t="n">
        <v>0.9</v>
      </c>
      <c r="BQ18" s="158" t="n">
        <v>3.1</v>
      </c>
      <c r="BR18" s="158" t="n">
        <v>0.1</v>
      </c>
      <c r="BS18" s="158" t="n">
        <v>0.3</v>
      </c>
      <c r="BT18" s="158" t="n">
        <v>0.3</v>
      </c>
      <c r="BU18" s="158" t="n">
        <v>0.5</v>
      </c>
      <c r="BV18" s="158" t="n">
        <v>0.3</v>
      </c>
      <c r="BW18" s="158" t="n">
        <v>0.2</v>
      </c>
      <c r="BX18" s="158" t="n">
        <v>0.3</v>
      </c>
      <c r="BY18" s="158" t="n">
        <v>0.1</v>
      </c>
      <c r="BZ18" s="158" t="n">
        <v>0</v>
      </c>
      <c r="CA18" s="158" t="n">
        <v>0.1</v>
      </c>
      <c r="CB18" s="158" t="n">
        <v>0.1</v>
      </c>
      <c r="CC18" s="158" t="n">
        <v>0</v>
      </c>
      <c r="CD18" s="158" t="n">
        <v>2.3</v>
      </c>
      <c r="CE18" s="158" t="n">
        <v>8.1</v>
      </c>
      <c r="CF18" s="158" t="n">
        <v>10.4</v>
      </c>
      <c r="CG18" s="158" t="n">
        <v>14.7</v>
      </c>
      <c r="CH18" s="158" t="n">
        <v>17.9</v>
      </c>
      <c r="CI18" s="158" t="n">
        <v>21.5</v>
      </c>
      <c r="CJ18" s="158" t="n">
        <v>26.7</v>
      </c>
      <c r="CK18" s="158" t="n">
        <v>31.5</v>
      </c>
      <c r="CL18" s="158" t="n">
        <v>30.5</v>
      </c>
      <c r="CM18" s="158" t="n">
        <v>25.9</v>
      </c>
      <c r="CN18" s="158" t="n">
        <v>18.6</v>
      </c>
      <c r="CO18" s="158" t="n">
        <v>12</v>
      </c>
      <c r="CP18" s="158" t="n">
        <v>8.5</v>
      </c>
      <c r="CQ18" s="158" t="n">
        <v>18.9</v>
      </c>
      <c r="CR18" s="92" t="n">
        <v>1</v>
      </c>
      <c r="CS18" s="92" t="n">
        <v>1.3</v>
      </c>
      <c r="CT18" s="92" t="n">
        <v>4.3</v>
      </c>
      <c r="CU18" s="92" t="n">
        <v>6</v>
      </c>
      <c r="CV18" s="92" t="n">
        <v>9.7</v>
      </c>
      <c r="CW18" s="92" t="n">
        <v>13.8</v>
      </c>
      <c r="CX18" s="92" t="n">
        <v>17.1</v>
      </c>
      <c r="CY18" s="92" t="n">
        <v>16.6</v>
      </c>
      <c r="CZ18" s="92" t="n">
        <v>13.6</v>
      </c>
      <c r="DA18" s="92" t="n">
        <v>8.8</v>
      </c>
      <c r="DB18" s="92" t="n">
        <v>4.7</v>
      </c>
      <c r="DC18" s="92" t="n">
        <v>2.4</v>
      </c>
      <c r="DD18" s="92" t="n">
        <v>8.3</v>
      </c>
      <c r="DE18" s="92" t="n">
        <v>0.343</v>
      </c>
      <c r="DF18" s="92" t="n">
        <v>0.379</v>
      </c>
      <c r="DG18" s="92" t="n">
        <v>0.367</v>
      </c>
      <c r="DH18" s="92" t="n">
        <v>0.378</v>
      </c>
      <c r="DI18" s="92" t="n">
        <v>0.413</v>
      </c>
      <c r="DJ18" s="92" t="n">
        <v>0.443</v>
      </c>
      <c r="DK18" s="92" t="n">
        <v>0.583</v>
      </c>
      <c r="DL18" s="92" t="n">
        <v>0.562</v>
      </c>
      <c r="DM18" s="92" t="n">
        <v>0.485</v>
      </c>
      <c r="DN18" s="92" t="n">
        <v>0.442</v>
      </c>
      <c r="DO18" s="92" t="n">
        <v>0.32</v>
      </c>
      <c r="DP18" s="92" t="n">
        <v>0.318</v>
      </c>
      <c r="DQ18" s="92" t="n">
        <v>0.419</v>
      </c>
    </row>
    <row r="19" customFormat="false" ht="12.75" hidden="false" customHeight="false" outlineLevel="0" collapsed="false">
      <c r="A19" s="156" t="s">
        <v>394</v>
      </c>
      <c r="B19" s="159" t="n">
        <v>1.98333333333333</v>
      </c>
      <c r="C19" s="157" t="n">
        <v>43.3166666666667</v>
      </c>
      <c r="D19" s="156" t="n">
        <v>8</v>
      </c>
      <c r="E19" s="156" t="n">
        <v>4762000</v>
      </c>
      <c r="F19" s="156" t="n">
        <v>6986000</v>
      </c>
      <c r="G19" s="156" t="n">
        <v>9546000</v>
      </c>
      <c r="H19" s="156" t="n">
        <v>10091000</v>
      </c>
      <c r="I19" s="156" t="n">
        <v>14433000</v>
      </c>
      <c r="J19" s="156" t="n">
        <v>14838000</v>
      </c>
      <c r="K19" s="156" t="n">
        <v>14922000</v>
      </c>
      <c r="L19" s="156" t="n">
        <v>12083000</v>
      </c>
      <c r="M19" s="156" t="n">
        <v>11544000</v>
      </c>
      <c r="N19" s="156" t="n">
        <v>9076000</v>
      </c>
      <c r="O19" s="156" t="n">
        <v>5227000</v>
      </c>
      <c r="P19" s="156" t="n">
        <v>3832000</v>
      </c>
      <c r="Q19" s="156" t="n">
        <v>9778333.33333333</v>
      </c>
      <c r="R19" s="158" t="n">
        <v>8.3</v>
      </c>
      <c r="S19" s="158" t="n">
        <v>8.8</v>
      </c>
      <c r="T19" s="158" t="n">
        <v>10.4</v>
      </c>
      <c r="U19" s="158" t="n">
        <v>11.7</v>
      </c>
      <c r="V19" s="158" t="n">
        <v>14.8</v>
      </c>
      <c r="W19" s="158" t="n">
        <v>17</v>
      </c>
      <c r="X19" s="158" t="n">
        <v>19</v>
      </c>
      <c r="Y19" s="158" t="n">
        <v>19.6</v>
      </c>
      <c r="Z19" s="158" t="n">
        <v>18.5</v>
      </c>
      <c r="AA19" s="158" t="n">
        <v>15.3</v>
      </c>
      <c r="AB19" s="158" t="n">
        <v>11.3</v>
      </c>
      <c r="AC19" s="158" t="n">
        <v>9.6</v>
      </c>
      <c r="AD19" s="158" t="n">
        <v>13.7</v>
      </c>
      <c r="AE19" s="156" t="n">
        <v>119</v>
      </c>
      <c r="AF19" s="156" t="n">
        <v>97</v>
      </c>
      <c r="AG19" s="156" t="n">
        <v>118</v>
      </c>
      <c r="AH19" s="156" t="n">
        <v>115</v>
      </c>
      <c r="AI19" s="156" t="n">
        <v>104</v>
      </c>
      <c r="AJ19" s="156" t="n">
        <v>80</v>
      </c>
      <c r="AK19" s="156" t="n">
        <v>71</v>
      </c>
      <c r="AL19" s="156" t="n">
        <v>63</v>
      </c>
      <c r="AM19" s="156" t="n">
        <v>117</v>
      </c>
      <c r="AN19" s="156" t="n">
        <v>149</v>
      </c>
      <c r="AO19" s="156" t="n">
        <v>152</v>
      </c>
      <c r="AP19" s="156" t="n">
        <v>149</v>
      </c>
      <c r="AQ19" s="156" t="n">
        <v>1334</v>
      </c>
      <c r="AR19" s="158" t="n">
        <v>14</v>
      </c>
      <c r="AS19" s="158" t="n">
        <v>12</v>
      </c>
      <c r="AT19" s="158" t="n">
        <v>15</v>
      </c>
      <c r="AU19" s="158" t="n">
        <v>15</v>
      </c>
      <c r="AV19" s="158" t="n">
        <v>14</v>
      </c>
      <c r="AW19" s="158" t="n">
        <v>12</v>
      </c>
      <c r="AX19" s="158" t="n">
        <v>11</v>
      </c>
      <c r="AY19" s="158" t="n">
        <v>11</v>
      </c>
      <c r="AZ19" s="158" t="n">
        <v>12</v>
      </c>
      <c r="BA19" s="158" t="n">
        <v>15</v>
      </c>
      <c r="BB19" s="158" t="n">
        <v>16</v>
      </c>
      <c r="BC19" s="158" t="n">
        <v>17</v>
      </c>
      <c r="BD19" s="158" t="n">
        <v>164</v>
      </c>
      <c r="BE19" s="158" t="n">
        <v>0.7</v>
      </c>
      <c r="BF19" s="158" t="n">
        <v>0.7</v>
      </c>
      <c r="BG19" s="158" t="n">
        <v>0.4</v>
      </c>
      <c r="BH19" s="158" t="n">
        <v>0.1</v>
      </c>
      <c r="BI19" s="158" t="n">
        <v>0</v>
      </c>
      <c r="BJ19" s="158" t="n">
        <v>0</v>
      </c>
      <c r="BK19" s="158" t="n">
        <v>0</v>
      </c>
      <c r="BL19" s="158" t="n">
        <v>0</v>
      </c>
      <c r="BM19" s="158" t="n">
        <v>0</v>
      </c>
      <c r="BN19" s="158" t="n">
        <v>0</v>
      </c>
      <c r="BO19" s="158" t="n">
        <v>0.1</v>
      </c>
      <c r="BP19" s="158" t="n">
        <v>0.4</v>
      </c>
      <c r="BQ19" s="158" t="n">
        <v>2.4</v>
      </c>
      <c r="BR19" s="158" t="n">
        <v>1.5</v>
      </c>
      <c r="BS19" s="158" t="n">
        <v>1.4</v>
      </c>
      <c r="BT19" s="158" t="n">
        <v>1</v>
      </c>
      <c r="BU19" s="158" t="n">
        <v>0.8</v>
      </c>
      <c r="BV19" s="158" t="n">
        <v>0.4</v>
      </c>
      <c r="BW19" s="158" t="n">
        <v>0</v>
      </c>
      <c r="BX19" s="158" t="n">
        <v>0.2</v>
      </c>
      <c r="BY19" s="158" t="n">
        <v>0</v>
      </c>
      <c r="BZ19" s="158" t="n">
        <v>0.1</v>
      </c>
      <c r="CA19" s="158" t="n">
        <v>0.3</v>
      </c>
      <c r="CB19" s="158" t="n">
        <v>1</v>
      </c>
      <c r="CC19" s="158" t="n">
        <v>0.6</v>
      </c>
      <c r="CD19" s="158" t="n">
        <v>7.3</v>
      </c>
      <c r="CE19" s="158" t="n">
        <v>12</v>
      </c>
      <c r="CF19" s="158" t="n">
        <v>12.5</v>
      </c>
      <c r="CG19" s="158" t="n">
        <v>14.3</v>
      </c>
      <c r="CH19" s="158" t="n">
        <v>15.5</v>
      </c>
      <c r="CI19" s="158" t="n">
        <v>18.8</v>
      </c>
      <c r="CJ19" s="158" t="n">
        <v>20.8</v>
      </c>
      <c r="CK19" s="158" t="n">
        <v>22.9</v>
      </c>
      <c r="CL19" s="158" t="n">
        <v>23.7</v>
      </c>
      <c r="CM19" s="158" t="n">
        <v>22.8</v>
      </c>
      <c r="CN19" s="158" t="n">
        <v>19.5</v>
      </c>
      <c r="CO19" s="158" t="n">
        <v>15</v>
      </c>
      <c r="CP19" s="158" t="n">
        <v>13</v>
      </c>
      <c r="CQ19" s="158" t="n">
        <v>17.6</v>
      </c>
      <c r="CR19" s="92" t="n">
        <v>4.7</v>
      </c>
      <c r="CS19" s="92" t="n">
        <v>5</v>
      </c>
      <c r="CT19" s="92" t="n">
        <v>6.4</v>
      </c>
      <c r="CU19" s="92" t="n">
        <v>7.9</v>
      </c>
      <c r="CV19" s="92" t="n">
        <v>10.8</v>
      </c>
      <c r="CW19" s="92" t="n">
        <v>13.3</v>
      </c>
      <c r="CX19" s="92" t="n">
        <v>15.1</v>
      </c>
      <c r="CY19" s="92" t="n">
        <v>15.5</v>
      </c>
      <c r="CZ19" s="92" t="n">
        <v>14.1</v>
      </c>
      <c r="DA19" s="92" t="n">
        <v>11.1</v>
      </c>
      <c r="DB19" s="92" t="n">
        <v>7.6</v>
      </c>
      <c r="DC19" s="92" t="n">
        <v>6.2</v>
      </c>
      <c r="DD19" s="92" t="n">
        <v>9.8</v>
      </c>
      <c r="DE19" s="92" t="n">
        <v>0.369</v>
      </c>
      <c r="DF19" s="92" t="n">
        <v>0.374</v>
      </c>
      <c r="DG19" s="92" t="n">
        <v>0.369</v>
      </c>
      <c r="DH19" s="92" t="n">
        <v>0.3</v>
      </c>
      <c r="DI19" s="92" t="n">
        <v>0.369</v>
      </c>
      <c r="DJ19" s="92" t="n">
        <v>0.357</v>
      </c>
      <c r="DK19" s="92" t="n">
        <v>0.37</v>
      </c>
      <c r="DL19" s="92" t="n">
        <v>0.337</v>
      </c>
      <c r="DM19" s="92" t="n">
        <v>0.399</v>
      </c>
      <c r="DN19" s="92" t="n">
        <v>0.426</v>
      </c>
      <c r="DO19" s="92" t="n">
        <v>0.358</v>
      </c>
      <c r="DP19" s="92" t="n">
        <v>0.334</v>
      </c>
      <c r="DQ19" s="92" t="n">
        <v>0.363</v>
      </c>
    </row>
    <row r="20" customFormat="false" ht="12.75" hidden="false" customHeight="false" outlineLevel="0" collapsed="false">
      <c r="A20" s="156" t="s">
        <v>395</v>
      </c>
      <c r="B20" s="159" t="n">
        <v>6.95</v>
      </c>
      <c r="C20" s="157" t="n">
        <v>37.2666666666667</v>
      </c>
      <c r="D20" s="156" t="n">
        <v>26</v>
      </c>
      <c r="E20" s="156" t="n">
        <v>7574000</v>
      </c>
      <c r="F20" s="156" t="n">
        <v>11858000</v>
      </c>
      <c r="G20" s="156" t="n">
        <v>15798000</v>
      </c>
      <c r="H20" s="156" t="n">
        <v>20794000</v>
      </c>
      <c r="I20" s="156" t="n">
        <v>24034000</v>
      </c>
      <c r="J20" s="156" t="n">
        <v>25630000</v>
      </c>
      <c r="K20" s="156" t="n">
        <v>26994000</v>
      </c>
      <c r="L20" s="156" t="n">
        <v>24840000</v>
      </c>
      <c r="M20" s="156" t="n">
        <v>20613000</v>
      </c>
      <c r="N20" s="156" t="n">
        <v>13098000</v>
      </c>
      <c r="O20" s="156" t="n">
        <v>8669000</v>
      </c>
      <c r="P20" s="156" t="n">
        <v>6685000</v>
      </c>
      <c r="Q20" s="156" t="n">
        <v>17215583.3333333</v>
      </c>
      <c r="R20" s="158" t="n">
        <v>11.1</v>
      </c>
      <c r="S20" s="158" t="n">
        <v>12.3</v>
      </c>
      <c r="T20" s="158" t="n">
        <v>14.4</v>
      </c>
      <c r="U20" s="158" t="n">
        <v>16.7</v>
      </c>
      <c r="V20" s="158" t="n">
        <v>18.9</v>
      </c>
      <c r="W20" s="158" t="n">
        <v>22.4</v>
      </c>
      <c r="X20" s="158" t="n">
        <v>25</v>
      </c>
      <c r="Y20" s="158" t="n">
        <v>25.2</v>
      </c>
      <c r="Z20" s="158" t="n">
        <v>23.2</v>
      </c>
      <c r="AA20" s="158" t="n">
        <v>19.4</v>
      </c>
      <c r="AB20" s="158" t="n">
        <v>15.2</v>
      </c>
      <c r="AC20" s="158" t="n">
        <v>11.9</v>
      </c>
      <c r="AD20" s="158" t="n">
        <v>18</v>
      </c>
      <c r="AE20" s="156" t="n">
        <v>67</v>
      </c>
      <c r="AF20" s="156" t="n">
        <v>47</v>
      </c>
      <c r="AG20" s="156" t="n">
        <v>73</v>
      </c>
      <c r="AH20" s="156" t="n">
        <v>40</v>
      </c>
      <c r="AI20" s="156" t="n">
        <v>26</v>
      </c>
      <c r="AJ20" s="156" t="n">
        <v>7</v>
      </c>
      <c r="AK20" s="156" t="n">
        <v>2</v>
      </c>
      <c r="AL20" s="156" t="n">
        <v>1</v>
      </c>
      <c r="AM20" s="156" t="n">
        <v>19</v>
      </c>
      <c r="AN20" s="156" t="n">
        <v>52</v>
      </c>
      <c r="AO20" s="156" t="n">
        <v>64</v>
      </c>
      <c r="AP20" s="156" t="n">
        <v>67</v>
      </c>
      <c r="AQ20" s="156" t="n">
        <v>465</v>
      </c>
      <c r="AR20" s="158" t="n">
        <v>10</v>
      </c>
      <c r="AS20" s="158" t="n">
        <v>9</v>
      </c>
      <c r="AT20" s="158" t="n">
        <v>11</v>
      </c>
      <c r="AU20" s="158" t="n">
        <v>8</v>
      </c>
      <c r="AV20" s="158" t="n">
        <v>6</v>
      </c>
      <c r="AW20" s="158" t="n">
        <v>4</v>
      </c>
      <c r="AX20" s="158" t="n">
        <v>1</v>
      </c>
      <c r="AY20" s="158" t="n">
        <v>1</v>
      </c>
      <c r="AZ20" s="158" t="n">
        <v>4</v>
      </c>
      <c r="BA20" s="158" t="n">
        <v>8</v>
      </c>
      <c r="BB20" s="158" t="n">
        <v>10</v>
      </c>
      <c r="BC20" s="158" t="n">
        <v>10</v>
      </c>
      <c r="BD20" s="158" t="n">
        <v>82</v>
      </c>
      <c r="BE20" s="158" t="n">
        <v>0</v>
      </c>
      <c r="BF20" s="158" t="n">
        <v>0</v>
      </c>
      <c r="BG20" s="158" t="n">
        <v>0</v>
      </c>
      <c r="BH20" s="158" t="n">
        <v>0</v>
      </c>
      <c r="BI20" s="158" t="n">
        <v>0</v>
      </c>
      <c r="BJ20" s="158" t="n">
        <v>0</v>
      </c>
      <c r="BK20" s="158" t="n">
        <v>0</v>
      </c>
      <c r="BL20" s="158" t="n">
        <v>0</v>
      </c>
      <c r="BM20" s="158" t="n">
        <v>0</v>
      </c>
      <c r="BN20" s="158" t="n">
        <v>0</v>
      </c>
      <c r="BO20" s="158" t="n">
        <v>0</v>
      </c>
      <c r="BP20" s="158" t="n">
        <v>0</v>
      </c>
      <c r="BQ20" s="158" t="n">
        <v>0</v>
      </c>
      <c r="BR20" s="158" t="n">
        <v>0.1</v>
      </c>
      <c r="BS20" s="158" t="n">
        <v>0.3</v>
      </c>
      <c r="BT20" s="158" t="n">
        <v>0.2</v>
      </c>
      <c r="BU20" s="158" t="n">
        <v>0.2</v>
      </c>
      <c r="BV20" s="158" t="n">
        <v>0.1</v>
      </c>
      <c r="BW20" s="158" t="n">
        <v>0.1</v>
      </c>
      <c r="BX20" s="158" t="n">
        <v>0</v>
      </c>
      <c r="BY20" s="158" t="n">
        <v>0</v>
      </c>
      <c r="BZ20" s="158" t="n">
        <v>0</v>
      </c>
      <c r="CA20" s="158" t="n">
        <v>0</v>
      </c>
      <c r="CB20" s="158" t="n">
        <v>0.1</v>
      </c>
      <c r="CC20" s="158" t="n">
        <v>0.2</v>
      </c>
      <c r="CD20" s="158" t="n">
        <v>1.3</v>
      </c>
      <c r="CE20" s="158" t="n">
        <v>16.4</v>
      </c>
      <c r="CF20" s="158" t="n">
        <v>17.8</v>
      </c>
      <c r="CG20" s="158" t="n">
        <v>19.9</v>
      </c>
      <c r="CH20" s="158" t="n">
        <v>22.6</v>
      </c>
      <c r="CI20" s="158" t="n">
        <v>24.8</v>
      </c>
      <c r="CJ20" s="158" t="n">
        <v>28.5</v>
      </c>
      <c r="CK20" s="158" t="n">
        <v>31.7</v>
      </c>
      <c r="CL20" s="158" t="n">
        <v>31.8</v>
      </c>
      <c r="CM20" s="158" t="n">
        <v>29.4</v>
      </c>
      <c r="CN20" s="158" t="n">
        <v>25.1</v>
      </c>
      <c r="CO20" s="158" t="n">
        <v>20.5</v>
      </c>
      <c r="CP20" s="158" t="n">
        <v>16.9</v>
      </c>
      <c r="CQ20" s="158" t="n">
        <v>23.8</v>
      </c>
      <c r="CR20" s="92" t="n">
        <v>5.9</v>
      </c>
      <c r="CS20" s="92" t="n">
        <v>6.7</v>
      </c>
      <c r="CT20" s="92" t="n">
        <v>8.9</v>
      </c>
      <c r="CU20" s="92" t="n">
        <v>10.8</v>
      </c>
      <c r="CV20" s="92" t="n">
        <v>13</v>
      </c>
      <c r="CW20" s="92" t="n">
        <v>16.2</v>
      </c>
      <c r="CX20" s="92" t="n">
        <v>18.2</v>
      </c>
      <c r="CY20" s="92" t="n">
        <v>18.5</v>
      </c>
      <c r="CZ20" s="92" t="n">
        <v>17</v>
      </c>
      <c r="DA20" s="92" t="n">
        <v>13.6</v>
      </c>
      <c r="DB20" s="92" t="n">
        <v>10</v>
      </c>
      <c r="DC20" s="92" t="n">
        <v>6.8</v>
      </c>
      <c r="DD20" s="92" t="n">
        <v>12.3</v>
      </c>
      <c r="DE20" s="92" t="n">
        <v>0.456</v>
      </c>
      <c r="DF20" s="92" t="n">
        <v>0.537</v>
      </c>
      <c r="DG20" s="92" t="n">
        <v>0.552</v>
      </c>
      <c r="DH20" s="92" t="n">
        <v>0.591</v>
      </c>
      <c r="DI20" s="92" t="n">
        <v>0.608</v>
      </c>
      <c r="DJ20" s="92" t="n">
        <v>0.62</v>
      </c>
      <c r="DK20" s="92" t="n">
        <v>0.667</v>
      </c>
      <c r="DL20" s="92" t="n">
        <v>0.672</v>
      </c>
      <c r="DM20" s="92" t="n">
        <v>0.661</v>
      </c>
      <c r="DN20" s="92" t="n">
        <v>0.536</v>
      </c>
      <c r="DO20" s="92" t="n">
        <v>0.476</v>
      </c>
      <c r="DP20" s="92" t="n">
        <v>0.441</v>
      </c>
      <c r="DQ20" s="92" t="n">
        <v>0.568</v>
      </c>
    </row>
    <row r="21" customFormat="false" ht="12.75" hidden="false" customHeight="false" outlineLevel="0" collapsed="false">
      <c r="A21" s="156" t="s">
        <v>396</v>
      </c>
      <c r="B21" s="159" t="n">
        <v>0.4</v>
      </c>
      <c r="C21" s="157" t="n">
        <v>42.1333333333333</v>
      </c>
      <c r="D21" s="156" t="n">
        <v>488</v>
      </c>
      <c r="E21" s="156" t="n">
        <v>6431000</v>
      </c>
      <c r="F21" s="156" t="n">
        <v>11470000</v>
      </c>
      <c r="G21" s="156" t="n">
        <v>14992000</v>
      </c>
      <c r="H21" s="156" t="n">
        <v>17614000</v>
      </c>
      <c r="I21" s="156" t="n">
        <v>20609000</v>
      </c>
      <c r="J21" s="156" t="n">
        <v>22330000</v>
      </c>
      <c r="K21" s="156" t="n">
        <v>23897000</v>
      </c>
      <c r="L21" s="156" t="n">
        <v>20734000</v>
      </c>
      <c r="M21" s="156" t="n">
        <v>15420000</v>
      </c>
      <c r="N21" s="156" t="n">
        <v>11368000</v>
      </c>
      <c r="O21" s="156" t="n">
        <v>6772000</v>
      </c>
      <c r="P21" s="156" t="n">
        <v>4967000</v>
      </c>
      <c r="Q21" s="156" t="n">
        <v>14717000</v>
      </c>
      <c r="R21" s="158" t="n">
        <v>4.7</v>
      </c>
      <c r="S21" s="158" t="n">
        <v>6.3</v>
      </c>
      <c r="T21" s="158" t="n">
        <v>8.9</v>
      </c>
      <c r="U21" s="158" t="n">
        <v>11.7</v>
      </c>
      <c r="V21" s="158" t="n">
        <v>16.1</v>
      </c>
      <c r="W21" s="158" t="n">
        <v>19.9</v>
      </c>
      <c r="X21" s="158" t="n">
        <v>23.1</v>
      </c>
      <c r="Y21" s="158" t="n">
        <v>23.5</v>
      </c>
      <c r="Z21" s="158" t="n">
        <v>19.5</v>
      </c>
      <c r="AA21" s="158" t="n">
        <v>14.4</v>
      </c>
      <c r="AB21" s="158" t="n">
        <v>8.8</v>
      </c>
      <c r="AC21" s="158" t="n">
        <v>5.5</v>
      </c>
      <c r="AD21" s="158" t="n">
        <v>13.5</v>
      </c>
      <c r="AE21" s="156" t="n">
        <v>23</v>
      </c>
      <c r="AF21" s="156" t="n">
        <v>34</v>
      </c>
      <c r="AG21" s="156" t="n">
        <v>45</v>
      </c>
      <c r="AH21" s="156" t="n">
        <v>41</v>
      </c>
      <c r="AI21" s="156" t="n">
        <v>62</v>
      </c>
      <c r="AJ21" s="156" t="n">
        <v>47</v>
      </c>
      <c r="AK21" s="156" t="n">
        <v>20</v>
      </c>
      <c r="AL21" s="156" t="n">
        <v>23</v>
      </c>
      <c r="AM21" s="156" t="n">
        <v>52</v>
      </c>
      <c r="AN21" s="156" t="n">
        <v>55</v>
      </c>
      <c r="AO21" s="156" t="n">
        <v>50</v>
      </c>
      <c r="AP21" s="156" t="n">
        <v>34</v>
      </c>
      <c r="AQ21" s="156" t="n">
        <v>486</v>
      </c>
      <c r="AR21" s="158" t="n">
        <v>7</v>
      </c>
      <c r="AS21" s="158" t="n">
        <v>6</v>
      </c>
      <c r="AT21" s="158" t="n">
        <v>10</v>
      </c>
      <c r="AU21" s="158" t="n">
        <v>10</v>
      </c>
      <c r="AV21" s="158" t="n">
        <v>11</v>
      </c>
      <c r="AW21" s="158" t="n">
        <v>7</v>
      </c>
      <c r="AX21" s="158" t="n">
        <v>5</v>
      </c>
      <c r="AY21" s="158" t="n">
        <v>6</v>
      </c>
      <c r="AZ21" s="158" t="n">
        <v>7</v>
      </c>
      <c r="BA21" s="158" t="n">
        <v>7</v>
      </c>
      <c r="BB21" s="158" t="n">
        <v>7</v>
      </c>
      <c r="BC21" s="158" t="n">
        <v>8</v>
      </c>
      <c r="BD21" s="158" t="n">
        <v>91</v>
      </c>
      <c r="BE21" s="158" t="n">
        <v>1.2</v>
      </c>
      <c r="BF21" s="158" t="n">
        <v>1</v>
      </c>
      <c r="BG21" s="158" t="n">
        <v>0.1</v>
      </c>
      <c r="BH21" s="158" t="n">
        <v>0</v>
      </c>
      <c r="BI21" s="158" t="n">
        <v>0</v>
      </c>
      <c r="BJ21" s="158" t="n">
        <v>0</v>
      </c>
      <c r="BK21" s="158" t="n">
        <v>0</v>
      </c>
      <c r="BL21" s="158" t="n">
        <v>0</v>
      </c>
      <c r="BM21" s="158" t="n">
        <v>0</v>
      </c>
      <c r="BN21" s="158" t="n">
        <v>0</v>
      </c>
      <c r="BO21" s="158" t="n">
        <v>0.1</v>
      </c>
      <c r="BP21" s="158" t="n">
        <v>0.4</v>
      </c>
      <c r="BQ21" s="158" t="n">
        <v>2.8</v>
      </c>
      <c r="BR21" s="158" t="n">
        <v>0</v>
      </c>
      <c r="BS21" s="158" t="n">
        <v>0.1</v>
      </c>
      <c r="BT21" s="158" t="n">
        <v>0.2</v>
      </c>
      <c r="BU21" s="158" t="n">
        <v>0.3</v>
      </c>
      <c r="BV21" s="158" t="n">
        <v>0.1</v>
      </c>
      <c r="BW21" s="158" t="n">
        <v>0</v>
      </c>
      <c r="BX21" s="158" t="n">
        <v>0.2</v>
      </c>
      <c r="BY21" s="158" t="n">
        <v>0.2</v>
      </c>
      <c r="BZ21" s="158" t="n">
        <v>0.1</v>
      </c>
      <c r="CA21" s="158" t="n">
        <v>0</v>
      </c>
      <c r="CB21" s="158" t="n">
        <v>0</v>
      </c>
      <c r="CC21" s="158" t="n">
        <v>0</v>
      </c>
      <c r="CD21" s="158" t="n">
        <v>1.2</v>
      </c>
      <c r="CE21" s="158" t="n">
        <v>9.4</v>
      </c>
      <c r="CF21" s="158" t="n">
        <v>11.5</v>
      </c>
      <c r="CG21" s="158" t="n">
        <v>14.5</v>
      </c>
      <c r="CH21" s="158" t="n">
        <v>17.8</v>
      </c>
      <c r="CI21" s="158" t="n">
        <v>22.6</v>
      </c>
      <c r="CJ21" s="158" t="n">
        <v>26.8</v>
      </c>
      <c r="CK21" s="158" t="n">
        <v>30.5</v>
      </c>
      <c r="CL21" s="158" t="n">
        <v>30.9</v>
      </c>
      <c r="CM21" s="158" t="n">
        <v>25.8</v>
      </c>
      <c r="CN21" s="158" t="n">
        <v>19.9</v>
      </c>
      <c r="CO21" s="158" t="n">
        <v>13.6</v>
      </c>
      <c r="CP21" s="158" t="n">
        <v>9.8</v>
      </c>
      <c r="CQ21" s="158" t="n">
        <v>19.4</v>
      </c>
      <c r="CR21" s="92" t="n">
        <v>-0.1</v>
      </c>
      <c r="CS21" s="92" t="n">
        <v>1.2</v>
      </c>
      <c r="CT21" s="92" t="n">
        <v>3.4</v>
      </c>
      <c r="CU21" s="92" t="n">
        <v>5.7</v>
      </c>
      <c r="CV21" s="92" t="n">
        <v>9.7</v>
      </c>
      <c r="CW21" s="92" t="n">
        <v>13</v>
      </c>
      <c r="CX21" s="92" t="n">
        <v>15.8</v>
      </c>
      <c r="CY21" s="92" t="n">
        <v>16.2</v>
      </c>
      <c r="CZ21" s="92" t="n">
        <v>13.2</v>
      </c>
      <c r="DA21" s="92" t="n">
        <v>8.9</v>
      </c>
      <c r="DB21" s="92" t="n">
        <v>4.1</v>
      </c>
      <c r="DC21" s="92" t="n">
        <v>1.2</v>
      </c>
      <c r="DD21" s="92" t="n">
        <v>7.7</v>
      </c>
      <c r="DE21" s="92" t="n">
        <v>0.471</v>
      </c>
      <c r="DF21" s="92" t="n">
        <v>0.593</v>
      </c>
      <c r="DG21" s="92" t="n">
        <v>0.567</v>
      </c>
      <c r="DH21" s="92" t="n">
        <v>0.519</v>
      </c>
      <c r="DI21" s="92" t="n">
        <v>0.526</v>
      </c>
      <c r="DJ21" s="92" t="n">
        <v>0.538</v>
      </c>
      <c r="DK21" s="92" t="n">
        <v>0.591</v>
      </c>
      <c r="DL21" s="92" t="n">
        <v>0.574</v>
      </c>
      <c r="DM21" s="92" t="n">
        <v>0.524</v>
      </c>
      <c r="DN21" s="92" t="n">
        <v>0.519</v>
      </c>
      <c r="DO21" s="92" t="n">
        <v>0.443</v>
      </c>
      <c r="DP21" s="92" t="n">
        <v>0.408</v>
      </c>
      <c r="DQ21" s="92" t="n">
        <v>0.522</v>
      </c>
    </row>
    <row r="22" customFormat="false" ht="12.75" hidden="false" customHeight="false" outlineLevel="0" collapsed="false">
      <c r="A22" s="156" t="s">
        <v>397</v>
      </c>
      <c r="B22" s="159" t="n">
        <v>3.78333333333333</v>
      </c>
      <c r="C22" s="157" t="n">
        <v>37.7666666666667</v>
      </c>
      <c r="D22" s="156" t="n">
        <v>578</v>
      </c>
      <c r="E22" s="156" t="n">
        <v>6922000</v>
      </c>
      <c r="F22" s="156" t="n">
        <v>10222000</v>
      </c>
      <c r="G22" s="156" t="n">
        <v>12906000</v>
      </c>
      <c r="H22" s="156" t="n">
        <v>16419000</v>
      </c>
      <c r="I22" s="156" t="n">
        <v>19007000</v>
      </c>
      <c r="J22" s="156" t="n">
        <v>22303000</v>
      </c>
      <c r="K22" s="156" t="n">
        <v>24601000</v>
      </c>
      <c r="L22" s="156" t="n">
        <v>20811000</v>
      </c>
      <c r="M22" s="156" t="n">
        <v>16513000</v>
      </c>
      <c r="N22" s="156" t="n">
        <v>11392000</v>
      </c>
      <c r="O22" s="156" t="n">
        <v>7550000</v>
      </c>
      <c r="P22" s="156" t="n">
        <v>5621000</v>
      </c>
      <c r="Q22" s="156" t="n">
        <v>14522250</v>
      </c>
      <c r="R22" s="158" t="n">
        <v>8.2</v>
      </c>
      <c r="S22" s="158" t="n">
        <v>9.6</v>
      </c>
      <c r="T22" s="158" t="n">
        <v>12.3</v>
      </c>
      <c r="U22" s="158" t="n">
        <v>14.9</v>
      </c>
      <c r="V22" s="158" t="n">
        <v>18.3</v>
      </c>
      <c r="W22" s="158" t="n">
        <v>23.8</v>
      </c>
      <c r="X22" s="158" t="n">
        <v>27.7</v>
      </c>
      <c r="Y22" s="158" t="n">
        <v>27.3</v>
      </c>
      <c r="Z22" s="158" t="n">
        <v>23.4</v>
      </c>
      <c r="AA22" s="158" t="n">
        <v>17.6</v>
      </c>
      <c r="AB22" s="158" t="n">
        <v>12.7</v>
      </c>
      <c r="AC22" s="158" t="n">
        <v>8.9</v>
      </c>
      <c r="AD22" s="158" t="n">
        <v>17</v>
      </c>
      <c r="AE22" s="156" t="n">
        <v>68</v>
      </c>
      <c r="AF22" s="156" t="n">
        <v>76</v>
      </c>
      <c r="AG22" s="156" t="n">
        <v>94</v>
      </c>
      <c r="AH22" s="156" t="n">
        <v>67</v>
      </c>
      <c r="AI22" s="156" t="n">
        <v>51</v>
      </c>
      <c r="AJ22" s="156" t="n">
        <v>15</v>
      </c>
      <c r="AK22" s="156" t="n">
        <v>4</v>
      </c>
      <c r="AL22" s="156" t="n">
        <v>4</v>
      </c>
      <c r="AM22" s="156" t="n">
        <v>30</v>
      </c>
      <c r="AN22" s="156" t="n">
        <v>56</v>
      </c>
      <c r="AO22" s="156" t="n">
        <v>59</v>
      </c>
      <c r="AP22" s="156" t="n">
        <v>77</v>
      </c>
      <c r="AQ22" s="156" t="n">
        <v>601</v>
      </c>
      <c r="AR22" s="158" t="n">
        <v>8</v>
      </c>
      <c r="AS22" s="158" t="n">
        <v>8</v>
      </c>
      <c r="AT22" s="158" t="n">
        <v>10</v>
      </c>
      <c r="AU22" s="158" t="n">
        <v>8</v>
      </c>
      <c r="AV22" s="158" t="n">
        <v>7</v>
      </c>
      <c r="AW22" s="158" t="n">
        <v>3</v>
      </c>
      <c r="AX22" s="158" t="n">
        <v>1</v>
      </c>
      <c r="AY22" s="158" t="n">
        <v>1</v>
      </c>
      <c r="AZ22" s="158" t="n">
        <v>4</v>
      </c>
      <c r="BA22" s="158" t="n">
        <v>6</v>
      </c>
      <c r="BB22" s="158" t="n">
        <v>7</v>
      </c>
      <c r="BC22" s="158" t="n">
        <v>8</v>
      </c>
      <c r="BD22" s="158" t="n">
        <v>71</v>
      </c>
      <c r="BE22" s="158" t="n">
        <v>0.3</v>
      </c>
      <c r="BF22" s="158" t="n">
        <v>0.2</v>
      </c>
      <c r="BG22" s="158" t="n">
        <v>0.1</v>
      </c>
      <c r="BH22" s="158" t="n">
        <v>0</v>
      </c>
      <c r="BI22" s="158" t="n">
        <v>0</v>
      </c>
      <c r="BJ22" s="158" t="n">
        <v>0</v>
      </c>
      <c r="BK22" s="158" t="n">
        <v>0</v>
      </c>
      <c r="BL22" s="158" t="n">
        <v>0</v>
      </c>
      <c r="BM22" s="158" t="n">
        <v>0</v>
      </c>
      <c r="BN22" s="158" t="n">
        <v>0</v>
      </c>
      <c r="BO22" s="158" t="n">
        <v>0.1</v>
      </c>
      <c r="BP22" s="158" t="n">
        <v>0.2</v>
      </c>
      <c r="BQ22" s="158" t="n">
        <v>0.9</v>
      </c>
      <c r="BR22" s="158" t="n">
        <v>0.2</v>
      </c>
      <c r="BS22" s="158" t="n">
        <v>0.3</v>
      </c>
      <c r="BT22" s="158" t="n">
        <v>0.2</v>
      </c>
      <c r="BU22" s="158" t="n">
        <v>0.3</v>
      </c>
      <c r="BV22" s="158" t="n">
        <v>0.1</v>
      </c>
      <c r="BW22" s="158" t="n">
        <v>0</v>
      </c>
      <c r="BX22" s="158" t="n">
        <v>0</v>
      </c>
      <c r="BY22" s="158" t="n">
        <v>0.1</v>
      </c>
      <c r="BZ22" s="158" t="n">
        <v>0</v>
      </c>
      <c r="CA22" s="158" t="n">
        <v>0</v>
      </c>
      <c r="CB22" s="158" t="n">
        <v>0</v>
      </c>
      <c r="CC22" s="158" t="n">
        <v>0.1</v>
      </c>
      <c r="CD22" s="158" t="n">
        <v>1.3</v>
      </c>
      <c r="CE22" s="158" t="n">
        <v>11.6</v>
      </c>
      <c r="CF22" s="158" t="n">
        <v>13.6</v>
      </c>
      <c r="CG22" s="158" t="n">
        <v>16.8</v>
      </c>
      <c r="CH22" s="158" t="n">
        <v>20</v>
      </c>
      <c r="CI22" s="158" t="n">
        <v>23.7</v>
      </c>
      <c r="CJ22" s="158" t="n">
        <v>30.2</v>
      </c>
      <c r="CK22" s="158" t="n">
        <v>34.4</v>
      </c>
      <c r="CL22" s="158" t="n">
        <v>33.7</v>
      </c>
      <c r="CM22" s="158" t="n">
        <v>29</v>
      </c>
      <c r="CN22" s="158" t="n">
        <v>22.2</v>
      </c>
      <c r="CO22" s="158" t="n">
        <v>16.4</v>
      </c>
      <c r="CP22" s="158" t="n">
        <v>12.2</v>
      </c>
      <c r="CQ22" s="158" t="n">
        <v>22</v>
      </c>
      <c r="CR22" s="92" t="n">
        <v>4.7</v>
      </c>
      <c r="CS22" s="92" t="n">
        <v>5.6</v>
      </c>
      <c r="CT22" s="92" t="n">
        <v>7.7</v>
      </c>
      <c r="CU22" s="92" t="n">
        <v>9.8</v>
      </c>
      <c r="CV22" s="92" t="n">
        <v>12.9</v>
      </c>
      <c r="CW22" s="92" t="n">
        <v>17.3</v>
      </c>
      <c r="CX22" s="92" t="n">
        <v>20.9</v>
      </c>
      <c r="CY22" s="92" t="n">
        <v>20.8</v>
      </c>
      <c r="CZ22" s="92" t="n">
        <v>17.8</v>
      </c>
      <c r="DA22" s="92" t="n">
        <v>13.1</v>
      </c>
      <c r="DB22" s="92" t="n">
        <v>8.9</v>
      </c>
      <c r="DC22" s="92" t="n">
        <v>5.5</v>
      </c>
      <c r="DD22" s="92" t="n">
        <v>12.1</v>
      </c>
      <c r="DE22" s="92" t="n">
        <v>0.425</v>
      </c>
      <c r="DF22" s="92" t="n">
        <v>0.469</v>
      </c>
      <c r="DG22" s="92" t="n">
        <v>0.455</v>
      </c>
      <c r="DH22" s="92" t="n">
        <v>0.468</v>
      </c>
      <c r="DI22" s="92" t="n">
        <v>0.481</v>
      </c>
      <c r="DJ22" s="92" t="n">
        <v>0.539</v>
      </c>
      <c r="DK22" s="92" t="n">
        <v>0.608</v>
      </c>
      <c r="DL22" s="92" t="n">
        <v>0.564</v>
      </c>
      <c r="DM22" s="92" t="n">
        <v>0.532</v>
      </c>
      <c r="DN22" s="92" t="n">
        <v>0.471</v>
      </c>
      <c r="DO22" s="92" t="n">
        <v>0.422</v>
      </c>
      <c r="DP22" s="92" t="n">
        <v>0.378</v>
      </c>
      <c r="DQ22" s="92" t="n">
        <v>0.484</v>
      </c>
    </row>
    <row r="23" customFormat="false" ht="12.75" hidden="false" customHeight="false" outlineLevel="0" collapsed="false">
      <c r="A23" s="156" t="s">
        <v>398</v>
      </c>
      <c r="B23" s="159" t="n">
        <v>8.4</v>
      </c>
      <c r="C23" s="157" t="n">
        <v>43.3666666666667</v>
      </c>
      <c r="D23" s="156" t="n">
        <v>26</v>
      </c>
      <c r="E23" s="156" t="n">
        <v>5173000</v>
      </c>
      <c r="F23" s="156" t="n">
        <v>7639000</v>
      </c>
      <c r="G23" s="156" t="n">
        <v>11079000</v>
      </c>
      <c r="H23" s="156" t="n">
        <v>14677000</v>
      </c>
      <c r="I23" s="156" t="n">
        <v>15015000</v>
      </c>
      <c r="J23" s="156" t="n">
        <v>16877000</v>
      </c>
      <c r="K23" s="156" t="n">
        <v>18170000</v>
      </c>
      <c r="L23" s="156" t="n">
        <v>14926000</v>
      </c>
      <c r="M23" s="156" t="n">
        <v>13357000</v>
      </c>
      <c r="N23" s="156" t="n">
        <v>8245000</v>
      </c>
      <c r="O23" s="156" t="n">
        <v>6268000</v>
      </c>
      <c r="P23" s="156" t="n">
        <v>3939000</v>
      </c>
      <c r="Q23" s="156" t="n">
        <v>11280416.6666667</v>
      </c>
      <c r="R23" s="158" t="n">
        <v>9.9</v>
      </c>
      <c r="S23" s="158" t="n">
        <v>9.8</v>
      </c>
      <c r="T23" s="158" t="n">
        <v>11.5</v>
      </c>
      <c r="U23" s="158" t="n">
        <v>12.4</v>
      </c>
      <c r="V23" s="158" t="n">
        <v>14</v>
      </c>
      <c r="W23" s="158" t="n">
        <v>16.5</v>
      </c>
      <c r="X23" s="158" t="n">
        <v>18.2</v>
      </c>
      <c r="Y23" s="158" t="n">
        <v>18.9</v>
      </c>
      <c r="Z23" s="158" t="n">
        <v>17.8</v>
      </c>
      <c r="AA23" s="158" t="n">
        <v>15.3</v>
      </c>
      <c r="AB23" s="158" t="n">
        <v>12.4</v>
      </c>
      <c r="AC23" s="158" t="n">
        <v>10.2</v>
      </c>
      <c r="AD23" s="158" t="n">
        <v>13.9</v>
      </c>
      <c r="AE23" s="156" t="n">
        <v>118</v>
      </c>
      <c r="AF23" s="156" t="n">
        <v>78</v>
      </c>
      <c r="AG23" s="156" t="n">
        <v>95</v>
      </c>
      <c r="AH23" s="156" t="n">
        <v>71</v>
      </c>
      <c r="AI23" s="156" t="n">
        <v>56</v>
      </c>
      <c r="AJ23" s="156" t="n">
        <v>47</v>
      </c>
      <c r="AK23" s="156" t="n">
        <v>30</v>
      </c>
      <c r="AL23" s="156" t="n">
        <v>44</v>
      </c>
      <c r="AM23" s="156" t="n">
        <v>76</v>
      </c>
      <c r="AN23" s="156" t="n">
        <v>89</v>
      </c>
      <c r="AO23" s="156" t="n">
        <v>128</v>
      </c>
      <c r="AP23" s="156" t="n">
        <v>139</v>
      </c>
      <c r="AQ23" s="156" t="n">
        <v>971</v>
      </c>
      <c r="AR23" s="158" t="n">
        <v>19</v>
      </c>
      <c r="AS23" s="158" t="n">
        <v>17</v>
      </c>
      <c r="AT23" s="158" t="n">
        <v>18</v>
      </c>
      <c r="AU23" s="158" t="n">
        <v>16</v>
      </c>
      <c r="AV23" s="158" t="n">
        <v>16</v>
      </c>
      <c r="AW23" s="158" t="n">
        <v>12</v>
      </c>
      <c r="AX23" s="158" t="n">
        <v>10</v>
      </c>
      <c r="AY23" s="158" t="n">
        <v>12</v>
      </c>
      <c r="AZ23" s="158" t="n">
        <v>15</v>
      </c>
      <c r="BA23" s="158" t="n">
        <v>16</v>
      </c>
      <c r="BB23" s="158" t="n">
        <v>19</v>
      </c>
      <c r="BC23" s="158" t="n">
        <v>20</v>
      </c>
      <c r="BD23" s="158" t="n">
        <v>190</v>
      </c>
      <c r="BE23" s="158" t="n">
        <v>0.2</v>
      </c>
      <c r="BF23" s="158" t="n">
        <v>0.4</v>
      </c>
      <c r="BG23" s="158" t="n">
        <v>0.1</v>
      </c>
      <c r="BH23" s="158" t="n">
        <v>0</v>
      </c>
      <c r="BI23" s="158" t="n">
        <v>0</v>
      </c>
      <c r="BJ23" s="158" t="n">
        <v>0</v>
      </c>
      <c r="BK23" s="158" t="n">
        <v>0</v>
      </c>
      <c r="BL23" s="158" t="n">
        <v>0</v>
      </c>
      <c r="BM23" s="158" t="n">
        <v>0</v>
      </c>
      <c r="BN23" s="158" t="n">
        <v>0</v>
      </c>
      <c r="BO23" s="158" t="n">
        <v>0</v>
      </c>
      <c r="BP23" s="158" t="n">
        <v>0.1</v>
      </c>
      <c r="BQ23" s="158" t="n">
        <v>0.8</v>
      </c>
      <c r="BR23" s="158" t="n">
        <v>1.5</v>
      </c>
      <c r="BS23" s="158" t="n">
        <v>1.5</v>
      </c>
      <c r="BT23" s="158" t="n">
        <v>1.4</v>
      </c>
      <c r="BU23" s="158" t="n">
        <v>0.5</v>
      </c>
      <c r="BV23" s="158" t="n">
        <v>0.3</v>
      </c>
      <c r="BW23" s="158" t="n">
        <v>0.1</v>
      </c>
      <c r="BX23" s="158" t="n">
        <v>0.1</v>
      </c>
      <c r="BY23" s="158" t="n">
        <v>0.1</v>
      </c>
      <c r="BZ23" s="158" t="n">
        <v>0</v>
      </c>
      <c r="CA23" s="158" t="n">
        <v>0.2</v>
      </c>
      <c r="CB23" s="158" t="n">
        <v>1.1</v>
      </c>
      <c r="CC23" s="158" t="n">
        <v>1.5</v>
      </c>
      <c r="CD23" s="158" t="n">
        <v>8.3</v>
      </c>
      <c r="CE23" s="158" t="n">
        <v>12.7</v>
      </c>
      <c r="CF23" s="158" t="n">
        <v>12.9</v>
      </c>
      <c r="CG23" s="158" t="n">
        <v>15</v>
      </c>
      <c r="CH23" s="158" t="n">
        <v>15.9</v>
      </c>
      <c r="CI23" s="158" t="n">
        <v>17.5</v>
      </c>
      <c r="CJ23" s="158" t="n">
        <v>20</v>
      </c>
      <c r="CK23" s="158" t="n">
        <v>21.9</v>
      </c>
      <c r="CL23" s="158" t="n">
        <v>22.7</v>
      </c>
      <c r="CM23" s="158" t="n">
        <v>21.5</v>
      </c>
      <c r="CN23" s="158" t="n">
        <v>18.7</v>
      </c>
      <c r="CO23" s="158" t="n">
        <v>15.5</v>
      </c>
      <c r="CP23" s="158" t="n">
        <v>12.9</v>
      </c>
      <c r="CQ23" s="158" t="n">
        <v>17.3</v>
      </c>
      <c r="CR23" s="92" t="n">
        <v>7</v>
      </c>
      <c r="CS23" s="92" t="n">
        <v>6.7</v>
      </c>
      <c r="CT23" s="92" t="n">
        <v>8.1</v>
      </c>
      <c r="CU23" s="92" t="n">
        <v>9</v>
      </c>
      <c r="CV23" s="92" t="n">
        <v>10.6</v>
      </c>
      <c r="CW23" s="92" t="n">
        <v>12.9</v>
      </c>
      <c r="CX23" s="92" t="n">
        <v>14.6</v>
      </c>
      <c r="CY23" s="92" t="n">
        <v>15</v>
      </c>
      <c r="CZ23" s="92" t="n">
        <v>14.1</v>
      </c>
      <c r="DA23" s="92" t="n">
        <v>11.8</v>
      </c>
      <c r="DB23" s="92" t="n">
        <v>9.4</v>
      </c>
      <c r="DC23" s="92" t="n">
        <v>7.4</v>
      </c>
      <c r="DD23" s="92" t="n">
        <v>10.5</v>
      </c>
      <c r="DE23" s="92" t="n">
        <v>0.401</v>
      </c>
      <c r="DF23" s="92" t="n">
        <v>0.41</v>
      </c>
      <c r="DG23" s="92" t="n">
        <v>0.429</v>
      </c>
      <c r="DH23" s="92" t="n">
        <v>0.437</v>
      </c>
      <c r="DI23" s="92" t="n">
        <v>0.384</v>
      </c>
      <c r="DJ23" s="92" t="n">
        <v>0.407</v>
      </c>
      <c r="DK23" s="92" t="n">
        <v>0.45</v>
      </c>
      <c r="DL23" s="92" t="n">
        <v>0.416</v>
      </c>
      <c r="DM23" s="92" t="n">
        <v>0.462</v>
      </c>
      <c r="DN23" s="92" t="n">
        <v>0.388</v>
      </c>
      <c r="DO23" s="92" t="n">
        <v>0.431</v>
      </c>
      <c r="DP23" s="92" t="n">
        <v>0.344</v>
      </c>
      <c r="DQ23" s="92" t="n">
        <v>0.413</v>
      </c>
    </row>
    <row r="24" customFormat="false" ht="12.75" hidden="false" customHeight="false" outlineLevel="0" collapsed="false">
      <c r="A24" s="156" t="s">
        <v>399</v>
      </c>
      <c r="B24" s="159" t="n">
        <v>5.56666666666667</v>
      </c>
      <c r="C24" s="157" t="n">
        <v>42.6</v>
      </c>
      <c r="D24" s="156" t="n">
        <v>838</v>
      </c>
      <c r="E24" s="156" t="n">
        <v>5598000</v>
      </c>
      <c r="F24" s="156" t="n">
        <v>10728000</v>
      </c>
      <c r="G24" s="156" t="n">
        <v>13649000</v>
      </c>
      <c r="H24" s="156" t="n">
        <v>17315000</v>
      </c>
      <c r="I24" s="156" t="n">
        <v>19143000</v>
      </c>
      <c r="J24" s="156" t="n">
        <v>23571000</v>
      </c>
      <c r="K24" s="156" t="n">
        <v>24821000</v>
      </c>
      <c r="L24" s="156" t="n">
        <v>21668000</v>
      </c>
      <c r="M24" s="156" t="n">
        <v>15406000</v>
      </c>
      <c r="N24" s="156" t="n">
        <v>10629000</v>
      </c>
      <c r="O24" s="156" t="n">
        <v>6972000</v>
      </c>
      <c r="P24" s="156" t="n">
        <v>4215000</v>
      </c>
      <c r="Q24" s="156" t="n">
        <v>14476250</v>
      </c>
      <c r="R24" s="158" t="n">
        <v>2</v>
      </c>
      <c r="S24" s="158" t="n">
        <v>3.1</v>
      </c>
      <c r="T24" s="158" t="n">
        <v>5.4</v>
      </c>
      <c r="U24" s="158" t="n">
        <v>8.2</v>
      </c>
      <c r="V24" s="158" t="n">
        <v>12.4</v>
      </c>
      <c r="W24" s="158" t="n">
        <v>15.8</v>
      </c>
      <c r="X24" s="158" t="n">
        <v>18.1</v>
      </c>
      <c r="Y24" s="158" t="n">
        <v>18.8</v>
      </c>
      <c r="Z24" s="158" t="n">
        <v>15.1</v>
      </c>
      <c r="AA24" s="158" t="n">
        <v>9.7</v>
      </c>
      <c r="AB24" s="158" t="n">
        <v>5.3</v>
      </c>
      <c r="AC24" s="158" t="n">
        <v>3.1</v>
      </c>
      <c r="AD24" s="158" t="n">
        <v>9.8</v>
      </c>
      <c r="AE24" s="156" t="n">
        <v>73</v>
      </c>
      <c r="AF24" s="156" t="n">
        <v>86</v>
      </c>
      <c r="AG24" s="156" t="n">
        <v>98</v>
      </c>
      <c r="AH24" s="156" t="n">
        <v>72</v>
      </c>
      <c r="AI24" s="156" t="n">
        <v>99</v>
      </c>
      <c r="AJ24" s="156" t="n">
        <v>67</v>
      </c>
      <c r="AK24" s="156" t="n">
        <v>46</v>
      </c>
      <c r="AL24" s="156" t="n">
        <v>20</v>
      </c>
      <c r="AM24" s="156" t="n">
        <v>61</v>
      </c>
      <c r="AN24" s="156" t="n">
        <v>107</v>
      </c>
      <c r="AO24" s="156" t="n">
        <v>112</v>
      </c>
      <c r="AP24" s="156" t="n">
        <v>124</v>
      </c>
      <c r="AQ24" s="156" t="n">
        <v>965</v>
      </c>
      <c r="AR24" s="158" t="n">
        <v>5</v>
      </c>
      <c r="AS24" s="158" t="n">
        <v>6</v>
      </c>
      <c r="AT24" s="158" t="n">
        <v>9</v>
      </c>
      <c r="AU24" s="158" t="n">
        <v>7</v>
      </c>
      <c r="AV24" s="158" t="n">
        <v>9</v>
      </c>
      <c r="AW24" s="158" t="n">
        <v>7</v>
      </c>
      <c r="AX24" s="158" t="n">
        <v>4</v>
      </c>
      <c r="AY24" s="158" t="n">
        <v>3</v>
      </c>
      <c r="AZ24" s="158" t="n">
        <v>7</v>
      </c>
      <c r="BA24" s="158" t="n">
        <v>8</v>
      </c>
      <c r="BB24" s="158" t="n">
        <v>9</v>
      </c>
      <c r="BC24" s="158" t="n">
        <v>8</v>
      </c>
      <c r="BD24" s="158" t="n">
        <v>82</v>
      </c>
      <c r="BE24" s="158" t="n">
        <v>1.6</v>
      </c>
      <c r="BF24" s="158" t="n">
        <v>2.4</v>
      </c>
      <c r="BG24" s="158" t="n">
        <v>1.4</v>
      </c>
      <c r="BH24" s="158" t="n">
        <v>0.7</v>
      </c>
      <c r="BI24" s="158" t="n">
        <v>0</v>
      </c>
      <c r="BJ24" s="158" t="n">
        <v>0</v>
      </c>
      <c r="BK24" s="158" t="n">
        <v>0</v>
      </c>
      <c r="BL24" s="158" t="n">
        <v>0</v>
      </c>
      <c r="BM24" s="158" t="n">
        <v>0</v>
      </c>
      <c r="BN24" s="158" t="n">
        <v>0.3</v>
      </c>
      <c r="BO24" s="158" t="n">
        <v>0.7</v>
      </c>
      <c r="BP24" s="158" t="n">
        <v>2.1</v>
      </c>
      <c r="BQ24" s="158" t="n">
        <v>9.2</v>
      </c>
      <c r="BR24" s="158" t="n">
        <v>0</v>
      </c>
      <c r="BS24" s="158" t="n">
        <v>0.2</v>
      </c>
      <c r="BT24" s="158" t="n">
        <v>0.3</v>
      </c>
      <c r="BU24" s="158" t="n">
        <v>0.3</v>
      </c>
      <c r="BV24" s="158" t="n">
        <v>0.4</v>
      </c>
      <c r="BW24" s="158" t="n">
        <v>0.2</v>
      </c>
      <c r="BX24" s="158" t="n">
        <v>0.1</v>
      </c>
      <c r="BY24" s="158" t="n">
        <v>0.1</v>
      </c>
      <c r="BZ24" s="158" t="n">
        <v>0</v>
      </c>
      <c r="CA24" s="158" t="n">
        <v>0</v>
      </c>
      <c r="CB24" s="158" t="n">
        <v>0</v>
      </c>
      <c r="CC24" s="158" t="n">
        <v>0</v>
      </c>
      <c r="CD24" s="158" t="n">
        <v>1.6</v>
      </c>
      <c r="CE24" s="158" t="n">
        <v>6.3</v>
      </c>
      <c r="CF24" s="158" t="n">
        <v>7.9</v>
      </c>
      <c r="CG24" s="158" t="n">
        <v>10.7</v>
      </c>
      <c r="CH24" s="158" t="n">
        <v>13.8</v>
      </c>
      <c r="CI24" s="158" t="n">
        <v>18.3</v>
      </c>
      <c r="CJ24" s="158" t="n">
        <v>22.4</v>
      </c>
      <c r="CK24" s="158" t="n">
        <v>25.4</v>
      </c>
      <c r="CL24" s="158" t="n">
        <v>26.5</v>
      </c>
      <c r="CM24" s="158" t="n">
        <v>21.7</v>
      </c>
      <c r="CN24" s="158" t="n">
        <v>15.1</v>
      </c>
      <c r="CO24" s="158" t="n">
        <v>9.8</v>
      </c>
      <c r="CP24" s="158" t="n">
        <v>7.3</v>
      </c>
      <c r="CQ24" s="158" t="n">
        <v>15.4</v>
      </c>
      <c r="CR24" s="92" t="n">
        <v>-2.3</v>
      </c>
      <c r="CS24" s="92" t="n">
        <v>-1.7</v>
      </c>
      <c r="CT24" s="92" t="n">
        <v>0</v>
      </c>
      <c r="CU24" s="92" t="n">
        <v>2.5</v>
      </c>
      <c r="CV24" s="92" t="n">
        <v>6.5</v>
      </c>
      <c r="CW24" s="92" t="n">
        <v>9.2</v>
      </c>
      <c r="CX24" s="92" t="n">
        <v>10.7</v>
      </c>
      <c r="CY24" s="92" t="n">
        <v>11.1</v>
      </c>
      <c r="CZ24" s="92" t="n">
        <v>8.5</v>
      </c>
      <c r="DA24" s="92" t="n">
        <v>4.3</v>
      </c>
      <c r="DB24" s="92" t="n">
        <v>0.8</v>
      </c>
      <c r="DC24" s="92" t="n">
        <v>-1.1</v>
      </c>
      <c r="DD24" s="92" t="n">
        <v>4.2</v>
      </c>
      <c r="DE24" s="92" t="n">
        <v>0.419</v>
      </c>
      <c r="DF24" s="92" t="n">
        <v>0.562</v>
      </c>
      <c r="DG24" s="92" t="n">
        <v>0.521</v>
      </c>
      <c r="DH24" s="92" t="n">
        <v>0.512</v>
      </c>
      <c r="DI24" s="92" t="n">
        <v>0.489</v>
      </c>
      <c r="DJ24" s="92" t="n">
        <v>0.568</v>
      </c>
      <c r="DK24" s="92" t="n">
        <v>0.615</v>
      </c>
      <c r="DL24" s="92" t="n">
        <v>0.601</v>
      </c>
      <c r="DM24" s="92" t="n">
        <v>0.527</v>
      </c>
      <c r="DN24" s="92" t="n">
        <v>0.491</v>
      </c>
      <c r="DO24" s="92" t="n">
        <v>0.464</v>
      </c>
      <c r="DP24" s="92" t="n">
        <v>0.354</v>
      </c>
      <c r="DQ24" s="92" t="n">
        <v>0.51</v>
      </c>
    </row>
    <row r="25" customFormat="false" ht="12.75" hidden="false" customHeight="false" outlineLevel="0" collapsed="false">
      <c r="A25" s="156" t="s">
        <v>400</v>
      </c>
      <c r="B25" s="159" t="n">
        <v>0.616666666666667</v>
      </c>
      <c r="C25" s="157" t="n">
        <v>41.6166666666667</v>
      </c>
      <c r="D25" s="156" t="n">
        <v>221</v>
      </c>
      <c r="E25" s="156" t="n">
        <v>6077000</v>
      </c>
      <c r="F25" s="156" t="n">
        <v>12168000</v>
      </c>
      <c r="G25" s="156" t="n">
        <v>15591000</v>
      </c>
      <c r="H25" s="156" t="n">
        <v>19225000</v>
      </c>
      <c r="I25" s="156" t="n">
        <v>21952000</v>
      </c>
      <c r="J25" s="156" t="n">
        <v>24263000</v>
      </c>
      <c r="K25" s="156" t="n">
        <v>24638000</v>
      </c>
      <c r="L25" s="156" t="n">
        <v>21340000</v>
      </c>
      <c r="M25" s="156" t="n">
        <v>16740000</v>
      </c>
      <c r="N25" s="156" t="n">
        <v>11980000</v>
      </c>
      <c r="O25" s="156" t="n">
        <v>6303000</v>
      </c>
      <c r="P25" s="156" t="n">
        <v>4006000</v>
      </c>
      <c r="Q25" s="156" t="n">
        <v>15356916.6666667</v>
      </c>
      <c r="R25" s="158" t="n">
        <v>4.9</v>
      </c>
      <c r="S25" s="158" t="n">
        <v>7.2</v>
      </c>
      <c r="T25" s="158" t="n">
        <v>11.4</v>
      </c>
      <c r="U25" s="158" t="n">
        <v>14.6</v>
      </c>
      <c r="V25" s="158" t="n">
        <v>18.2</v>
      </c>
      <c r="W25" s="158" t="n">
        <v>21.9</v>
      </c>
      <c r="X25" s="158" t="n">
        <v>24.8</v>
      </c>
      <c r="Y25" s="158" t="n">
        <v>24.6</v>
      </c>
      <c r="Z25" s="158" t="n">
        <v>21.6</v>
      </c>
      <c r="AA25" s="158" t="n">
        <v>15.5</v>
      </c>
      <c r="AB25" s="158" t="n">
        <v>9.5</v>
      </c>
      <c r="AC25" s="158" t="n">
        <v>5.7</v>
      </c>
      <c r="AD25" s="158" t="n">
        <v>15.1</v>
      </c>
      <c r="AE25" s="156" t="n">
        <v>23</v>
      </c>
      <c r="AF25" s="156" t="n">
        <v>17</v>
      </c>
      <c r="AG25" s="156" t="n">
        <v>29</v>
      </c>
      <c r="AH25" s="156" t="n">
        <v>49</v>
      </c>
      <c r="AI25" s="156" t="n">
        <v>43</v>
      </c>
      <c r="AJ25" s="156" t="n">
        <v>45</v>
      </c>
      <c r="AK25" s="156" t="n">
        <v>23</v>
      </c>
      <c r="AL25" s="156" t="n">
        <v>37</v>
      </c>
      <c r="AM25" s="156" t="n">
        <v>35</v>
      </c>
      <c r="AN25" s="156" t="n">
        <v>32</v>
      </c>
      <c r="AO25" s="156" t="n">
        <v>21</v>
      </c>
      <c r="AP25" s="156" t="n">
        <v>31</v>
      </c>
      <c r="AQ25" s="156" t="n">
        <v>385</v>
      </c>
      <c r="AR25" s="158" t="n">
        <v>7</v>
      </c>
      <c r="AS25" s="158" t="n">
        <v>7</v>
      </c>
      <c r="AT25" s="158" t="n">
        <v>7</v>
      </c>
      <c r="AU25" s="158" t="n">
        <v>9</v>
      </c>
      <c r="AV25" s="158" t="n">
        <v>9</v>
      </c>
      <c r="AW25" s="158" t="n">
        <v>8</v>
      </c>
      <c r="AX25" s="158" t="n">
        <v>5</v>
      </c>
      <c r="AY25" s="158" t="n">
        <v>5</v>
      </c>
      <c r="AZ25" s="158" t="n">
        <v>7</v>
      </c>
      <c r="BA25" s="158" t="n">
        <v>7</v>
      </c>
      <c r="BB25" s="158" t="n">
        <v>8</v>
      </c>
      <c r="BC25" s="158" t="n">
        <v>8</v>
      </c>
      <c r="BD25" s="158" t="n">
        <v>87</v>
      </c>
      <c r="BE25" s="158" t="n">
        <v>0.8</v>
      </c>
      <c r="BF25" s="158" t="n">
        <v>0.5</v>
      </c>
      <c r="BG25" s="158" t="n">
        <v>0.2</v>
      </c>
      <c r="BH25" s="158" t="n">
        <v>0</v>
      </c>
      <c r="BI25" s="158" t="n">
        <v>0</v>
      </c>
      <c r="BJ25" s="158" t="n">
        <v>0</v>
      </c>
      <c r="BK25" s="158" t="n">
        <v>0</v>
      </c>
      <c r="BL25" s="158" t="n">
        <v>0</v>
      </c>
      <c r="BM25" s="158" t="n">
        <v>0</v>
      </c>
      <c r="BN25" s="158" t="n">
        <v>0</v>
      </c>
      <c r="BO25" s="158" t="n">
        <v>0</v>
      </c>
      <c r="BP25" s="158" t="n">
        <v>0.3</v>
      </c>
      <c r="BQ25" s="158" t="n">
        <v>1.8</v>
      </c>
      <c r="BR25" s="158" t="n">
        <v>0</v>
      </c>
      <c r="BS25" s="158" t="n">
        <v>0.1</v>
      </c>
      <c r="BT25" s="158" t="n">
        <v>0.1</v>
      </c>
      <c r="BU25" s="158" t="n">
        <v>0.2</v>
      </c>
      <c r="BV25" s="158" t="n">
        <v>0.1</v>
      </c>
      <c r="BW25" s="158" t="n">
        <v>0.3</v>
      </c>
      <c r="BX25" s="158" t="n">
        <v>0.1</v>
      </c>
      <c r="BY25" s="158" t="n">
        <v>0.1</v>
      </c>
      <c r="BZ25" s="158" t="n">
        <v>0.1</v>
      </c>
      <c r="CA25" s="158" t="n">
        <v>0</v>
      </c>
      <c r="CB25" s="158" t="n">
        <v>0.1</v>
      </c>
      <c r="CC25" s="158" t="n">
        <v>0</v>
      </c>
      <c r="CD25" s="158" t="n">
        <v>1.2</v>
      </c>
      <c r="CE25" s="158" t="n">
        <v>9.3</v>
      </c>
      <c r="CF25" s="158" t="n">
        <v>13.1</v>
      </c>
      <c r="CG25" s="158" t="n">
        <v>17.9</v>
      </c>
      <c r="CH25" s="158" t="n">
        <v>21.4</v>
      </c>
      <c r="CI25" s="158" t="n">
        <v>25.1</v>
      </c>
      <c r="CJ25" s="158" t="n">
        <v>28.7</v>
      </c>
      <c r="CK25" s="158" t="n">
        <v>32</v>
      </c>
      <c r="CL25" s="158" t="n">
        <v>31.6</v>
      </c>
      <c r="CM25" s="158" t="n">
        <v>27.9</v>
      </c>
      <c r="CN25" s="158" t="n">
        <v>21.4</v>
      </c>
      <c r="CO25" s="158" t="n">
        <v>14.8</v>
      </c>
      <c r="CP25" s="158" t="n">
        <v>9.5</v>
      </c>
      <c r="CQ25" s="158" t="n">
        <v>21.1</v>
      </c>
      <c r="CR25" s="92" t="n">
        <v>0.6</v>
      </c>
      <c r="CS25" s="92" t="n">
        <v>1.4</v>
      </c>
      <c r="CT25" s="92" t="n">
        <v>4.9</v>
      </c>
      <c r="CU25" s="92" t="n">
        <v>7.8</v>
      </c>
      <c r="CV25" s="92" t="n">
        <v>11.4</v>
      </c>
      <c r="CW25" s="92" t="n">
        <v>15.1</v>
      </c>
      <c r="CX25" s="92" t="n">
        <v>17.7</v>
      </c>
      <c r="CY25" s="92" t="n">
        <v>17.7</v>
      </c>
      <c r="CZ25" s="92" t="n">
        <v>16.3</v>
      </c>
      <c r="DA25" s="92" t="n">
        <v>9.6</v>
      </c>
      <c r="DB25" s="92" t="n">
        <v>4.2</v>
      </c>
      <c r="DC25" s="92" t="n">
        <v>2</v>
      </c>
      <c r="DD25" s="92" t="n">
        <v>9</v>
      </c>
      <c r="DE25" s="92" t="n">
        <v>0.435</v>
      </c>
      <c r="DF25" s="92" t="n">
        <v>0.62</v>
      </c>
      <c r="DG25" s="92" t="n">
        <v>0.585</v>
      </c>
      <c r="DH25" s="92" t="n">
        <v>0.564</v>
      </c>
      <c r="DI25" s="92" t="n">
        <v>0.559</v>
      </c>
      <c r="DJ25" s="92" t="n">
        <v>0.585</v>
      </c>
      <c r="DK25" s="92" t="n">
        <v>0.61</v>
      </c>
      <c r="DL25" s="92" t="n">
        <v>0.589</v>
      </c>
      <c r="DM25" s="92" t="n">
        <v>0.565</v>
      </c>
      <c r="DN25" s="92" t="n">
        <v>0.54</v>
      </c>
      <c r="DO25" s="92" t="n">
        <v>0.404</v>
      </c>
      <c r="DP25" s="92" t="n">
        <v>0.32</v>
      </c>
      <c r="DQ25" s="92" t="n">
        <v>0.531</v>
      </c>
    </row>
    <row r="26" customFormat="false" ht="12.75" hidden="false" customHeight="false" outlineLevel="0" collapsed="false">
      <c r="A26" s="156" t="s">
        <v>401</v>
      </c>
      <c r="B26" s="159" t="n">
        <v>2.45</v>
      </c>
      <c r="C26" s="157" t="n">
        <v>42.4666666666667</v>
      </c>
      <c r="D26" s="156" t="n">
        <v>384</v>
      </c>
      <c r="E26" s="156" t="n">
        <v>5987000</v>
      </c>
      <c r="F26" s="156" t="n">
        <v>9630000</v>
      </c>
      <c r="G26" s="156" t="n">
        <v>13607000</v>
      </c>
      <c r="H26" s="156" t="n">
        <v>18254000</v>
      </c>
      <c r="I26" s="156" t="n">
        <v>21227000</v>
      </c>
      <c r="J26" s="156" t="n">
        <v>23572000</v>
      </c>
      <c r="K26" s="156" t="n">
        <v>25246000</v>
      </c>
      <c r="L26" s="156" t="n">
        <v>21395000</v>
      </c>
      <c r="M26" s="156" t="n">
        <v>16538000</v>
      </c>
      <c r="N26" s="156" t="n">
        <v>11807000</v>
      </c>
      <c r="O26" s="156" t="n">
        <v>6741000</v>
      </c>
      <c r="P26" s="156" t="n">
        <v>5024000</v>
      </c>
      <c r="Q26" s="156" t="n">
        <v>14919000</v>
      </c>
      <c r="R26" s="158" t="n">
        <v>5.1</v>
      </c>
      <c r="S26" s="158" t="n">
        <v>6.5</v>
      </c>
      <c r="T26" s="158" t="n">
        <v>9.7</v>
      </c>
      <c r="U26" s="158" t="n">
        <v>11.9</v>
      </c>
      <c r="V26" s="158" t="n">
        <v>14.9</v>
      </c>
      <c r="W26" s="158" t="n">
        <v>19.1</v>
      </c>
      <c r="X26" s="158" t="n">
        <v>21.8</v>
      </c>
      <c r="Y26" s="158" t="n">
        <v>21.5</v>
      </c>
      <c r="Z26" s="158" t="n">
        <v>19</v>
      </c>
      <c r="AA26" s="158" t="n">
        <v>13.8</v>
      </c>
      <c r="AB26" s="158" t="n">
        <v>8.9</v>
      </c>
      <c r="AC26" s="158" t="n">
        <v>6.2</v>
      </c>
      <c r="AD26" s="158" t="n">
        <v>13.2</v>
      </c>
      <c r="AE26" s="156" t="n">
        <v>35</v>
      </c>
      <c r="AF26" s="156" t="n">
        <v>26</v>
      </c>
      <c r="AG26" s="156" t="n">
        <v>29</v>
      </c>
      <c r="AH26" s="156" t="n">
        <v>29</v>
      </c>
      <c r="AI26" s="156" t="n">
        <v>53</v>
      </c>
      <c r="AJ26" s="156" t="n">
        <v>50</v>
      </c>
      <c r="AK26" s="156" t="n">
        <v>23</v>
      </c>
      <c r="AL26" s="156" t="n">
        <v>30</v>
      </c>
      <c r="AM26" s="156" t="n">
        <v>39</v>
      </c>
      <c r="AN26" s="156" t="n">
        <v>42</v>
      </c>
      <c r="AO26" s="156" t="n">
        <v>33</v>
      </c>
      <c r="AP26" s="156" t="n">
        <v>45</v>
      </c>
      <c r="AQ26" s="156" t="n">
        <v>434</v>
      </c>
      <c r="AR26" s="158" t="n">
        <v>12</v>
      </c>
      <c r="AS26" s="158" t="n">
        <v>11</v>
      </c>
      <c r="AT26" s="158" t="n">
        <v>12</v>
      </c>
      <c r="AU26" s="158" t="n">
        <v>14</v>
      </c>
      <c r="AV26" s="158" t="n">
        <v>14</v>
      </c>
      <c r="AW26" s="158" t="n">
        <v>11</v>
      </c>
      <c r="AX26" s="158" t="n">
        <v>7</v>
      </c>
      <c r="AY26" s="158" t="n">
        <v>8</v>
      </c>
      <c r="AZ26" s="158" t="n">
        <v>10</v>
      </c>
      <c r="BA26" s="158" t="n">
        <v>11</v>
      </c>
      <c r="BB26" s="158" t="n">
        <v>14</v>
      </c>
      <c r="BC26" s="158" t="n">
        <v>14</v>
      </c>
      <c r="BD26" s="158" t="n">
        <v>138</v>
      </c>
      <c r="BE26" s="158" t="n">
        <v>2.9</v>
      </c>
      <c r="BF26" s="158" t="n">
        <v>2.3</v>
      </c>
      <c r="BG26" s="158" t="n">
        <v>0.9</v>
      </c>
      <c r="BH26" s="158" t="n">
        <v>0.1</v>
      </c>
      <c r="BI26" s="158" t="n">
        <v>0</v>
      </c>
      <c r="BJ26" s="158" t="n">
        <v>0</v>
      </c>
      <c r="BK26" s="158" t="n">
        <v>0</v>
      </c>
      <c r="BL26" s="158" t="n">
        <v>0</v>
      </c>
      <c r="BM26" s="158" t="n">
        <v>0</v>
      </c>
      <c r="BN26" s="158" t="n">
        <v>0.1</v>
      </c>
      <c r="BO26" s="158" t="n">
        <v>0.4</v>
      </c>
      <c r="BP26" s="158" t="n">
        <v>1.6</v>
      </c>
      <c r="BQ26" s="158" t="n">
        <v>8.3</v>
      </c>
      <c r="BR26" s="158" t="n">
        <v>0.2</v>
      </c>
      <c r="BS26" s="158" t="n">
        <v>0.2</v>
      </c>
      <c r="BT26" s="158" t="n">
        <v>0.3</v>
      </c>
      <c r="BU26" s="158" t="n">
        <v>0.5</v>
      </c>
      <c r="BV26" s="158" t="n">
        <v>0.4</v>
      </c>
      <c r="BW26" s="158" t="n">
        <v>0.4</v>
      </c>
      <c r="BX26" s="158" t="n">
        <v>0.2</v>
      </c>
      <c r="BY26" s="158" t="n">
        <v>0.4</v>
      </c>
      <c r="BZ26" s="158" t="n">
        <v>0.2</v>
      </c>
      <c r="CA26" s="158" t="n">
        <v>0.1</v>
      </c>
      <c r="CB26" s="158" t="n">
        <v>0.1</v>
      </c>
      <c r="CC26" s="158" t="n">
        <v>0.2</v>
      </c>
      <c r="CD26" s="158" t="n">
        <v>3.2</v>
      </c>
      <c r="CE26" s="158" t="n">
        <v>8.8</v>
      </c>
      <c r="CF26" s="158" t="n">
        <v>11</v>
      </c>
      <c r="CG26" s="158" t="n">
        <v>15.2</v>
      </c>
      <c r="CH26" s="158" t="n">
        <v>17.6</v>
      </c>
      <c r="CI26" s="158" t="n">
        <v>20.8</v>
      </c>
      <c r="CJ26" s="158" t="n">
        <v>25.5</v>
      </c>
      <c r="CK26" s="158" t="n">
        <v>28.9</v>
      </c>
      <c r="CL26" s="158" t="n">
        <v>28.4</v>
      </c>
      <c r="CM26" s="158" t="n">
        <v>25.2</v>
      </c>
      <c r="CN26" s="158" t="n">
        <v>19.1</v>
      </c>
      <c r="CO26" s="158" t="n">
        <v>13.2</v>
      </c>
      <c r="CP26" s="158" t="n">
        <v>9.7</v>
      </c>
      <c r="CQ26" s="158" t="n">
        <v>18.6</v>
      </c>
      <c r="CR26" s="92" t="n">
        <v>1.5</v>
      </c>
      <c r="CS26" s="92" t="n">
        <v>2</v>
      </c>
      <c r="CT26" s="92" t="n">
        <v>4.2</v>
      </c>
      <c r="CU26" s="92" t="n">
        <v>6.3</v>
      </c>
      <c r="CV26" s="92" t="n">
        <v>9</v>
      </c>
      <c r="CW26" s="92" t="n">
        <v>12.7</v>
      </c>
      <c r="CX26" s="92" t="n">
        <v>14.7</v>
      </c>
      <c r="CY26" s="92" t="n">
        <v>14.6</v>
      </c>
      <c r="CZ26" s="92" t="n">
        <v>12.8</v>
      </c>
      <c r="DA26" s="92" t="n">
        <v>8.4</v>
      </c>
      <c r="DB26" s="92" t="n">
        <v>4.6</v>
      </c>
      <c r="DC26" s="92" t="n">
        <v>2.8</v>
      </c>
      <c r="DD26" s="92" t="n">
        <v>7.8</v>
      </c>
      <c r="DE26" s="92" t="n">
        <v>0.446</v>
      </c>
      <c r="DF26" s="92" t="n">
        <v>0.503</v>
      </c>
      <c r="DG26" s="92" t="n">
        <v>0.518</v>
      </c>
      <c r="DH26" s="92" t="n">
        <v>0.539</v>
      </c>
      <c r="DI26" s="92" t="n">
        <v>0.542</v>
      </c>
      <c r="DJ26" s="92" t="n">
        <v>0.568</v>
      </c>
      <c r="DK26" s="92" t="n">
        <v>0.625</v>
      </c>
      <c r="DL26" s="92" t="n">
        <v>0.593</v>
      </c>
      <c r="DM26" s="92" t="n">
        <v>0.565</v>
      </c>
      <c r="DN26" s="92" t="n">
        <v>0.543</v>
      </c>
      <c r="DO26" s="92" t="n">
        <v>0.447</v>
      </c>
      <c r="DP26" s="92" t="n">
        <v>0.419</v>
      </c>
      <c r="DQ26" s="92" t="n">
        <v>0.525</v>
      </c>
    </row>
    <row r="27" customFormat="false" ht="12.75" hidden="false" customHeight="false" outlineLevel="0" collapsed="false">
      <c r="A27" s="156" t="s">
        <v>402</v>
      </c>
      <c r="B27" s="159" t="n">
        <v>7.55</v>
      </c>
      <c r="C27" s="157" t="n">
        <v>43.0166666666667</v>
      </c>
      <c r="D27" s="156" t="n">
        <v>454</v>
      </c>
      <c r="E27" s="156" t="n">
        <v>3869000</v>
      </c>
      <c r="F27" s="156" t="n">
        <v>7238000</v>
      </c>
      <c r="G27" s="156" t="n">
        <v>8588000</v>
      </c>
      <c r="H27" s="156" t="n">
        <v>13566000</v>
      </c>
      <c r="I27" s="156" t="n">
        <v>13836000</v>
      </c>
      <c r="J27" s="156" t="n">
        <v>16733000</v>
      </c>
      <c r="K27" s="156" t="n">
        <v>17034000</v>
      </c>
      <c r="L27" s="156" t="n">
        <v>15242000</v>
      </c>
      <c r="M27" s="156" t="n">
        <v>11300000</v>
      </c>
      <c r="N27" s="156" t="n">
        <v>9146000</v>
      </c>
      <c r="O27" s="156" t="n">
        <v>5342000</v>
      </c>
      <c r="P27" s="156" t="n">
        <v>3155000</v>
      </c>
      <c r="Q27" s="156" t="n">
        <v>10420750</v>
      </c>
      <c r="R27" s="158" t="n">
        <v>6</v>
      </c>
      <c r="S27" s="158" t="n">
        <v>6.9</v>
      </c>
      <c r="T27" s="158" t="n">
        <v>9.4</v>
      </c>
      <c r="U27" s="158" t="n">
        <v>11</v>
      </c>
      <c r="V27" s="158" t="n">
        <v>13.1</v>
      </c>
      <c r="W27" s="158" t="n">
        <v>16.3</v>
      </c>
      <c r="X27" s="158" t="n">
        <v>18.1</v>
      </c>
      <c r="Y27" s="158" t="n">
        <v>18.6</v>
      </c>
      <c r="Z27" s="158" t="n">
        <v>16.8</v>
      </c>
      <c r="AA27" s="158" t="n">
        <v>13.2</v>
      </c>
      <c r="AB27" s="158" t="n">
        <v>8.8</v>
      </c>
      <c r="AC27" s="158" t="n">
        <v>6.2</v>
      </c>
      <c r="AD27" s="158" t="n">
        <v>12</v>
      </c>
      <c r="AE27" s="156" t="n">
        <v>141</v>
      </c>
      <c r="AF27" s="156" t="n">
        <v>119</v>
      </c>
      <c r="AG27" s="156" t="n">
        <v>110</v>
      </c>
      <c r="AH27" s="156" t="n">
        <v>82</v>
      </c>
      <c r="AI27" s="156" t="n">
        <v>84</v>
      </c>
      <c r="AJ27" s="156" t="n">
        <v>54</v>
      </c>
      <c r="AK27" s="156" t="n">
        <v>26</v>
      </c>
      <c r="AL27" s="156" t="n">
        <v>39</v>
      </c>
      <c r="AM27" s="156" t="n">
        <v>17</v>
      </c>
      <c r="AN27" s="156" t="n">
        <v>87</v>
      </c>
      <c r="AO27" s="156" t="n">
        <v>130</v>
      </c>
      <c r="AP27" s="156" t="n">
        <v>135</v>
      </c>
      <c r="AQ27" s="156" t="n">
        <v>1054</v>
      </c>
      <c r="AR27" s="158" t="n">
        <v>17</v>
      </c>
      <c r="AS27" s="158" t="n">
        <v>14</v>
      </c>
      <c r="AT27" s="158" t="n">
        <v>16</v>
      </c>
      <c r="AU27" s="158" t="n">
        <v>16</v>
      </c>
      <c r="AV27" s="158" t="n">
        <v>16</v>
      </c>
      <c r="AW27" s="158" t="n">
        <v>10</v>
      </c>
      <c r="AX27" s="158" t="n">
        <v>8</v>
      </c>
      <c r="AY27" s="158" t="n">
        <v>10</v>
      </c>
      <c r="AZ27" s="158" t="n">
        <v>13</v>
      </c>
      <c r="BA27" s="158" t="n">
        <v>16</v>
      </c>
      <c r="BB27" s="158" t="n">
        <v>18</v>
      </c>
      <c r="BC27" s="158" t="n">
        <v>18</v>
      </c>
      <c r="BD27" s="158" t="n">
        <v>172</v>
      </c>
      <c r="BE27" s="158" t="n">
        <v>2.6</v>
      </c>
      <c r="BF27" s="158" t="n">
        <v>2.7</v>
      </c>
      <c r="BG27" s="158" t="n">
        <v>1.3</v>
      </c>
      <c r="BH27" s="158" t="n">
        <v>0.1</v>
      </c>
      <c r="BI27" s="158" t="n">
        <v>0.1</v>
      </c>
      <c r="BJ27" s="158" t="n">
        <v>0</v>
      </c>
      <c r="BK27" s="158" t="n">
        <v>0</v>
      </c>
      <c r="BL27" s="158" t="n">
        <v>0</v>
      </c>
      <c r="BM27" s="158" t="n">
        <v>0</v>
      </c>
      <c r="BN27" s="158" t="n">
        <v>0</v>
      </c>
      <c r="BO27" s="158" t="n">
        <v>0.5</v>
      </c>
      <c r="BP27" s="158" t="n">
        <v>1.1</v>
      </c>
      <c r="BQ27" s="158" t="n">
        <v>8.4</v>
      </c>
      <c r="BR27" s="158" t="n">
        <v>0.7</v>
      </c>
      <c r="BS27" s="158" t="n">
        <v>0.9</v>
      </c>
      <c r="BT27" s="158" t="n">
        <v>0.8</v>
      </c>
      <c r="BU27" s="158" t="n">
        <v>0.9</v>
      </c>
      <c r="BV27" s="158" t="n">
        <v>0.9</v>
      </c>
      <c r="BW27" s="158" t="n">
        <v>0.1</v>
      </c>
      <c r="BX27" s="158" t="n">
        <v>0.1</v>
      </c>
      <c r="BY27" s="158" t="n">
        <v>0</v>
      </c>
      <c r="BZ27" s="158" t="n">
        <v>0.1</v>
      </c>
      <c r="CA27" s="158" t="n">
        <v>0.1</v>
      </c>
      <c r="CB27" s="158" t="n">
        <v>0.3</v>
      </c>
      <c r="CC27" s="158" t="n">
        <v>0.5</v>
      </c>
      <c r="CD27" s="158" t="n">
        <v>5.4</v>
      </c>
      <c r="CE27" s="158" t="n">
        <v>9.4</v>
      </c>
      <c r="CF27" s="158" t="n">
        <v>10.9</v>
      </c>
      <c r="CG27" s="158" t="n">
        <v>14.4</v>
      </c>
      <c r="CH27" s="158" t="n">
        <v>16.3</v>
      </c>
      <c r="CI27" s="158" t="n">
        <v>18.5</v>
      </c>
      <c r="CJ27" s="158" t="n">
        <v>22</v>
      </c>
      <c r="CK27" s="158" t="n">
        <v>24.3</v>
      </c>
      <c r="CL27" s="158" t="n">
        <v>24.8</v>
      </c>
      <c r="CM27" s="158" t="n">
        <v>22.6</v>
      </c>
      <c r="CN27" s="158" t="n">
        <v>18.2</v>
      </c>
      <c r="CO27" s="158" t="n">
        <v>12.8</v>
      </c>
      <c r="CP27" s="158" t="n">
        <v>9.4</v>
      </c>
      <c r="CQ27" s="158" t="n">
        <v>17</v>
      </c>
      <c r="CR27" s="92" t="n">
        <v>2.6</v>
      </c>
      <c r="CS27" s="92" t="n">
        <v>2.8</v>
      </c>
      <c r="CT27" s="92" t="n">
        <v>4.5</v>
      </c>
      <c r="CU27" s="92" t="n">
        <v>5.6</v>
      </c>
      <c r="CV27" s="92" t="n">
        <v>7.6</v>
      </c>
      <c r="CW27" s="92" t="n">
        <v>10.5</v>
      </c>
      <c r="CX27" s="92" t="n">
        <v>11.8</v>
      </c>
      <c r="CY27" s="92" t="n">
        <v>12.3</v>
      </c>
      <c r="CZ27" s="92" t="n">
        <v>10.9</v>
      </c>
      <c r="DA27" s="92" t="n">
        <v>8.1</v>
      </c>
      <c r="DB27" s="92" t="n">
        <v>4.9</v>
      </c>
      <c r="DC27" s="92" t="n">
        <v>3</v>
      </c>
      <c r="DD27" s="92" t="n">
        <v>7</v>
      </c>
      <c r="DE27" s="92" t="n">
        <v>0.295</v>
      </c>
      <c r="DF27" s="92" t="n">
        <v>0.384</v>
      </c>
      <c r="DG27" s="92" t="n">
        <v>0.33</v>
      </c>
      <c r="DH27" s="92" t="n">
        <v>0.402</v>
      </c>
      <c r="DI27" s="92" t="n">
        <v>0.354</v>
      </c>
      <c r="DJ27" s="92" t="n">
        <v>0.403</v>
      </c>
      <c r="DK27" s="92" t="n">
        <v>0.422</v>
      </c>
      <c r="DL27" s="92" t="n">
        <v>0.424</v>
      </c>
      <c r="DM27" s="92" t="n">
        <v>0.389</v>
      </c>
      <c r="DN27" s="92" t="n">
        <v>0.427</v>
      </c>
      <c r="DO27" s="92" t="n">
        <v>0.362</v>
      </c>
      <c r="DP27" s="92" t="n">
        <v>0.271</v>
      </c>
      <c r="DQ27" s="92" t="n">
        <v>0.371</v>
      </c>
    </row>
    <row r="28" customFormat="false" ht="12.75" hidden="false" customHeight="false" outlineLevel="0" collapsed="false">
      <c r="A28" s="156" t="s">
        <v>403</v>
      </c>
      <c r="B28" s="159" t="n">
        <v>3.68333333333333</v>
      </c>
      <c r="C28" s="157" t="n">
        <v>40.4166666666667</v>
      </c>
      <c r="D28" s="156" t="n">
        <v>667</v>
      </c>
      <c r="E28" s="156" t="n">
        <v>6364000</v>
      </c>
      <c r="F28" s="156" t="n">
        <v>9797000</v>
      </c>
      <c r="G28" s="156" t="n">
        <v>14151000</v>
      </c>
      <c r="H28" s="156" t="n">
        <v>19552000</v>
      </c>
      <c r="I28" s="156" t="n">
        <v>21185000</v>
      </c>
      <c r="J28" s="156" t="n">
        <v>23530000</v>
      </c>
      <c r="K28" s="156" t="n">
        <v>25874000</v>
      </c>
      <c r="L28" s="156" t="n">
        <v>22986000</v>
      </c>
      <c r="M28" s="156" t="n">
        <v>16119000</v>
      </c>
      <c r="N28" s="156" t="n">
        <v>10760000</v>
      </c>
      <c r="O28" s="156" t="n">
        <v>7327000</v>
      </c>
      <c r="P28" s="156" t="n">
        <v>6238000</v>
      </c>
      <c r="Q28" s="156" t="n">
        <v>15323583.3333333</v>
      </c>
      <c r="R28" s="158" t="n">
        <v>5.2</v>
      </c>
      <c r="S28" s="158" t="n">
        <v>5.6</v>
      </c>
      <c r="T28" s="158" t="n">
        <v>8</v>
      </c>
      <c r="U28" s="158" t="n">
        <v>11</v>
      </c>
      <c r="V28" s="158" t="n">
        <v>15.4</v>
      </c>
      <c r="W28" s="158" t="n">
        <v>19.2</v>
      </c>
      <c r="X28" s="158" t="n">
        <v>23.8</v>
      </c>
      <c r="Y28" s="158" t="n">
        <v>22.9</v>
      </c>
      <c r="Z28" s="158" t="n">
        <v>19.2</v>
      </c>
      <c r="AA28" s="158" t="n">
        <v>14.2</v>
      </c>
      <c r="AB28" s="158" t="n">
        <v>7.8</v>
      </c>
      <c r="AC28" s="158" t="n">
        <v>4.2</v>
      </c>
      <c r="AD28" s="158" t="n">
        <v>13.4</v>
      </c>
      <c r="AE28" s="156" t="n">
        <v>62</v>
      </c>
      <c r="AF28" s="156" t="n">
        <v>70</v>
      </c>
      <c r="AG28" s="156" t="n">
        <v>48</v>
      </c>
      <c r="AH28" s="156" t="n">
        <v>56</v>
      </c>
      <c r="AI28" s="156" t="n">
        <v>27</v>
      </c>
      <c r="AJ28" s="156" t="n">
        <v>30</v>
      </c>
      <c r="AK28" s="156" t="n">
        <v>15</v>
      </c>
      <c r="AL28" s="156" t="n">
        <v>8</v>
      </c>
      <c r="AM28" s="156" t="n">
        <v>36</v>
      </c>
      <c r="AN28" s="156" t="n">
        <v>53</v>
      </c>
      <c r="AO28" s="156" t="n">
        <v>76</v>
      </c>
      <c r="AP28" s="156" t="n">
        <v>43</v>
      </c>
      <c r="AQ28" s="156" t="n">
        <v>524</v>
      </c>
      <c r="AR28" s="158" t="n">
        <v>11</v>
      </c>
      <c r="AS28" s="158" t="n">
        <v>12</v>
      </c>
      <c r="AT28" s="158" t="n">
        <v>10</v>
      </c>
      <c r="AU28" s="158" t="n">
        <v>9</v>
      </c>
      <c r="AV28" s="158" t="n">
        <v>8</v>
      </c>
      <c r="AW28" s="158" t="n">
        <v>8</v>
      </c>
      <c r="AX28" s="158" t="n">
        <v>2</v>
      </c>
      <c r="AY28" s="158" t="n">
        <v>1</v>
      </c>
      <c r="AZ28" s="158" t="n">
        <v>7</v>
      </c>
      <c r="BA28" s="158" t="n">
        <v>9</v>
      </c>
      <c r="BB28" s="158" t="n">
        <v>13</v>
      </c>
      <c r="BC28" s="158" t="n">
        <v>7</v>
      </c>
      <c r="BD28" s="158" t="n">
        <v>107</v>
      </c>
      <c r="BE28" s="158" t="n">
        <v>0.7</v>
      </c>
      <c r="BF28" s="158" t="n">
        <v>1.3</v>
      </c>
      <c r="BG28" s="158" t="n">
        <v>0.8</v>
      </c>
      <c r="BH28" s="158" t="n">
        <v>0.3</v>
      </c>
      <c r="BI28" s="158" t="n">
        <v>0</v>
      </c>
      <c r="BJ28" s="158" t="n">
        <v>0</v>
      </c>
      <c r="BK28" s="158" t="n">
        <v>0</v>
      </c>
      <c r="BL28" s="158" t="n">
        <v>0</v>
      </c>
      <c r="BM28" s="158" t="n">
        <v>0</v>
      </c>
      <c r="BN28" s="158" t="n">
        <v>0</v>
      </c>
      <c r="BO28" s="158" t="n">
        <v>0</v>
      </c>
      <c r="BP28" s="158" t="n">
        <v>1.9</v>
      </c>
      <c r="BQ28" s="158" t="n">
        <v>5</v>
      </c>
      <c r="BR28" s="158" t="n">
        <v>0</v>
      </c>
      <c r="BS28" s="158" t="n">
        <v>0.3</v>
      </c>
      <c r="BT28" s="158" t="n">
        <v>0.2</v>
      </c>
      <c r="BU28" s="158" t="n">
        <v>1.1</v>
      </c>
      <c r="BV28" s="158" t="n">
        <v>0.2</v>
      </c>
      <c r="BW28" s="158" t="n">
        <v>0.1</v>
      </c>
      <c r="BX28" s="158" t="n">
        <v>0.1</v>
      </c>
      <c r="BY28" s="158" t="n">
        <v>0</v>
      </c>
      <c r="BZ28" s="158" t="n">
        <v>0</v>
      </c>
      <c r="CA28" s="158" t="n">
        <v>0</v>
      </c>
      <c r="CB28" s="158" t="n">
        <v>0</v>
      </c>
      <c r="CC28" s="158" t="n">
        <v>0.1</v>
      </c>
      <c r="CD28" s="158" t="n">
        <v>2.1</v>
      </c>
      <c r="CE28" s="158" t="n">
        <v>8.5</v>
      </c>
      <c r="CF28" s="158" t="n">
        <v>11</v>
      </c>
      <c r="CG28" s="158" t="n">
        <v>14.8</v>
      </c>
      <c r="CH28" s="158" t="n">
        <v>18.3</v>
      </c>
      <c r="CI28" s="158" t="n">
        <v>21.4</v>
      </c>
      <c r="CJ28" s="158" t="n">
        <v>26.8</v>
      </c>
      <c r="CK28" s="158" t="n">
        <v>30.9</v>
      </c>
      <c r="CL28" s="158" t="n">
        <v>30.1</v>
      </c>
      <c r="CM28" s="158" t="n">
        <v>25.4</v>
      </c>
      <c r="CN28" s="158" t="n">
        <v>18.6</v>
      </c>
      <c r="CO28" s="158" t="n">
        <v>12.7</v>
      </c>
      <c r="CP28" s="158" t="n">
        <v>9</v>
      </c>
      <c r="CQ28" s="158" t="n">
        <v>19</v>
      </c>
      <c r="CR28" s="92" t="n">
        <v>1.4</v>
      </c>
      <c r="CS28" s="92" t="n">
        <v>2.1</v>
      </c>
      <c r="CT28" s="92" t="n">
        <v>5.1</v>
      </c>
      <c r="CU28" s="92" t="n">
        <v>7.1</v>
      </c>
      <c r="CV28" s="92" t="n">
        <v>10.1</v>
      </c>
      <c r="CW28" s="92" t="n">
        <v>14.4</v>
      </c>
      <c r="CX28" s="92" t="n">
        <v>17.5</v>
      </c>
      <c r="CY28" s="92" t="n">
        <v>17.2</v>
      </c>
      <c r="CZ28" s="92" t="n">
        <v>14.2</v>
      </c>
      <c r="DA28" s="92" t="n">
        <v>9.5</v>
      </c>
      <c r="DB28" s="92" t="n">
        <v>5.2</v>
      </c>
      <c r="DC28" s="92" t="n">
        <v>2.3</v>
      </c>
      <c r="DD28" s="92" t="n">
        <v>8.8</v>
      </c>
      <c r="DE28" s="92" t="n">
        <v>0.433</v>
      </c>
      <c r="DF28" s="92" t="n">
        <v>0.482</v>
      </c>
      <c r="DG28" s="92" t="n">
        <v>0.52</v>
      </c>
      <c r="DH28" s="92" t="n">
        <v>0.568</v>
      </c>
      <c r="DI28" s="92" t="n">
        <v>0.538</v>
      </c>
      <c r="DJ28" s="92" t="n">
        <v>0.567</v>
      </c>
      <c r="DK28" s="92" t="n">
        <v>0.64</v>
      </c>
      <c r="DL28" s="92" t="n">
        <v>0.631</v>
      </c>
      <c r="DM28" s="92" t="n">
        <v>0.536</v>
      </c>
      <c r="DN28" s="92" t="n">
        <v>0.471</v>
      </c>
      <c r="DO28" s="92" t="n">
        <v>0.449</v>
      </c>
      <c r="DP28" s="92" t="n">
        <v>0.471</v>
      </c>
      <c r="DQ28" s="92" t="n">
        <v>0.525</v>
      </c>
    </row>
    <row r="29" customFormat="false" ht="12.75" hidden="false" customHeight="false" outlineLevel="0" collapsed="false">
      <c r="A29" s="156" t="s">
        <v>404</v>
      </c>
      <c r="B29" s="159" t="n">
        <v>4.41666666666667</v>
      </c>
      <c r="C29" s="157" t="n">
        <v>36.7166666666667</v>
      </c>
      <c r="D29" s="156" t="n">
        <v>8</v>
      </c>
      <c r="E29" s="156" t="n">
        <v>8206000</v>
      </c>
      <c r="F29" s="156" t="n">
        <v>11556000</v>
      </c>
      <c r="G29" s="156" t="n">
        <v>17710000</v>
      </c>
      <c r="H29" s="156" t="n">
        <v>18882000</v>
      </c>
      <c r="I29" s="156" t="n">
        <v>22818000</v>
      </c>
      <c r="J29" s="156" t="n">
        <v>24870000</v>
      </c>
      <c r="K29" s="156" t="n">
        <v>25916000</v>
      </c>
      <c r="L29" s="156" t="n">
        <v>22316000</v>
      </c>
      <c r="M29" s="156" t="n">
        <v>18548000</v>
      </c>
      <c r="N29" s="156" t="n">
        <v>13021000</v>
      </c>
      <c r="O29" s="156" t="n">
        <v>10132000</v>
      </c>
      <c r="P29" s="156" t="n">
        <v>6238000</v>
      </c>
      <c r="Q29" s="156" t="n">
        <v>16684416.6666667</v>
      </c>
      <c r="R29" s="158" t="n">
        <v>12.5</v>
      </c>
      <c r="S29" s="158" t="n">
        <v>13.2</v>
      </c>
      <c r="T29" s="158" t="n">
        <v>15</v>
      </c>
      <c r="U29" s="158" t="n">
        <v>16.7</v>
      </c>
      <c r="V29" s="158" t="n">
        <v>19.3</v>
      </c>
      <c r="W29" s="158" t="n">
        <v>22.8</v>
      </c>
      <c r="X29" s="158" t="n">
        <v>25.2</v>
      </c>
      <c r="Y29" s="158" t="n">
        <v>25.6</v>
      </c>
      <c r="Z29" s="158" t="n">
        <v>23.5</v>
      </c>
      <c r="AA29" s="158" t="n">
        <v>19.7</v>
      </c>
      <c r="AB29" s="158" t="n">
        <v>15.8</v>
      </c>
      <c r="AC29" s="158" t="n">
        <v>13.3</v>
      </c>
      <c r="AD29" s="158" t="n">
        <v>18.5</v>
      </c>
      <c r="AE29" s="156" t="n">
        <v>59</v>
      </c>
      <c r="AF29" s="156" t="n">
        <v>49</v>
      </c>
      <c r="AG29" s="156" t="n">
        <v>62</v>
      </c>
      <c r="AH29" s="156" t="n">
        <v>46</v>
      </c>
      <c r="AI29" s="156" t="n">
        <v>25</v>
      </c>
      <c r="AJ29" s="156" t="n">
        <v>5</v>
      </c>
      <c r="AK29" s="156" t="n">
        <v>1</v>
      </c>
      <c r="AL29" s="156" t="n">
        <v>3</v>
      </c>
      <c r="AM29" s="156" t="n">
        <v>28</v>
      </c>
      <c r="AN29" s="156" t="n">
        <v>62</v>
      </c>
      <c r="AO29" s="156" t="n">
        <v>63</v>
      </c>
      <c r="AP29" s="156" t="n">
        <v>66</v>
      </c>
      <c r="AQ29" s="156" t="n">
        <v>469</v>
      </c>
      <c r="AR29" s="158" t="n">
        <v>8</v>
      </c>
      <c r="AS29" s="158" t="n">
        <v>8</v>
      </c>
      <c r="AT29" s="158" t="n">
        <v>9</v>
      </c>
      <c r="AU29" s="158" t="n">
        <v>7</v>
      </c>
      <c r="AV29" s="158" t="n">
        <v>6</v>
      </c>
      <c r="AW29" s="158" t="n">
        <v>3</v>
      </c>
      <c r="AX29" s="158" t="n">
        <v>1</v>
      </c>
      <c r="AY29" s="158" t="n">
        <v>1</v>
      </c>
      <c r="AZ29" s="158" t="n">
        <v>4</v>
      </c>
      <c r="BA29" s="158" t="n">
        <v>7</v>
      </c>
      <c r="BB29" s="158" t="n">
        <v>9</v>
      </c>
      <c r="BC29" s="158" t="n">
        <v>9</v>
      </c>
      <c r="BD29" s="158" t="n">
        <v>72</v>
      </c>
      <c r="BE29" s="158" t="n">
        <v>0</v>
      </c>
      <c r="BF29" s="158" t="n">
        <v>0.1</v>
      </c>
      <c r="BG29" s="158"/>
      <c r="BH29" s="158" t="n">
        <v>0</v>
      </c>
      <c r="BI29" s="158" t="n">
        <v>0</v>
      </c>
      <c r="BJ29" s="158" t="n">
        <v>0</v>
      </c>
      <c r="BK29" s="158" t="n">
        <v>0</v>
      </c>
      <c r="BL29" s="158" t="n">
        <v>0</v>
      </c>
      <c r="BM29" s="158" t="n">
        <v>0</v>
      </c>
      <c r="BN29" s="158" t="n">
        <v>0</v>
      </c>
      <c r="BO29" s="158" t="n">
        <v>0</v>
      </c>
      <c r="BP29" s="158" t="n">
        <v>0</v>
      </c>
      <c r="BQ29" s="158" t="n">
        <v>0.1</v>
      </c>
      <c r="BR29" s="158" t="n">
        <v>0.1</v>
      </c>
      <c r="BS29" s="158" t="n">
        <v>0.1</v>
      </c>
      <c r="BT29" s="158" t="n">
        <v>0.1</v>
      </c>
      <c r="BU29" s="158" t="n">
        <v>0.1</v>
      </c>
      <c r="BV29" s="158" t="n">
        <v>0.1</v>
      </c>
      <c r="BW29" s="158" t="n">
        <v>0</v>
      </c>
      <c r="BX29" s="158" t="n">
        <v>0</v>
      </c>
      <c r="BY29" s="158" t="n">
        <v>0.1</v>
      </c>
      <c r="BZ29" s="158" t="n">
        <v>0.1</v>
      </c>
      <c r="CA29" s="158" t="n">
        <v>0.1</v>
      </c>
      <c r="CB29" s="158" t="n">
        <v>0</v>
      </c>
      <c r="CC29" s="158" t="n">
        <v>0.1</v>
      </c>
      <c r="CD29" s="158" t="n">
        <v>0.9</v>
      </c>
      <c r="CE29" s="158" t="n">
        <v>16.5</v>
      </c>
      <c r="CF29" s="158" t="n">
        <v>17.1</v>
      </c>
      <c r="CG29" s="158" t="n">
        <v>18.8</v>
      </c>
      <c r="CH29" s="158" t="n">
        <v>20.5</v>
      </c>
      <c r="CI29" s="158" t="n">
        <v>23.3</v>
      </c>
      <c r="CJ29" s="158" t="n">
        <v>26.6</v>
      </c>
      <c r="CK29" s="158" t="n">
        <v>29.2</v>
      </c>
      <c r="CL29" s="158" t="n">
        <v>29.7</v>
      </c>
      <c r="CM29" s="158" t="n">
        <v>27.5</v>
      </c>
      <c r="CN29" s="158" t="n">
        <v>23.4</v>
      </c>
      <c r="CO29" s="158" t="n">
        <v>19.7</v>
      </c>
      <c r="CP29" s="158" t="n">
        <v>17.1</v>
      </c>
      <c r="CQ29" s="158" t="n">
        <v>22.5</v>
      </c>
      <c r="CR29" s="92" t="n">
        <v>8.5</v>
      </c>
      <c r="CS29" s="92" t="n">
        <v>9.3</v>
      </c>
      <c r="CT29" s="92" t="n">
        <v>11.1</v>
      </c>
      <c r="CU29" s="92" t="n">
        <v>12.8</v>
      </c>
      <c r="CV29" s="92" t="n">
        <v>15.2</v>
      </c>
      <c r="CW29" s="92" t="n">
        <v>19</v>
      </c>
      <c r="CX29" s="92" t="n">
        <v>21.3</v>
      </c>
      <c r="CY29" s="92" t="n">
        <v>21.6</v>
      </c>
      <c r="CZ29" s="92" t="n">
        <v>19.6</v>
      </c>
      <c r="DA29" s="92" t="n">
        <v>15.9</v>
      </c>
      <c r="DB29" s="92" t="n">
        <v>11.9</v>
      </c>
      <c r="DC29" s="92" t="n">
        <v>9.4</v>
      </c>
      <c r="DD29" s="92" t="n">
        <v>14.6</v>
      </c>
      <c r="DE29" s="92" t="n">
        <v>0.484</v>
      </c>
      <c r="DF29" s="92" t="n">
        <v>0.516</v>
      </c>
      <c r="DG29" s="92" t="n">
        <v>0.614</v>
      </c>
      <c r="DH29" s="92" t="n">
        <v>0.534</v>
      </c>
      <c r="DI29" s="92" t="n">
        <v>0.577</v>
      </c>
      <c r="DJ29" s="92" t="n">
        <v>0.602</v>
      </c>
      <c r="DK29" s="92" t="n">
        <v>0.64</v>
      </c>
      <c r="DL29" s="92" t="n">
        <v>0.602</v>
      </c>
      <c r="DM29" s="92" t="n">
        <v>0.591</v>
      </c>
      <c r="DN29" s="92" t="n">
        <v>0.527</v>
      </c>
      <c r="DO29" s="92" t="n">
        <v>0.547</v>
      </c>
      <c r="DP29" s="92" t="n">
        <v>0.402</v>
      </c>
      <c r="DQ29" s="92" t="n">
        <v>0.553</v>
      </c>
    </row>
    <row r="30" customFormat="false" ht="12.75" hidden="false" customHeight="false" outlineLevel="0" collapsed="false">
      <c r="A30" s="156" t="s">
        <v>405</v>
      </c>
      <c r="B30" s="159" t="n">
        <v>1.11666666666667</v>
      </c>
      <c r="C30" s="157" t="n">
        <v>37.9833333333333</v>
      </c>
      <c r="D30" s="156" t="n">
        <v>57</v>
      </c>
      <c r="E30" s="156" t="n">
        <v>9546000</v>
      </c>
      <c r="F30" s="156" t="n">
        <v>11974000</v>
      </c>
      <c r="G30" s="156" t="n">
        <v>17208000</v>
      </c>
      <c r="H30" s="156" t="n">
        <v>21353000</v>
      </c>
      <c r="I30" s="156" t="n">
        <v>25288000</v>
      </c>
      <c r="J30" s="156" t="n">
        <v>25749000</v>
      </c>
      <c r="K30" s="156" t="n">
        <v>26921000</v>
      </c>
      <c r="L30" s="156" t="n">
        <v>23655000</v>
      </c>
      <c r="M30" s="156" t="n">
        <v>19050000</v>
      </c>
      <c r="N30" s="156" t="n">
        <v>13900000</v>
      </c>
      <c r="O30" s="156" t="n">
        <v>9672000</v>
      </c>
      <c r="P30" s="156" t="n">
        <v>7746000</v>
      </c>
      <c r="Q30" s="156" t="n">
        <v>17671833.3333333</v>
      </c>
      <c r="R30" s="158" t="n">
        <v>9.9</v>
      </c>
      <c r="S30" s="158" t="n">
        <v>10.9</v>
      </c>
      <c r="T30" s="158" t="n">
        <v>13.4</v>
      </c>
      <c r="U30" s="158" t="n">
        <v>16.1</v>
      </c>
      <c r="V30" s="158" t="n">
        <v>19.1</v>
      </c>
      <c r="W30" s="158" t="n">
        <v>23.6</v>
      </c>
      <c r="X30" s="158" t="n">
        <v>26</v>
      </c>
      <c r="Y30" s="158" t="n">
        <v>25.9</v>
      </c>
      <c r="Z30" s="158" t="n">
        <v>23.1</v>
      </c>
      <c r="AA30" s="158" t="n">
        <v>18.6</v>
      </c>
      <c r="AB30" s="158" t="n">
        <v>13.9</v>
      </c>
      <c r="AC30" s="158" t="n">
        <v>10.8</v>
      </c>
      <c r="AD30" s="158" t="n">
        <v>17.6</v>
      </c>
      <c r="AE30" s="156" t="n">
        <v>19</v>
      </c>
      <c r="AF30" s="156" t="n">
        <v>16</v>
      </c>
      <c r="AG30" s="156" t="n">
        <v>25</v>
      </c>
      <c r="AH30" s="156" t="n">
        <v>44</v>
      </c>
      <c r="AI30" s="156" t="n">
        <v>35</v>
      </c>
      <c r="AJ30" s="156" t="n">
        <v>9</v>
      </c>
      <c r="AK30" s="156" t="n">
        <v>2</v>
      </c>
      <c r="AL30" s="156" t="n">
        <v>8</v>
      </c>
      <c r="AM30" s="156" t="n">
        <v>36</v>
      </c>
      <c r="AN30" s="156" t="n">
        <v>40</v>
      </c>
      <c r="AO30" s="156" t="n">
        <v>25</v>
      </c>
      <c r="AP30" s="156" t="n">
        <v>46</v>
      </c>
      <c r="AQ30" s="156" t="n">
        <v>305</v>
      </c>
      <c r="AR30" s="158" t="n">
        <v>8</v>
      </c>
      <c r="AS30" s="158" t="n">
        <v>7</v>
      </c>
      <c r="AT30" s="158" t="n">
        <v>8</v>
      </c>
      <c r="AU30" s="158" t="n">
        <v>7</v>
      </c>
      <c r="AV30" s="158" t="n">
        <v>7</v>
      </c>
      <c r="AW30" s="158" t="n">
        <v>5</v>
      </c>
      <c r="AX30" s="158" t="n">
        <v>1</v>
      </c>
      <c r="AY30" s="158" t="n">
        <v>3</v>
      </c>
      <c r="AZ30" s="158" t="n">
        <v>6</v>
      </c>
      <c r="BA30" s="158" t="n">
        <v>8</v>
      </c>
      <c r="BB30" s="158" t="n">
        <v>7</v>
      </c>
      <c r="BC30" s="158" t="n">
        <v>8</v>
      </c>
      <c r="BD30" s="158" t="n">
        <v>75</v>
      </c>
      <c r="BE30" s="158" t="n">
        <v>0</v>
      </c>
      <c r="BF30" s="158" t="n">
        <v>0</v>
      </c>
      <c r="BG30" s="158" t="n">
        <v>0</v>
      </c>
      <c r="BH30" s="158" t="n">
        <v>0</v>
      </c>
      <c r="BI30" s="158" t="n">
        <v>0</v>
      </c>
      <c r="BJ30" s="158" t="n">
        <v>0</v>
      </c>
      <c r="BK30" s="158" t="n">
        <v>0</v>
      </c>
      <c r="BL30" s="158" t="n">
        <v>0</v>
      </c>
      <c r="BM30" s="158" t="n">
        <v>0</v>
      </c>
      <c r="BN30" s="158" t="n">
        <v>0</v>
      </c>
      <c r="BO30" s="158" t="n">
        <v>0</v>
      </c>
      <c r="BP30" s="158" t="n">
        <v>0</v>
      </c>
      <c r="BQ30" s="158" t="n">
        <v>0</v>
      </c>
      <c r="BR30" s="158" t="n">
        <v>0</v>
      </c>
      <c r="BS30" s="158" t="n">
        <v>0.1</v>
      </c>
      <c r="BT30" s="158" t="n">
        <v>0</v>
      </c>
      <c r="BU30" s="158" t="n">
        <v>0</v>
      </c>
      <c r="BV30" s="158" t="n">
        <v>0.1</v>
      </c>
      <c r="BW30" s="158" t="n">
        <v>0</v>
      </c>
      <c r="BX30" s="158" t="n">
        <v>0</v>
      </c>
      <c r="BY30" s="158" t="n">
        <v>0</v>
      </c>
      <c r="BZ30" s="158" t="n">
        <v>0</v>
      </c>
      <c r="CA30" s="158" t="n">
        <v>0.1</v>
      </c>
      <c r="CB30" s="158" t="n">
        <v>0</v>
      </c>
      <c r="CC30" s="158" t="n">
        <v>0</v>
      </c>
      <c r="CD30" s="158" t="n">
        <v>0.3</v>
      </c>
      <c r="CE30" s="158" t="n">
        <v>15.6</v>
      </c>
      <c r="CF30" s="158" t="n">
        <v>16.9</v>
      </c>
      <c r="CG30" s="158" t="n">
        <v>19.9</v>
      </c>
      <c r="CH30" s="158" t="n">
        <v>22.7</v>
      </c>
      <c r="CI30" s="158" t="n">
        <v>25.8</v>
      </c>
      <c r="CJ30" s="158" t="n">
        <v>30.8</v>
      </c>
      <c r="CK30" s="158" t="n">
        <v>33.3</v>
      </c>
      <c r="CL30" s="158" t="n">
        <v>33</v>
      </c>
      <c r="CM30" s="158" t="n">
        <v>29.8</v>
      </c>
      <c r="CN30" s="158" t="n">
        <v>25</v>
      </c>
      <c r="CO30" s="158" t="n">
        <v>20.3</v>
      </c>
      <c r="CP30" s="158" t="n">
        <v>16.2</v>
      </c>
      <c r="CQ30" s="158" t="n">
        <v>24.1</v>
      </c>
      <c r="CR30" s="92" t="n">
        <v>4.1</v>
      </c>
      <c r="CS30" s="92" t="n">
        <v>4.8</v>
      </c>
      <c r="CT30" s="92" t="n">
        <v>6.8</v>
      </c>
      <c r="CU30" s="92" t="n">
        <v>9.5</v>
      </c>
      <c r="CV30" s="92" t="n">
        <v>12.3</v>
      </c>
      <c r="CW30" s="92" t="n">
        <v>16.5</v>
      </c>
      <c r="CX30" s="92" t="n">
        <v>18.7</v>
      </c>
      <c r="CY30" s="92" t="n">
        <v>18.8</v>
      </c>
      <c r="CZ30" s="92" t="n">
        <v>16.5</v>
      </c>
      <c r="DA30" s="92" t="n">
        <v>12.2</v>
      </c>
      <c r="DB30" s="92" t="n">
        <v>7.5</v>
      </c>
      <c r="DC30" s="92" t="n">
        <v>5.4</v>
      </c>
      <c r="DD30" s="92" t="n">
        <v>11.1</v>
      </c>
      <c r="DE30" s="92" t="n">
        <v>0.59</v>
      </c>
      <c r="DF30" s="92" t="n">
        <v>0.552</v>
      </c>
      <c r="DG30" s="92" t="n">
        <v>0.608</v>
      </c>
      <c r="DH30" s="92" t="n">
        <v>0.609</v>
      </c>
      <c r="DI30" s="92" t="n">
        <v>0.64</v>
      </c>
      <c r="DJ30" s="92" t="n">
        <v>0.622</v>
      </c>
      <c r="DK30" s="92" t="n">
        <v>0.665</v>
      </c>
      <c r="DL30" s="92" t="n">
        <v>0.642</v>
      </c>
      <c r="DM30" s="92" t="n">
        <v>0.616</v>
      </c>
      <c r="DN30" s="92" t="n">
        <v>0.577</v>
      </c>
      <c r="DO30" s="92" t="n">
        <v>0.544</v>
      </c>
      <c r="DP30" s="92" t="n">
        <v>0.526</v>
      </c>
      <c r="DQ30" s="92" t="n">
        <v>0.599</v>
      </c>
    </row>
    <row r="31" customFormat="false" ht="12.75" hidden="false" customHeight="false" outlineLevel="0" collapsed="false">
      <c r="A31" s="156" t="s">
        <v>406</v>
      </c>
      <c r="B31" s="159" t="n">
        <v>1.63333333333333</v>
      </c>
      <c r="C31" s="157" t="n">
        <v>42.8166666666667</v>
      </c>
      <c r="D31" s="156" t="n">
        <v>449</v>
      </c>
      <c r="E31" s="156" t="n">
        <v>4211000</v>
      </c>
      <c r="F31" s="156" t="n">
        <v>7347000</v>
      </c>
      <c r="G31" s="156" t="n">
        <v>11007000</v>
      </c>
      <c r="H31" s="156" t="n">
        <v>11320000</v>
      </c>
      <c r="I31" s="156" t="n">
        <v>16172000</v>
      </c>
      <c r="J31" s="156" t="n">
        <v>19967000</v>
      </c>
      <c r="K31" s="156" t="n">
        <v>21266000</v>
      </c>
      <c r="L31" s="156" t="n">
        <v>17748000</v>
      </c>
      <c r="M31" s="156" t="n">
        <v>13422000</v>
      </c>
      <c r="N31" s="156" t="n">
        <v>9948000</v>
      </c>
      <c r="O31" s="156" t="n">
        <v>4627000</v>
      </c>
      <c r="P31" s="156" t="n">
        <v>3242000</v>
      </c>
      <c r="Q31" s="156" t="n">
        <v>11689750</v>
      </c>
      <c r="R31" s="158" t="n">
        <v>4.6</v>
      </c>
      <c r="S31" s="158" t="n">
        <v>5.4</v>
      </c>
      <c r="T31" s="158" t="n">
        <v>9</v>
      </c>
      <c r="U31" s="158" t="n">
        <v>11.1</v>
      </c>
      <c r="V31" s="158" t="n">
        <v>14.4</v>
      </c>
      <c r="W31" s="158" t="n">
        <v>17.8</v>
      </c>
      <c r="X31" s="158" t="n">
        <v>20.2</v>
      </c>
      <c r="Y31" s="158" t="n">
        <v>20.7</v>
      </c>
      <c r="Z31" s="158" t="n">
        <v>18.3</v>
      </c>
      <c r="AA31" s="158" t="n">
        <v>13.4</v>
      </c>
      <c r="AB31" s="158" t="n">
        <v>8.2</v>
      </c>
      <c r="AC31" s="158" t="n">
        <v>5.5</v>
      </c>
      <c r="AD31" s="158" t="n">
        <v>12.4</v>
      </c>
      <c r="AE31" s="156" t="n">
        <v>110</v>
      </c>
      <c r="AF31" s="156" t="n">
        <v>80</v>
      </c>
      <c r="AG31" s="156" t="n">
        <v>79</v>
      </c>
      <c r="AH31" s="156" t="n">
        <v>79</v>
      </c>
      <c r="AI31" s="156" t="n">
        <v>91</v>
      </c>
      <c r="AJ31" s="156" t="n">
        <v>87</v>
      </c>
      <c r="AK31" s="156" t="n">
        <v>48</v>
      </c>
      <c r="AL31" s="156" t="n">
        <v>45</v>
      </c>
      <c r="AM31" s="156" t="n">
        <v>78</v>
      </c>
      <c r="AN31" s="156" t="n">
        <v>122</v>
      </c>
      <c r="AO31" s="156" t="n">
        <v>111</v>
      </c>
      <c r="AP31" s="156" t="n">
        <v>148</v>
      </c>
      <c r="AQ31" s="156" t="n">
        <v>1078</v>
      </c>
      <c r="AR31" s="158" t="n">
        <v>13</v>
      </c>
      <c r="AS31" s="158" t="n">
        <v>11</v>
      </c>
      <c r="AT31" s="158" t="n">
        <v>13</v>
      </c>
      <c r="AU31" s="158" t="n">
        <v>13</v>
      </c>
      <c r="AV31" s="158" t="n">
        <v>13</v>
      </c>
      <c r="AW31" s="158" t="n">
        <v>11</v>
      </c>
      <c r="AX31" s="158" t="n">
        <v>7</v>
      </c>
      <c r="AY31" s="158" t="n">
        <v>7</v>
      </c>
      <c r="AZ31" s="158" t="n">
        <v>10</v>
      </c>
      <c r="BA31" s="158" t="n">
        <v>11</v>
      </c>
      <c r="BB31" s="158" t="n">
        <v>14</v>
      </c>
      <c r="BC31" s="158" t="n">
        <v>15</v>
      </c>
      <c r="BD31" s="158" t="n">
        <v>138</v>
      </c>
      <c r="BE31" s="158" t="n">
        <v>2.6</v>
      </c>
      <c r="BF31" s="158" t="n">
        <v>2.3</v>
      </c>
      <c r="BG31" s="158" t="n">
        <v>1</v>
      </c>
      <c r="BH31" s="158" t="n">
        <v>0.3</v>
      </c>
      <c r="BI31" s="158" t="n">
        <v>0.1</v>
      </c>
      <c r="BJ31" s="158" t="n">
        <v>0</v>
      </c>
      <c r="BK31" s="158" t="n">
        <v>0</v>
      </c>
      <c r="BL31" s="158" t="n">
        <v>0</v>
      </c>
      <c r="BM31" s="158" t="n">
        <v>0</v>
      </c>
      <c r="BN31" s="158" t="n">
        <v>0.1</v>
      </c>
      <c r="BO31" s="158" t="n">
        <v>0.4</v>
      </c>
      <c r="BP31" s="158" t="n">
        <v>1.7</v>
      </c>
      <c r="BQ31" s="158" t="n">
        <v>8.5</v>
      </c>
      <c r="BR31" s="158" t="n">
        <v>0.1</v>
      </c>
      <c r="BS31" s="158" t="n">
        <v>0.1</v>
      </c>
      <c r="BT31" s="158" t="n">
        <v>0.1</v>
      </c>
      <c r="BU31" s="158" t="n">
        <v>0.5</v>
      </c>
      <c r="BV31" s="158" t="n">
        <v>0.3</v>
      </c>
      <c r="BW31" s="158" t="n">
        <v>0.1</v>
      </c>
      <c r="BX31" s="158" t="n">
        <v>0.1</v>
      </c>
      <c r="BY31" s="158" t="n">
        <v>0.2</v>
      </c>
      <c r="BZ31" s="158" t="n">
        <v>0.2</v>
      </c>
      <c r="CA31" s="158" t="n">
        <v>0</v>
      </c>
      <c r="CB31" s="158" t="n">
        <v>0</v>
      </c>
      <c r="CC31" s="158" t="n">
        <v>0</v>
      </c>
      <c r="CD31" s="158" t="n">
        <v>1.7</v>
      </c>
      <c r="CE31" s="158" t="n">
        <v>8.5</v>
      </c>
      <c r="CF31" s="158" t="n">
        <v>9.8</v>
      </c>
      <c r="CG31" s="158" t="n">
        <v>14.1</v>
      </c>
      <c r="CH31" s="158" t="n">
        <v>16.3</v>
      </c>
      <c r="CI31" s="158" t="n">
        <v>19.9</v>
      </c>
      <c r="CJ31" s="158" t="n">
        <v>23.8</v>
      </c>
      <c r="CK31" s="158" t="n">
        <v>26.9</v>
      </c>
      <c r="CL31" s="158" t="n">
        <v>27.3</v>
      </c>
      <c r="CM31" s="158" t="n">
        <v>24.4</v>
      </c>
      <c r="CN31" s="158" t="n">
        <v>18.8</v>
      </c>
      <c r="CO31" s="158" t="n">
        <v>12.4</v>
      </c>
      <c r="CP31" s="158" t="n">
        <v>9.2</v>
      </c>
      <c r="CQ31" s="158" t="n">
        <v>17.6</v>
      </c>
      <c r="CR31" s="92" t="n">
        <v>0.7</v>
      </c>
      <c r="CS31" s="92" t="n">
        <v>1</v>
      </c>
      <c r="CT31" s="92" t="n">
        <v>3.8</v>
      </c>
      <c r="CU31" s="92" t="n">
        <v>5.9</v>
      </c>
      <c r="CV31" s="92" t="n">
        <v>8.8</v>
      </c>
      <c r="CW31" s="92" t="n">
        <v>11.7</v>
      </c>
      <c r="CX31" s="92" t="n">
        <v>13.5</v>
      </c>
      <c r="CY31" s="92" t="n">
        <v>14</v>
      </c>
      <c r="CZ31" s="92" t="n">
        <v>12.2</v>
      </c>
      <c r="DA31" s="92" t="n">
        <v>7.9</v>
      </c>
      <c r="DB31" s="92" t="n">
        <v>3.9</v>
      </c>
      <c r="DC31" s="92" t="n">
        <v>1.9</v>
      </c>
      <c r="DD31" s="92" t="n">
        <v>7.1</v>
      </c>
      <c r="DE31" s="92" t="n">
        <v>0.318</v>
      </c>
      <c r="DF31" s="92" t="n">
        <v>0.387</v>
      </c>
      <c r="DG31" s="92" t="n">
        <v>0.422</v>
      </c>
      <c r="DH31" s="92" t="n">
        <v>0.335</v>
      </c>
      <c r="DI31" s="92" t="n">
        <v>0.413</v>
      </c>
      <c r="DJ31" s="92" t="n">
        <v>0.481</v>
      </c>
      <c r="DK31" s="92" t="n">
        <v>0.527</v>
      </c>
      <c r="DL31" s="92" t="n">
        <v>0.493</v>
      </c>
      <c r="DM31" s="92" t="n">
        <v>0.461</v>
      </c>
      <c r="DN31" s="92" t="n">
        <v>0.462</v>
      </c>
      <c r="DO31" s="92" t="n">
        <v>0.311</v>
      </c>
      <c r="DP31" s="92" t="n">
        <v>0.275</v>
      </c>
      <c r="DQ31" s="92" t="n">
        <v>0.407</v>
      </c>
    </row>
    <row r="32" customFormat="false" ht="12.75" hidden="false" customHeight="false" outlineLevel="0" collapsed="false">
      <c r="A32" s="156" t="s">
        <v>407</v>
      </c>
      <c r="B32" s="159" t="n">
        <v>7.85</v>
      </c>
      <c r="C32" s="157" t="n">
        <v>42.3333333333333</v>
      </c>
      <c r="D32" s="156" t="n">
        <v>139</v>
      </c>
      <c r="E32" s="156" t="n">
        <v>2823000</v>
      </c>
      <c r="F32" s="156" t="n">
        <v>6791000</v>
      </c>
      <c r="G32" s="156" t="n">
        <v>14072000</v>
      </c>
      <c r="H32" s="156" t="n">
        <v>12098000</v>
      </c>
      <c r="I32" s="156" t="n">
        <v>8832000</v>
      </c>
      <c r="J32" s="156" t="n">
        <v>19182000</v>
      </c>
      <c r="K32" s="156" t="n">
        <v>16161000</v>
      </c>
      <c r="L32" s="156" t="n">
        <v>18179000</v>
      </c>
      <c r="M32" s="156" t="n">
        <v>12546000</v>
      </c>
      <c r="N32" s="156" t="n">
        <v>7158000</v>
      </c>
      <c r="O32" s="156" t="n">
        <v>5300000</v>
      </c>
      <c r="P32" s="156" t="n">
        <v>2441000</v>
      </c>
      <c r="Q32" s="156" t="n">
        <v>10465250</v>
      </c>
      <c r="R32" s="158" t="n">
        <v>6.8</v>
      </c>
      <c r="S32" s="158" t="n">
        <v>7.5</v>
      </c>
      <c r="T32" s="158" t="n">
        <v>10.8</v>
      </c>
      <c r="U32" s="158" t="n">
        <v>12.5</v>
      </c>
      <c r="V32" s="158" t="n">
        <v>16.4</v>
      </c>
      <c r="W32" s="158" t="n">
        <v>19.3</v>
      </c>
      <c r="X32" s="158" t="n">
        <v>21.8</v>
      </c>
      <c r="Y32" s="158" t="n">
        <v>21.3</v>
      </c>
      <c r="Z32" s="158" t="n">
        <v>18.9</v>
      </c>
      <c r="AA32" s="158" t="n">
        <v>14.4</v>
      </c>
      <c r="AB32" s="158" t="n">
        <v>9.5</v>
      </c>
      <c r="AC32" s="158" t="n">
        <v>7.3</v>
      </c>
      <c r="AD32" s="158" t="n">
        <v>13.8</v>
      </c>
      <c r="AE32" s="156" t="n">
        <v>84</v>
      </c>
      <c r="AF32" s="156" t="n">
        <v>84</v>
      </c>
      <c r="AG32" s="156" t="n">
        <v>105</v>
      </c>
      <c r="AH32" s="156" t="n">
        <v>61</v>
      </c>
      <c r="AI32" s="156" t="n">
        <v>53</v>
      </c>
      <c r="AJ32" s="156" t="n">
        <v>39</v>
      </c>
      <c r="AK32" s="156" t="n">
        <v>13</v>
      </c>
      <c r="AL32" s="156" t="n">
        <v>21</v>
      </c>
      <c r="AM32" s="156" t="n">
        <v>39</v>
      </c>
      <c r="AN32" s="156" t="n">
        <v>78</v>
      </c>
      <c r="AO32" s="156" t="n">
        <v>100</v>
      </c>
      <c r="AP32" s="156" t="n">
        <v>125</v>
      </c>
      <c r="AQ32" s="156" t="n">
        <v>802</v>
      </c>
      <c r="AR32" s="158" t="n">
        <v>13</v>
      </c>
      <c r="AS32" s="158" t="n">
        <v>12</v>
      </c>
      <c r="AT32" s="158" t="n">
        <v>14</v>
      </c>
      <c r="AU32" s="158" t="n">
        <v>12</v>
      </c>
      <c r="AV32" s="158" t="n">
        <v>10</v>
      </c>
      <c r="AW32" s="158" t="n">
        <v>7</v>
      </c>
      <c r="AX32" s="158" t="n">
        <v>3</v>
      </c>
      <c r="AY32" s="158" t="n">
        <v>5</v>
      </c>
      <c r="AZ32" s="158" t="n">
        <v>6</v>
      </c>
      <c r="BA32" s="158" t="n">
        <v>12</v>
      </c>
      <c r="BB32" s="158" t="n">
        <v>13</v>
      </c>
      <c r="BC32" s="158" t="n">
        <v>10</v>
      </c>
      <c r="BD32" s="158" t="n">
        <v>117</v>
      </c>
      <c r="BE32" s="158" t="n">
        <v>1</v>
      </c>
      <c r="BF32" s="158" t="n">
        <v>0.2</v>
      </c>
      <c r="BG32" s="158" t="n">
        <v>0</v>
      </c>
      <c r="BH32" s="158" t="n">
        <v>0</v>
      </c>
      <c r="BI32" s="158" t="n">
        <v>0</v>
      </c>
      <c r="BJ32" s="158" t="n">
        <v>0</v>
      </c>
      <c r="BK32" s="158" t="n">
        <v>0</v>
      </c>
      <c r="BL32" s="158" t="n">
        <v>0</v>
      </c>
      <c r="BM32" s="158" t="n">
        <v>0</v>
      </c>
      <c r="BN32" s="158" t="n">
        <v>0</v>
      </c>
      <c r="BO32" s="158" t="n">
        <v>0</v>
      </c>
      <c r="BP32" s="158" t="n">
        <v>0</v>
      </c>
      <c r="BQ32" s="158" t="n">
        <v>1.2</v>
      </c>
      <c r="BR32" s="158" t="n">
        <v>0</v>
      </c>
      <c r="BS32" s="158" t="n">
        <v>0</v>
      </c>
      <c r="BT32" s="158" t="n">
        <v>0.1</v>
      </c>
      <c r="BU32" s="158" t="n">
        <v>0.1</v>
      </c>
      <c r="BV32" s="158" t="n">
        <v>0.1</v>
      </c>
      <c r="BW32" s="158" t="n">
        <v>0.2</v>
      </c>
      <c r="BX32" s="158" t="n">
        <v>0</v>
      </c>
      <c r="BY32" s="158" t="n">
        <v>0.1</v>
      </c>
      <c r="BZ32" s="158" t="n">
        <v>0.1</v>
      </c>
      <c r="CA32" s="158" t="n">
        <v>0</v>
      </c>
      <c r="CB32" s="158" t="n">
        <v>0</v>
      </c>
      <c r="CC32" s="158" t="n">
        <v>0.1</v>
      </c>
      <c r="CD32" s="158" t="n">
        <v>0.8</v>
      </c>
      <c r="CE32" s="158" t="n">
        <v>9.9</v>
      </c>
      <c r="CF32" s="158" t="n">
        <v>11.5</v>
      </c>
      <c r="CG32" s="158" t="n">
        <v>15.1</v>
      </c>
      <c r="CH32" s="158" t="n">
        <v>17.3</v>
      </c>
      <c r="CI32" s="158" t="n">
        <v>21.5</v>
      </c>
      <c r="CJ32" s="158" t="n">
        <v>24.8</v>
      </c>
      <c r="CK32" s="158" t="n">
        <v>27.9</v>
      </c>
      <c r="CL32" s="158" t="n">
        <v>27.3</v>
      </c>
      <c r="CM32" s="158" t="n">
        <v>24.2</v>
      </c>
      <c r="CN32" s="158" t="n">
        <v>18.9</v>
      </c>
      <c r="CO32" s="158" t="n">
        <v>13.3</v>
      </c>
      <c r="CP32" s="158" t="n">
        <v>10.1</v>
      </c>
      <c r="CQ32" s="158" t="n">
        <v>18.5</v>
      </c>
      <c r="CR32" s="92" t="n">
        <v>3.6</v>
      </c>
      <c r="CS32" s="92" t="n">
        <v>3.6</v>
      </c>
      <c r="CT32" s="92" t="n">
        <v>6.6</v>
      </c>
      <c r="CU32" s="92" t="n">
        <v>7.6</v>
      </c>
      <c r="CV32" s="92" t="n">
        <v>11.2</v>
      </c>
      <c r="CW32" s="92" t="n">
        <v>13.7</v>
      </c>
      <c r="CX32" s="92" t="n">
        <v>15.8</v>
      </c>
      <c r="CY32" s="92" t="n">
        <v>15.2</v>
      </c>
      <c r="CZ32" s="92" t="n">
        <v>13.5</v>
      </c>
      <c r="DA32" s="92" t="n">
        <v>9.8</v>
      </c>
      <c r="DB32" s="92" t="n">
        <v>5.8</v>
      </c>
      <c r="DC32" s="92" t="n">
        <v>4.4</v>
      </c>
      <c r="DD32" s="92" t="n">
        <v>9.2</v>
      </c>
      <c r="DE32" s="92" t="n">
        <v>0.209</v>
      </c>
      <c r="DF32" s="92" t="n">
        <v>0.353</v>
      </c>
      <c r="DG32" s="92" t="n">
        <v>0.534</v>
      </c>
      <c r="DH32" s="92" t="n">
        <v>0.357</v>
      </c>
      <c r="DI32" s="92" t="n">
        <v>0.225</v>
      </c>
      <c r="DJ32" s="92" t="n">
        <v>0.462</v>
      </c>
      <c r="DK32" s="92" t="n">
        <v>0.4</v>
      </c>
      <c r="DL32" s="92" t="n">
        <v>0.504</v>
      </c>
      <c r="DM32" s="92" t="n">
        <v>0.428</v>
      </c>
      <c r="DN32" s="92" t="n">
        <v>0.328</v>
      </c>
      <c r="DO32" s="92" t="n">
        <v>0.349</v>
      </c>
      <c r="DP32" s="92" t="n">
        <v>0.202</v>
      </c>
      <c r="DQ32" s="92" t="n">
        <v>0.362</v>
      </c>
    </row>
    <row r="33" customFormat="false" ht="12.75" hidden="false" customHeight="false" outlineLevel="0" collapsed="false">
      <c r="A33" s="156" t="s">
        <v>408</v>
      </c>
      <c r="B33" s="159" t="n">
        <v>5.85</v>
      </c>
      <c r="C33" s="157" t="n">
        <v>43.3666666666667</v>
      </c>
      <c r="D33" s="156" t="n">
        <v>260</v>
      </c>
      <c r="E33" s="156" t="n">
        <v>5359000</v>
      </c>
      <c r="F33" s="156" t="n">
        <v>7536000</v>
      </c>
      <c r="G33" s="156" t="n">
        <v>10425000</v>
      </c>
      <c r="H33" s="156" t="n">
        <v>12895000</v>
      </c>
      <c r="I33" s="156" t="n">
        <v>15282000</v>
      </c>
      <c r="J33" s="156" t="n">
        <v>16622000</v>
      </c>
      <c r="K33" s="156" t="n">
        <v>16203000</v>
      </c>
      <c r="L33" s="156" t="n">
        <v>14193000</v>
      </c>
      <c r="M33" s="156" t="n">
        <v>12100000</v>
      </c>
      <c r="N33" s="156" t="n">
        <v>8039000</v>
      </c>
      <c r="O33" s="156" t="n">
        <v>5610000</v>
      </c>
      <c r="P33" s="156" t="n">
        <v>4271000</v>
      </c>
      <c r="Q33" s="156" t="n">
        <v>10711250</v>
      </c>
      <c r="R33" s="158" t="n">
        <v>7.2</v>
      </c>
      <c r="S33" s="158" t="n">
        <v>8.1</v>
      </c>
      <c r="T33" s="158" t="n">
        <v>9.2</v>
      </c>
      <c r="U33" s="158" t="n">
        <v>10.4</v>
      </c>
      <c r="V33" s="158" t="n">
        <v>13.5</v>
      </c>
      <c r="W33" s="158" t="n">
        <v>15.9</v>
      </c>
      <c r="X33" s="158" t="n">
        <v>17.8</v>
      </c>
      <c r="Y33" s="158" t="n">
        <v>18.4</v>
      </c>
      <c r="Z33" s="158" t="n">
        <v>16.9</v>
      </c>
      <c r="AA33" s="158" t="n">
        <v>13.8</v>
      </c>
      <c r="AB33" s="158" t="n">
        <v>9.9</v>
      </c>
      <c r="AC33" s="158" t="n">
        <v>8.3</v>
      </c>
      <c r="AD33" s="158" t="n">
        <v>12.5</v>
      </c>
      <c r="AE33" s="156" t="n">
        <v>85</v>
      </c>
      <c r="AF33" s="156" t="n">
        <v>85</v>
      </c>
      <c r="AG33" s="156" t="n">
        <v>91</v>
      </c>
      <c r="AH33" s="156" t="n">
        <v>92</v>
      </c>
      <c r="AI33" s="156" t="n">
        <v>78</v>
      </c>
      <c r="AJ33" s="156" t="n">
        <v>64</v>
      </c>
      <c r="AK33" s="156" t="n">
        <v>44</v>
      </c>
      <c r="AL33" s="156" t="n">
        <v>40</v>
      </c>
      <c r="AM33" s="156" t="n">
        <v>75</v>
      </c>
      <c r="AN33" s="156" t="n">
        <v>94</v>
      </c>
      <c r="AO33" s="156" t="n">
        <v>106</v>
      </c>
      <c r="AP33" s="156" t="n">
        <v>109</v>
      </c>
      <c r="AQ33" s="156" t="n">
        <v>963</v>
      </c>
      <c r="AR33" s="158" t="n">
        <v>12</v>
      </c>
      <c r="AS33" s="158" t="n">
        <v>12</v>
      </c>
      <c r="AT33" s="158" t="n">
        <v>13</v>
      </c>
      <c r="AU33" s="158" t="n">
        <v>15</v>
      </c>
      <c r="AV33" s="158" t="n">
        <v>13</v>
      </c>
      <c r="AW33" s="158" t="n">
        <v>11</v>
      </c>
      <c r="AX33" s="158" t="n">
        <v>7</v>
      </c>
      <c r="AY33" s="158" t="n">
        <v>9</v>
      </c>
      <c r="AZ33" s="158" t="n">
        <v>10</v>
      </c>
      <c r="BA33" s="158" t="n">
        <v>9</v>
      </c>
      <c r="BB33" s="158" t="n">
        <v>13</v>
      </c>
      <c r="BC33" s="158" t="n">
        <v>14</v>
      </c>
      <c r="BD33" s="158" t="n">
        <v>138</v>
      </c>
      <c r="BE33" s="158" t="n">
        <v>0.6</v>
      </c>
      <c r="BF33" s="158" t="n">
        <v>1.1</v>
      </c>
      <c r="BG33" s="158" t="n">
        <v>0.7</v>
      </c>
      <c r="BH33" s="158" t="n">
        <v>0.1</v>
      </c>
      <c r="BI33" s="158" t="n">
        <v>0</v>
      </c>
      <c r="BJ33" s="158" t="n">
        <v>0</v>
      </c>
      <c r="BK33" s="158" t="n">
        <v>0</v>
      </c>
      <c r="BL33" s="158" t="n">
        <v>0</v>
      </c>
      <c r="BM33" s="158" t="n">
        <v>0</v>
      </c>
      <c r="BN33" s="158" t="n">
        <v>0</v>
      </c>
      <c r="BO33" s="158" t="n">
        <v>0.2</v>
      </c>
      <c r="BP33" s="158" t="n">
        <v>0.6</v>
      </c>
      <c r="BQ33" s="158" t="n">
        <v>3.3</v>
      </c>
      <c r="BR33" s="158" t="n">
        <v>0.6</v>
      </c>
      <c r="BS33" s="158" t="n">
        <v>0.2</v>
      </c>
      <c r="BT33" s="158" t="n">
        <v>0.2</v>
      </c>
      <c r="BU33" s="158" t="n">
        <v>0.2</v>
      </c>
      <c r="BV33" s="158" t="n">
        <v>0.1</v>
      </c>
      <c r="BW33" s="158" t="n">
        <v>0</v>
      </c>
      <c r="BX33" s="158" t="n">
        <v>0</v>
      </c>
      <c r="BY33" s="158" t="n">
        <v>0.1</v>
      </c>
      <c r="BZ33" s="158" t="n">
        <v>0</v>
      </c>
      <c r="CA33" s="158" t="n">
        <v>0.1</v>
      </c>
      <c r="CB33" s="158" t="n">
        <v>0.1</v>
      </c>
      <c r="CC33" s="158" t="n">
        <v>0.1</v>
      </c>
      <c r="CD33" s="158" t="n">
        <v>1.7</v>
      </c>
      <c r="CE33" s="158" t="n">
        <v>11.3</v>
      </c>
      <c r="CF33" s="158" t="n">
        <v>12.2</v>
      </c>
      <c r="CG33" s="158" t="n">
        <v>13.4</v>
      </c>
      <c r="CH33" s="158" t="n">
        <v>14.4</v>
      </c>
      <c r="CI33" s="158" t="n">
        <v>17.6</v>
      </c>
      <c r="CJ33" s="158" t="n">
        <v>19.7</v>
      </c>
      <c r="CK33" s="158" t="n">
        <v>21.9</v>
      </c>
      <c r="CL33" s="158" t="n">
        <v>22.7</v>
      </c>
      <c r="CM33" s="158" t="n">
        <v>21.4</v>
      </c>
      <c r="CN33" s="158" t="n">
        <v>18.1</v>
      </c>
      <c r="CO33" s="158" t="n">
        <v>13.7</v>
      </c>
      <c r="CP33" s="158" t="n">
        <v>12.1</v>
      </c>
      <c r="CQ33" s="158" t="n">
        <v>16.5</v>
      </c>
      <c r="CR33" s="92" t="n">
        <v>3.1</v>
      </c>
      <c r="CS33" s="92" t="n">
        <v>4</v>
      </c>
      <c r="CT33" s="92" t="n">
        <v>5.1</v>
      </c>
      <c r="CU33" s="92" t="n">
        <v>6.4</v>
      </c>
      <c r="CV33" s="92" t="n">
        <v>9.4</v>
      </c>
      <c r="CW33" s="92" t="n">
        <v>12</v>
      </c>
      <c r="CX33" s="92" t="n">
        <v>13.8</v>
      </c>
      <c r="CY33" s="92" t="n">
        <v>14.1</v>
      </c>
      <c r="CZ33" s="92" t="n">
        <v>12.5</v>
      </c>
      <c r="DA33" s="92" t="n">
        <v>9.4</v>
      </c>
      <c r="DB33" s="92" t="n">
        <v>6</v>
      </c>
      <c r="DC33" s="92" t="n">
        <v>4.5</v>
      </c>
      <c r="DD33" s="92" t="n">
        <v>8.4</v>
      </c>
      <c r="DE33" s="92" t="n">
        <v>0.416</v>
      </c>
      <c r="DF33" s="92" t="n">
        <v>0.404</v>
      </c>
      <c r="DG33" s="92" t="n">
        <v>0.403</v>
      </c>
      <c r="DH33" s="92" t="n">
        <v>0.384</v>
      </c>
      <c r="DI33" s="92" t="n">
        <v>0.391</v>
      </c>
      <c r="DJ33" s="92" t="n">
        <v>0.4</v>
      </c>
      <c r="DK33" s="92" t="n">
        <v>0.401</v>
      </c>
      <c r="DL33" s="92" t="n">
        <v>0.395</v>
      </c>
      <c r="DM33" s="92" t="n">
        <v>0.418</v>
      </c>
      <c r="DN33" s="92" t="n">
        <v>0.378</v>
      </c>
      <c r="DO33" s="92" t="n">
        <v>0.385</v>
      </c>
      <c r="DP33" s="92" t="n">
        <v>0.373</v>
      </c>
      <c r="DQ33" s="92" t="n">
        <v>0.395</v>
      </c>
    </row>
    <row r="34" customFormat="false" ht="12.75" hidden="false" customHeight="false" outlineLevel="0" collapsed="false">
      <c r="A34" s="156" t="s">
        <v>409</v>
      </c>
      <c r="B34" s="159" t="n">
        <v>4.53333333333333</v>
      </c>
      <c r="C34" s="157" t="n">
        <v>42.0166666666667</v>
      </c>
      <c r="D34" s="156" t="n">
        <v>739</v>
      </c>
      <c r="E34" s="156" t="n">
        <v>4328000</v>
      </c>
      <c r="F34" s="156" t="n">
        <v>10121000</v>
      </c>
      <c r="G34" s="156" t="n">
        <v>12045000</v>
      </c>
      <c r="H34" s="156" t="n">
        <v>15531000</v>
      </c>
      <c r="I34" s="156" t="n">
        <v>20113000</v>
      </c>
      <c r="J34" s="156" t="n">
        <v>22470000</v>
      </c>
      <c r="K34" s="156" t="n">
        <v>24200000</v>
      </c>
      <c r="L34" s="156" t="n">
        <v>21867000</v>
      </c>
      <c r="M34" s="156" t="n">
        <v>15247000</v>
      </c>
      <c r="N34" s="156" t="n">
        <v>11223000</v>
      </c>
      <c r="O34" s="156" t="n">
        <v>6351000</v>
      </c>
      <c r="P34" s="156" t="n">
        <v>3673000</v>
      </c>
      <c r="Q34" s="156" t="n">
        <v>13930750</v>
      </c>
      <c r="R34" s="158" t="n">
        <v>3.3</v>
      </c>
      <c r="S34" s="158" t="n">
        <v>4.6</v>
      </c>
      <c r="T34" s="158" t="n">
        <v>8.2</v>
      </c>
      <c r="U34" s="158" t="n">
        <v>10.5</v>
      </c>
      <c r="V34" s="158" t="n">
        <v>13.5</v>
      </c>
      <c r="W34" s="158" t="n">
        <v>18.1</v>
      </c>
      <c r="X34" s="158" t="n">
        <v>21</v>
      </c>
      <c r="Y34" s="158" t="n">
        <v>20.8</v>
      </c>
      <c r="Z34" s="158" t="n">
        <v>17.6</v>
      </c>
      <c r="AA34" s="158" t="n">
        <v>12.2</v>
      </c>
      <c r="AB34" s="158" t="n">
        <v>7.2</v>
      </c>
      <c r="AC34" s="158" t="n">
        <v>3.9</v>
      </c>
      <c r="AD34" s="158" t="n">
        <v>11.7</v>
      </c>
      <c r="AE34" s="156" t="n">
        <v>34</v>
      </c>
      <c r="AF34" s="156" t="n">
        <v>27</v>
      </c>
      <c r="AG34" s="156" t="n">
        <v>41</v>
      </c>
      <c r="AH34" s="156" t="n">
        <v>40</v>
      </c>
      <c r="AI34" s="156" t="n">
        <v>48</v>
      </c>
      <c r="AJ34" s="156" t="n">
        <v>15</v>
      </c>
      <c r="AK34" s="156" t="n">
        <v>17</v>
      </c>
      <c r="AL34" s="156" t="n">
        <v>32</v>
      </c>
      <c r="AM34" s="156" t="n">
        <v>40</v>
      </c>
      <c r="AN34" s="156" t="n">
        <v>38</v>
      </c>
      <c r="AO34" s="156" t="n">
        <v>40</v>
      </c>
      <c r="AP34" s="156" t="n">
        <v>40</v>
      </c>
      <c r="AQ34" s="156" t="n">
        <v>412</v>
      </c>
      <c r="AR34" s="158" t="n">
        <v>9</v>
      </c>
      <c r="AS34" s="158" t="n">
        <v>7</v>
      </c>
      <c r="AT34" s="158" t="n">
        <v>11</v>
      </c>
      <c r="AU34" s="158" t="n">
        <v>10</v>
      </c>
      <c r="AV34" s="158" t="n">
        <v>11</v>
      </c>
      <c r="AW34" s="158" t="n">
        <v>8</v>
      </c>
      <c r="AX34" s="158" t="n">
        <v>7</v>
      </c>
      <c r="AY34" s="158" t="n">
        <v>4</v>
      </c>
      <c r="AZ34" s="158" t="n">
        <v>7</v>
      </c>
      <c r="BA34" s="158" t="n">
        <v>9</v>
      </c>
      <c r="BB34" s="158" t="n">
        <v>11</v>
      </c>
      <c r="BC34" s="158" t="n">
        <v>9</v>
      </c>
      <c r="BD34" s="158" t="n">
        <v>103</v>
      </c>
      <c r="BE34" s="158" t="n">
        <v>2</v>
      </c>
      <c r="BF34" s="158" t="n">
        <v>1.9</v>
      </c>
      <c r="BG34" s="158" t="n">
        <v>0.7</v>
      </c>
      <c r="BH34" s="158" t="n">
        <v>0.1</v>
      </c>
      <c r="BI34" s="158" t="n">
        <v>0.1</v>
      </c>
      <c r="BJ34" s="158" t="n">
        <v>0</v>
      </c>
      <c r="BK34" s="158" t="n">
        <v>0</v>
      </c>
      <c r="BL34" s="158" t="n">
        <v>0</v>
      </c>
      <c r="BM34" s="158" t="n">
        <v>0</v>
      </c>
      <c r="BN34" s="158" t="n">
        <v>0</v>
      </c>
      <c r="BO34" s="158" t="n">
        <v>0.4</v>
      </c>
      <c r="BP34" s="158" t="n">
        <v>1.6</v>
      </c>
      <c r="BQ34" s="158" t="n">
        <v>6.8</v>
      </c>
      <c r="BR34" s="158" t="n">
        <v>0.1</v>
      </c>
      <c r="BS34" s="158" t="n">
        <v>0.7</v>
      </c>
      <c r="BT34" s="158" t="n">
        <v>0.9</v>
      </c>
      <c r="BU34" s="158" t="n">
        <v>0.9</v>
      </c>
      <c r="BV34" s="158" t="n">
        <v>1</v>
      </c>
      <c r="BW34" s="158" t="n">
        <v>0.5</v>
      </c>
      <c r="BX34" s="158" t="n">
        <v>0.3</v>
      </c>
      <c r="BY34" s="158" t="n">
        <v>0.1</v>
      </c>
      <c r="BZ34" s="158" t="n">
        <v>0.1</v>
      </c>
      <c r="CA34" s="158" t="n">
        <v>0.1</v>
      </c>
      <c r="CB34" s="158" t="n">
        <v>0.2</v>
      </c>
      <c r="CC34" s="158" t="n">
        <v>0.1</v>
      </c>
      <c r="CD34" s="158" t="n">
        <v>5</v>
      </c>
      <c r="CE34" s="158" t="n">
        <v>6.7</v>
      </c>
      <c r="CF34" s="158" t="n">
        <v>9.2</v>
      </c>
      <c r="CG34" s="158" t="n">
        <v>13.5</v>
      </c>
      <c r="CH34" s="158" t="n">
        <v>16.4</v>
      </c>
      <c r="CI34" s="158" t="n">
        <v>19.6</v>
      </c>
      <c r="CJ34" s="158" t="n">
        <v>25</v>
      </c>
      <c r="CK34" s="158" t="n">
        <v>28.8</v>
      </c>
      <c r="CL34" s="158" t="n">
        <v>28.2</v>
      </c>
      <c r="CM34" s="158" t="n">
        <v>24.2</v>
      </c>
      <c r="CN34" s="158" t="n">
        <v>17.7</v>
      </c>
      <c r="CO34" s="158" t="n">
        <v>11.6</v>
      </c>
      <c r="CP34" s="158" t="n">
        <v>7.1</v>
      </c>
      <c r="CQ34" s="158" t="n">
        <v>17.3</v>
      </c>
      <c r="CR34" s="92" t="n">
        <v>0</v>
      </c>
      <c r="CS34" s="92" t="n">
        <v>0</v>
      </c>
      <c r="CT34" s="92" t="n">
        <v>2.9</v>
      </c>
      <c r="CU34" s="92" t="n">
        <v>4.5</v>
      </c>
      <c r="CV34" s="92" t="n">
        <v>7.5</v>
      </c>
      <c r="CW34" s="92" t="n">
        <v>11.2</v>
      </c>
      <c r="CX34" s="92" t="n">
        <v>13.3</v>
      </c>
      <c r="CY34" s="92" t="n">
        <v>13.4</v>
      </c>
      <c r="CZ34" s="92" t="n">
        <v>11</v>
      </c>
      <c r="DA34" s="92" t="n">
        <v>6.7</v>
      </c>
      <c r="DB34" s="92" t="n">
        <v>2.8</v>
      </c>
      <c r="DC34" s="92" t="n">
        <v>0.7</v>
      </c>
      <c r="DD34" s="92" t="n">
        <v>6.2</v>
      </c>
      <c r="DE34" s="92" t="n">
        <v>0.315</v>
      </c>
      <c r="DF34" s="92" t="n">
        <v>0.521</v>
      </c>
      <c r="DG34" s="92" t="n">
        <v>0.455</v>
      </c>
      <c r="DH34" s="92" t="n">
        <v>0.457</v>
      </c>
      <c r="DI34" s="92" t="n">
        <v>0.513</v>
      </c>
      <c r="DJ34" s="92" t="n">
        <v>0.542</v>
      </c>
      <c r="DK34" s="92" t="n">
        <v>0.599</v>
      </c>
      <c r="DL34" s="92" t="n">
        <v>0.605</v>
      </c>
      <c r="DM34" s="92" t="n">
        <v>0.518</v>
      </c>
      <c r="DN34" s="92" t="n">
        <v>0.511</v>
      </c>
      <c r="DO34" s="92" t="n">
        <v>0.413</v>
      </c>
      <c r="DP34" s="92" t="n">
        <v>0.3</v>
      </c>
      <c r="DQ34" s="92" t="n">
        <v>0.479</v>
      </c>
    </row>
    <row r="35" customFormat="false" ht="12.75" hidden="false" customHeight="false" outlineLevel="0" collapsed="false">
      <c r="A35" s="156" t="s">
        <v>410</v>
      </c>
      <c r="B35" s="159" t="n">
        <v>8.63333333333333</v>
      </c>
      <c r="C35" s="157" t="n">
        <v>42.4333333333333</v>
      </c>
      <c r="D35" s="156" t="n">
        <v>19</v>
      </c>
      <c r="E35" s="156" t="n">
        <v>5339000</v>
      </c>
      <c r="F35" s="156" t="n">
        <v>8863000</v>
      </c>
      <c r="G35" s="156" t="n">
        <v>12049000</v>
      </c>
      <c r="H35" s="156" t="n">
        <v>17940000</v>
      </c>
      <c r="I35" s="156" t="n">
        <v>16985000</v>
      </c>
      <c r="J35" s="156" t="n">
        <v>23021000</v>
      </c>
      <c r="K35" s="156" t="n">
        <v>23078000</v>
      </c>
      <c r="L35" s="156" t="n">
        <v>20418000</v>
      </c>
      <c r="M35" s="156" t="n">
        <v>14474000</v>
      </c>
      <c r="N35" s="156" t="n">
        <v>11224000</v>
      </c>
      <c r="O35" s="156" t="n">
        <v>6990000</v>
      </c>
      <c r="P35" s="156" t="n">
        <v>4917000</v>
      </c>
      <c r="Q35" s="156" t="n">
        <v>13774833.3333333</v>
      </c>
      <c r="R35" s="158" t="n">
        <v>9.2</v>
      </c>
      <c r="S35" s="158" t="n">
        <v>10.1</v>
      </c>
      <c r="T35" s="158" t="n">
        <v>12.3</v>
      </c>
      <c r="U35" s="158" t="n">
        <v>14.2</v>
      </c>
      <c r="V35" s="158" t="n">
        <v>15.6</v>
      </c>
      <c r="W35" s="158" t="n">
        <v>18.6</v>
      </c>
      <c r="X35" s="158" t="n">
        <v>20.2</v>
      </c>
      <c r="Y35" s="158" t="n">
        <v>20.5</v>
      </c>
      <c r="Z35" s="158" t="n">
        <v>18.2</v>
      </c>
      <c r="AA35" s="158" t="n">
        <v>14.9</v>
      </c>
      <c r="AB35" s="158" t="n">
        <v>11.9</v>
      </c>
      <c r="AC35" s="158" t="n">
        <v>9.5</v>
      </c>
      <c r="AD35" s="158" t="n">
        <v>14.6</v>
      </c>
      <c r="AE35" s="156" t="n">
        <v>217</v>
      </c>
      <c r="AF35" s="156" t="n">
        <v>153</v>
      </c>
      <c r="AG35" s="156" t="n">
        <v>196</v>
      </c>
      <c r="AH35" s="156" t="n">
        <v>126</v>
      </c>
      <c r="AI35" s="156" t="n">
        <v>134</v>
      </c>
      <c r="AJ35" s="156" t="n">
        <v>56</v>
      </c>
      <c r="AK35" s="156" t="n">
        <v>40</v>
      </c>
      <c r="AL35" s="156" t="n">
        <v>42</v>
      </c>
      <c r="AM35" s="156" t="n">
        <v>82</v>
      </c>
      <c r="AN35" s="156" t="n">
        <v>128</v>
      </c>
      <c r="AO35" s="156" t="n">
        <v>194</v>
      </c>
      <c r="AP35" s="156" t="n">
        <v>227</v>
      </c>
      <c r="AQ35" s="156" t="n">
        <v>1595</v>
      </c>
      <c r="AR35" s="158" t="n">
        <v>10</v>
      </c>
      <c r="AS35" s="158" t="n">
        <v>8</v>
      </c>
      <c r="AT35" s="158" t="n">
        <v>8</v>
      </c>
      <c r="AU35" s="158" t="n">
        <v>7</v>
      </c>
      <c r="AV35" s="158" t="n">
        <v>8</v>
      </c>
      <c r="AW35" s="158" t="n">
        <v>4</v>
      </c>
      <c r="AX35" s="158" t="n">
        <v>3</v>
      </c>
      <c r="AY35" s="158" t="n">
        <v>5</v>
      </c>
      <c r="AZ35" s="158" t="n">
        <v>7</v>
      </c>
      <c r="BA35" s="158" t="n">
        <v>8</v>
      </c>
      <c r="BB35" s="158" t="n">
        <v>8</v>
      </c>
      <c r="BC35" s="158" t="n">
        <v>8</v>
      </c>
      <c r="BD35" s="158" t="n">
        <v>84</v>
      </c>
      <c r="BE35" s="158" t="n">
        <v>0.1</v>
      </c>
      <c r="BF35" s="158" t="n">
        <v>0</v>
      </c>
      <c r="BG35" s="158" t="n">
        <v>0</v>
      </c>
      <c r="BH35" s="158" t="n">
        <v>0</v>
      </c>
      <c r="BI35" s="158" t="n">
        <v>0</v>
      </c>
      <c r="BJ35" s="158" t="n">
        <v>0</v>
      </c>
      <c r="BK35" s="158" t="n">
        <v>0</v>
      </c>
      <c r="BL35" s="158" t="n">
        <v>0</v>
      </c>
      <c r="BM35" s="158" t="n">
        <v>0</v>
      </c>
      <c r="BN35" s="158" t="n">
        <v>0</v>
      </c>
      <c r="BO35" s="158" t="n">
        <v>0</v>
      </c>
      <c r="BP35" s="158" t="n">
        <v>0</v>
      </c>
      <c r="BQ35" s="158" t="n">
        <v>0.1</v>
      </c>
      <c r="BR35" s="158" t="n">
        <v>0.6</v>
      </c>
      <c r="BS35" s="158" t="n">
        <v>0.8</v>
      </c>
      <c r="BT35" s="158" t="n">
        <v>0.5</v>
      </c>
      <c r="BU35" s="158" t="n">
        <v>0.6</v>
      </c>
      <c r="BV35" s="158" t="n">
        <v>0.1</v>
      </c>
      <c r="BW35" s="158" t="n">
        <v>0</v>
      </c>
      <c r="BX35" s="158" t="n">
        <v>0</v>
      </c>
      <c r="BY35" s="158" t="n">
        <v>0</v>
      </c>
      <c r="BZ35" s="158" t="n">
        <v>0</v>
      </c>
      <c r="CA35" s="158" t="n">
        <v>0.1</v>
      </c>
      <c r="CB35" s="158" t="n">
        <v>0.3</v>
      </c>
      <c r="CC35" s="158" t="n">
        <v>0.8</v>
      </c>
      <c r="CD35" s="158" t="n">
        <v>3.8</v>
      </c>
      <c r="CE35" s="158" t="n">
        <v>12.4</v>
      </c>
      <c r="CF35" s="158" t="n">
        <v>13.9</v>
      </c>
      <c r="CG35" s="158" t="n">
        <v>16.6</v>
      </c>
      <c r="CH35" s="158" t="n">
        <v>18.8</v>
      </c>
      <c r="CI35" s="158" t="n">
        <v>20.3</v>
      </c>
      <c r="CJ35" s="158" t="n">
        <v>23.8</v>
      </c>
      <c r="CK35" s="158" t="n">
        <v>25.6</v>
      </c>
      <c r="CL35" s="158" t="n">
        <v>25.9</v>
      </c>
      <c r="CM35" s="158" t="n">
        <v>23</v>
      </c>
      <c r="CN35" s="158" t="n">
        <v>19.1</v>
      </c>
      <c r="CO35" s="158" t="n">
        <v>15.7</v>
      </c>
      <c r="CP35" s="158" t="n">
        <v>12.7</v>
      </c>
      <c r="CQ35" s="158" t="n">
        <v>19</v>
      </c>
      <c r="CR35" s="92" t="n">
        <v>5.9</v>
      </c>
      <c r="CS35" s="92" t="n">
        <v>6.3</v>
      </c>
      <c r="CT35" s="92" t="n">
        <v>8.2</v>
      </c>
      <c r="CU35" s="92" t="n">
        <v>9.5</v>
      </c>
      <c r="CV35" s="92" t="n">
        <v>10.9</v>
      </c>
      <c r="CW35" s="92" t="n">
        <v>13.5</v>
      </c>
      <c r="CX35" s="92" t="n">
        <v>14.8</v>
      </c>
      <c r="CY35" s="92" t="n">
        <v>15.1</v>
      </c>
      <c r="CZ35" s="92" t="n">
        <v>13.4</v>
      </c>
      <c r="DA35" s="92" t="n">
        <v>10.6</v>
      </c>
      <c r="DB35" s="92" t="n">
        <v>8.1</v>
      </c>
      <c r="DC35" s="92" t="n">
        <v>6.3</v>
      </c>
      <c r="DD35" s="92" t="n">
        <v>10.2</v>
      </c>
      <c r="DE35" s="92" t="n">
        <v>0.397</v>
      </c>
      <c r="DF35" s="92" t="n">
        <v>0.462</v>
      </c>
      <c r="DG35" s="92" t="n">
        <v>0.458</v>
      </c>
      <c r="DH35" s="92" t="n">
        <v>0.53</v>
      </c>
      <c r="DI35" s="92" t="n">
        <v>0.434</v>
      </c>
      <c r="DJ35" s="92" t="n">
        <v>0.555</v>
      </c>
      <c r="DK35" s="92" t="n">
        <v>0.571</v>
      </c>
      <c r="DL35" s="92" t="n">
        <v>0.566</v>
      </c>
      <c r="DM35" s="92" t="n">
        <v>0.494</v>
      </c>
      <c r="DN35" s="92" t="n">
        <v>0.516</v>
      </c>
      <c r="DO35" s="92" t="n">
        <v>0.463</v>
      </c>
      <c r="DP35" s="92" t="n">
        <v>0.41</v>
      </c>
      <c r="DQ35" s="92" t="n">
        <v>0.488</v>
      </c>
    </row>
    <row r="36" customFormat="false" ht="12.75" hidden="false" customHeight="false" outlineLevel="0" collapsed="false">
      <c r="A36" s="156" t="s">
        <v>411</v>
      </c>
      <c r="B36" s="159" t="n">
        <v>5.65</v>
      </c>
      <c r="C36" s="157" t="n">
        <v>40.9666666666667</v>
      </c>
      <c r="D36" s="156" t="n">
        <v>797</v>
      </c>
      <c r="E36" s="156" t="n">
        <v>5820000</v>
      </c>
      <c r="F36" s="156" t="n">
        <v>8960000</v>
      </c>
      <c r="G36" s="156" t="n">
        <v>12435000</v>
      </c>
      <c r="H36" s="156" t="n">
        <v>17501000</v>
      </c>
      <c r="I36" s="156" t="n">
        <v>20850000</v>
      </c>
      <c r="J36" s="156" t="n">
        <v>22734000</v>
      </c>
      <c r="K36" s="156" t="n">
        <v>23069000</v>
      </c>
      <c r="L36" s="156" t="n">
        <v>20850000</v>
      </c>
      <c r="M36" s="156" t="n">
        <v>15533000</v>
      </c>
      <c r="N36" s="156" t="n">
        <v>10676000</v>
      </c>
      <c r="O36" s="156" t="n">
        <v>6113000</v>
      </c>
      <c r="P36" s="156" t="n">
        <v>4857000</v>
      </c>
      <c r="Q36" s="156" t="n">
        <v>14116500</v>
      </c>
      <c r="R36" s="158" t="n">
        <v>3.7</v>
      </c>
      <c r="S36" s="158" t="n">
        <v>4.9</v>
      </c>
      <c r="T36" s="158" t="n">
        <v>8.1</v>
      </c>
      <c r="U36" s="158" t="n">
        <v>10.5</v>
      </c>
      <c r="V36" s="158" t="n">
        <v>13.7</v>
      </c>
      <c r="W36" s="158" t="n">
        <v>18.4</v>
      </c>
      <c r="X36" s="158" t="n">
        <v>21.5</v>
      </c>
      <c r="Y36" s="158" t="n">
        <v>21.2</v>
      </c>
      <c r="Z36" s="158" t="n">
        <v>18.1</v>
      </c>
      <c r="AA36" s="158" t="n">
        <v>12.5</v>
      </c>
      <c r="AB36" s="158" t="n">
        <v>7.4</v>
      </c>
      <c r="AC36" s="158" t="n">
        <v>4.2</v>
      </c>
      <c r="AD36" s="158" t="n">
        <v>12</v>
      </c>
      <c r="AE36" s="156" t="n">
        <v>40</v>
      </c>
      <c r="AF36" s="156" t="n">
        <v>34</v>
      </c>
      <c r="AG36" s="156" t="n">
        <v>49</v>
      </c>
      <c r="AH36" s="156" t="n">
        <v>32</v>
      </c>
      <c r="AI36" s="156" t="n">
        <v>43</v>
      </c>
      <c r="AJ36" s="156" t="n">
        <v>28</v>
      </c>
      <c r="AK36" s="156" t="n">
        <v>15</v>
      </c>
      <c r="AL36" s="156" t="n">
        <v>14</v>
      </c>
      <c r="AM36" s="156" t="n">
        <v>22</v>
      </c>
      <c r="AN36" s="156" t="n">
        <v>41</v>
      </c>
      <c r="AO36" s="156" t="n">
        <v>50</v>
      </c>
      <c r="AP36" s="156" t="n">
        <v>53</v>
      </c>
      <c r="AQ36" s="156" t="n">
        <v>421</v>
      </c>
      <c r="AR36" s="158" t="n">
        <v>10</v>
      </c>
      <c r="AS36" s="158" t="n">
        <v>9</v>
      </c>
      <c r="AT36" s="158" t="n">
        <v>12</v>
      </c>
      <c r="AU36" s="158" t="n">
        <v>10</v>
      </c>
      <c r="AV36" s="158" t="n">
        <v>11</v>
      </c>
      <c r="AW36" s="158" t="n">
        <v>7</v>
      </c>
      <c r="AX36" s="158" t="n">
        <v>4</v>
      </c>
      <c r="AY36" s="158" t="n">
        <v>4</v>
      </c>
      <c r="AZ36" s="158" t="n">
        <v>7</v>
      </c>
      <c r="BA36" s="158" t="n">
        <v>10</v>
      </c>
      <c r="BB36" s="158" t="n">
        <v>11</v>
      </c>
      <c r="BC36" s="158" t="n">
        <v>8</v>
      </c>
      <c r="BD36" s="158" t="n">
        <v>103</v>
      </c>
      <c r="BE36" s="158" t="n">
        <v>1.8</v>
      </c>
      <c r="BF36" s="158" t="n">
        <v>2</v>
      </c>
      <c r="BG36" s="158" t="n">
        <v>0.9</v>
      </c>
      <c r="BH36" s="158" t="n">
        <v>0.4</v>
      </c>
      <c r="BI36" s="158" t="n">
        <v>0.1</v>
      </c>
      <c r="BJ36" s="158" t="n">
        <v>0</v>
      </c>
      <c r="BK36" s="158" t="n">
        <v>0</v>
      </c>
      <c r="BL36" s="158" t="n">
        <v>0</v>
      </c>
      <c r="BM36" s="158" t="n">
        <v>0</v>
      </c>
      <c r="BN36" s="158" t="n">
        <v>0.1</v>
      </c>
      <c r="BO36" s="158" t="n">
        <v>0.4</v>
      </c>
      <c r="BP36" s="158" t="n">
        <v>1.5</v>
      </c>
      <c r="BQ36" s="158" t="n">
        <v>7.2</v>
      </c>
      <c r="BR36" s="158" t="n">
        <v>0.2</v>
      </c>
      <c r="BS36" s="158" t="n">
        <v>0.3</v>
      </c>
      <c r="BT36" s="158" t="n">
        <v>0.8</v>
      </c>
      <c r="BU36" s="158" t="n">
        <v>0.6</v>
      </c>
      <c r="BV36" s="158" t="n">
        <v>0.6</v>
      </c>
      <c r="BW36" s="158" t="n">
        <v>0.4</v>
      </c>
      <c r="BX36" s="158" t="n">
        <v>0.3</v>
      </c>
      <c r="BY36" s="158" t="n">
        <v>0.1</v>
      </c>
      <c r="BZ36" s="158" t="n">
        <v>0.2</v>
      </c>
      <c r="CA36" s="158" t="n">
        <v>0.1</v>
      </c>
      <c r="CB36" s="158" t="n">
        <v>0.1</v>
      </c>
      <c r="CC36" s="158" t="n">
        <v>0.1</v>
      </c>
      <c r="CD36" s="158" t="n">
        <v>3.8</v>
      </c>
      <c r="CE36" s="158" t="n">
        <v>8</v>
      </c>
      <c r="CF36" s="158" t="n">
        <v>10.3</v>
      </c>
      <c r="CG36" s="158" t="n">
        <v>14</v>
      </c>
      <c r="CH36" s="158" t="n">
        <v>17.1</v>
      </c>
      <c r="CI36" s="158" t="n">
        <v>20.2</v>
      </c>
      <c r="CJ36" s="158" t="n">
        <v>25.8</v>
      </c>
      <c r="CK36" s="158" t="n">
        <v>29.8</v>
      </c>
      <c r="CL36" s="158" t="n">
        <v>29.4</v>
      </c>
      <c r="CM36" s="158" t="n">
        <v>25.3</v>
      </c>
      <c r="CN36" s="158" t="n">
        <v>18.6</v>
      </c>
      <c r="CO36" s="158" t="n">
        <v>12.6</v>
      </c>
      <c r="CP36" s="158" t="n">
        <v>8.4</v>
      </c>
      <c r="CQ36" s="158" t="n">
        <v>18.3</v>
      </c>
      <c r="CR36" s="92" t="n">
        <v>-0.7</v>
      </c>
      <c r="CS36" s="92" t="n">
        <v>-0.4</v>
      </c>
      <c r="CT36" s="92" t="n">
        <v>2.2</v>
      </c>
      <c r="CU36" s="92" t="n">
        <v>3.9</v>
      </c>
      <c r="CV36" s="92" t="n">
        <v>7.1</v>
      </c>
      <c r="CW36" s="92" t="n">
        <v>10.9</v>
      </c>
      <c r="CX36" s="92" t="n">
        <v>13.1</v>
      </c>
      <c r="CY36" s="92" t="n">
        <v>13.1</v>
      </c>
      <c r="CZ36" s="92" t="n">
        <v>10.8</v>
      </c>
      <c r="DA36" s="92" t="n">
        <v>6.3</v>
      </c>
      <c r="DB36" s="92" t="n">
        <v>2.2</v>
      </c>
      <c r="DC36" s="92" t="n">
        <v>0</v>
      </c>
      <c r="DD36" s="92" t="n">
        <v>5.7</v>
      </c>
      <c r="DE36" s="92" t="n">
        <v>0.405</v>
      </c>
      <c r="DF36" s="92" t="n">
        <v>0.448</v>
      </c>
      <c r="DG36" s="92" t="n">
        <v>0.461</v>
      </c>
      <c r="DH36" s="92" t="n">
        <v>0.511</v>
      </c>
      <c r="DI36" s="92" t="n">
        <v>0.531</v>
      </c>
      <c r="DJ36" s="92" t="n">
        <v>0.548</v>
      </c>
      <c r="DK36" s="92" t="n">
        <v>0.57</v>
      </c>
      <c r="DL36" s="92" t="n">
        <v>0.574</v>
      </c>
      <c r="DM36" s="92" t="n">
        <v>0.52</v>
      </c>
      <c r="DN36" s="92" t="n">
        <v>0.474</v>
      </c>
      <c r="DO36" s="92" t="n">
        <v>0.382</v>
      </c>
      <c r="DP36" s="92" t="n">
        <v>0.376</v>
      </c>
      <c r="DQ36" s="92" t="n">
        <v>0.483</v>
      </c>
    </row>
    <row r="37" customFormat="false" ht="12.75" hidden="false" customHeight="false" outlineLevel="0" collapsed="false">
      <c r="A37" s="156" t="s">
        <v>412</v>
      </c>
      <c r="B37" s="159" t="n">
        <v>3.8</v>
      </c>
      <c r="C37" s="157" t="n">
        <v>43.4666666666667</v>
      </c>
      <c r="D37" s="156" t="n">
        <v>15</v>
      </c>
      <c r="E37" s="156" t="n">
        <v>4705000</v>
      </c>
      <c r="F37" s="156" t="n">
        <v>7267000</v>
      </c>
      <c r="G37" s="156" t="n">
        <v>9648000</v>
      </c>
      <c r="H37" s="156" t="n">
        <v>11340000</v>
      </c>
      <c r="I37" s="156" t="n">
        <v>15136000</v>
      </c>
      <c r="J37" s="156" t="n">
        <v>15741000</v>
      </c>
      <c r="K37" s="156" t="n">
        <v>15130000</v>
      </c>
      <c r="L37" s="156" t="n">
        <v>12028000</v>
      </c>
      <c r="M37" s="156" t="n">
        <v>11483000</v>
      </c>
      <c r="N37" s="156" t="n">
        <v>8984000</v>
      </c>
      <c r="O37" s="156" t="n">
        <v>5205000</v>
      </c>
      <c r="P37" s="156" t="n">
        <v>3577000</v>
      </c>
      <c r="Q37" s="156" t="n">
        <v>10020333.3333333</v>
      </c>
      <c r="R37" s="158" t="n">
        <v>9.3</v>
      </c>
      <c r="S37" s="158" t="n">
        <v>9.2</v>
      </c>
      <c r="T37" s="158" t="n">
        <v>11.5</v>
      </c>
      <c r="U37" s="158" t="n">
        <v>12.3</v>
      </c>
      <c r="V37" s="158" t="n">
        <v>14.2</v>
      </c>
      <c r="W37" s="158" t="n">
        <v>16.9</v>
      </c>
      <c r="X37" s="158" t="n">
        <v>18.8</v>
      </c>
      <c r="Y37" s="158" t="n">
        <v>19.3</v>
      </c>
      <c r="Z37" s="158" t="n">
        <v>18.2</v>
      </c>
      <c r="AA37" s="158" t="n">
        <v>15.3</v>
      </c>
      <c r="AB37" s="158" t="n">
        <v>12.2</v>
      </c>
      <c r="AC37" s="158" t="n">
        <v>9.9</v>
      </c>
      <c r="AD37" s="158" t="n">
        <v>13.9</v>
      </c>
      <c r="AE37" s="156" t="n">
        <v>119</v>
      </c>
      <c r="AF37" s="156" t="n">
        <v>88</v>
      </c>
      <c r="AG37" s="156" t="n">
        <v>74</v>
      </c>
      <c r="AH37" s="156" t="n">
        <v>82</v>
      </c>
      <c r="AI37" s="156" t="n">
        <v>88</v>
      </c>
      <c r="AJ37" s="156" t="n">
        <v>66</v>
      </c>
      <c r="AK37" s="156" t="n">
        <v>59</v>
      </c>
      <c r="AL37" s="156" t="n">
        <v>84</v>
      </c>
      <c r="AM37" s="156" t="n">
        <v>114</v>
      </c>
      <c r="AN37" s="156" t="n">
        <v>134</v>
      </c>
      <c r="AO37" s="156" t="n">
        <v>134</v>
      </c>
      <c r="AP37" s="156" t="n">
        <v>155</v>
      </c>
      <c r="AQ37" s="156" t="n">
        <v>1197</v>
      </c>
      <c r="AR37" s="158" t="n">
        <v>17</v>
      </c>
      <c r="AS37" s="158" t="n">
        <v>15</v>
      </c>
      <c r="AT37" s="158" t="n">
        <v>15</v>
      </c>
      <c r="AU37" s="158" t="n">
        <v>16</v>
      </c>
      <c r="AV37" s="158" t="n">
        <v>17</v>
      </c>
      <c r="AW37" s="158" t="n">
        <v>15</v>
      </c>
      <c r="AX37" s="158" t="n">
        <v>14</v>
      </c>
      <c r="AY37" s="158" t="n">
        <v>16</v>
      </c>
      <c r="AZ37" s="158" t="n">
        <v>15</v>
      </c>
      <c r="BA37" s="158" t="n">
        <v>18</v>
      </c>
      <c r="BB37" s="158" t="n">
        <v>17</v>
      </c>
      <c r="BC37" s="158" t="n">
        <v>19</v>
      </c>
      <c r="BD37" s="158" t="n">
        <v>194</v>
      </c>
      <c r="BE37" s="158" t="n">
        <v>1.1</v>
      </c>
      <c r="BF37" s="158" t="n">
        <v>1.3</v>
      </c>
      <c r="BG37" s="158" t="n">
        <v>0.3</v>
      </c>
      <c r="BH37" s="158" t="n">
        <v>0.1</v>
      </c>
      <c r="BI37" s="158" t="n">
        <v>0</v>
      </c>
      <c r="BJ37" s="158" t="n">
        <v>0</v>
      </c>
      <c r="BK37" s="158" t="n">
        <v>0</v>
      </c>
      <c r="BL37" s="158" t="n">
        <v>0</v>
      </c>
      <c r="BM37" s="158" t="n">
        <v>0</v>
      </c>
      <c r="BN37" s="158" t="n">
        <v>0</v>
      </c>
      <c r="BO37" s="158" t="n">
        <v>0</v>
      </c>
      <c r="BP37" s="158" t="n">
        <v>0.5</v>
      </c>
      <c r="BQ37" s="158" t="n">
        <v>3.3</v>
      </c>
      <c r="BR37" s="158" t="n">
        <v>2.3</v>
      </c>
      <c r="BS37" s="158" t="n">
        <v>1.8</v>
      </c>
      <c r="BT37" s="158" t="n">
        <v>1</v>
      </c>
      <c r="BU37" s="158" t="n">
        <v>0.8</v>
      </c>
      <c r="BV37" s="158" t="n">
        <v>0.5</v>
      </c>
      <c r="BW37" s="158" t="n">
        <v>0.1</v>
      </c>
      <c r="BX37" s="158" t="n">
        <v>0.1</v>
      </c>
      <c r="BY37" s="158" t="n">
        <v>0.1</v>
      </c>
      <c r="BZ37" s="158" t="n">
        <v>0.1</v>
      </c>
      <c r="CA37" s="158" t="n">
        <v>0.4</v>
      </c>
      <c r="CB37" s="158" t="n">
        <v>1.3</v>
      </c>
      <c r="CC37" s="158" t="n">
        <v>2.1</v>
      </c>
      <c r="CD37" s="158" t="n">
        <v>10.6</v>
      </c>
      <c r="CE37" s="158" t="n">
        <v>11.9</v>
      </c>
      <c r="CF37" s="158" t="n">
        <v>11.9</v>
      </c>
      <c r="CG37" s="158" t="n">
        <v>14.5</v>
      </c>
      <c r="CH37" s="158" t="n">
        <v>15.2</v>
      </c>
      <c r="CI37" s="158" t="n">
        <v>17</v>
      </c>
      <c r="CJ37" s="158" t="n">
        <v>19.6</v>
      </c>
      <c r="CK37" s="158" t="n">
        <v>21.5</v>
      </c>
      <c r="CL37" s="158" t="n">
        <v>22.2</v>
      </c>
      <c r="CM37" s="158" t="n">
        <v>21.2</v>
      </c>
      <c r="CN37" s="158" t="n">
        <v>18.2</v>
      </c>
      <c r="CO37" s="158" t="n">
        <v>14.8</v>
      </c>
      <c r="CP37" s="158" t="n">
        <v>12.4</v>
      </c>
      <c r="CQ37" s="158" t="n">
        <v>16.7</v>
      </c>
      <c r="CR37" s="92" t="n">
        <v>6.7</v>
      </c>
      <c r="CS37" s="92" t="n">
        <v>6.5</v>
      </c>
      <c r="CT37" s="92" t="n">
        <v>8.4</v>
      </c>
      <c r="CU37" s="92" t="n">
        <v>9.5</v>
      </c>
      <c r="CV37" s="92" t="n">
        <v>11.3</v>
      </c>
      <c r="CW37" s="92" t="n">
        <v>14.3</v>
      </c>
      <c r="CX37" s="92" t="n">
        <v>16</v>
      </c>
      <c r="CY37" s="92" t="n">
        <v>16.5</v>
      </c>
      <c r="CZ37" s="92" t="n">
        <v>15.3</v>
      </c>
      <c r="DA37" s="92" t="n">
        <v>12.4</v>
      </c>
      <c r="DB37" s="92" t="n">
        <v>9.5</v>
      </c>
      <c r="DC37" s="92" t="n">
        <v>7.5</v>
      </c>
      <c r="DD37" s="92" t="n">
        <v>11.1</v>
      </c>
      <c r="DE37" s="92" t="n">
        <v>0.367</v>
      </c>
      <c r="DF37" s="92" t="n">
        <v>0.391</v>
      </c>
      <c r="DG37" s="92" t="n">
        <v>0.374</v>
      </c>
      <c r="DH37" s="92" t="n">
        <v>0.338</v>
      </c>
      <c r="DI37" s="92" t="n">
        <v>0.387</v>
      </c>
      <c r="DJ37" s="92" t="n">
        <v>0.379</v>
      </c>
      <c r="DK37" s="92" t="n">
        <v>0.375</v>
      </c>
      <c r="DL37" s="92" t="n">
        <v>0.335</v>
      </c>
      <c r="DM37" s="92" t="n">
        <v>0.397</v>
      </c>
      <c r="DN37" s="92" t="n">
        <v>0.424</v>
      </c>
      <c r="DO37" s="92" t="n">
        <v>0.359</v>
      </c>
      <c r="DP37" s="92" t="n">
        <v>0.314</v>
      </c>
      <c r="DQ37" s="92" t="n">
        <v>0.37</v>
      </c>
    </row>
    <row r="38" customFormat="false" ht="12.75" hidden="false" customHeight="false" outlineLevel="0" collapsed="false">
      <c r="A38" s="156" t="s">
        <v>413</v>
      </c>
      <c r="B38" s="159" t="n">
        <v>4.11666666666667</v>
      </c>
      <c r="C38" s="157" t="n">
        <v>40.95</v>
      </c>
      <c r="D38" s="156" t="n">
        <v>1002</v>
      </c>
      <c r="E38" s="156" t="n">
        <v>5155000</v>
      </c>
      <c r="F38" s="156" t="n">
        <v>8747000</v>
      </c>
      <c r="G38" s="156" t="n">
        <v>11082000</v>
      </c>
      <c r="H38" s="156" t="n">
        <v>14627000</v>
      </c>
      <c r="I38" s="156" t="n">
        <v>17139000</v>
      </c>
      <c r="J38" s="156" t="n">
        <v>20575000</v>
      </c>
      <c r="K38" s="156" t="n">
        <v>23993000</v>
      </c>
      <c r="L38" s="156" t="n">
        <v>21668000</v>
      </c>
      <c r="M38" s="156" t="n">
        <v>15486000</v>
      </c>
      <c r="N38" s="156" t="n">
        <v>10613000</v>
      </c>
      <c r="O38" s="156" t="n">
        <v>5480000</v>
      </c>
      <c r="P38" s="156" t="n">
        <v>4166000</v>
      </c>
      <c r="Q38" s="156" t="n">
        <v>13227583.3333333</v>
      </c>
      <c r="R38" s="158" t="n">
        <v>2.4</v>
      </c>
      <c r="S38" s="158" t="n">
        <v>4</v>
      </c>
      <c r="T38" s="158" t="n">
        <v>7.6</v>
      </c>
      <c r="U38" s="158" t="n">
        <v>10.1</v>
      </c>
      <c r="V38" s="158" t="n">
        <v>13.2</v>
      </c>
      <c r="W38" s="158" t="n">
        <v>18.2</v>
      </c>
      <c r="X38" s="158" t="n">
        <v>21.7</v>
      </c>
      <c r="Y38" s="158" t="n">
        <v>21.3</v>
      </c>
      <c r="Z38" s="158" t="n">
        <v>17.5</v>
      </c>
      <c r="AA38" s="158" t="n">
        <v>11.8</v>
      </c>
      <c r="AB38" s="158" t="n">
        <v>6.6</v>
      </c>
      <c r="AC38" s="158" t="n">
        <v>3.1</v>
      </c>
      <c r="AD38" s="158" t="n">
        <v>11.4</v>
      </c>
      <c r="AE38" s="156" t="n">
        <v>42</v>
      </c>
      <c r="AF38" s="156" t="n">
        <v>33</v>
      </c>
      <c r="AG38" s="156" t="n">
        <v>41</v>
      </c>
      <c r="AH38" s="156" t="n">
        <v>45</v>
      </c>
      <c r="AI38" s="156" t="n">
        <v>61</v>
      </c>
      <c r="AJ38" s="156" t="n">
        <v>38</v>
      </c>
      <c r="AK38" s="156" t="n">
        <v>24</v>
      </c>
      <c r="AL38" s="156" t="n">
        <v>14</v>
      </c>
      <c r="AM38" s="156" t="n">
        <v>37</v>
      </c>
      <c r="AN38" s="156" t="n">
        <v>42</v>
      </c>
      <c r="AO38" s="156" t="n">
        <v>45</v>
      </c>
      <c r="AP38" s="156" t="n">
        <v>46</v>
      </c>
      <c r="AQ38" s="156" t="n">
        <v>468</v>
      </c>
      <c r="AR38" s="158" t="n">
        <v>8</v>
      </c>
      <c r="AS38" s="158" t="n">
        <v>6</v>
      </c>
      <c r="AT38" s="158" t="n">
        <v>9</v>
      </c>
      <c r="AU38" s="158" t="n">
        <v>10</v>
      </c>
      <c r="AV38" s="158" t="n">
        <v>10</v>
      </c>
      <c r="AW38" s="158" t="n">
        <v>7</v>
      </c>
      <c r="AX38" s="158" t="n">
        <v>3</v>
      </c>
      <c r="AY38" s="158" t="n">
        <v>3</v>
      </c>
      <c r="AZ38" s="158" t="n">
        <v>7</v>
      </c>
      <c r="BA38" s="158" t="n">
        <v>8</v>
      </c>
      <c r="BB38" s="158" t="n">
        <v>10</v>
      </c>
      <c r="BC38" s="158" t="n">
        <v>9</v>
      </c>
      <c r="BD38" s="158" t="n">
        <v>90</v>
      </c>
      <c r="BE38" s="158" t="n">
        <v>2.9</v>
      </c>
      <c r="BF38" s="158" t="n">
        <v>2.9</v>
      </c>
      <c r="BG38" s="158" t="n">
        <v>1.8</v>
      </c>
      <c r="BH38" s="158" t="n">
        <v>0.9</v>
      </c>
      <c r="BI38" s="158" t="n">
        <v>0.1</v>
      </c>
      <c r="BJ38" s="158" t="n">
        <v>0</v>
      </c>
      <c r="BK38" s="158" t="n">
        <v>0</v>
      </c>
      <c r="BL38" s="158" t="n">
        <v>0</v>
      </c>
      <c r="BM38" s="158" t="n">
        <v>0</v>
      </c>
      <c r="BN38" s="158" t="n">
        <v>0.1</v>
      </c>
      <c r="BO38" s="158" t="n">
        <v>0.8</v>
      </c>
      <c r="BP38" s="158" t="n">
        <v>2.5</v>
      </c>
      <c r="BQ38" s="158" t="n">
        <v>12</v>
      </c>
      <c r="BR38" s="158" t="n">
        <v>0</v>
      </c>
      <c r="BS38" s="158" t="n">
        <v>0.4</v>
      </c>
      <c r="BT38" s="158" t="n">
        <v>0.6</v>
      </c>
      <c r="BU38" s="158" t="n">
        <v>0.5</v>
      </c>
      <c r="BV38" s="158" t="n">
        <v>0.2</v>
      </c>
      <c r="BW38" s="158" t="n">
        <v>0.3</v>
      </c>
      <c r="BX38" s="158" t="n">
        <v>0.3</v>
      </c>
      <c r="BY38" s="158" t="n">
        <v>0.1</v>
      </c>
      <c r="BZ38" s="158" t="n">
        <v>0.2</v>
      </c>
      <c r="CA38" s="158" t="n">
        <v>0.1</v>
      </c>
      <c r="CB38" s="158" t="n">
        <v>0.1</v>
      </c>
      <c r="CC38" s="158" t="n">
        <v>0.2</v>
      </c>
      <c r="CD38" s="158" t="n">
        <v>3</v>
      </c>
      <c r="CE38" s="158" t="n">
        <v>5.8</v>
      </c>
      <c r="CF38" s="158" t="n">
        <v>8.1</v>
      </c>
      <c r="CG38" s="158" t="n">
        <v>12.6</v>
      </c>
      <c r="CH38" s="158" t="n">
        <v>15.8</v>
      </c>
      <c r="CI38" s="158" t="n">
        <v>19.1</v>
      </c>
      <c r="CJ38" s="158" t="n">
        <v>25.1</v>
      </c>
      <c r="CK38" s="158" t="n">
        <v>29.4</v>
      </c>
      <c r="CL38" s="158" t="n">
        <v>28.7</v>
      </c>
      <c r="CM38" s="158" t="n">
        <v>23.9</v>
      </c>
      <c r="CN38" s="158" t="n">
        <v>16.9</v>
      </c>
      <c r="CO38" s="158" t="n">
        <v>10.5</v>
      </c>
      <c r="CP38" s="158" t="n">
        <v>6.4</v>
      </c>
      <c r="CQ38" s="158" t="n">
        <v>16.9</v>
      </c>
      <c r="CR38" s="92" t="n">
        <v>-1.1</v>
      </c>
      <c r="CS38" s="92" t="n">
        <v>-0.2</v>
      </c>
      <c r="CT38" s="92" t="n">
        <v>2.6</v>
      </c>
      <c r="CU38" s="92" t="n">
        <v>4.4</v>
      </c>
      <c r="CV38" s="92" t="n">
        <v>7.2</v>
      </c>
      <c r="CW38" s="92" t="n">
        <v>11.3</v>
      </c>
      <c r="CX38" s="92" t="n">
        <v>14</v>
      </c>
      <c r="CY38" s="92" t="n">
        <v>13.8</v>
      </c>
      <c r="CZ38" s="92" t="n">
        <v>11.1</v>
      </c>
      <c r="DA38" s="92" t="n">
        <v>6.7</v>
      </c>
      <c r="DB38" s="92" t="n">
        <v>2.7</v>
      </c>
      <c r="DC38" s="92" t="n">
        <v>-0.1</v>
      </c>
      <c r="DD38" s="92" t="n">
        <v>6</v>
      </c>
      <c r="DE38" s="92" t="n">
        <v>0.359</v>
      </c>
      <c r="DF38" s="92" t="n">
        <v>0.437</v>
      </c>
      <c r="DG38" s="92" t="n">
        <v>0.411</v>
      </c>
      <c r="DH38" s="92" t="n">
        <v>0.427</v>
      </c>
      <c r="DI38" s="92" t="n">
        <v>0.436</v>
      </c>
      <c r="DJ38" s="92" t="n">
        <v>0.496</v>
      </c>
      <c r="DK38" s="92" t="n">
        <v>0.593</v>
      </c>
      <c r="DL38" s="92" t="n">
        <v>0.596</v>
      </c>
      <c r="DM38" s="92" t="n">
        <v>0.519</v>
      </c>
      <c r="DN38" s="92" t="n">
        <v>0.471</v>
      </c>
      <c r="DO38" s="92" t="n">
        <v>0.342</v>
      </c>
      <c r="DP38" s="92" t="n">
        <v>0.323</v>
      </c>
      <c r="DQ38" s="92" t="n">
        <v>0.45</v>
      </c>
    </row>
    <row r="39" customFormat="false" ht="12.75" hidden="false" customHeight="false" outlineLevel="0" collapsed="false">
      <c r="A39" s="156" t="s">
        <v>414</v>
      </c>
      <c r="B39" s="159" t="n">
        <v>5.98333333333333</v>
      </c>
      <c r="C39" s="157" t="n">
        <v>37.3833333333333</v>
      </c>
      <c r="D39" s="156" t="n">
        <v>10</v>
      </c>
      <c r="E39" s="156" t="n">
        <v>7159000</v>
      </c>
      <c r="F39" s="156" t="n">
        <v>11179000</v>
      </c>
      <c r="G39" s="156" t="n">
        <v>15449000</v>
      </c>
      <c r="H39" s="156" t="n">
        <v>19720000</v>
      </c>
      <c r="I39" s="156" t="n">
        <v>22399000</v>
      </c>
      <c r="J39" s="156" t="n">
        <v>23488000</v>
      </c>
      <c r="K39" s="156" t="n">
        <v>23781000</v>
      </c>
      <c r="L39" s="156" t="n">
        <v>21646000</v>
      </c>
      <c r="M39" s="156" t="n">
        <v>17543000</v>
      </c>
      <c r="N39" s="156" t="n">
        <v>12058000</v>
      </c>
      <c r="O39" s="156" t="n">
        <v>8332000</v>
      </c>
      <c r="P39" s="156" t="n">
        <v>6783000</v>
      </c>
      <c r="Q39" s="156" t="n">
        <v>15794750</v>
      </c>
      <c r="R39" s="158" t="n">
        <v>10.5</v>
      </c>
      <c r="S39" s="158" t="n">
        <v>11.9</v>
      </c>
      <c r="T39" s="158" t="n">
        <v>14.6</v>
      </c>
      <c r="U39" s="158" t="n">
        <v>17.2</v>
      </c>
      <c r="V39" s="158" t="n">
        <v>19.9</v>
      </c>
      <c r="W39" s="158" t="n">
        <v>24.8</v>
      </c>
      <c r="X39" s="158" t="n">
        <v>27.9</v>
      </c>
      <c r="Y39" s="158" t="n">
        <v>27.8</v>
      </c>
      <c r="Z39" s="158" t="n">
        <v>24.8</v>
      </c>
      <c r="AA39" s="158" t="n">
        <v>19.8</v>
      </c>
      <c r="AB39" s="158" t="n">
        <v>15</v>
      </c>
      <c r="AC39" s="158" t="n">
        <v>11.4</v>
      </c>
      <c r="AD39" s="158" t="n">
        <v>18.8</v>
      </c>
      <c r="AE39" s="156" t="n">
        <v>64</v>
      </c>
      <c r="AF39" s="156" t="n">
        <v>62</v>
      </c>
      <c r="AG39" s="156" t="n">
        <v>93</v>
      </c>
      <c r="AH39" s="156" t="n">
        <v>59</v>
      </c>
      <c r="AI39" s="156" t="n">
        <v>38</v>
      </c>
      <c r="AJ39" s="156" t="n">
        <v>9</v>
      </c>
      <c r="AK39" s="156" t="n">
        <v>1</v>
      </c>
      <c r="AL39" s="156" t="n">
        <v>4</v>
      </c>
      <c r="AM39" s="156" t="n">
        <v>21</v>
      </c>
      <c r="AN39" s="156" t="n">
        <v>66</v>
      </c>
      <c r="AO39" s="156" t="n">
        <v>70</v>
      </c>
      <c r="AP39" s="156" t="n">
        <v>84</v>
      </c>
      <c r="AQ39" s="156" t="n">
        <v>571</v>
      </c>
      <c r="AR39" s="158" t="n">
        <v>9</v>
      </c>
      <c r="AS39" s="158" t="n">
        <v>8</v>
      </c>
      <c r="AT39" s="158" t="n">
        <v>9</v>
      </c>
      <c r="AU39" s="158" t="n">
        <v>8</v>
      </c>
      <c r="AV39" s="158" t="n">
        <v>6</v>
      </c>
      <c r="AW39" s="158" t="n">
        <v>2</v>
      </c>
      <c r="AX39" s="158" t="n">
        <v>1</v>
      </c>
      <c r="AY39" s="158" t="n">
        <v>1</v>
      </c>
      <c r="AZ39" s="158" t="n">
        <v>3</v>
      </c>
      <c r="BA39" s="158" t="n">
        <v>6</v>
      </c>
      <c r="BB39" s="158" t="n">
        <v>8</v>
      </c>
      <c r="BC39" s="158" t="n">
        <v>9</v>
      </c>
      <c r="BD39" s="158" t="n">
        <v>70</v>
      </c>
      <c r="BE39" s="158" t="n">
        <v>0.1</v>
      </c>
      <c r="BF39" s="158" t="n">
        <v>0</v>
      </c>
      <c r="BG39" s="158" t="n">
        <v>0</v>
      </c>
      <c r="BH39" s="158" t="n">
        <v>0</v>
      </c>
      <c r="BI39" s="158" t="n">
        <v>0</v>
      </c>
      <c r="BJ39" s="158" t="n">
        <v>0</v>
      </c>
      <c r="BK39" s="158" t="n">
        <v>0</v>
      </c>
      <c r="BL39" s="158" t="n">
        <v>0</v>
      </c>
      <c r="BM39" s="158" t="n">
        <v>0</v>
      </c>
      <c r="BN39" s="158" t="n">
        <v>0</v>
      </c>
      <c r="BO39" s="158" t="n">
        <v>0</v>
      </c>
      <c r="BP39" s="158" t="n">
        <v>0</v>
      </c>
      <c r="BQ39" s="158" t="n">
        <v>0.1</v>
      </c>
      <c r="BR39" s="158" t="n">
        <v>0.3</v>
      </c>
      <c r="BS39" s="158" t="n">
        <v>0.2</v>
      </c>
      <c r="BT39" s="158" t="n">
        <v>0.2</v>
      </c>
      <c r="BU39" s="158" t="n">
        <v>0.2</v>
      </c>
      <c r="BV39" s="158" t="n">
        <v>0.1</v>
      </c>
      <c r="BW39" s="158" t="n">
        <v>0.1</v>
      </c>
      <c r="BX39" s="158" t="n">
        <v>0</v>
      </c>
      <c r="BY39" s="158" t="n">
        <v>0</v>
      </c>
      <c r="BZ39" s="158" t="n">
        <v>0</v>
      </c>
      <c r="CA39" s="158" t="n">
        <v>0</v>
      </c>
      <c r="CB39" s="158" t="n">
        <v>0</v>
      </c>
      <c r="CC39" s="158" t="n">
        <v>0</v>
      </c>
      <c r="CD39" s="158" t="n">
        <v>1.1</v>
      </c>
      <c r="CE39" s="158" t="n">
        <v>15.3</v>
      </c>
      <c r="CF39" s="158" t="n">
        <v>17.4</v>
      </c>
      <c r="CG39" s="158" t="n">
        <v>20.2</v>
      </c>
      <c r="CH39" s="158" t="n">
        <v>23.3</v>
      </c>
      <c r="CI39" s="158" t="n">
        <v>26.4</v>
      </c>
      <c r="CJ39" s="158" t="n">
        <v>32.2</v>
      </c>
      <c r="CK39" s="158" t="n">
        <v>36</v>
      </c>
      <c r="CL39" s="158" t="n">
        <v>35.8</v>
      </c>
      <c r="CM39" s="158" t="n">
        <v>31.9</v>
      </c>
      <c r="CN39" s="158" t="n">
        <v>25.7</v>
      </c>
      <c r="CO39" s="158" t="n">
        <v>20.1</v>
      </c>
      <c r="CP39" s="158" t="n">
        <v>15.9</v>
      </c>
      <c r="CQ39" s="158" t="n">
        <v>25</v>
      </c>
      <c r="CR39" s="92" t="n">
        <v>5.6</v>
      </c>
      <c r="CS39" s="92" t="n">
        <v>6.4</v>
      </c>
      <c r="CT39" s="92" t="n">
        <v>8.9</v>
      </c>
      <c r="CU39" s="92" t="n">
        <v>11.2</v>
      </c>
      <c r="CV39" s="92" t="n">
        <v>13.4</v>
      </c>
      <c r="CW39" s="92" t="n">
        <v>17.3</v>
      </c>
      <c r="CX39" s="92" t="n">
        <v>19.8</v>
      </c>
      <c r="CY39" s="92" t="n">
        <v>19.8</v>
      </c>
      <c r="CZ39" s="92" t="n">
        <v>17.8</v>
      </c>
      <c r="DA39" s="92" t="n">
        <v>14</v>
      </c>
      <c r="DB39" s="92" t="n">
        <v>10</v>
      </c>
      <c r="DC39" s="92" t="n">
        <v>6.8</v>
      </c>
      <c r="DD39" s="92" t="n">
        <v>12.6</v>
      </c>
      <c r="DE39" s="92" t="n">
        <v>0.433</v>
      </c>
      <c r="DF39" s="92" t="n">
        <v>0.508</v>
      </c>
      <c r="DG39" s="92" t="n">
        <v>0.541</v>
      </c>
      <c r="DH39" s="92" t="n">
        <v>0.561</v>
      </c>
      <c r="DI39" s="92" t="n">
        <v>0.566</v>
      </c>
      <c r="DJ39" s="92" t="n">
        <v>0.568</v>
      </c>
      <c r="DK39" s="92" t="n">
        <v>0.588</v>
      </c>
      <c r="DL39" s="92" t="n">
        <v>0.586</v>
      </c>
      <c r="DM39" s="92" t="n">
        <v>0.563</v>
      </c>
      <c r="DN39" s="92" t="n">
        <v>0.495</v>
      </c>
      <c r="DO39" s="92" t="n">
        <v>0.46</v>
      </c>
      <c r="DP39" s="92" t="n">
        <v>0.449</v>
      </c>
      <c r="DQ39" s="92" t="n">
        <v>0.526</v>
      </c>
    </row>
    <row r="40" customFormat="false" ht="12.75" hidden="false" customHeight="false" outlineLevel="0" collapsed="false">
      <c r="A40" s="156" t="s">
        <v>415</v>
      </c>
      <c r="B40" s="159" t="n">
        <v>2.46666666666667</v>
      </c>
      <c r="C40" s="157" t="n">
        <v>41.7666666666667</v>
      </c>
      <c r="D40" s="156" t="n">
        <v>1063</v>
      </c>
      <c r="E40" s="156" t="n">
        <v>5258000</v>
      </c>
      <c r="F40" s="156" t="n">
        <v>7908000</v>
      </c>
      <c r="G40" s="156" t="n">
        <v>10569000</v>
      </c>
      <c r="H40" s="156" t="n">
        <v>13856000</v>
      </c>
      <c r="I40" s="156" t="n">
        <v>17800000</v>
      </c>
      <c r="J40" s="156" t="n">
        <v>20950000</v>
      </c>
      <c r="K40" s="156" t="n">
        <v>23373000</v>
      </c>
      <c r="L40" s="156" t="n">
        <v>19859000</v>
      </c>
      <c r="M40" s="156" t="n">
        <v>14054000</v>
      </c>
      <c r="N40" s="156" t="n">
        <v>9061000</v>
      </c>
      <c r="O40" s="156" t="n">
        <v>5184000</v>
      </c>
      <c r="P40" s="156" t="n">
        <v>4265000</v>
      </c>
      <c r="Q40" s="156" t="n">
        <v>12678083.3333333</v>
      </c>
      <c r="R40" s="158" t="n">
        <v>2.3</v>
      </c>
      <c r="S40" s="158" t="n">
        <v>3.5</v>
      </c>
      <c r="T40" s="158" t="n">
        <v>6.6</v>
      </c>
      <c r="U40" s="158" t="n">
        <v>8.9</v>
      </c>
      <c r="V40" s="158" t="n">
        <v>11.9</v>
      </c>
      <c r="W40" s="158" t="n">
        <v>16.5</v>
      </c>
      <c r="X40" s="158" t="n">
        <v>19.6</v>
      </c>
      <c r="Y40" s="158" t="n">
        <v>19.5</v>
      </c>
      <c r="Z40" s="158" t="n">
        <v>16.4</v>
      </c>
      <c r="AA40" s="158" t="n">
        <v>11</v>
      </c>
      <c r="AB40" s="158" t="n">
        <v>6.2</v>
      </c>
      <c r="AC40" s="158" t="n">
        <v>3.1</v>
      </c>
      <c r="AD40" s="158" t="n">
        <v>10.5</v>
      </c>
      <c r="AE40" s="156" t="n">
        <v>46</v>
      </c>
      <c r="AF40" s="156" t="n">
        <v>46</v>
      </c>
      <c r="AG40" s="156" t="n">
        <v>48</v>
      </c>
      <c r="AH40" s="156" t="n">
        <v>50</v>
      </c>
      <c r="AI40" s="156" t="n">
        <v>63</v>
      </c>
      <c r="AJ40" s="156" t="n">
        <v>55</v>
      </c>
      <c r="AK40" s="156" t="n">
        <v>32</v>
      </c>
      <c r="AL40" s="156" t="n">
        <v>31</v>
      </c>
      <c r="AM40" s="156" t="n">
        <v>49</v>
      </c>
      <c r="AN40" s="156" t="n">
        <v>48</v>
      </c>
      <c r="AO40" s="156" t="n">
        <v>50</v>
      </c>
      <c r="AP40" s="156" t="n">
        <v>54</v>
      </c>
      <c r="AQ40" s="156" t="n">
        <v>572</v>
      </c>
      <c r="AR40" s="158" t="n">
        <v>8</v>
      </c>
      <c r="AS40" s="158" t="n">
        <v>7</v>
      </c>
      <c r="AT40" s="158" t="n">
        <v>11</v>
      </c>
      <c r="AU40" s="158" t="n">
        <v>11</v>
      </c>
      <c r="AV40" s="158" t="n">
        <v>13</v>
      </c>
      <c r="AW40" s="158" t="n">
        <v>10</v>
      </c>
      <c r="AX40" s="158" t="n">
        <v>6</v>
      </c>
      <c r="AY40" s="158" t="n">
        <v>6</v>
      </c>
      <c r="AZ40" s="158" t="n">
        <v>9</v>
      </c>
      <c r="BA40" s="158" t="n">
        <v>10</v>
      </c>
      <c r="BB40" s="158" t="n">
        <v>11</v>
      </c>
      <c r="BC40" s="158" t="n">
        <v>9</v>
      </c>
      <c r="BD40" s="158" t="n">
        <v>111</v>
      </c>
      <c r="BE40" s="158" t="n">
        <v>4.6</v>
      </c>
      <c r="BF40" s="158" t="n">
        <v>5.1</v>
      </c>
      <c r="BG40" s="158" t="n">
        <v>2.5</v>
      </c>
      <c r="BH40" s="158" t="n">
        <v>0.9</v>
      </c>
      <c r="BI40" s="158" t="n">
        <v>0.2</v>
      </c>
      <c r="BJ40" s="158" t="n">
        <v>0</v>
      </c>
      <c r="BK40" s="158" t="n">
        <v>0</v>
      </c>
      <c r="BL40" s="158" t="n">
        <v>0</v>
      </c>
      <c r="BM40" s="158" t="n">
        <v>0</v>
      </c>
      <c r="BN40" s="158" t="n">
        <v>0.3</v>
      </c>
      <c r="BO40" s="158" t="n">
        <v>0.8</v>
      </c>
      <c r="BP40" s="158" t="n">
        <v>3.8</v>
      </c>
      <c r="BQ40" s="158" t="n">
        <v>18.2</v>
      </c>
      <c r="BR40" s="158" t="n">
        <v>0.2</v>
      </c>
      <c r="BS40" s="158" t="n">
        <v>0.1</v>
      </c>
      <c r="BT40" s="158" t="n">
        <v>0.1</v>
      </c>
      <c r="BU40" s="158" t="n">
        <v>0.7</v>
      </c>
      <c r="BV40" s="158" t="n">
        <v>0.4</v>
      </c>
      <c r="BW40" s="158" t="n">
        <v>0.4</v>
      </c>
      <c r="BX40" s="158" t="n">
        <v>0.2</v>
      </c>
      <c r="BY40" s="158" t="n">
        <v>0.1</v>
      </c>
      <c r="BZ40" s="158" t="n">
        <v>0.1</v>
      </c>
      <c r="CA40" s="158" t="n">
        <v>0.1</v>
      </c>
      <c r="CB40" s="158" t="n">
        <v>0.1</v>
      </c>
      <c r="CC40" s="158" t="n">
        <v>0.1</v>
      </c>
      <c r="CD40" s="158" t="n">
        <v>2.6</v>
      </c>
      <c r="CE40" s="158" t="n">
        <v>6.7</v>
      </c>
      <c r="CF40" s="158" t="n">
        <v>8.5</v>
      </c>
      <c r="CG40" s="158" t="n">
        <v>12</v>
      </c>
      <c r="CH40" s="158" t="n">
        <v>14.8</v>
      </c>
      <c r="CI40" s="158" t="n">
        <v>18</v>
      </c>
      <c r="CJ40" s="158" t="n">
        <v>23.6</v>
      </c>
      <c r="CK40" s="158" t="n">
        <v>27.4</v>
      </c>
      <c r="CL40" s="158" t="n">
        <v>27.4</v>
      </c>
      <c r="CM40" s="158" t="n">
        <v>23.4</v>
      </c>
      <c r="CN40" s="158" t="n">
        <v>16.8</v>
      </c>
      <c r="CO40" s="158" t="n">
        <v>11.1</v>
      </c>
      <c r="CP40" s="158" t="n">
        <v>7.3</v>
      </c>
      <c r="CQ40" s="158" t="n">
        <v>16.4</v>
      </c>
      <c r="CR40" s="92" t="n">
        <v>-2.2</v>
      </c>
      <c r="CS40" s="92" t="n">
        <v>-1.5</v>
      </c>
      <c r="CT40" s="92" t="n">
        <v>1.1</v>
      </c>
      <c r="CU40" s="92" t="n">
        <v>2.9</v>
      </c>
      <c r="CV40" s="92" t="n">
        <v>5.8</v>
      </c>
      <c r="CW40" s="92" t="n">
        <v>9.5</v>
      </c>
      <c r="CX40" s="92" t="n">
        <v>11.7</v>
      </c>
      <c r="CY40" s="92" t="n">
        <v>11.7</v>
      </c>
      <c r="CZ40" s="92" t="n">
        <v>9.3</v>
      </c>
      <c r="DA40" s="92" t="n">
        <v>5.2</v>
      </c>
      <c r="DB40" s="92" t="n">
        <v>1.3</v>
      </c>
      <c r="DC40" s="92" t="n">
        <v>-1.1</v>
      </c>
      <c r="DD40" s="92" t="n">
        <v>4.5</v>
      </c>
      <c r="DE40" s="92" t="n">
        <v>0.379</v>
      </c>
      <c r="DF40" s="92" t="n">
        <v>0.404</v>
      </c>
      <c r="DG40" s="92" t="n">
        <v>0.397</v>
      </c>
      <c r="DH40" s="92" t="n">
        <v>0.407</v>
      </c>
      <c r="DI40" s="92" t="n">
        <v>0.454</v>
      </c>
      <c r="DJ40" s="92" t="n">
        <v>0.505</v>
      </c>
      <c r="DK40" s="92" t="n">
        <v>0.578</v>
      </c>
      <c r="DL40" s="92" t="n">
        <v>0.549</v>
      </c>
      <c r="DM40" s="92" t="n">
        <v>0.476</v>
      </c>
      <c r="DN40" s="92" t="n">
        <v>0.41</v>
      </c>
      <c r="DO40" s="92" t="n">
        <v>0.334</v>
      </c>
      <c r="DP40" s="92" t="n">
        <v>0.344</v>
      </c>
      <c r="DQ40" s="92" t="n">
        <v>0.436</v>
      </c>
    </row>
    <row r="41" customFormat="false" ht="12.75" hidden="false" customHeight="false" outlineLevel="0" collapsed="false">
      <c r="A41" s="156" t="s">
        <v>416</v>
      </c>
      <c r="B41" s="159" t="n">
        <v>-0.75</v>
      </c>
      <c r="C41" s="157" t="n">
        <v>41.1166666666667</v>
      </c>
      <c r="D41" s="156" t="n">
        <v>20</v>
      </c>
      <c r="E41" s="156" t="n">
        <v>7412000</v>
      </c>
      <c r="F41" s="156" t="n">
        <v>11546000</v>
      </c>
      <c r="G41" s="156" t="n">
        <v>13169000</v>
      </c>
      <c r="H41" s="156" t="n">
        <v>16563000</v>
      </c>
      <c r="I41" s="156" t="n">
        <v>18449000</v>
      </c>
      <c r="J41" s="156" t="n">
        <v>20552000</v>
      </c>
      <c r="K41" s="156" t="n">
        <v>21233000</v>
      </c>
      <c r="L41" s="156" t="n">
        <v>18173000</v>
      </c>
      <c r="M41" s="156" t="n">
        <v>13902000</v>
      </c>
      <c r="N41" s="156" t="n">
        <v>11167000</v>
      </c>
      <c r="O41" s="156" t="n">
        <v>7348000</v>
      </c>
      <c r="P41" s="156" t="n">
        <v>5962000</v>
      </c>
      <c r="Q41" s="156" t="n">
        <v>13789666.6666667</v>
      </c>
      <c r="R41" s="158" t="n">
        <v>8.9</v>
      </c>
      <c r="S41" s="158" t="n">
        <v>10</v>
      </c>
      <c r="T41" s="158" t="n">
        <v>11.7</v>
      </c>
      <c r="U41" s="158" t="n">
        <v>13.7</v>
      </c>
      <c r="V41" s="158" t="n">
        <v>16.5</v>
      </c>
      <c r="W41" s="158" t="n">
        <v>20.3</v>
      </c>
      <c r="X41" s="158" t="n">
        <v>22.9</v>
      </c>
      <c r="Y41" s="158" t="n">
        <v>23.1</v>
      </c>
      <c r="Z41" s="158" t="n">
        <v>21.7</v>
      </c>
      <c r="AA41" s="158" t="n">
        <v>17.7</v>
      </c>
      <c r="AB41" s="158" t="n">
        <v>13.2</v>
      </c>
      <c r="AC41" s="158" t="n">
        <v>10.2</v>
      </c>
      <c r="AD41" s="158" t="n">
        <v>15.8</v>
      </c>
      <c r="AE41" s="156" t="n">
        <v>30</v>
      </c>
      <c r="AF41" s="156" t="n">
        <v>27</v>
      </c>
      <c r="AG41" s="156" t="n">
        <v>32</v>
      </c>
      <c r="AH41" s="156" t="n">
        <v>38</v>
      </c>
      <c r="AI41" s="156" t="n">
        <v>49</v>
      </c>
      <c r="AJ41" s="156" t="n">
        <v>21</v>
      </c>
      <c r="AK41" s="156" t="n">
        <v>11</v>
      </c>
      <c r="AL41" s="156" t="n">
        <v>47</v>
      </c>
      <c r="AM41" s="156" t="n">
        <v>92</v>
      </c>
      <c r="AN41" s="156" t="n">
        <v>45</v>
      </c>
      <c r="AO41" s="156" t="n">
        <v>56</v>
      </c>
      <c r="AP41" s="156" t="n">
        <v>30</v>
      </c>
      <c r="AQ41" s="156" t="n">
        <v>478</v>
      </c>
      <c r="AR41" s="158" t="n">
        <v>6</v>
      </c>
      <c r="AS41" s="158" t="n">
        <v>5</v>
      </c>
      <c r="AT41" s="158" t="n">
        <v>7</v>
      </c>
      <c r="AU41" s="158" t="n">
        <v>8</v>
      </c>
      <c r="AV41" s="158" t="n">
        <v>8</v>
      </c>
      <c r="AW41" s="158" t="n">
        <v>6</v>
      </c>
      <c r="AX41" s="158" t="n">
        <v>4</v>
      </c>
      <c r="AY41" s="158" t="n">
        <v>8</v>
      </c>
      <c r="AZ41" s="158" t="n">
        <v>7</v>
      </c>
      <c r="BA41" s="158" t="n">
        <v>8</v>
      </c>
      <c r="BB41" s="158" t="n">
        <v>7</v>
      </c>
      <c r="BC41" s="158" t="n">
        <v>7</v>
      </c>
      <c r="BD41" s="158" t="n">
        <v>81</v>
      </c>
      <c r="BE41" s="158" t="n">
        <v>0.4</v>
      </c>
      <c r="BF41" s="158" t="n">
        <v>0.2</v>
      </c>
      <c r="BG41" s="158" t="n">
        <v>0.1</v>
      </c>
      <c r="BH41" s="158" t="n">
        <v>0</v>
      </c>
      <c r="BI41" s="158" t="n">
        <v>0</v>
      </c>
      <c r="BJ41" s="158" t="n">
        <v>0</v>
      </c>
      <c r="BK41" s="158" t="n">
        <v>0</v>
      </c>
      <c r="BL41" s="158" t="n">
        <v>0</v>
      </c>
      <c r="BM41" s="158" t="n">
        <v>0</v>
      </c>
      <c r="BN41" s="158" t="n">
        <v>0</v>
      </c>
      <c r="BO41" s="158" t="n">
        <v>0</v>
      </c>
      <c r="BP41" s="158" t="n">
        <v>0.2</v>
      </c>
      <c r="BQ41" s="158" t="n">
        <v>0.9</v>
      </c>
      <c r="BR41" s="158" t="n">
        <v>0.2</v>
      </c>
      <c r="BS41" s="158" t="n">
        <v>0.2</v>
      </c>
      <c r="BT41" s="158" t="n">
        <v>0.3</v>
      </c>
      <c r="BU41" s="158" t="n">
        <v>0.2</v>
      </c>
      <c r="BV41" s="158" t="n">
        <v>0.1</v>
      </c>
      <c r="BW41" s="158" t="n">
        <v>0</v>
      </c>
      <c r="BX41" s="158" t="n">
        <v>0</v>
      </c>
      <c r="BY41" s="158" t="n">
        <v>0.2</v>
      </c>
      <c r="BZ41" s="158" t="n">
        <v>0.2</v>
      </c>
      <c r="CA41" s="158" t="n">
        <v>0</v>
      </c>
      <c r="CB41" s="158" t="n">
        <v>0</v>
      </c>
      <c r="CC41" s="158" t="n">
        <v>0.2</v>
      </c>
      <c r="CD41" s="158" t="n">
        <v>1.6</v>
      </c>
      <c r="CE41" s="158" t="n">
        <v>12.6</v>
      </c>
      <c r="CF41" s="158" t="n">
        <v>13.9</v>
      </c>
      <c r="CG41" s="158" t="n">
        <v>15.2</v>
      </c>
      <c r="CH41" s="158" t="n">
        <v>17.2</v>
      </c>
      <c r="CI41" s="158" t="n">
        <v>20</v>
      </c>
      <c r="CJ41" s="158" t="n">
        <v>23.5</v>
      </c>
      <c r="CK41" s="158" t="n">
        <v>26.1</v>
      </c>
      <c r="CL41" s="158" t="n">
        <v>26.2</v>
      </c>
      <c r="CM41" s="158" t="n">
        <v>25.2</v>
      </c>
      <c r="CN41" s="158" t="n">
        <v>21.4</v>
      </c>
      <c r="CO41" s="158" t="n">
        <v>17.2</v>
      </c>
      <c r="CP41" s="158" t="n">
        <v>13.9</v>
      </c>
      <c r="CQ41" s="158" t="n">
        <v>19.4</v>
      </c>
      <c r="CR41" s="92" t="n">
        <v>5.2</v>
      </c>
      <c r="CS41" s="92" t="n">
        <v>6</v>
      </c>
      <c r="CT41" s="92" t="n">
        <v>8.2</v>
      </c>
      <c r="CU41" s="92" t="n">
        <v>10.2</v>
      </c>
      <c r="CV41" s="92" t="n">
        <v>13</v>
      </c>
      <c r="CW41" s="92" t="n">
        <v>17.1</v>
      </c>
      <c r="CX41" s="92" t="n">
        <v>19.8</v>
      </c>
      <c r="CY41" s="92" t="n">
        <v>20</v>
      </c>
      <c r="CZ41" s="92" t="n">
        <v>18.2</v>
      </c>
      <c r="DA41" s="92" t="n">
        <v>13.9</v>
      </c>
      <c r="DB41" s="92" t="n">
        <v>9.3</v>
      </c>
      <c r="DC41" s="92" t="n">
        <v>6.4</v>
      </c>
      <c r="DD41" s="92" t="n">
        <v>12.2</v>
      </c>
      <c r="DE41" s="92" t="n">
        <v>0.52</v>
      </c>
      <c r="DF41" s="92" t="n">
        <v>0.579</v>
      </c>
      <c r="DG41" s="92" t="n">
        <v>0.49</v>
      </c>
      <c r="DH41" s="92" t="n">
        <v>0.484</v>
      </c>
      <c r="DI41" s="92" t="n">
        <v>0.47</v>
      </c>
      <c r="DJ41" s="92" t="n">
        <v>0.495</v>
      </c>
      <c r="DK41" s="92" t="n">
        <v>0.525</v>
      </c>
      <c r="DL41" s="92" t="n">
        <v>0.5</v>
      </c>
      <c r="DM41" s="92" t="n">
        <v>0.466</v>
      </c>
      <c r="DN41" s="92" t="n">
        <v>0.497</v>
      </c>
      <c r="DO41" s="92" t="n">
        <v>0.462</v>
      </c>
      <c r="DP41" s="92" t="n">
        <v>0.466</v>
      </c>
      <c r="DQ41" s="92" t="n">
        <v>0.496</v>
      </c>
    </row>
    <row r="42" customFormat="false" ht="12.75" hidden="false" customHeight="false" outlineLevel="0" collapsed="false">
      <c r="A42" s="156" t="s">
        <v>417</v>
      </c>
      <c r="B42" s="159" t="n">
        <v>1.1</v>
      </c>
      <c r="C42" s="157" t="n">
        <v>40.35</v>
      </c>
      <c r="D42" s="156" t="n">
        <v>915</v>
      </c>
      <c r="E42" s="156" t="n">
        <v>6115000</v>
      </c>
      <c r="F42" s="156" t="n">
        <v>9639000</v>
      </c>
      <c r="G42" s="156" t="n">
        <v>11467000</v>
      </c>
      <c r="H42" s="156" t="n">
        <v>14407000</v>
      </c>
      <c r="I42" s="156" t="n">
        <v>18725000</v>
      </c>
      <c r="J42" s="156" t="n">
        <v>20443000</v>
      </c>
      <c r="K42" s="156" t="n">
        <v>22959000</v>
      </c>
      <c r="L42" s="156" t="n">
        <v>20276000</v>
      </c>
      <c r="M42" s="156" t="n">
        <v>14392000</v>
      </c>
      <c r="N42" s="156" t="n">
        <v>10530000</v>
      </c>
      <c r="O42" s="156" t="n">
        <v>6026000</v>
      </c>
      <c r="P42" s="156" t="n">
        <v>4191000</v>
      </c>
      <c r="Q42" s="156" t="n">
        <v>13264166.6666667</v>
      </c>
      <c r="R42" s="158" t="n">
        <v>3.5</v>
      </c>
      <c r="S42" s="158" t="n">
        <v>4.6</v>
      </c>
      <c r="T42" s="158" t="n">
        <v>7.5</v>
      </c>
      <c r="U42" s="158" t="n">
        <v>10.3</v>
      </c>
      <c r="V42" s="158" t="n">
        <v>14.3</v>
      </c>
      <c r="W42" s="158" t="n">
        <v>17.9</v>
      </c>
      <c r="X42" s="158" t="n">
        <v>21.1</v>
      </c>
      <c r="Y42" s="158" t="n">
        <v>20.5</v>
      </c>
      <c r="Z42" s="158" t="n">
        <v>17.5</v>
      </c>
      <c r="AA42" s="158" t="n">
        <v>12.2</v>
      </c>
      <c r="AB42" s="158" t="n">
        <v>7.1</v>
      </c>
      <c r="AC42" s="158" t="n">
        <v>4</v>
      </c>
      <c r="AD42" s="158" t="n">
        <v>11.7</v>
      </c>
      <c r="AE42" s="156" t="n">
        <v>20</v>
      </c>
      <c r="AF42" s="156" t="n">
        <v>18</v>
      </c>
      <c r="AG42" s="156" t="n">
        <v>27</v>
      </c>
      <c r="AH42" s="156" t="n">
        <v>27</v>
      </c>
      <c r="AI42" s="156" t="n">
        <v>55</v>
      </c>
      <c r="AJ42" s="156" t="n">
        <v>55</v>
      </c>
      <c r="AK42" s="156" t="n">
        <v>29</v>
      </c>
      <c r="AL42" s="156" t="n">
        <v>36</v>
      </c>
      <c r="AM42" s="156" t="n">
        <v>43</v>
      </c>
      <c r="AN42" s="156" t="n">
        <v>39</v>
      </c>
      <c r="AO42" s="156" t="n">
        <v>26</v>
      </c>
      <c r="AP42" s="156" t="n">
        <v>29</v>
      </c>
      <c r="AQ42" s="156" t="n">
        <v>404</v>
      </c>
      <c r="AR42" s="158" t="n">
        <v>3</v>
      </c>
      <c r="AS42" s="158" t="n">
        <v>3</v>
      </c>
      <c r="AT42" s="158" t="n">
        <v>4</v>
      </c>
      <c r="AU42" s="158" t="n">
        <v>5</v>
      </c>
      <c r="AV42" s="158" t="n">
        <v>8</v>
      </c>
      <c r="AW42" s="158" t="n">
        <v>5</v>
      </c>
      <c r="AX42" s="158" t="n">
        <v>3</v>
      </c>
      <c r="AY42" s="158" t="n">
        <v>4</v>
      </c>
      <c r="AZ42" s="158" t="n">
        <v>5</v>
      </c>
      <c r="BA42" s="158" t="n">
        <v>5</v>
      </c>
      <c r="BB42" s="158" t="n">
        <v>5</v>
      </c>
      <c r="BC42" s="158" t="n">
        <v>5</v>
      </c>
      <c r="BD42" s="158" t="n">
        <v>55</v>
      </c>
      <c r="BE42" s="158" t="n">
        <v>1.8</v>
      </c>
      <c r="BF42" s="158" t="n">
        <v>1.5</v>
      </c>
      <c r="BG42" s="158" t="n">
        <v>1.1</v>
      </c>
      <c r="BH42" s="158" t="n">
        <v>0.2</v>
      </c>
      <c r="BI42" s="158" t="n">
        <v>0</v>
      </c>
      <c r="BJ42" s="158" t="n">
        <v>0</v>
      </c>
      <c r="BK42" s="158" t="n">
        <v>0</v>
      </c>
      <c r="BL42" s="158" t="n">
        <v>0</v>
      </c>
      <c r="BM42" s="158" t="n">
        <v>0</v>
      </c>
      <c r="BN42" s="158" t="n">
        <v>0</v>
      </c>
      <c r="BO42" s="158" t="n">
        <v>0.2</v>
      </c>
      <c r="BP42" s="158" t="n">
        <v>1.3</v>
      </c>
      <c r="BQ42" s="158" t="n">
        <v>6.1</v>
      </c>
      <c r="BR42" s="158" t="n">
        <v>0</v>
      </c>
      <c r="BS42" s="158" t="n">
        <v>0</v>
      </c>
      <c r="BT42" s="158" t="n">
        <v>0</v>
      </c>
      <c r="BU42" s="158" t="n">
        <v>0</v>
      </c>
      <c r="BV42" s="158" t="n">
        <v>0.2</v>
      </c>
      <c r="BW42" s="158" t="n">
        <v>0.2</v>
      </c>
      <c r="BX42" s="158" t="n">
        <v>0.1</v>
      </c>
      <c r="BY42" s="158" t="n">
        <v>0.1</v>
      </c>
      <c r="BZ42" s="158" t="n">
        <v>0</v>
      </c>
      <c r="CA42" s="158" t="n">
        <v>0</v>
      </c>
      <c r="CB42" s="158" t="n">
        <v>0</v>
      </c>
      <c r="CC42" s="158" t="n">
        <v>0</v>
      </c>
      <c r="CD42" s="158" t="n">
        <v>0.6</v>
      </c>
      <c r="CE42" s="158" t="n">
        <v>8.8</v>
      </c>
      <c r="CF42" s="158" t="n">
        <v>10.1</v>
      </c>
      <c r="CG42" s="158" t="n">
        <v>12.9</v>
      </c>
      <c r="CH42" s="158" t="n">
        <v>16.2</v>
      </c>
      <c r="CI42" s="158" t="n">
        <v>20.7</v>
      </c>
      <c r="CJ42" s="158" t="n">
        <v>25.3</v>
      </c>
      <c r="CK42" s="158" t="n">
        <v>29.7</v>
      </c>
      <c r="CL42" s="158" t="n">
        <v>30.4</v>
      </c>
      <c r="CM42" s="158" t="n">
        <v>24.4</v>
      </c>
      <c r="CN42" s="158" t="n">
        <v>18.7</v>
      </c>
      <c r="CO42" s="158" t="n">
        <v>12.4</v>
      </c>
      <c r="CP42" s="158" t="n">
        <v>9</v>
      </c>
      <c r="CQ42" s="158" t="n">
        <v>18.2</v>
      </c>
      <c r="CR42" s="92" t="n">
        <v>-2.6</v>
      </c>
      <c r="CS42" s="92" t="n">
        <v>-1.6</v>
      </c>
      <c r="CT42" s="92" t="n">
        <v>0.4</v>
      </c>
      <c r="CU42" s="92" t="n">
        <v>2.9</v>
      </c>
      <c r="CV42" s="92" t="n">
        <v>6.7</v>
      </c>
      <c r="CW42" s="92" t="n">
        <v>10.3</v>
      </c>
      <c r="CX42" s="92" t="n">
        <v>12.9</v>
      </c>
      <c r="CY42" s="92" t="n">
        <v>13.4</v>
      </c>
      <c r="CZ42" s="92" t="n">
        <v>10.2</v>
      </c>
      <c r="DA42" s="92" t="n">
        <v>5.8</v>
      </c>
      <c r="DB42" s="92" t="n">
        <v>1.6</v>
      </c>
      <c r="DC42" s="92" t="n">
        <v>-1</v>
      </c>
      <c r="DD42" s="92" t="n">
        <v>4.9</v>
      </c>
      <c r="DE42" s="92" t="n">
        <v>0.415</v>
      </c>
      <c r="DF42" s="92" t="n">
        <v>0.473</v>
      </c>
      <c r="DG42" s="92" t="n">
        <v>0.421</v>
      </c>
      <c r="DH42" s="92" t="n">
        <v>0.418</v>
      </c>
      <c r="DI42" s="92" t="n">
        <v>0.476</v>
      </c>
      <c r="DJ42" s="92" t="n">
        <v>0.493</v>
      </c>
      <c r="DK42" s="92" t="n">
        <v>0.568</v>
      </c>
      <c r="DL42" s="92" t="n">
        <v>0.556</v>
      </c>
      <c r="DM42" s="92" t="n">
        <v>0.478</v>
      </c>
      <c r="DN42" s="92" t="n">
        <v>0.461</v>
      </c>
      <c r="DO42" s="92" t="n">
        <v>0.368</v>
      </c>
      <c r="DP42" s="92" t="n">
        <v>0.316</v>
      </c>
      <c r="DQ42" s="92" t="n">
        <v>0.453</v>
      </c>
    </row>
    <row r="43" customFormat="false" ht="12.75" hidden="false" customHeight="false" outlineLevel="0" collapsed="false">
      <c r="A43" s="156" t="s">
        <v>418</v>
      </c>
      <c r="B43" s="159" t="n">
        <v>4.01666666666667</v>
      </c>
      <c r="C43" s="157" t="n">
        <v>39.85</v>
      </c>
      <c r="D43" s="156" t="n">
        <v>540</v>
      </c>
      <c r="E43" s="156" t="n">
        <v>6381000</v>
      </c>
      <c r="F43" s="156" t="n">
        <v>10639000</v>
      </c>
      <c r="G43" s="156" t="n">
        <v>12344000</v>
      </c>
      <c r="H43" s="156" t="n">
        <v>17183000</v>
      </c>
      <c r="I43" s="156" t="n">
        <v>19694000</v>
      </c>
      <c r="J43" s="156" t="n">
        <v>22029000</v>
      </c>
      <c r="K43" s="156" t="n">
        <v>24821000</v>
      </c>
      <c r="L43" s="156" t="n">
        <v>22264000</v>
      </c>
      <c r="M43" s="156" t="n">
        <v>16142000</v>
      </c>
      <c r="N43" s="156" t="n">
        <v>11058000</v>
      </c>
      <c r="O43" s="156" t="n">
        <v>6396000</v>
      </c>
      <c r="P43" s="156" t="n">
        <v>4561000</v>
      </c>
      <c r="Q43" s="156" t="n">
        <v>14459333.3333333</v>
      </c>
      <c r="R43" s="158" t="n">
        <v>5.9</v>
      </c>
      <c r="S43" s="158" t="n">
        <v>7.4</v>
      </c>
      <c r="T43" s="158" t="n">
        <v>10.6</v>
      </c>
      <c r="U43" s="158" t="n">
        <v>13.4</v>
      </c>
      <c r="V43" s="158" t="n">
        <v>16.9</v>
      </c>
      <c r="W43" s="158" t="n">
        <v>22.1</v>
      </c>
      <c r="X43" s="158" t="n">
        <v>26.1</v>
      </c>
      <c r="Y43" s="158" t="n">
        <v>25.3</v>
      </c>
      <c r="Z43" s="158" t="n">
        <v>21.2</v>
      </c>
      <c r="AA43" s="158" t="n">
        <v>15.2</v>
      </c>
      <c r="AB43" s="158" t="n">
        <v>9.9</v>
      </c>
      <c r="AC43" s="158" t="n">
        <v>6.4</v>
      </c>
      <c r="AD43" s="158" t="n">
        <v>15</v>
      </c>
      <c r="AE43" s="156" t="n">
        <v>31</v>
      </c>
      <c r="AF43" s="156" t="n">
        <v>29</v>
      </c>
      <c r="AG43" s="156" t="n">
        <v>41</v>
      </c>
      <c r="AH43" s="156" t="n">
        <v>39</v>
      </c>
      <c r="AI43" s="156" t="n">
        <v>42</v>
      </c>
      <c r="AJ43" s="156" t="n">
        <v>25</v>
      </c>
      <c r="AK43" s="156" t="n">
        <v>8</v>
      </c>
      <c r="AL43" s="156" t="n">
        <v>10</v>
      </c>
      <c r="AM43" s="156" t="n">
        <v>29</v>
      </c>
      <c r="AN43" s="156" t="n">
        <v>43</v>
      </c>
      <c r="AO43" s="156" t="n">
        <v>38</v>
      </c>
      <c r="AP43" s="156" t="n">
        <v>40</v>
      </c>
      <c r="AQ43" s="156" t="n">
        <v>375</v>
      </c>
      <c r="AR43" s="158" t="n">
        <v>10</v>
      </c>
      <c r="AS43" s="158" t="n">
        <v>8</v>
      </c>
      <c r="AT43" s="158" t="n">
        <v>11</v>
      </c>
      <c r="AU43" s="158" t="n">
        <v>10</v>
      </c>
      <c r="AV43" s="158" t="n">
        <v>10</v>
      </c>
      <c r="AW43" s="158" t="n">
        <v>5</v>
      </c>
      <c r="AX43" s="158" t="n">
        <v>2</v>
      </c>
      <c r="AY43" s="158" t="n">
        <v>3</v>
      </c>
      <c r="AZ43" s="158" t="n">
        <v>7</v>
      </c>
      <c r="BA43" s="158" t="n">
        <v>9</v>
      </c>
      <c r="BB43" s="158" t="n">
        <v>10</v>
      </c>
      <c r="BC43" s="158" t="n">
        <v>11</v>
      </c>
      <c r="BD43" s="158" t="n">
        <v>96</v>
      </c>
      <c r="BE43" s="158" t="n">
        <v>1</v>
      </c>
      <c r="BF43" s="158" t="n">
        <v>0.5</v>
      </c>
      <c r="BG43" s="158" t="n">
        <v>0.2</v>
      </c>
      <c r="BH43" s="158" t="n">
        <v>0</v>
      </c>
      <c r="BI43" s="158" t="n">
        <v>0.1</v>
      </c>
      <c r="BJ43" s="158" t="n">
        <v>0</v>
      </c>
      <c r="BK43" s="158" t="n">
        <v>0</v>
      </c>
      <c r="BL43" s="158" t="n">
        <v>0</v>
      </c>
      <c r="BM43" s="158" t="n">
        <v>0</v>
      </c>
      <c r="BN43" s="158" t="n">
        <v>0</v>
      </c>
      <c r="BO43" s="158" t="n">
        <v>0</v>
      </c>
      <c r="BP43" s="158" t="n">
        <v>0.7</v>
      </c>
      <c r="BQ43" s="158" t="n">
        <v>2.5</v>
      </c>
      <c r="BR43" s="158" t="n">
        <v>0.1</v>
      </c>
      <c r="BS43" s="158" t="n">
        <v>0.2</v>
      </c>
      <c r="BT43" s="158" t="n">
        <v>0.2</v>
      </c>
      <c r="BU43" s="158" t="n">
        <v>0.3</v>
      </c>
      <c r="BV43" s="158" t="n">
        <v>0.4</v>
      </c>
      <c r="BW43" s="158" t="n">
        <v>0.2</v>
      </c>
      <c r="BX43" s="158" t="n">
        <v>0.2</v>
      </c>
      <c r="BY43" s="158" t="n">
        <v>0</v>
      </c>
      <c r="BZ43" s="158" t="n">
        <v>0.1</v>
      </c>
      <c r="CA43" s="158" t="n">
        <v>0</v>
      </c>
      <c r="CB43" s="158" t="n">
        <v>0.1</v>
      </c>
      <c r="CC43" s="158" t="n">
        <v>0.1</v>
      </c>
      <c r="CD43" s="158" t="n">
        <v>1.9</v>
      </c>
      <c r="CE43" s="158" t="n">
        <v>10.1</v>
      </c>
      <c r="CF43" s="158" t="n">
        <v>12.5</v>
      </c>
      <c r="CG43" s="158" t="n">
        <v>15.9</v>
      </c>
      <c r="CH43" s="158" t="n">
        <v>19.2</v>
      </c>
      <c r="CI43" s="158" t="n">
        <v>22.8</v>
      </c>
      <c r="CJ43" s="158" t="n">
        <v>28.7</v>
      </c>
      <c r="CK43" s="158" t="n">
        <v>33.2</v>
      </c>
      <c r="CL43" s="158" t="n">
        <v>32.3</v>
      </c>
      <c r="CM43" s="158" t="n">
        <v>27.5</v>
      </c>
      <c r="CN43" s="158" t="n">
        <v>20.5</v>
      </c>
      <c r="CO43" s="158" t="n">
        <v>14.5</v>
      </c>
      <c r="CP43" s="158" t="n">
        <v>10.3</v>
      </c>
      <c r="CQ43" s="158" t="n">
        <v>20.6</v>
      </c>
      <c r="CR43" s="92" t="n">
        <v>1.6</v>
      </c>
      <c r="CS43" s="92" t="n">
        <v>2.3</v>
      </c>
      <c r="CT43" s="92" t="n">
        <v>5.3</v>
      </c>
      <c r="CU43" s="92" t="n">
        <v>7.6</v>
      </c>
      <c r="CV43" s="92" t="n">
        <v>11</v>
      </c>
      <c r="CW43" s="92" t="n">
        <v>15.6</v>
      </c>
      <c r="CX43" s="92" t="n">
        <v>18.9</v>
      </c>
      <c r="CY43" s="92" t="n">
        <v>18.4</v>
      </c>
      <c r="CZ43" s="92" t="n">
        <v>15</v>
      </c>
      <c r="DA43" s="92" t="n">
        <v>9.9</v>
      </c>
      <c r="DB43" s="92" t="n">
        <v>5.3</v>
      </c>
      <c r="DC43" s="92" t="n">
        <v>2.4</v>
      </c>
      <c r="DD43" s="92" t="n">
        <v>9.4</v>
      </c>
      <c r="DE43" s="92" t="n">
        <v>0.424</v>
      </c>
      <c r="DF43" s="92" t="n">
        <v>0.515</v>
      </c>
      <c r="DG43" s="92" t="n">
        <v>0.449</v>
      </c>
      <c r="DH43" s="92" t="n">
        <v>0.497</v>
      </c>
      <c r="DI43" s="92" t="n">
        <v>0.5</v>
      </c>
      <c r="DJ43" s="92" t="n">
        <v>0.531</v>
      </c>
      <c r="DK43" s="92" t="n">
        <v>0.613</v>
      </c>
      <c r="DL43" s="92" t="n">
        <v>0.609</v>
      </c>
      <c r="DM43" s="92" t="n">
        <v>0.533</v>
      </c>
      <c r="DN43" s="92" t="n">
        <v>0.478</v>
      </c>
      <c r="DO43" s="92" t="n">
        <v>0.384</v>
      </c>
      <c r="DP43" s="92" t="n">
        <v>0.336</v>
      </c>
      <c r="DQ43" s="92" t="n">
        <v>0.489</v>
      </c>
    </row>
    <row r="44" customFormat="false" ht="12.75" hidden="false" customHeight="false" outlineLevel="0" collapsed="false">
      <c r="A44" s="156" t="s">
        <v>419</v>
      </c>
      <c r="B44" s="159" t="n">
        <v>0.366666666666667</v>
      </c>
      <c r="C44" s="157" t="n">
        <v>39.6333333333333</v>
      </c>
      <c r="D44" s="156" t="n">
        <v>15</v>
      </c>
      <c r="E44" s="156" t="n">
        <v>9337000</v>
      </c>
      <c r="F44" s="156" t="n">
        <v>10802000</v>
      </c>
      <c r="G44" s="156" t="n">
        <v>13858000</v>
      </c>
      <c r="H44" s="156" t="n">
        <v>18464000</v>
      </c>
      <c r="I44" s="156" t="n">
        <v>21688000</v>
      </c>
      <c r="J44" s="156" t="n">
        <v>21855000</v>
      </c>
      <c r="K44" s="156" t="n">
        <v>23069000</v>
      </c>
      <c r="L44" s="156" t="n">
        <v>24032000</v>
      </c>
      <c r="M44" s="156" t="n">
        <v>16035000</v>
      </c>
      <c r="N44" s="156" t="n">
        <v>11221000</v>
      </c>
      <c r="O44" s="156" t="n">
        <v>7536000</v>
      </c>
      <c r="P44" s="156" t="n">
        <v>6615000</v>
      </c>
      <c r="Q44" s="156" t="n">
        <v>15376000</v>
      </c>
      <c r="R44" s="158" t="n">
        <v>10.3</v>
      </c>
      <c r="S44" s="158" t="n">
        <v>11</v>
      </c>
      <c r="T44" s="158" t="n">
        <v>13.1</v>
      </c>
      <c r="U44" s="158" t="n">
        <v>14.8</v>
      </c>
      <c r="V44" s="158" t="n">
        <v>17.8</v>
      </c>
      <c r="W44" s="158" t="n">
        <v>21.3</v>
      </c>
      <c r="X44" s="158" t="n">
        <v>23.9</v>
      </c>
      <c r="Y44" s="158" t="n">
        <v>24.5</v>
      </c>
      <c r="Z44" s="158" t="n">
        <v>22.4</v>
      </c>
      <c r="AA44" s="158" t="n">
        <v>18.3</v>
      </c>
      <c r="AB44" s="158" t="n">
        <v>14.4</v>
      </c>
      <c r="AC44" s="158" t="n">
        <v>11.1</v>
      </c>
      <c r="AD44" s="158" t="n">
        <v>16.9</v>
      </c>
      <c r="AE44" s="156" t="n">
        <v>33</v>
      </c>
      <c r="AF44" s="156" t="n">
        <v>32</v>
      </c>
      <c r="AG44" s="156" t="n">
        <v>25</v>
      </c>
      <c r="AH44" s="156" t="n">
        <v>32</v>
      </c>
      <c r="AI44" s="156" t="n">
        <v>31</v>
      </c>
      <c r="AJ44" s="156" t="n">
        <v>22</v>
      </c>
      <c r="AK44" s="156" t="n">
        <v>7</v>
      </c>
      <c r="AL44" s="156" t="n">
        <v>26</v>
      </c>
      <c r="AM44" s="156" t="n">
        <v>54</v>
      </c>
      <c r="AN44" s="156" t="n">
        <v>87</v>
      </c>
      <c r="AO44" s="156" t="n">
        <v>36</v>
      </c>
      <c r="AP44" s="156" t="n">
        <v>37</v>
      </c>
      <c r="AQ44" s="156" t="n">
        <v>422</v>
      </c>
      <c r="AR44" s="158" t="n">
        <v>8</v>
      </c>
      <c r="AS44" s="158" t="n">
        <v>7</v>
      </c>
      <c r="AT44" s="158" t="n">
        <v>8</v>
      </c>
      <c r="AU44" s="158" t="n">
        <v>9</v>
      </c>
      <c r="AV44" s="158" t="n">
        <v>9</v>
      </c>
      <c r="AW44" s="158" t="n">
        <v>7</v>
      </c>
      <c r="AX44" s="158" t="n">
        <v>5</v>
      </c>
      <c r="AY44" s="158" t="n">
        <v>6</v>
      </c>
      <c r="AZ44" s="158" t="n">
        <v>8</v>
      </c>
      <c r="BA44" s="158" t="n">
        <v>9</v>
      </c>
      <c r="BB44" s="158" t="n">
        <v>9</v>
      </c>
      <c r="BC44" s="158" t="n">
        <v>8</v>
      </c>
      <c r="BD44" s="158" t="n">
        <v>92</v>
      </c>
      <c r="BE44" s="158" t="n">
        <v>0.3</v>
      </c>
      <c r="BF44" s="158" t="n">
        <v>0.1</v>
      </c>
      <c r="BG44" s="158" t="n">
        <v>0.1</v>
      </c>
      <c r="BH44" s="158" t="n">
        <v>0</v>
      </c>
      <c r="BI44" s="158" t="n">
        <v>0</v>
      </c>
      <c r="BJ44" s="158" t="n">
        <v>0</v>
      </c>
      <c r="BK44" s="158" t="n">
        <v>0</v>
      </c>
      <c r="BL44" s="158" t="n">
        <v>0</v>
      </c>
      <c r="BM44" s="158" t="n">
        <v>0</v>
      </c>
      <c r="BN44" s="158" t="n">
        <v>0</v>
      </c>
      <c r="BO44" s="158" t="n">
        <v>0</v>
      </c>
      <c r="BP44" s="158" t="n">
        <v>0.1</v>
      </c>
      <c r="BQ44" s="158" t="n">
        <v>0.6</v>
      </c>
      <c r="BR44" s="158" t="n">
        <v>0.2</v>
      </c>
      <c r="BS44" s="158" t="n">
        <v>0.2</v>
      </c>
      <c r="BT44" s="158" t="n">
        <v>0.1</v>
      </c>
      <c r="BU44" s="158" t="n">
        <v>0.1</v>
      </c>
      <c r="BV44" s="158" t="n">
        <v>0.1</v>
      </c>
      <c r="BW44" s="158" t="n">
        <v>0</v>
      </c>
      <c r="BX44" s="158" t="n">
        <v>0</v>
      </c>
      <c r="BY44" s="158" t="n">
        <v>0.2</v>
      </c>
      <c r="BZ44" s="158" t="n">
        <v>0.2</v>
      </c>
      <c r="CA44" s="158" t="n">
        <v>0</v>
      </c>
      <c r="CB44" s="158" t="n">
        <v>0</v>
      </c>
      <c r="CC44" s="158" t="n">
        <v>0.1</v>
      </c>
      <c r="CD44" s="158" t="n">
        <v>1.2</v>
      </c>
      <c r="CE44" s="158" t="n">
        <v>15.1</v>
      </c>
      <c r="CF44" s="158" t="n">
        <v>16.2</v>
      </c>
      <c r="CG44" s="158" t="n">
        <v>18.3</v>
      </c>
      <c r="CH44" s="158" t="n">
        <v>19.9</v>
      </c>
      <c r="CI44" s="158" t="n">
        <v>22.8</v>
      </c>
      <c r="CJ44" s="158" t="n">
        <v>26.2</v>
      </c>
      <c r="CK44" s="158" t="n">
        <v>28.6</v>
      </c>
      <c r="CL44" s="158" t="n">
        <v>29.3</v>
      </c>
      <c r="CM44" s="158" t="n">
        <v>27.2</v>
      </c>
      <c r="CN44" s="158" t="n">
        <v>23.3</v>
      </c>
      <c r="CO44" s="158" t="n">
        <v>19.3</v>
      </c>
      <c r="CP44" s="158" t="n">
        <v>15.8</v>
      </c>
      <c r="CQ44" s="158" t="n">
        <v>21.8</v>
      </c>
      <c r="CR44" s="92" t="n">
        <v>5.5</v>
      </c>
      <c r="CS44" s="92" t="n">
        <v>5.8</v>
      </c>
      <c r="CT44" s="92" t="n">
        <v>7.9</v>
      </c>
      <c r="CU44" s="92" t="n">
        <v>9.7</v>
      </c>
      <c r="CV44" s="92" t="n">
        <v>12.8</v>
      </c>
      <c r="CW44" s="92" t="n">
        <v>16.4</v>
      </c>
      <c r="CX44" s="92" t="n">
        <v>19.1</v>
      </c>
      <c r="CY44" s="92" t="n">
        <v>19.7</v>
      </c>
      <c r="CZ44" s="92" t="n">
        <v>17.5</v>
      </c>
      <c r="DA44" s="92" t="n">
        <v>13.4</v>
      </c>
      <c r="DB44" s="92" t="n">
        <v>9.4</v>
      </c>
      <c r="DC44" s="92" t="n">
        <v>6.4</v>
      </c>
      <c r="DD44" s="92" t="n">
        <v>11.9</v>
      </c>
      <c r="DE44" s="92" t="n">
        <v>0.616</v>
      </c>
      <c r="DF44" s="92" t="n">
        <v>0.52</v>
      </c>
      <c r="DG44" s="92" t="n">
        <v>0.503</v>
      </c>
      <c r="DH44" s="92" t="n">
        <v>0.533</v>
      </c>
      <c r="DI44" s="92" t="n">
        <v>0.55</v>
      </c>
      <c r="DJ44" s="92" t="n">
        <v>0.527</v>
      </c>
      <c r="DK44" s="92" t="n">
        <v>0.57</v>
      </c>
      <c r="DL44" s="92" t="n">
        <v>0.657</v>
      </c>
      <c r="DM44" s="92" t="n">
        <v>0.528</v>
      </c>
      <c r="DN44" s="92" t="n">
        <v>0.483</v>
      </c>
      <c r="DO44" s="92" t="n">
        <v>0.449</v>
      </c>
      <c r="DP44" s="92" t="n">
        <v>0.482</v>
      </c>
      <c r="DQ44" s="92" t="n">
        <v>0.534</v>
      </c>
    </row>
    <row r="45" customFormat="false" ht="12.75" hidden="false" customHeight="false" outlineLevel="0" collapsed="false">
      <c r="A45" s="156" t="s">
        <v>420</v>
      </c>
      <c r="B45" s="159" t="n">
        <v>4.71666666666667</v>
      </c>
      <c r="C45" s="157" t="n">
        <v>41.65</v>
      </c>
      <c r="D45" s="156" t="n">
        <v>693</v>
      </c>
      <c r="E45" s="156" t="n">
        <v>4469000</v>
      </c>
      <c r="F45" s="156" t="n">
        <v>10353000</v>
      </c>
      <c r="G45" s="156" t="n">
        <v>12940000</v>
      </c>
      <c r="H45" s="156" t="n">
        <v>16957000</v>
      </c>
      <c r="I45" s="156" t="n">
        <v>19436000</v>
      </c>
      <c r="J45" s="156" t="n">
        <v>22801000</v>
      </c>
      <c r="K45" s="156" t="n">
        <v>24932000</v>
      </c>
      <c r="L45" s="156" t="n">
        <v>22758000</v>
      </c>
      <c r="M45" s="156" t="n">
        <v>16030000</v>
      </c>
      <c r="N45" s="156" t="n">
        <v>10924000</v>
      </c>
      <c r="O45" s="156" t="n">
        <v>6067000</v>
      </c>
      <c r="P45" s="156" t="n">
        <v>3624000</v>
      </c>
      <c r="Q45" s="156" t="n">
        <v>14274250</v>
      </c>
      <c r="R45" s="158" t="n">
        <v>3.3</v>
      </c>
      <c r="S45" s="158" t="n">
        <v>5.1</v>
      </c>
      <c r="T45" s="158" t="n">
        <v>8.6</v>
      </c>
      <c r="U45" s="158" t="n">
        <v>11</v>
      </c>
      <c r="V45" s="158" t="n">
        <v>14.1</v>
      </c>
      <c r="W45" s="158" t="n">
        <v>18.5</v>
      </c>
      <c r="X45" s="158" t="n">
        <v>21.3</v>
      </c>
      <c r="Y45" s="158" t="n">
        <v>20.5</v>
      </c>
      <c r="Z45" s="158" t="n">
        <v>17.8</v>
      </c>
      <c r="AA45" s="158" t="n">
        <v>12.7</v>
      </c>
      <c r="AB45" s="158" t="n">
        <v>7.7</v>
      </c>
      <c r="AC45" s="158" t="n">
        <v>4.2</v>
      </c>
      <c r="AD45" s="158" t="n">
        <v>12</v>
      </c>
      <c r="AE45" s="156" t="n">
        <v>31</v>
      </c>
      <c r="AF45" s="156" t="n">
        <v>26</v>
      </c>
      <c r="AG45" s="156" t="n">
        <v>43</v>
      </c>
      <c r="AH45" s="156" t="n">
        <v>35</v>
      </c>
      <c r="AI45" s="156" t="n">
        <v>37</v>
      </c>
      <c r="AJ45" s="156" t="n">
        <v>33</v>
      </c>
      <c r="AK45" s="156" t="n">
        <v>14</v>
      </c>
      <c r="AL45" s="156" t="n">
        <v>15</v>
      </c>
      <c r="AM45" s="156" t="n">
        <v>27</v>
      </c>
      <c r="AN45" s="156" t="n">
        <v>32</v>
      </c>
      <c r="AO45" s="156" t="n">
        <v>41</v>
      </c>
      <c r="AP45" s="156" t="n">
        <v>39</v>
      </c>
      <c r="AQ45" s="156" t="n">
        <v>373</v>
      </c>
      <c r="AR45" s="158" t="n">
        <v>12</v>
      </c>
      <c r="AS45" s="158" t="n">
        <v>9</v>
      </c>
      <c r="AT45" s="158" t="n">
        <v>13</v>
      </c>
      <c r="AU45" s="158" t="n">
        <v>12</v>
      </c>
      <c r="AV45" s="158" t="n">
        <v>12</v>
      </c>
      <c r="AW45" s="158" t="n">
        <v>9</v>
      </c>
      <c r="AX45" s="158" t="n">
        <v>5</v>
      </c>
      <c r="AY45" s="158" t="n">
        <v>5</v>
      </c>
      <c r="AZ45" s="158" t="n">
        <v>8</v>
      </c>
      <c r="BA45" s="158" t="n">
        <v>10</v>
      </c>
      <c r="BB45" s="158" t="n">
        <v>12</v>
      </c>
      <c r="BC45" s="158" t="n">
        <v>12</v>
      </c>
      <c r="BD45" s="158" t="n">
        <v>119</v>
      </c>
      <c r="BE45" s="158" t="n">
        <v>2.4</v>
      </c>
      <c r="BF45" s="158" t="n">
        <v>2.4</v>
      </c>
      <c r="BG45" s="158" t="n">
        <v>1.1</v>
      </c>
      <c r="BH45" s="158" t="n">
        <v>0.5</v>
      </c>
      <c r="BI45" s="158" t="n">
        <v>0.1</v>
      </c>
      <c r="BJ45" s="158" t="n">
        <v>0</v>
      </c>
      <c r="BK45" s="158" t="n">
        <v>0</v>
      </c>
      <c r="BL45" s="158" t="n">
        <v>0</v>
      </c>
      <c r="BM45" s="158" t="n">
        <v>0</v>
      </c>
      <c r="BN45" s="158" t="n">
        <v>0</v>
      </c>
      <c r="BO45" s="158" t="n">
        <v>0.6</v>
      </c>
      <c r="BP45" s="158" t="n">
        <v>1.7</v>
      </c>
      <c r="BQ45" s="158" t="n">
        <v>8.8</v>
      </c>
      <c r="BR45" s="158" t="n">
        <v>0.2</v>
      </c>
      <c r="BS45" s="158" t="n">
        <v>1</v>
      </c>
      <c r="BT45" s="158" t="n">
        <v>1.2</v>
      </c>
      <c r="BU45" s="158" t="n">
        <v>1.1</v>
      </c>
      <c r="BV45" s="158" t="n">
        <v>1</v>
      </c>
      <c r="BW45" s="158" t="n">
        <v>0.8</v>
      </c>
      <c r="BX45" s="158" t="n">
        <v>0.2</v>
      </c>
      <c r="BY45" s="158" t="n">
        <v>0.2</v>
      </c>
      <c r="BZ45" s="158" t="n">
        <v>0.2</v>
      </c>
      <c r="CA45" s="158" t="n">
        <v>0.1</v>
      </c>
      <c r="CB45" s="158" t="n">
        <v>0.1</v>
      </c>
      <c r="CC45" s="158" t="n">
        <v>0.2</v>
      </c>
      <c r="CD45" s="158" t="n">
        <v>6.3</v>
      </c>
      <c r="CE45" s="158" t="n">
        <v>7.3</v>
      </c>
      <c r="CF45" s="158" t="n">
        <v>9.9</v>
      </c>
      <c r="CG45" s="158" t="n">
        <v>14.2</v>
      </c>
      <c r="CH45" s="158" t="n">
        <v>16.9</v>
      </c>
      <c r="CI45" s="158" t="n">
        <v>20.1</v>
      </c>
      <c r="CJ45" s="158" t="n">
        <v>25.4</v>
      </c>
      <c r="CK45" s="158" t="n">
        <v>29</v>
      </c>
      <c r="CL45" s="158" t="n">
        <v>27.8</v>
      </c>
      <c r="CM45" s="158" t="n">
        <v>24.2</v>
      </c>
      <c r="CN45" s="158" t="n">
        <v>18.4</v>
      </c>
      <c r="CO45" s="158" t="n">
        <v>12.4</v>
      </c>
      <c r="CP45" s="158" t="n">
        <v>7.5</v>
      </c>
      <c r="CQ45" s="158" t="n">
        <v>17.8</v>
      </c>
      <c r="CR45" s="92" t="n">
        <v>-0.6</v>
      </c>
      <c r="CS45" s="92" t="n">
        <v>0.2</v>
      </c>
      <c r="CT45" s="92" t="n">
        <v>3.1</v>
      </c>
      <c r="CU45" s="92" t="n">
        <v>5</v>
      </c>
      <c r="CV45" s="92" t="n">
        <v>8</v>
      </c>
      <c r="CW45" s="92" t="n">
        <v>11.6</v>
      </c>
      <c r="CX45" s="92" t="n">
        <v>13.6</v>
      </c>
      <c r="CY45" s="92" t="n">
        <v>13.3</v>
      </c>
      <c r="CZ45" s="92" t="n">
        <v>11.5</v>
      </c>
      <c r="DA45" s="92" t="n">
        <v>6.9</v>
      </c>
      <c r="DB45" s="92" t="n">
        <v>2.9</v>
      </c>
      <c r="DC45" s="92" t="n">
        <v>0.8</v>
      </c>
      <c r="DD45" s="92" t="n">
        <v>6.4</v>
      </c>
      <c r="DE45" s="92" t="n">
        <v>0.321</v>
      </c>
      <c r="DF45" s="92" t="n">
        <v>0.528</v>
      </c>
      <c r="DG45" s="92" t="n">
        <v>0.486</v>
      </c>
      <c r="DH45" s="92" t="n">
        <v>0.497</v>
      </c>
      <c r="DI45" s="92" t="n">
        <v>0.495</v>
      </c>
      <c r="DJ45" s="92" t="n">
        <v>0.55</v>
      </c>
      <c r="DK45" s="92" t="n">
        <v>0.617</v>
      </c>
      <c r="DL45" s="92" t="n">
        <v>0.628</v>
      </c>
      <c r="DM45" s="92" t="n">
        <v>0.542</v>
      </c>
      <c r="DN45" s="92" t="n">
        <v>0.493</v>
      </c>
      <c r="DO45" s="92" t="n">
        <v>0.389</v>
      </c>
      <c r="DP45" s="92" t="n">
        <v>0.29</v>
      </c>
      <c r="DQ45" s="92" t="n">
        <v>0.486</v>
      </c>
    </row>
    <row r="46" customFormat="false" ht="12.75" hidden="false" customHeight="false" outlineLevel="0" collapsed="false">
      <c r="A46" s="156" t="s">
        <v>421</v>
      </c>
      <c r="B46" s="159" t="n">
        <v>2.91666666666667</v>
      </c>
      <c r="C46" s="157" t="n">
        <v>43.25</v>
      </c>
      <c r="D46" s="156" t="n">
        <v>47</v>
      </c>
      <c r="E46" s="156" t="n">
        <v>3803000</v>
      </c>
      <c r="F46" s="156" t="n">
        <v>6017000</v>
      </c>
      <c r="G46" s="156" t="n">
        <v>8826000</v>
      </c>
      <c r="H46" s="156" t="n">
        <v>9962000</v>
      </c>
      <c r="I46" s="156" t="n">
        <v>13565000</v>
      </c>
      <c r="J46" s="156" t="n">
        <v>13444000</v>
      </c>
      <c r="K46" s="156" t="n">
        <v>14110000</v>
      </c>
      <c r="L46" s="156" t="n">
        <v>11287000</v>
      </c>
      <c r="M46" s="156" t="n">
        <v>10721000</v>
      </c>
      <c r="N46" s="156" t="n">
        <v>8191000</v>
      </c>
      <c r="O46" s="156" t="n">
        <v>4399000</v>
      </c>
      <c r="P46" s="156" t="n">
        <v>3041000</v>
      </c>
      <c r="Q46" s="156" t="n">
        <v>8947166.66666667</v>
      </c>
      <c r="R46" s="158" t="n">
        <v>8.6</v>
      </c>
      <c r="S46" s="158" t="n">
        <v>9.2</v>
      </c>
      <c r="T46" s="158" t="n">
        <v>10.6</v>
      </c>
      <c r="U46" s="158" t="n">
        <v>12.2</v>
      </c>
      <c r="V46" s="158" t="n">
        <v>15.7</v>
      </c>
      <c r="W46" s="158" t="n">
        <v>17.6</v>
      </c>
      <c r="X46" s="158" t="n">
        <v>19.6</v>
      </c>
      <c r="Y46" s="158" t="n">
        <v>20.5</v>
      </c>
      <c r="Z46" s="158" t="n">
        <v>19.2</v>
      </c>
      <c r="AA46" s="158" t="n">
        <v>15.5</v>
      </c>
      <c r="AB46" s="158" t="n">
        <v>11.9</v>
      </c>
      <c r="AC46" s="158" t="n">
        <v>10.3</v>
      </c>
      <c r="AD46" s="158" t="n">
        <v>14.2</v>
      </c>
      <c r="AE46" s="156" t="n">
        <v>107</v>
      </c>
      <c r="AF46" s="156" t="n">
        <v>101</v>
      </c>
      <c r="AG46" s="156" t="n">
        <v>106</v>
      </c>
      <c r="AH46" s="156" t="n">
        <v>108</v>
      </c>
      <c r="AI46" s="156" t="n">
        <v>90</v>
      </c>
      <c r="AJ46" s="156" t="n">
        <v>76</v>
      </c>
      <c r="AK46" s="156" t="n">
        <v>51</v>
      </c>
      <c r="AL46" s="156" t="n">
        <v>42</v>
      </c>
      <c r="AM46" s="156" t="n">
        <v>96</v>
      </c>
      <c r="AN46" s="156" t="n">
        <v>120</v>
      </c>
      <c r="AO46" s="156" t="n">
        <v>110</v>
      </c>
      <c r="AP46" s="156" t="n">
        <v>133</v>
      </c>
      <c r="AQ46" s="156" t="n">
        <v>1140</v>
      </c>
      <c r="AR46" s="158" t="n">
        <v>13</v>
      </c>
      <c r="AS46" s="158" t="n">
        <v>13</v>
      </c>
      <c r="AT46" s="158" t="n">
        <v>15</v>
      </c>
      <c r="AU46" s="158" t="n">
        <v>15</v>
      </c>
      <c r="AV46" s="158" t="n">
        <v>14</v>
      </c>
      <c r="AW46" s="158" t="n">
        <v>12</v>
      </c>
      <c r="AX46" s="158" t="n">
        <v>10</v>
      </c>
      <c r="AY46" s="158" t="n">
        <v>8</v>
      </c>
      <c r="AZ46" s="158" t="n">
        <v>11</v>
      </c>
      <c r="BA46" s="158" t="n">
        <v>13</v>
      </c>
      <c r="BB46" s="158" t="n">
        <v>14</v>
      </c>
      <c r="BC46" s="158" t="n">
        <v>15</v>
      </c>
      <c r="BD46" s="158" t="n">
        <v>153</v>
      </c>
      <c r="BE46" s="158" t="n">
        <v>0.9</v>
      </c>
      <c r="BF46" s="158" t="n">
        <v>1.5</v>
      </c>
      <c r="BG46" s="158" t="n">
        <v>1.4</v>
      </c>
      <c r="BH46" s="158" t="n">
        <v>0.2</v>
      </c>
      <c r="BI46" s="158" t="n">
        <v>0</v>
      </c>
      <c r="BJ46" s="158" t="n">
        <v>0</v>
      </c>
      <c r="BK46" s="158" t="n">
        <v>0</v>
      </c>
      <c r="BL46" s="158" t="n">
        <v>0</v>
      </c>
      <c r="BM46" s="158" t="n">
        <v>0</v>
      </c>
      <c r="BN46" s="158" t="n">
        <v>0</v>
      </c>
      <c r="BO46" s="158" t="n">
        <v>0.3</v>
      </c>
      <c r="BP46" s="158" t="n">
        <v>0.8</v>
      </c>
      <c r="BQ46" s="158" t="n">
        <v>5.1</v>
      </c>
      <c r="BR46" s="158" t="n">
        <v>1.9</v>
      </c>
      <c r="BS46" s="158" t="n">
        <v>2.6</v>
      </c>
      <c r="BT46" s="158" t="n">
        <v>2</v>
      </c>
      <c r="BU46" s="158" t="n">
        <v>1.6</v>
      </c>
      <c r="BV46" s="158" t="n">
        <v>0.8</v>
      </c>
      <c r="BW46" s="158" t="n">
        <v>0.2</v>
      </c>
      <c r="BX46" s="158" t="n">
        <v>0.1</v>
      </c>
      <c r="BY46" s="158" t="n">
        <v>0.4</v>
      </c>
      <c r="BZ46" s="158" t="n">
        <v>0.1</v>
      </c>
      <c r="CA46" s="158" t="n">
        <v>0.2</v>
      </c>
      <c r="CB46" s="158" t="n">
        <v>1</v>
      </c>
      <c r="CC46" s="158" t="n">
        <v>1.2</v>
      </c>
      <c r="CD46" s="158" t="n">
        <v>12.1</v>
      </c>
      <c r="CE46" s="158" t="n">
        <v>12.4</v>
      </c>
      <c r="CF46" s="158" t="n">
        <v>13.1</v>
      </c>
      <c r="CG46" s="158" t="n">
        <v>15</v>
      </c>
      <c r="CH46" s="158" t="n">
        <v>16.5</v>
      </c>
      <c r="CI46" s="158" t="n">
        <v>20.4</v>
      </c>
      <c r="CJ46" s="158" t="n">
        <v>22.1</v>
      </c>
      <c r="CK46" s="158" t="n">
        <v>24.4</v>
      </c>
      <c r="CL46" s="158" t="n">
        <v>25.7</v>
      </c>
      <c r="CM46" s="158" t="n">
        <v>24.4</v>
      </c>
      <c r="CN46" s="158" t="n">
        <v>20.1</v>
      </c>
      <c r="CO46" s="158" t="n">
        <v>15.7</v>
      </c>
      <c r="CP46" s="158" t="n">
        <v>13.6</v>
      </c>
      <c r="CQ46" s="158" t="n">
        <v>18.6</v>
      </c>
      <c r="CR46" s="92" t="n">
        <v>4.9</v>
      </c>
      <c r="CS46" s="92" t="n">
        <v>5.4</v>
      </c>
      <c r="CT46" s="92" t="n">
        <v>6.3</v>
      </c>
      <c r="CU46" s="92" t="n">
        <v>8</v>
      </c>
      <c r="CV46" s="92" t="n">
        <v>11</v>
      </c>
      <c r="CW46" s="92" t="n">
        <v>13.1</v>
      </c>
      <c r="CX46" s="92" t="n">
        <v>14.9</v>
      </c>
      <c r="CY46" s="92" t="n">
        <v>15.4</v>
      </c>
      <c r="CZ46" s="92" t="n">
        <v>14</v>
      </c>
      <c r="DA46" s="92" t="n">
        <v>11</v>
      </c>
      <c r="DB46" s="92" t="n">
        <v>8.1</v>
      </c>
      <c r="DC46" s="92" t="n">
        <v>7</v>
      </c>
      <c r="DD46" s="92" t="n">
        <v>9.9</v>
      </c>
      <c r="DE46" s="92" t="n">
        <v>0.293</v>
      </c>
      <c r="DF46" s="92" t="n">
        <v>0.322</v>
      </c>
      <c r="DG46" s="92" t="n">
        <v>0.341</v>
      </c>
      <c r="DH46" s="92" t="n">
        <v>0.296</v>
      </c>
      <c r="DI46" s="92" t="n">
        <v>0.347</v>
      </c>
      <c r="DJ46" s="92" t="n">
        <v>0.324</v>
      </c>
      <c r="DK46" s="92" t="n">
        <v>0.349</v>
      </c>
      <c r="DL46" s="92" t="n">
        <v>0.314</v>
      </c>
      <c r="DM46" s="92" t="n">
        <v>0.37</v>
      </c>
      <c r="DN46" s="92" t="n">
        <v>0.384</v>
      </c>
      <c r="DO46" s="92" t="n">
        <v>0.301</v>
      </c>
      <c r="DP46" s="92" t="n">
        <v>0.264</v>
      </c>
      <c r="DQ46" s="92" t="n">
        <v>0.325</v>
      </c>
    </row>
    <row r="47" customFormat="false" ht="12.75" hidden="false" customHeight="false" outlineLevel="0" collapsed="false">
      <c r="A47" s="156" t="s">
        <v>422</v>
      </c>
      <c r="B47" s="159" t="n">
        <v>5.75</v>
      </c>
      <c r="C47" s="157" t="n">
        <v>41.5</v>
      </c>
      <c r="D47" s="156" t="n">
        <v>649</v>
      </c>
      <c r="E47" s="156" t="n">
        <v>4336000</v>
      </c>
      <c r="F47" s="156" t="n">
        <v>10496000</v>
      </c>
      <c r="G47" s="156" t="n">
        <v>12983000</v>
      </c>
      <c r="H47" s="156" t="n">
        <v>17422000</v>
      </c>
      <c r="I47" s="156" t="n">
        <v>19768000</v>
      </c>
      <c r="J47" s="156" t="n">
        <v>23023000</v>
      </c>
      <c r="K47" s="156" t="n">
        <v>25140000</v>
      </c>
      <c r="L47" s="156" t="n">
        <v>22159000</v>
      </c>
      <c r="M47" s="156" t="n">
        <v>15990000</v>
      </c>
      <c r="N47" s="156" t="n">
        <v>10725000</v>
      </c>
      <c r="O47" s="156" t="n">
        <v>6245000</v>
      </c>
      <c r="P47" s="156" t="n">
        <v>3587000</v>
      </c>
      <c r="Q47" s="156" t="n">
        <v>14322833.3333333</v>
      </c>
      <c r="R47" s="158" t="n">
        <v>4.2</v>
      </c>
      <c r="S47" s="158" t="n">
        <v>5.3</v>
      </c>
      <c r="T47" s="158" t="n">
        <v>8.6</v>
      </c>
      <c r="U47" s="158" t="n">
        <v>11.2</v>
      </c>
      <c r="V47" s="158" t="n">
        <v>14.2</v>
      </c>
      <c r="W47" s="158" t="n">
        <v>18.6</v>
      </c>
      <c r="X47" s="158" t="n">
        <v>21.6</v>
      </c>
      <c r="Y47" s="158" t="n">
        <v>21.2</v>
      </c>
      <c r="Z47" s="158" t="n">
        <v>18</v>
      </c>
      <c r="AA47" s="158" t="n">
        <v>12.8</v>
      </c>
      <c r="AB47" s="158" t="n">
        <v>7.5</v>
      </c>
      <c r="AC47" s="158" t="n">
        <v>4.3</v>
      </c>
      <c r="AD47" s="158" t="n">
        <v>12.3</v>
      </c>
      <c r="AE47" s="156" t="n">
        <v>36</v>
      </c>
      <c r="AF47" s="156" t="n">
        <v>27</v>
      </c>
      <c r="AG47" s="156" t="n">
        <v>37</v>
      </c>
      <c r="AH47" s="156" t="n">
        <v>31</v>
      </c>
      <c r="AI47" s="156" t="n">
        <v>41</v>
      </c>
      <c r="AJ47" s="156" t="n">
        <v>33</v>
      </c>
      <c r="AK47" s="156" t="n">
        <v>7</v>
      </c>
      <c r="AL47" s="156" t="n">
        <v>11</v>
      </c>
      <c r="AM47" s="156" t="n">
        <v>27</v>
      </c>
      <c r="AN47" s="156" t="n">
        <v>36</v>
      </c>
      <c r="AO47" s="156" t="n">
        <v>32</v>
      </c>
      <c r="AP47" s="156" t="n">
        <v>46</v>
      </c>
      <c r="AQ47" s="156" t="n">
        <v>364</v>
      </c>
      <c r="AR47" s="158" t="n">
        <v>12</v>
      </c>
      <c r="AS47" s="158" t="n">
        <v>7</v>
      </c>
      <c r="AT47" s="158" t="n">
        <v>12</v>
      </c>
      <c r="AU47" s="158" t="n">
        <v>11</v>
      </c>
      <c r="AV47" s="158" t="n">
        <v>11</v>
      </c>
      <c r="AW47" s="158" t="n">
        <v>8</v>
      </c>
      <c r="AX47" s="158" t="n">
        <v>3</v>
      </c>
      <c r="AY47" s="158" t="n">
        <v>4</v>
      </c>
      <c r="AZ47" s="158" t="n">
        <v>7</v>
      </c>
      <c r="BA47" s="158" t="n">
        <v>10</v>
      </c>
      <c r="BB47" s="158" t="n">
        <v>11</v>
      </c>
      <c r="BC47" s="158" t="n">
        <v>12</v>
      </c>
      <c r="BD47" s="158" t="n">
        <v>108</v>
      </c>
      <c r="BE47" s="158" t="n">
        <v>0.6</v>
      </c>
      <c r="BF47" s="158" t="n">
        <v>1.2</v>
      </c>
      <c r="BG47" s="158" t="n">
        <v>0.5</v>
      </c>
      <c r="BH47" s="158" t="n">
        <v>0.1</v>
      </c>
      <c r="BI47" s="158" t="n">
        <v>0</v>
      </c>
      <c r="BJ47" s="158" t="n">
        <v>0</v>
      </c>
      <c r="BK47" s="158" t="n">
        <v>0</v>
      </c>
      <c r="BL47" s="158" t="n">
        <v>0</v>
      </c>
      <c r="BM47" s="158" t="n">
        <v>0</v>
      </c>
      <c r="BN47" s="158" t="n">
        <v>0</v>
      </c>
      <c r="BO47" s="158" t="n">
        <v>0.3</v>
      </c>
      <c r="BP47" s="158" t="n">
        <v>1.1</v>
      </c>
      <c r="BQ47" s="158" t="n">
        <v>3.8</v>
      </c>
      <c r="BR47" s="158" t="n">
        <v>0.1</v>
      </c>
      <c r="BS47" s="158" t="n">
        <v>0.1</v>
      </c>
      <c r="BT47" s="158" t="n">
        <v>0.2</v>
      </c>
      <c r="BU47" s="158" t="n">
        <v>0.3</v>
      </c>
      <c r="BV47" s="158" t="n">
        <v>0.4</v>
      </c>
      <c r="BW47" s="158" t="n">
        <v>0.4</v>
      </c>
      <c r="BX47" s="158" t="n">
        <v>0.1</v>
      </c>
      <c r="BY47" s="158" t="n">
        <v>0</v>
      </c>
      <c r="BZ47" s="158" t="n">
        <v>0.1</v>
      </c>
      <c r="CA47" s="158" t="n">
        <v>0</v>
      </c>
      <c r="CB47" s="158" t="n">
        <v>0.1</v>
      </c>
      <c r="CC47" s="158" t="n">
        <v>0</v>
      </c>
      <c r="CD47" s="158" t="n">
        <v>1.8</v>
      </c>
      <c r="CE47" s="158" t="n">
        <v>7.9</v>
      </c>
      <c r="CF47" s="158" t="n">
        <v>10.2</v>
      </c>
      <c r="CG47" s="158" t="n">
        <v>13.9</v>
      </c>
      <c r="CH47" s="158" t="n">
        <v>17</v>
      </c>
      <c r="CI47" s="158" t="n">
        <v>20.4</v>
      </c>
      <c r="CJ47" s="158" t="n">
        <v>25.6</v>
      </c>
      <c r="CK47" s="158" t="n">
        <v>29.5</v>
      </c>
      <c r="CL47" s="158" t="n">
        <v>28.8</v>
      </c>
      <c r="CM47" s="158" t="n">
        <v>24.6</v>
      </c>
      <c r="CN47" s="158" t="n">
        <v>18.6</v>
      </c>
      <c r="CO47" s="158" t="n">
        <v>12.1</v>
      </c>
      <c r="CP47" s="158" t="n">
        <v>7.8</v>
      </c>
      <c r="CQ47" s="158" t="n">
        <v>18</v>
      </c>
      <c r="CR47" s="92" t="n">
        <v>0.4</v>
      </c>
      <c r="CS47" s="92" t="n">
        <v>0.5</v>
      </c>
      <c r="CT47" s="92" t="n">
        <v>3.3</v>
      </c>
      <c r="CU47" s="92" t="n">
        <v>5.3</v>
      </c>
      <c r="CV47" s="92" t="n">
        <v>8.1</v>
      </c>
      <c r="CW47" s="92" t="n">
        <v>11.5</v>
      </c>
      <c r="CX47" s="92" t="n">
        <v>13.6</v>
      </c>
      <c r="CY47" s="92" t="n">
        <v>13.6</v>
      </c>
      <c r="CZ47" s="92" t="n">
        <v>11.3</v>
      </c>
      <c r="DA47" s="92" t="n">
        <v>7.1</v>
      </c>
      <c r="DB47" s="92" t="n">
        <v>2.9</v>
      </c>
      <c r="DC47" s="92" t="n">
        <v>0.7</v>
      </c>
      <c r="DD47" s="92" t="n">
        <v>6.5</v>
      </c>
      <c r="DE47" s="92" t="n">
        <v>0.309</v>
      </c>
      <c r="DF47" s="92" t="n">
        <v>0.533</v>
      </c>
      <c r="DG47" s="92" t="n">
        <v>0.486</v>
      </c>
      <c r="DH47" s="92" t="n">
        <v>0.51</v>
      </c>
      <c r="DI47" s="92" t="n">
        <v>0.504</v>
      </c>
      <c r="DJ47" s="92" t="n">
        <v>0.555</v>
      </c>
      <c r="DK47" s="92" t="n">
        <v>0.622</v>
      </c>
      <c r="DL47" s="92" t="n">
        <v>0.611</v>
      </c>
      <c r="DM47" s="92" t="n">
        <v>0.539</v>
      </c>
      <c r="DN47" s="92" t="n">
        <v>0.482</v>
      </c>
      <c r="DO47" s="92" t="n">
        <v>0.398</v>
      </c>
      <c r="DP47" s="92" t="n">
        <v>0.285</v>
      </c>
      <c r="DQ47" s="92" t="n">
        <v>0.486</v>
      </c>
    </row>
    <row r="48" customFormat="false" ht="12.75" hidden="false" customHeight="false" outlineLevel="0" collapsed="false">
      <c r="A48" s="156" t="s">
        <v>423</v>
      </c>
      <c r="B48" s="159" t="n">
        <v>0.883333333333333</v>
      </c>
      <c r="C48" s="157" t="n">
        <v>41.6333333333333</v>
      </c>
      <c r="D48" s="156" t="n">
        <v>250</v>
      </c>
      <c r="E48" s="156" t="n">
        <v>6478000</v>
      </c>
      <c r="F48" s="156" t="n">
        <v>11315000</v>
      </c>
      <c r="G48" s="156" t="n">
        <v>14630000</v>
      </c>
      <c r="H48" s="156" t="n">
        <v>17863000</v>
      </c>
      <c r="I48" s="156" t="n">
        <v>21804000</v>
      </c>
      <c r="J48" s="156" t="n">
        <v>23467000</v>
      </c>
      <c r="K48" s="156" t="n">
        <v>24534000</v>
      </c>
      <c r="L48" s="156" t="n">
        <v>22308000</v>
      </c>
      <c r="M48" s="156" t="n">
        <v>15841000</v>
      </c>
      <c r="N48" s="156" t="n">
        <v>11663000</v>
      </c>
      <c r="O48" s="156" t="n">
        <v>6553000</v>
      </c>
      <c r="P48" s="156" t="n">
        <v>4893000</v>
      </c>
      <c r="Q48" s="156" t="n">
        <v>15112416.6666667</v>
      </c>
      <c r="R48" s="158" t="n">
        <v>6.1</v>
      </c>
      <c r="S48" s="158" t="n">
        <v>7.6</v>
      </c>
      <c r="T48" s="158" t="n">
        <v>11.3</v>
      </c>
      <c r="U48" s="158" t="n">
        <v>13.7</v>
      </c>
      <c r="V48" s="158" t="n">
        <v>17</v>
      </c>
      <c r="W48" s="158" t="n">
        <v>21.2</v>
      </c>
      <c r="X48" s="158" t="n">
        <v>23.9</v>
      </c>
      <c r="Y48" s="158" t="n">
        <v>23.7</v>
      </c>
      <c r="Z48" s="158" t="n">
        <v>20.6</v>
      </c>
      <c r="AA48" s="158" t="n">
        <v>15.4</v>
      </c>
      <c r="AB48" s="158" t="n">
        <v>10.2</v>
      </c>
      <c r="AC48" s="158" t="n">
        <v>6.7</v>
      </c>
      <c r="AD48" s="158" t="n">
        <v>14.7</v>
      </c>
      <c r="AE48" s="156" t="n">
        <v>16</v>
      </c>
      <c r="AF48" s="156" t="n">
        <v>16</v>
      </c>
      <c r="AG48" s="156" t="n">
        <v>30</v>
      </c>
      <c r="AH48" s="156" t="n">
        <v>31</v>
      </c>
      <c r="AI48" s="156" t="n">
        <v>48</v>
      </c>
      <c r="AJ48" s="156" t="n">
        <v>37</v>
      </c>
      <c r="AK48" s="156" t="n">
        <v>18</v>
      </c>
      <c r="AL48" s="156" t="n">
        <v>19</v>
      </c>
      <c r="AM48" s="156" t="n">
        <v>31</v>
      </c>
      <c r="AN48" s="156" t="n">
        <v>34</v>
      </c>
      <c r="AO48" s="156" t="n">
        <v>28</v>
      </c>
      <c r="AP48" s="156" t="n">
        <v>32</v>
      </c>
      <c r="AQ48" s="156" t="n">
        <v>340</v>
      </c>
      <c r="AR48" s="158" t="n">
        <v>8</v>
      </c>
      <c r="AS48" s="158" t="n">
        <v>8</v>
      </c>
      <c r="AT48" s="158" t="n">
        <v>9</v>
      </c>
      <c r="AU48" s="158" t="n">
        <v>10</v>
      </c>
      <c r="AV48" s="158" t="n">
        <v>11</v>
      </c>
      <c r="AW48" s="158" t="n">
        <v>8</v>
      </c>
      <c r="AX48" s="158" t="n">
        <v>5</v>
      </c>
      <c r="AY48" s="158" t="n">
        <v>5</v>
      </c>
      <c r="AZ48" s="158" t="n">
        <v>8</v>
      </c>
      <c r="BA48" s="158" t="n">
        <v>8</v>
      </c>
      <c r="BB48" s="158" t="n">
        <v>9</v>
      </c>
      <c r="BC48" s="158" t="n">
        <v>9</v>
      </c>
      <c r="BD48" s="158" t="n">
        <v>98</v>
      </c>
      <c r="BE48" s="158" t="n">
        <v>0.8</v>
      </c>
      <c r="BF48" s="158" t="n">
        <v>0.6</v>
      </c>
      <c r="BG48" s="158" t="n">
        <v>0.1</v>
      </c>
      <c r="BH48" s="158" t="n">
        <v>0</v>
      </c>
      <c r="BI48" s="158" t="n">
        <v>0</v>
      </c>
      <c r="BJ48" s="158" t="n">
        <v>0</v>
      </c>
      <c r="BK48" s="158" t="n">
        <v>0</v>
      </c>
      <c r="BL48" s="158" t="n">
        <v>0</v>
      </c>
      <c r="BM48" s="158" t="n">
        <v>0</v>
      </c>
      <c r="BN48" s="158" t="n">
        <v>0</v>
      </c>
      <c r="BO48" s="158" t="n">
        <v>0.1</v>
      </c>
      <c r="BP48" s="158" t="n">
        <v>0.6</v>
      </c>
      <c r="BQ48" s="158" t="n">
        <v>2.2</v>
      </c>
      <c r="BR48" s="158" t="n">
        <v>0</v>
      </c>
      <c r="BS48" s="158" t="n">
        <v>0.1</v>
      </c>
      <c r="BT48" s="158" t="n">
        <v>0.1</v>
      </c>
      <c r="BU48" s="158" t="n">
        <v>0.1</v>
      </c>
      <c r="BV48" s="158" t="n">
        <v>0.1</v>
      </c>
      <c r="BW48" s="158" t="n">
        <v>0.1</v>
      </c>
      <c r="BX48" s="158" t="n">
        <v>0.1</v>
      </c>
      <c r="BY48" s="158" t="n">
        <v>0.1</v>
      </c>
      <c r="BZ48" s="158" t="n">
        <v>0.1</v>
      </c>
      <c r="CA48" s="158" t="n">
        <v>0</v>
      </c>
      <c r="CB48" s="158" t="n">
        <v>0</v>
      </c>
      <c r="CC48" s="158" t="n">
        <v>0</v>
      </c>
      <c r="CD48" s="158" t="n">
        <v>0.8</v>
      </c>
      <c r="CE48" s="158" t="n">
        <v>9.8</v>
      </c>
      <c r="CF48" s="158" t="n">
        <v>12.2</v>
      </c>
      <c r="CG48" s="158" t="n">
        <v>16.5</v>
      </c>
      <c r="CH48" s="158" t="n">
        <v>19.3</v>
      </c>
      <c r="CI48" s="158" t="n">
        <v>22.7</v>
      </c>
      <c r="CJ48" s="158" t="n">
        <v>27.3</v>
      </c>
      <c r="CK48" s="158" t="n">
        <v>30.5</v>
      </c>
      <c r="CL48" s="158" t="n">
        <v>30.1</v>
      </c>
      <c r="CM48" s="158" t="n">
        <v>26.2</v>
      </c>
      <c r="CN48" s="158" t="n">
        <v>20.3</v>
      </c>
      <c r="CO48" s="158" t="n">
        <v>14.3</v>
      </c>
      <c r="CP48" s="158" t="n">
        <v>9.9</v>
      </c>
      <c r="CQ48" s="158" t="n">
        <v>19.9</v>
      </c>
      <c r="CR48" s="92" t="n">
        <v>2.3</v>
      </c>
      <c r="CS48" s="92" t="n">
        <v>3.1</v>
      </c>
      <c r="CT48" s="92" t="n">
        <v>6</v>
      </c>
      <c r="CU48" s="92" t="n">
        <v>8.2</v>
      </c>
      <c r="CV48" s="92" t="n">
        <v>11.3</v>
      </c>
      <c r="CW48" s="92" t="n">
        <v>15.1</v>
      </c>
      <c r="CX48" s="92" t="n">
        <v>17.3</v>
      </c>
      <c r="CY48" s="92" t="n">
        <v>17.4</v>
      </c>
      <c r="CZ48" s="92" t="n">
        <v>15</v>
      </c>
      <c r="DA48" s="92" t="n">
        <v>10.5</v>
      </c>
      <c r="DB48" s="92" t="n">
        <v>6.1</v>
      </c>
      <c r="DC48" s="92" t="n">
        <v>3.6</v>
      </c>
      <c r="DD48" s="92" t="n">
        <v>9.6</v>
      </c>
      <c r="DE48" s="92" t="n">
        <v>0.465</v>
      </c>
      <c r="DF48" s="92" t="n">
        <v>0.576</v>
      </c>
      <c r="DG48" s="92" t="n">
        <v>0.549</v>
      </c>
      <c r="DH48" s="92" t="n">
        <v>0.524</v>
      </c>
      <c r="DI48" s="92" t="n">
        <v>0.556</v>
      </c>
      <c r="DJ48" s="92" t="n">
        <v>0.566</v>
      </c>
      <c r="DK48" s="92" t="n">
        <v>0.607</v>
      </c>
      <c r="DL48" s="92" t="n">
        <v>0.616</v>
      </c>
      <c r="DM48" s="92" t="n">
        <v>0.535</v>
      </c>
      <c r="DN48" s="92" t="n">
        <v>0.526</v>
      </c>
      <c r="DO48" s="92" t="n">
        <v>0.42</v>
      </c>
      <c r="DP48" s="92" t="n">
        <v>0.392</v>
      </c>
      <c r="DQ48" s="92" t="n">
        <v>0.527</v>
      </c>
    </row>
    <row r="51" customFormat="false" ht="12.75" hidden="false" customHeight="false" outlineLevel="0" collapsed="false">
      <c r="E51" s="157"/>
      <c r="F51" s="157"/>
      <c r="G51" s="157"/>
      <c r="H51" s="157"/>
      <c r="I51" s="157"/>
      <c r="J51" s="157"/>
      <c r="K51" s="157"/>
      <c r="L51" s="157"/>
      <c r="M51" s="157"/>
      <c r="N51" s="157"/>
      <c r="O51" s="157"/>
      <c r="P51" s="157"/>
      <c r="Q51" s="157"/>
    </row>
    <row r="52" customFormat="false" ht="12.75" hidden="false" customHeight="false" outlineLevel="0" collapsed="false">
      <c r="E52" s="157"/>
      <c r="F52" s="157"/>
      <c r="G52" s="157"/>
      <c r="H52" s="157"/>
      <c r="I52" s="157"/>
      <c r="J52" s="157"/>
      <c r="K52" s="157"/>
      <c r="L52" s="157"/>
      <c r="M52" s="157"/>
      <c r="N52" s="157"/>
      <c r="O52" s="157"/>
      <c r="P52" s="157"/>
      <c r="Q52" s="157"/>
    </row>
    <row r="53" customFormat="false" ht="12.75" hidden="false" customHeight="false" outlineLevel="0" collapsed="false">
      <c r="E53" s="157"/>
      <c r="F53" s="157"/>
      <c r="G53" s="157"/>
      <c r="H53" s="157"/>
      <c r="I53" s="157"/>
      <c r="J53" s="157"/>
      <c r="K53" s="157"/>
      <c r="L53" s="157"/>
      <c r="M53" s="157"/>
      <c r="N53" s="157"/>
      <c r="O53" s="157"/>
      <c r="P53" s="157"/>
      <c r="Q53" s="157"/>
    </row>
    <row r="54" customFormat="false" ht="12.75" hidden="false" customHeight="false" outlineLevel="0" collapsed="false">
      <c r="E54" s="157"/>
      <c r="F54" s="157"/>
      <c r="G54" s="157"/>
      <c r="H54" s="157"/>
      <c r="I54" s="157"/>
      <c r="J54" s="157"/>
      <c r="K54" s="157"/>
      <c r="L54" s="157"/>
      <c r="M54" s="157"/>
      <c r="N54" s="157"/>
      <c r="O54" s="157"/>
      <c r="P54" s="157"/>
      <c r="Q54" s="157"/>
    </row>
    <row r="55" customFormat="false" ht="12.75" hidden="false" customHeight="false" outlineLevel="0" collapsed="false">
      <c r="E55" s="157"/>
      <c r="F55" s="157"/>
      <c r="G55" s="157"/>
      <c r="H55" s="157"/>
      <c r="I55" s="157"/>
      <c r="J55" s="157"/>
      <c r="K55" s="157"/>
      <c r="L55" s="157"/>
      <c r="M55" s="157"/>
      <c r="N55" s="157"/>
      <c r="O55" s="157"/>
      <c r="P55" s="157"/>
      <c r="Q55" s="157"/>
    </row>
    <row r="56" customFormat="false" ht="12.75" hidden="false" customHeight="false" outlineLevel="0" collapsed="false">
      <c r="E56" s="157"/>
      <c r="F56" s="157"/>
      <c r="G56" s="157"/>
      <c r="H56" s="157"/>
      <c r="I56" s="157"/>
      <c r="J56" s="157"/>
      <c r="K56" s="157"/>
      <c r="L56" s="157"/>
      <c r="M56" s="157"/>
      <c r="N56" s="157"/>
      <c r="O56" s="157"/>
      <c r="P56" s="157"/>
      <c r="Q56" s="157"/>
    </row>
    <row r="57" customFormat="false" ht="12.75" hidden="false" customHeight="false" outlineLevel="0" collapsed="false">
      <c r="E57" s="157"/>
      <c r="F57" s="157"/>
      <c r="G57" s="157"/>
      <c r="H57" s="157"/>
      <c r="I57" s="157"/>
      <c r="J57" s="157"/>
      <c r="K57" s="157"/>
      <c r="L57" s="157"/>
      <c r="M57" s="157"/>
      <c r="N57" s="157"/>
      <c r="O57" s="157"/>
      <c r="P57" s="157"/>
      <c r="Q57" s="157"/>
    </row>
    <row r="58" customFormat="false" ht="12.75" hidden="false" customHeight="false" outlineLevel="0" collapsed="false">
      <c r="E58" s="157"/>
      <c r="F58" s="157"/>
      <c r="G58" s="157"/>
      <c r="H58" s="157"/>
      <c r="I58" s="157"/>
      <c r="J58" s="157"/>
      <c r="K58" s="157"/>
      <c r="L58" s="157"/>
      <c r="M58" s="157"/>
      <c r="N58" s="157"/>
      <c r="O58" s="157"/>
      <c r="P58" s="157"/>
      <c r="Q58" s="157"/>
    </row>
    <row r="59" customFormat="false" ht="12.75" hidden="false" customHeight="false" outlineLevel="0" collapsed="false">
      <c r="E59" s="157"/>
      <c r="F59" s="157"/>
      <c r="G59" s="157"/>
      <c r="H59" s="157"/>
      <c r="I59" s="157"/>
      <c r="J59" s="157"/>
      <c r="K59" s="157"/>
      <c r="L59" s="157"/>
      <c r="M59" s="157"/>
      <c r="N59" s="157"/>
      <c r="O59" s="157"/>
      <c r="P59" s="157"/>
      <c r="Q59" s="157"/>
    </row>
    <row r="60" customFormat="false" ht="12.75" hidden="false" customHeight="false" outlineLevel="0" collapsed="false">
      <c r="E60" s="157"/>
      <c r="F60" s="157"/>
      <c r="G60" s="157"/>
      <c r="H60" s="157"/>
      <c r="I60" s="157"/>
      <c r="J60" s="157"/>
      <c r="K60" s="157"/>
      <c r="L60" s="157"/>
      <c r="M60" s="157"/>
      <c r="N60" s="157"/>
      <c r="O60" s="157"/>
      <c r="P60" s="157"/>
      <c r="Q60" s="157"/>
    </row>
    <row r="61" customFormat="false" ht="12.75" hidden="false" customHeight="false" outlineLevel="0" collapsed="false">
      <c r="E61" s="157"/>
      <c r="F61" s="157"/>
      <c r="G61" s="157"/>
      <c r="H61" s="157"/>
      <c r="I61" s="157"/>
      <c r="J61" s="157"/>
      <c r="K61" s="157"/>
      <c r="L61" s="157"/>
      <c r="M61" s="157"/>
      <c r="N61" s="157"/>
      <c r="O61" s="157"/>
      <c r="P61" s="157"/>
      <c r="Q61" s="157"/>
    </row>
    <row r="62" customFormat="false" ht="12.75" hidden="false" customHeight="false" outlineLevel="0" collapsed="false">
      <c r="E62" s="157"/>
      <c r="F62" s="157"/>
      <c r="G62" s="157"/>
      <c r="H62" s="157"/>
      <c r="I62" s="157"/>
      <c r="J62" s="157"/>
      <c r="K62" s="157"/>
      <c r="L62" s="157"/>
      <c r="M62" s="157"/>
      <c r="N62" s="157"/>
      <c r="O62" s="157"/>
      <c r="P62" s="157"/>
      <c r="Q62" s="157"/>
    </row>
    <row r="63" customFormat="false" ht="12.75" hidden="false" customHeight="false" outlineLevel="0" collapsed="false">
      <c r="E63" s="157"/>
      <c r="F63" s="157"/>
      <c r="G63" s="157"/>
      <c r="H63" s="157"/>
      <c r="I63" s="157"/>
      <c r="J63" s="157"/>
      <c r="K63" s="157"/>
      <c r="L63" s="157"/>
      <c r="M63" s="157"/>
      <c r="N63" s="157"/>
      <c r="O63" s="157"/>
      <c r="P63" s="157"/>
      <c r="Q63" s="157"/>
    </row>
    <row r="64" customFormat="false" ht="12.75" hidden="false" customHeight="false" outlineLevel="0" collapsed="false">
      <c r="E64" s="157"/>
      <c r="F64" s="157"/>
      <c r="G64" s="157"/>
      <c r="H64" s="157"/>
      <c r="I64" s="157"/>
      <c r="J64" s="157"/>
      <c r="K64" s="157"/>
      <c r="L64" s="157"/>
      <c r="M64" s="157"/>
      <c r="N64" s="157"/>
      <c r="O64" s="157"/>
      <c r="P64" s="157"/>
      <c r="Q64" s="157"/>
    </row>
    <row r="65" customFormat="false" ht="12.75" hidden="false" customHeight="false" outlineLevel="0" collapsed="false">
      <c r="E65" s="157"/>
      <c r="F65" s="157"/>
      <c r="G65" s="157"/>
      <c r="H65" s="157"/>
      <c r="I65" s="157"/>
      <c r="J65" s="157"/>
      <c r="K65" s="157"/>
      <c r="L65" s="157"/>
      <c r="M65" s="157"/>
      <c r="N65" s="157"/>
      <c r="O65" s="157"/>
      <c r="P65" s="157"/>
      <c r="Q65" s="157"/>
    </row>
    <row r="66" customFormat="false" ht="12.75" hidden="false" customHeight="false" outlineLevel="0" collapsed="false">
      <c r="E66" s="157"/>
      <c r="F66" s="157"/>
      <c r="G66" s="157"/>
      <c r="H66" s="157"/>
      <c r="I66" s="157"/>
      <c r="J66" s="157"/>
      <c r="K66" s="157"/>
      <c r="L66" s="157"/>
      <c r="M66" s="157"/>
      <c r="N66" s="157"/>
      <c r="O66" s="157"/>
      <c r="P66" s="157"/>
      <c r="Q66" s="157"/>
    </row>
    <row r="67" customFormat="false" ht="12.75" hidden="false" customHeight="false" outlineLevel="0" collapsed="false">
      <c r="E67" s="157"/>
      <c r="F67" s="157"/>
      <c r="G67" s="157"/>
      <c r="H67" s="157"/>
      <c r="I67" s="157"/>
      <c r="J67" s="157"/>
      <c r="K67" s="157"/>
      <c r="L67" s="157"/>
      <c r="M67" s="157"/>
      <c r="N67" s="157"/>
      <c r="O67" s="157"/>
      <c r="P67" s="157"/>
      <c r="Q67" s="157"/>
    </row>
    <row r="68" customFormat="false" ht="12.75" hidden="false" customHeight="false" outlineLevel="0" collapsed="false">
      <c r="E68" s="157"/>
      <c r="F68" s="157"/>
      <c r="G68" s="157"/>
      <c r="H68" s="157"/>
      <c r="I68" s="157"/>
      <c r="J68" s="157"/>
      <c r="K68" s="157"/>
      <c r="L68" s="157"/>
      <c r="M68" s="157"/>
      <c r="N68" s="157"/>
      <c r="O68" s="157"/>
      <c r="P68" s="157"/>
      <c r="Q68" s="157"/>
    </row>
    <row r="69" customFormat="false" ht="12.75" hidden="false" customHeight="false" outlineLevel="0" collapsed="false">
      <c r="E69" s="157"/>
      <c r="F69" s="157"/>
      <c r="G69" s="157"/>
      <c r="H69" s="157"/>
      <c r="I69" s="157"/>
      <c r="J69" s="157"/>
      <c r="K69" s="157"/>
      <c r="L69" s="157"/>
      <c r="M69" s="157"/>
      <c r="N69" s="157"/>
      <c r="O69" s="157"/>
      <c r="P69" s="157"/>
      <c r="Q69" s="157"/>
    </row>
    <row r="70" customFormat="false" ht="12.75" hidden="false" customHeight="false" outlineLevel="0" collapsed="false">
      <c r="E70" s="157"/>
      <c r="F70" s="157"/>
      <c r="G70" s="157"/>
      <c r="H70" s="157"/>
      <c r="I70" s="157"/>
      <c r="J70" s="157"/>
      <c r="K70" s="157"/>
      <c r="L70" s="157"/>
      <c r="M70" s="157"/>
      <c r="N70" s="157"/>
      <c r="O70" s="157"/>
      <c r="P70" s="157"/>
      <c r="Q70" s="157"/>
    </row>
    <row r="71" customFormat="false" ht="12.75" hidden="false" customHeight="false" outlineLevel="0" collapsed="false">
      <c r="E71" s="157"/>
      <c r="F71" s="157"/>
      <c r="G71" s="157"/>
      <c r="H71" s="157"/>
      <c r="I71" s="157"/>
      <c r="J71" s="157"/>
      <c r="K71" s="157"/>
      <c r="L71" s="157"/>
      <c r="M71" s="157"/>
      <c r="N71" s="157"/>
      <c r="O71" s="157"/>
      <c r="P71" s="157"/>
      <c r="Q71" s="157"/>
    </row>
    <row r="72" customFormat="false" ht="12.75" hidden="false" customHeight="false" outlineLevel="0" collapsed="false">
      <c r="E72" s="157"/>
      <c r="F72" s="157"/>
      <c r="G72" s="157"/>
      <c r="H72" s="157"/>
      <c r="I72" s="157"/>
      <c r="J72" s="157"/>
      <c r="K72" s="157"/>
      <c r="L72" s="157"/>
      <c r="M72" s="157"/>
      <c r="N72" s="157"/>
      <c r="O72" s="157"/>
      <c r="P72" s="157"/>
      <c r="Q72" s="157"/>
    </row>
    <row r="73" customFormat="false" ht="12.75" hidden="false" customHeight="false" outlineLevel="0" collapsed="false">
      <c r="E73" s="157"/>
      <c r="F73" s="157"/>
      <c r="G73" s="157"/>
      <c r="H73" s="157"/>
      <c r="I73" s="157"/>
      <c r="J73" s="157"/>
      <c r="K73" s="157"/>
      <c r="L73" s="157"/>
      <c r="M73" s="157"/>
      <c r="N73" s="157"/>
      <c r="O73" s="157"/>
      <c r="P73" s="157"/>
      <c r="Q73" s="157"/>
    </row>
    <row r="74" customFormat="false" ht="12.75" hidden="false" customHeight="false" outlineLevel="0" collapsed="false">
      <c r="E74" s="157"/>
      <c r="F74" s="157"/>
      <c r="G74" s="157"/>
      <c r="H74" s="157"/>
      <c r="I74" s="157"/>
      <c r="J74" s="157"/>
      <c r="K74" s="157"/>
      <c r="L74" s="157"/>
      <c r="M74" s="157"/>
      <c r="N74" s="157"/>
      <c r="O74" s="157"/>
      <c r="P74" s="157"/>
      <c r="Q74" s="157"/>
    </row>
    <row r="75" customFormat="false" ht="12.75" hidden="false" customHeight="false" outlineLevel="0" collapsed="false">
      <c r="E75" s="157"/>
      <c r="F75" s="157"/>
      <c r="G75" s="157"/>
      <c r="H75" s="157"/>
      <c r="I75" s="157"/>
      <c r="J75" s="157"/>
      <c r="K75" s="157"/>
      <c r="L75" s="157"/>
      <c r="M75" s="157"/>
      <c r="N75" s="157"/>
      <c r="O75" s="157"/>
      <c r="P75" s="157"/>
      <c r="Q75" s="157"/>
    </row>
    <row r="76" customFormat="false" ht="12.75" hidden="false" customHeight="false" outlineLevel="0" collapsed="false">
      <c r="E76" s="157"/>
      <c r="F76" s="157"/>
      <c r="G76" s="157"/>
      <c r="H76" s="157"/>
      <c r="I76" s="157"/>
      <c r="J76" s="157"/>
      <c r="K76" s="157"/>
      <c r="L76" s="157"/>
      <c r="M76" s="157"/>
      <c r="N76" s="157"/>
      <c r="O76" s="157"/>
      <c r="P76" s="157"/>
      <c r="Q76" s="157"/>
    </row>
    <row r="77" customFormat="false" ht="12.75" hidden="false" customHeight="false" outlineLevel="0" collapsed="false">
      <c r="E77" s="157"/>
      <c r="F77" s="157"/>
      <c r="G77" s="157"/>
      <c r="H77" s="157"/>
      <c r="I77" s="157"/>
      <c r="J77" s="157"/>
      <c r="K77" s="157"/>
      <c r="L77" s="157"/>
      <c r="M77" s="157"/>
      <c r="N77" s="157"/>
      <c r="O77" s="157"/>
      <c r="P77" s="157"/>
      <c r="Q77" s="157"/>
    </row>
    <row r="78" customFormat="false" ht="12.75" hidden="false" customHeight="false" outlineLevel="0" collapsed="false">
      <c r="E78" s="157"/>
      <c r="F78" s="157"/>
      <c r="G78" s="157"/>
      <c r="H78" s="157"/>
      <c r="I78" s="157"/>
      <c r="J78" s="157"/>
      <c r="K78" s="157"/>
      <c r="L78" s="157"/>
      <c r="M78" s="157"/>
      <c r="N78" s="157"/>
      <c r="O78" s="157"/>
      <c r="P78" s="157"/>
      <c r="Q78" s="157"/>
    </row>
    <row r="79" customFormat="false" ht="12.75" hidden="false" customHeight="false" outlineLevel="0" collapsed="false">
      <c r="E79" s="157"/>
      <c r="F79" s="157"/>
      <c r="G79" s="157"/>
      <c r="H79" s="157"/>
      <c r="I79" s="157"/>
      <c r="J79" s="157"/>
      <c r="K79" s="157"/>
      <c r="L79" s="157"/>
      <c r="M79" s="157"/>
      <c r="N79" s="157"/>
      <c r="O79" s="157"/>
      <c r="P79" s="157"/>
      <c r="Q79" s="157"/>
    </row>
    <row r="80" customFormat="false" ht="12.75" hidden="false" customHeight="false" outlineLevel="0" collapsed="false">
      <c r="E80" s="157"/>
      <c r="F80" s="157"/>
      <c r="G80" s="157"/>
      <c r="H80" s="157"/>
      <c r="I80" s="157"/>
      <c r="J80" s="157"/>
      <c r="K80" s="157"/>
      <c r="L80" s="157"/>
      <c r="M80" s="157"/>
      <c r="N80" s="157"/>
      <c r="O80" s="157"/>
      <c r="P80" s="157"/>
      <c r="Q80" s="157"/>
    </row>
    <row r="81" customFormat="false" ht="12.75" hidden="false" customHeight="false" outlineLevel="0" collapsed="false">
      <c r="E81" s="157"/>
      <c r="F81" s="157"/>
      <c r="G81" s="157"/>
      <c r="H81" s="157"/>
      <c r="I81" s="157"/>
      <c r="J81" s="157"/>
      <c r="K81" s="157"/>
      <c r="L81" s="157"/>
      <c r="M81" s="157"/>
      <c r="N81" s="157"/>
      <c r="O81" s="157"/>
      <c r="P81" s="157"/>
      <c r="Q81" s="157"/>
    </row>
    <row r="82" customFormat="false" ht="12.75" hidden="false" customHeight="false" outlineLevel="0" collapsed="false">
      <c r="E82" s="157"/>
      <c r="F82" s="157"/>
      <c r="G82" s="157"/>
      <c r="H82" s="157"/>
      <c r="I82" s="157"/>
      <c r="J82" s="157"/>
      <c r="K82" s="157"/>
      <c r="L82" s="157"/>
      <c r="M82" s="157"/>
      <c r="N82" s="157"/>
      <c r="O82" s="157"/>
      <c r="P82" s="157"/>
      <c r="Q82" s="157"/>
    </row>
    <row r="83" customFormat="false" ht="12.75" hidden="false" customHeight="false" outlineLevel="0" collapsed="false">
      <c r="E83" s="157"/>
      <c r="F83" s="157"/>
      <c r="G83" s="157"/>
      <c r="H83" s="157"/>
      <c r="I83" s="157"/>
      <c r="J83" s="157"/>
      <c r="K83" s="157"/>
      <c r="L83" s="157"/>
      <c r="M83" s="157"/>
      <c r="N83" s="157"/>
      <c r="O83" s="157"/>
      <c r="P83" s="157"/>
      <c r="Q83" s="157"/>
    </row>
    <row r="84" customFormat="false" ht="12.75" hidden="false" customHeight="false" outlineLevel="0" collapsed="false">
      <c r="E84" s="157"/>
      <c r="F84" s="157"/>
      <c r="G84" s="157"/>
      <c r="H84" s="157"/>
      <c r="I84" s="157"/>
      <c r="J84" s="157"/>
      <c r="K84" s="157"/>
      <c r="L84" s="157"/>
      <c r="M84" s="157"/>
      <c r="N84" s="157"/>
      <c r="O84" s="157"/>
      <c r="P84" s="157"/>
      <c r="Q84" s="157"/>
    </row>
    <row r="85" customFormat="false" ht="12.75" hidden="false" customHeight="false" outlineLevel="0" collapsed="false">
      <c r="E85" s="157"/>
      <c r="F85" s="157"/>
      <c r="G85" s="157"/>
      <c r="H85" s="157"/>
      <c r="I85" s="157"/>
      <c r="J85" s="157"/>
      <c r="K85" s="157"/>
      <c r="L85" s="157"/>
      <c r="M85" s="157"/>
      <c r="N85" s="157"/>
      <c r="O85" s="157"/>
      <c r="P85" s="157"/>
      <c r="Q85" s="157"/>
    </row>
    <row r="86" customFormat="false" ht="12.75" hidden="false" customHeight="false" outlineLevel="0" collapsed="false">
      <c r="E86" s="157"/>
      <c r="F86" s="157"/>
      <c r="G86" s="157"/>
      <c r="H86" s="157"/>
      <c r="I86" s="157"/>
      <c r="J86" s="157"/>
      <c r="K86" s="157"/>
      <c r="L86" s="157"/>
      <c r="M86" s="157"/>
      <c r="N86" s="157"/>
      <c r="O86" s="157"/>
      <c r="P86" s="157"/>
      <c r="Q86" s="157"/>
    </row>
    <row r="87" customFormat="false" ht="12.75" hidden="false" customHeight="false" outlineLevel="0" collapsed="false">
      <c r="E87" s="157"/>
      <c r="F87" s="157"/>
      <c r="G87" s="157"/>
      <c r="H87" s="157"/>
      <c r="I87" s="157"/>
      <c r="J87" s="157"/>
      <c r="K87" s="157"/>
      <c r="L87" s="157"/>
      <c r="M87" s="157"/>
      <c r="N87" s="157"/>
      <c r="O87" s="157"/>
      <c r="P87" s="157"/>
      <c r="Q87" s="157"/>
    </row>
    <row r="88" customFormat="false" ht="12.75" hidden="false" customHeight="false" outlineLevel="0" collapsed="false">
      <c r="E88" s="157"/>
      <c r="F88" s="157"/>
      <c r="G88" s="157"/>
      <c r="H88" s="157"/>
      <c r="I88" s="157"/>
      <c r="J88" s="157"/>
      <c r="K88" s="157"/>
      <c r="L88" s="157"/>
      <c r="M88" s="157"/>
      <c r="N88" s="157"/>
      <c r="O88" s="157"/>
      <c r="P88" s="157"/>
      <c r="Q88" s="157"/>
    </row>
    <row r="89" customFormat="false" ht="12.75" hidden="false" customHeight="false" outlineLevel="0" collapsed="false">
      <c r="E89" s="157"/>
      <c r="F89" s="157"/>
      <c r="G89" s="157"/>
      <c r="H89" s="157"/>
      <c r="I89" s="157"/>
      <c r="J89" s="157"/>
      <c r="K89" s="157"/>
      <c r="L89" s="157"/>
      <c r="M89" s="157"/>
      <c r="N89" s="157"/>
      <c r="O89" s="157"/>
      <c r="P89" s="157"/>
      <c r="Q89" s="157"/>
    </row>
    <row r="90" customFormat="false" ht="12.75" hidden="false" customHeight="false" outlineLevel="0" collapsed="false">
      <c r="E90" s="157"/>
      <c r="F90" s="157"/>
      <c r="G90" s="157"/>
      <c r="H90" s="157"/>
      <c r="I90" s="157"/>
      <c r="J90" s="157"/>
      <c r="K90" s="157"/>
      <c r="L90" s="157"/>
      <c r="M90" s="157"/>
      <c r="N90" s="157"/>
      <c r="O90" s="157"/>
      <c r="P90" s="157"/>
      <c r="Q90" s="157"/>
    </row>
    <row r="91" customFormat="false" ht="12.75" hidden="false" customHeight="false" outlineLevel="0" collapsed="false">
      <c r="E91" s="157"/>
      <c r="F91" s="157"/>
      <c r="G91" s="157"/>
      <c r="H91" s="157"/>
      <c r="I91" s="157"/>
      <c r="J91" s="157"/>
      <c r="K91" s="157"/>
      <c r="L91" s="157"/>
      <c r="M91" s="157"/>
      <c r="N91" s="157"/>
      <c r="O91" s="157"/>
      <c r="P91" s="157"/>
      <c r="Q91" s="157"/>
    </row>
    <row r="92" customFormat="false" ht="12.75" hidden="false" customHeight="false" outlineLevel="0" collapsed="false">
      <c r="E92" s="157"/>
      <c r="F92" s="157"/>
      <c r="G92" s="157"/>
      <c r="H92" s="157"/>
      <c r="I92" s="157"/>
      <c r="J92" s="157"/>
      <c r="K92" s="157"/>
      <c r="L92" s="157"/>
      <c r="M92" s="157"/>
      <c r="N92" s="157"/>
      <c r="O92" s="157"/>
      <c r="P92" s="157"/>
      <c r="Q92" s="157"/>
    </row>
    <row r="93" customFormat="false" ht="12.75" hidden="false" customHeight="false" outlineLevel="0" collapsed="false">
      <c r="E93" s="157"/>
      <c r="F93" s="157"/>
      <c r="G93" s="157"/>
      <c r="H93" s="157"/>
      <c r="I93" s="157"/>
      <c r="J93" s="157"/>
      <c r="K93" s="157"/>
      <c r="L93" s="157"/>
      <c r="M93" s="157"/>
      <c r="N93" s="157"/>
      <c r="O93" s="157"/>
      <c r="P93" s="157"/>
      <c r="Q93" s="157"/>
    </row>
    <row r="94" customFormat="false" ht="12.75" hidden="false" customHeight="false" outlineLevel="0" collapsed="false">
      <c r="E94" s="157"/>
      <c r="F94" s="157"/>
      <c r="G94" s="157"/>
      <c r="H94" s="157"/>
      <c r="I94" s="157"/>
      <c r="J94" s="157"/>
      <c r="K94" s="157"/>
      <c r="L94" s="157"/>
      <c r="M94" s="157"/>
      <c r="N94" s="157"/>
      <c r="O94" s="157"/>
      <c r="P94" s="157"/>
      <c r="Q94" s="157"/>
    </row>
    <row r="95" customFormat="false" ht="12.75" hidden="false" customHeight="false" outlineLevel="0" collapsed="false">
      <c r="E95" s="157"/>
      <c r="F95" s="157"/>
      <c r="G95" s="157"/>
      <c r="H95" s="157"/>
      <c r="I95" s="157"/>
      <c r="J95" s="157"/>
      <c r="K95" s="157"/>
      <c r="L95" s="157"/>
      <c r="M95" s="157"/>
      <c r="N95" s="157"/>
      <c r="O95" s="157"/>
      <c r="P95" s="157"/>
      <c r="Q95" s="157"/>
    </row>
    <row r="96" customFormat="false" ht="12.75" hidden="false" customHeight="false" outlineLevel="0" collapsed="false">
      <c r="E96" s="157"/>
      <c r="F96" s="157"/>
      <c r="G96" s="157"/>
      <c r="H96" s="157"/>
      <c r="I96" s="157"/>
      <c r="J96" s="157"/>
      <c r="K96" s="157"/>
      <c r="L96" s="157"/>
      <c r="M96" s="157"/>
      <c r="N96" s="157"/>
      <c r="O96" s="157"/>
      <c r="P96" s="157"/>
      <c r="Q96" s="157"/>
    </row>
    <row r="97" customFormat="false" ht="12.75" hidden="false" customHeight="false" outlineLevel="0" collapsed="false">
      <c r="E97" s="157"/>
      <c r="F97" s="157"/>
      <c r="G97" s="157"/>
      <c r="H97" s="157"/>
      <c r="I97" s="157"/>
      <c r="J97" s="157"/>
      <c r="K97" s="157"/>
      <c r="L97" s="157"/>
      <c r="M97" s="157"/>
      <c r="N97" s="157"/>
      <c r="O97" s="157"/>
      <c r="P97" s="157"/>
      <c r="Q97" s="157"/>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4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5" activeCellId="0" sqref="A5"/>
    </sheetView>
  </sheetViews>
  <sheetFormatPr defaultColWidth="10.70703125" defaultRowHeight="12.75" zeroHeight="false" outlineLevelRow="0" outlineLevelCol="0"/>
  <cols>
    <col collapsed="false" customWidth="true" hidden="false" outlineLevel="0" max="1" min="1" style="92" width="107.86"/>
  </cols>
  <sheetData>
    <row r="1" customFormat="false" ht="12.75" hidden="false" customHeight="false" outlineLevel="0" collapsed="false">
      <c r="A1" s="160" t="s">
        <v>424</v>
      </c>
    </row>
    <row r="2" customFormat="false" ht="12.75" hidden="false" customHeight="false" outlineLevel="0" collapsed="false">
      <c r="A2" s="161" t="s">
        <v>425</v>
      </c>
    </row>
    <row r="3" customFormat="false" ht="12.75" hidden="false" customHeight="false" outlineLevel="0" collapsed="false">
      <c r="A3" s="162" t="s">
        <v>426</v>
      </c>
    </row>
    <row r="4" customFormat="false" ht="12.75" hidden="false" customHeight="false" outlineLevel="0" collapsed="false">
      <c r="A4" s="163" t="s">
        <v>427</v>
      </c>
    </row>
    <row r="5" customFormat="false" ht="12.75" hidden="false" customHeight="false" outlineLevel="0" collapsed="false">
      <c r="A5" s="164" t="s">
        <v>428</v>
      </c>
    </row>
    <row r="6" customFormat="false" ht="12.75" hidden="false" customHeight="false" outlineLevel="0" collapsed="false">
      <c r="A6" s="163" t="s">
        <v>429</v>
      </c>
    </row>
    <row r="7" customFormat="false" ht="12.75" hidden="false" customHeight="false" outlineLevel="0" collapsed="false">
      <c r="A7" s="164" t="s">
        <v>430</v>
      </c>
    </row>
    <row r="8" customFormat="false" ht="12.75" hidden="false" customHeight="false" outlineLevel="0" collapsed="false">
      <c r="A8" s="163" t="s">
        <v>431</v>
      </c>
    </row>
    <row r="9" customFormat="false" ht="12.75" hidden="false" customHeight="false" outlineLevel="0" collapsed="false">
      <c r="A9" s="164" t="s">
        <v>432</v>
      </c>
    </row>
    <row r="10" customFormat="false" ht="12.75" hidden="false" customHeight="false" outlineLevel="0" collapsed="false">
      <c r="A10" s="163" t="s">
        <v>433</v>
      </c>
    </row>
    <row r="11" customFormat="false" ht="12.75" hidden="false" customHeight="false" outlineLevel="0" collapsed="false">
      <c r="A11" s="164" t="s">
        <v>434</v>
      </c>
    </row>
    <row r="12" customFormat="false" ht="12.75" hidden="false" customHeight="false" outlineLevel="0" collapsed="false">
      <c r="A12" s="163" t="s">
        <v>435</v>
      </c>
    </row>
    <row r="13" customFormat="false" ht="12.75" hidden="false" customHeight="false" outlineLevel="0" collapsed="false">
      <c r="A13" s="164" t="s">
        <v>436</v>
      </c>
    </row>
    <row r="14" customFormat="false" ht="12.75" hidden="false" customHeight="false" outlineLevel="0" collapsed="false">
      <c r="A14" s="163" t="s">
        <v>437</v>
      </c>
    </row>
    <row r="15" customFormat="false" ht="12.75" hidden="false" customHeight="false" outlineLevel="0" collapsed="false">
      <c r="A15" s="164" t="s">
        <v>438</v>
      </c>
    </row>
    <row r="16" customFormat="false" ht="12.75" hidden="false" customHeight="false" outlineLevel="0" collapsed="false">
      <c r="A16" s="160" t="s">
        <v>439</v>
      </c>
    </row>
    <row r="17" customFormat="false" ht="12.75" hidden="false" customHeight="false" outlineLevel="0" collapsed="false">
      <c r="A17" s="163" t="s">
        <v>440</v>
      </c>
    </row>
    <row r="18" customFormat="false" ht="12.75" hidden="false" customHeight="false" outlineLevel="0" collapsed="false">
      <c r="A18" s="164" t="s">
        <v>441</v>
      </c>
    </row>
    <row r="19" customFormat="false" ht="12.75" hidden="false" customHeight="false" outlineLevel="0" collapsed="false">
      <c r="A19" s="163" t="s">
        <v>442</v>
      </c>
    </row>
    <row r="20" customFormat="false" ht="12.75" hidden="false" customHeight="false" outlineLevel="0" collapsed="false">
      <c r="A20" s="164" t="s">
        <v>443</v>
      </c>
    </row>
    <row r="21" customFormat="false" ht="12.75" hidden="false" customHeight="false" outlineLevel="0" collapsed="false">
      <c r="A21" s="160" t="s">
        <v>444</v>
      </c>
    </row>
    <row r="22" customFormat="false" ht="12.75" hidden="false" customHeight="false" outlineLevel="0" collapsed="false">
      <c r="A22" s="165" t="s">
        <v>445</v>
      </c>
    </row>
    <row r="23" customFormat="false" ht="12.75" hidden="false" customHeight="false" outlineLevel="0" collapsed="false">
      <c r="A23" s="164" t="s">
        <v>446</v>
      </c>
    </row>
    <row r="24" customFormat="false" ht="12.75" hidden="false" customHeight="false" outlineLevel="0" collapsed="false">
      <c r="A24" s="163" t="s">
        <v>447</v>
      </c>
    </row>
    <row r="25" customFormat="false" ht="12.75" hidden="false" customHeight="false" outlineLevel="0" collapsed="false">
      <c r="A25" s="164" t="s">
        <v>448</v>
      </c>
    </row>
    <row r="26" customFormat="false" ht="12.75" hidden="false" customHeight="false" outlineLevel="0" collapsed="false">
      <c r="A26" s="161" t="s">
        <v>449</v>
      </c>
    </row>
    <row r="27" customFormat="false" ht="12.75" hidden="false" customHeight="false" outlineLevel="0" collapsed="false">
      <c r="A27" s="164" t="s">
        <v>450</v>
      </c>
    </row>
    <row r="28" customFormat="false" ht="12.75" hidden="false" customHeight="false" outlineLevel="0" collapsed="false">
      <c r="A28" s="163" t="s">
        <v>451</v>
      </c>
    </row>
    <row r="29" customFormat="false" ht="12.75" hidden="false" customHeight="false" outlineLevel="0" collapsed="false">
      <c r="A29" s="164" t="s">
        <v>452</v>
      </c>
    </row>
    <row r="30" customFormat="false" ht="12.75" hidden="false" customHeight="false" outlineLevel="0" collapsed="false">
      <c r="A30" s="163" t="s">
        <v>453</v>
      </c>
    </row>
    <row r="31" customFormat="false" ht="12.75" hidden="false" customHeight="false" outlineLevel="0" collapsed="false">
      <c r="A31" s="164" t="s">
        <v>454</v>
      </c>
    </row>
    <row r="32" customFormat="false" ht="12.75" hidden="false" customHeight="false" outlineLevel="0" collapsed="false">
      <c r="A32" s="163" t="s">
        <v>455</v>
      </c>
    </row>
    <row r="33" customFormat="false" ht="12.75" hidden="false" customHeight="false" outlineLevel="0" collapsed="false">
      <c r="A33" s="166" t="s">
        <v>456</v>
      </c>
    </row>
    <row r="34" customFormat="false" ht="12.75" hidden="false" customHeight="false" outlineLevel="0" collapsed="false">
      <c r="A34" s="163" t="s">
        <v>457</v>
      </c>
    </row>
    <row r="35" customFormat="false" ht="12.75" hidden="false" customHeight="false" outlineLevel="0" collapsed="false">
      <c r="A35" s="164" t="s">
        <v>458</v>
      </c>
    </row>
    <row r="36" customFormat="false" ht="12.75" hidden="false" customHeight="false" outlineLevel="0" collapsed="false">
      <c r="A36" s="160" t="s">
        <v>459</v>
      </c>
    </row>
    <row r="37" customFormat="false" ht="12.75" hidden="false" customHeight="false" outlineLevel="0" collapsed="false">
      <c r="A37" s="163" t="s">
        <v>460</v>
      </c>
    </row>
    <row r="38" customFormat="false" ht="12.75" hidden="false" customHeight="false" outlineLevel="0" collapsed="false">
      <c r="A38" s="164" t="s">
        <v>461</v>
      </c>
    </row>
    <row r="39" customFormat="false" ht="12.75" hidden="false" customHeight="false" outlineLevel="0" collapsed="false">
      <c r="A39" s="163" t="s">
        <v>462</v>
      </c>
    </row>
    <row r="40" customFormat="false" ht="12.75" hidden="false" customHeight="false" outlineLevel="0" collapsed="false">
      <c r="A40" s="164" t="s">
        <v>463</v>
      </c>
    </row>
    <row r="41" customFormat="false" ht="12.75" hidden="false" customHeight="false" outlineLevel="0" collapsed="false">
      <c r="A41" s="163" t="s">
        <v>464</v>
      </c>
    </row>
    <row r="42" customFormat="false" ht="12.75" hidden="false" customHeight="false" outlineLevel="0" collapsed="false">
      <c r="A42" s="164" t="s">
        <v>465</v>
      </c>
    </row>
    <row r="43" customFormat="false" ht="12.75" hidden="false" customHeight="false" outlineLevel="0" collapsed="false">
      <c r="A43" s="163" t="s">
        <v>466</v>
      </c>
    </row>
    <row r="44" customFormat="false" ht="12.75" hidden="false" customHeight="false" outlineLevel="0" collapsed="false">
      <c r="A44" s="164" t="s">
        <v>467</v>
      </c>
    </row>
    <row r="45" customFormat="false" ht="12.75" hidden="false" customHeight="false" outlineLevel="0" collapsed="false">
      <c r="A45" s="160" t="s">
        <v>468</v>
      </c>
    </row>
    <row r="46" customFormat="false" ht="12.75" hidden="false" customHeight="false" outlineLevel="0" collapsed="false">
      <c r="A46" s="163" t="s">
        <v>469</v>
      </c>
    </row>
    <row r="47" customFormat="false" ht="12.75" hidden="false" customHeight="false" outlineLevel="0" collapsed="false">
      <c r="A47" s="164" t="s">
        <v>470</v>
      </c>
    </row>
    <row r="48" customFormat="false" ht="12.75" hidden="false" customHeight="false" outlineLevel="0" collapsed="false">
      <c r="A48" s="163" t="s">
        <v>471</v>
      </c>
    </row>
    <row r="49" customFormat="false" ht="12.75" hidden="false" customHeight="false" outlineLevel="0" collapsed="false">
      <c r="A49" s="164" t="s">
        <v>472</v>
      </c>
    </row>
    <row r="50" customFormat="false" ht="12.75" hidden="false" customHeight="false" outlineLevel="0" collapsed="false">
      <c r="A50" s="163" t="s">
        <v>473</v>
      </c>
    </row>
    <row r="51" customFormat="false" ht="12.75" hidden="false" customHeight="false" outlineLevel="0" collapsed="false">
      <c r="A51" s="164" t="s">
        <v>474</v>
      </c>
    </row>
    <row r="52" customFormat="false" ht="12.75" hidden="false" customHeight="false" outlineLevel="0" collapsed="false">
      <c r="A52" s="163" t="s">
        <v>475</v>
      </c>
    </row>
    <row r="53" customFormat="false" ht="12.75" hidden="false" customHeight="false" outlineLevel="0" collapsed="false">
      <c r="A53" s="164" t="s">
        <v>476</v>
      </c>
    </row>
    <row r="54" customFormat="false" ht="12.75" hidden="false" customHeight="false" outlineLevel="0" collapsed="false">
      <c r="A54" s="163" t="s">
        <v>477</v>
      </c>
    </row>
    <row r="55" customFormat="false" ht="12.75" hidden="false" customHeight="false" outlineLevel="0" collapsed="false">
      <c r="A55" s="164" t="s">
        <v>478</v>
      </c>
    </row>
    <row r="56" customFormat="false" ht="12.75" hidden="false" customHeight="false" outlineLevel="0" collapsed="false">
      <c r="A56" s="163" t="s">
        <v>479</v>
      </c>
    </row>
    <row r="57" customFormat="false" ht="12.75" hidden="false" customHeight="false" outlineLevel="0" collapsed="false">
      <c r="A57" s="164" t="s">
        <v>480</v>
      </c>
    </row>
    <row r="58" customFormat="false" ht="12.75" hidden="false" customHeight="false" outlineLevel="0" collapsed="false">
      <c r="A58" s="163" t="s">
        <v>481</v>
      </c>
    </row>
    <row r="59" customFormat="false" ht="12.75" hidden="false" customHeight="false" outlineLevel="0" collapsed="false">
      <c r="A59" s="164" t="s">
        <v>482</v>
      </c>
    </row>
    <row r="60" customFormat="false" ht="12.75" hidden="false" customHeight="false" outlineLevel="0" collapsed="false">
      <c r="A60" s="163" t="s">
        <v>483</v>
      </c>
    </row>
    <row r="61" customFormat="false" ht="12.75" hidden="false" customHeight="false" outlineLevel="0" collapsed="false">
      <c r="A61" s="164" t="s">
        <v>484</v>
      </c>
    </row>
    <row r="62" customFormat="false" ht="12.75" hidden="false" customHeight="false" outlineLevel="0" collapsed="false">
      <c r="A62" s="160" t="s">
        <v>485</v>
      </c>
    </row>
    <row r="63" customFormat="false" ht="12.75" hidden="false" customHeight="false" outlineLevel="0" collapsed="false">
      <c r="A63" s="163" t="s">
        <v>486</v>
      </c>
    </row>
    <row r="64" customFormat="false" ht="12.75" hidden="false" customHeight="false" outlineLevel="0" collapsed="false">
      <c r="A64" s="164" t="s">
        <v>487</v>
      </c>
    </row>
    <row r="65" customFormat="false" ht="12.75" hidden="false" customHeight="false" outlineLevel="0" collapsed="false">
      <c r="A65" s="163" t="s">
        <v>488</v>
      </c>
    </row>
    <row r="66" customFormat="false" ht="12.75" hidden="false" customHeight="false" outlineLevel="0" collapsed="false">
      <c r="A66" s="164" t="s">
        <v>489</v>
      </c>
    </row>
    <row r="67" customFormat="false" ht="12.75" hidden="false" customHeight="false" outlineLevel="0" collapsed="false">
      <c r="A67" s="163" t="s">
        <v>490</v>
      </c>
    </row>
    <row r="68" customFormat="false" ht="12.75" hidden="false" customHeight="false" outlineLevel="0" collapsed="false">
      <c r="A68" s="164" t="s">
        <v>491</v>
      </c>
    </row>
    <row r="69" customFormat="false" ht="12.75" hidden="false" customHeight="false" outlineLevel="0" collapsed="false">
      <c r="A69" s="160" t="s">
        <v>492</v>
      </c>
    </row>
    <row r="70" customFormat="false" ht="12.75" hidden="false" customHeight="false" outlineLevel="0" collapsed="false">
      <c r="A70" s="167" t="s">
        <v>493</v>
      </c>
    </row>
    <row r="71" customFormat="false" ht="12.75" hidden="false" customHeight="false" outlineLevel="0" collapsed="false">
      <c r="A71" s="164" t="s">
        <v>494</v>
      </c>
    </row>
    <row r="72" customFormat="false" ht="12.75" hidden="false" customHeight="false" outlineLevel="0" collapsed="false">
      <c r="A72" s="163" t="s">
        <v>495</v>
      </c>
    </row>
    <row r="73" customFormat="false" ht="12.75" hidden="false" customHeight="false" outlineLevel="0" collapsed="false">
      <c r="A73" s="164" t="s">
        <v>496</v>
      </c>
    </row>
    <row r="74" customFormat="false" ht="12.75" hidden="false" customHeight="false" outlineLevel="0" collapsed="false">
      <c r="A74" s="163" t="s">
        <v>497</v>
      </c>
    </row>
    <row r="75" customFormat="false" ht="12.75" hidden="false" customHeight="false" outlineLevel="0" collapsed="false">
      <c r="A75" s="164" t="s">
        <v>498</v>
      </c>
    </row>
    <row r="76" customFormat="false" ht="12.75" hidden="false" customHeight="false" outlineLevel="0" collapsed="false">
      <c r="A76" s="163" t="s">
        <v>499</v>
      </c>
    </row>
    <row r="77" customFormat="false" ht="12.75" hidden="false" customHeight="false" outlineLevel="0" collapsed="false">
      <c r="A77" s="164" t="s">
        <v>500</v>
      </c>
    </row>
    <row r="78" customFormat="false" ht="12.75" hidden="false" customHeight="false" outlineLevel="0" collapsed="false">
      <c r="A78" s="163" t="s">
        <v>501</v>
      </c>
    </row>
    <row r="79" customFormat="false" ht="12.75" hidden="false" customHeight="false" outlineLevel="0" collapsed="false">
      <c r="A79" s="164" t="s">
        <v>502</v>
      </c>
    </row>
    <row r="80" customFormat="false" ht="12.75" hidden="false" customHeight="false" outlineLevel="0" collapsed="false">
      <c r="A80" s="163" t="s">
        <v>503</v>
      </c>
    </row>
    <row r="81" customFormat="false" ht="12.75" hidden="false" customHeight="false" outlineLevel="0" collapsed="false">
      <c r="A81" s="164" t="s">
        <v>504</v>
      </c>
    </row>
    <row r="82" customFormat="false" ht="12.75" hidden="false" customHeight="false" outlineLevel="0" collapsed="false">
      <c r="A82" s="160" t="s">
        <v>505</v>
      </c>
    </row>
    <row r="83" customFormat="false" ht="12.75" hidden="false" customHeight="false" outlineLevel="0" collapsed="false">
      <c r="A83" s="163" t="s">
        <v>506</v>
      </c>
    </row>
    <row r="84" customFormat="false" ht="12.75" hidden="false" customHeight="false" outlineLevel="0" collapsed="false">
      <c r="A84" s="164" t="s">
        <v>507</v>
      </c>
    </row>
    <row r="85" customFormat="false" ht="12.75" hidden="false" customHeight="false" outlineLevel="0" collapsed="false">
      <c r="A85" s="163" t="s">
        <v>508</v>
      </c>
    </row>
    <row r="86" customFormat="false" ht="12.75" hidden="false" customHeight="false" outlineLevel="0" collapsed="false">
      <c r="A86" s="164" t="s">
        <v>509</v>
      </c>
    </row>
    <row r="87" customFormat="false" ht="12.75" hidden="false" customHeight="false" outlineLevel="0" collapsed="false">
      <c r="A87" s="163" t="s">
        <v>510</v>
      </c>
    </row>
    <row r="88" customFormat="false" ht="12.75" hidden="false" customHeight="false" outlineLevel="0" collapsed="false">
      <c r="A88" s="164" t="s">
        <v>511</v>
      </c>
    </row>
    <row r="89" customFormat="false" ht="12.75" hidden="false" customHeight="false" outlineLevel="0" collapsed="false">
      <c r="A89" s="160" t="s">
        <v>512</v>
      </c>
    </row>
    <row r="90" customFormat="false" ht="12.75" hidden="false" customHeight="false" outlineLevel="0" collapsed="false">
      <c r="A90" s="163" t="s">
        <v>513</v>
      </c>
    </row>
    <row r="91" customFormat="false" ht="12.75" hidden="false" customHeight="false" outlineLevel="0" collapsed="false">
      <c r="A91" s="164" t="s">
        <v>514</v>
      </c>
    </row>
    <row r="92" customFormat="false" ht="12.75" hidden="false" customHeight="false" outlineLevel="0" collapsed="false">
      <c r="A92" s="163" t="s">
        <v>515</v>
      </c>
    </row>
    <row r="93" customFormat="false" ht="12.75" hidden="false" customHeight="false" outlineLevel="0" collapsed="false">
      <c r="A93" s="164" t="s">
        <v>516</v>
      </c>
    </row>
    <row r="94" customFormat="false" ht="12.75" hidden="false" customHeight="false" outlineLevel="0" collapsed="false">
      <c r="A94" s="163" t="s">
        <v>517</v>
      </c>
    </row>
    <row r="95" customFormat="false" ht="12.75" hidden="false" customHeight="false" outlineLevel="0" collapsed="false">
      <c r="A95" s="164" t="s">
        <v>518</v>
      </c>
    </row>
    <row r="96" customFormat="false" ht="12.75" hidden="false" customHeight="false" outlineLevel="0" collapsed="false">
      <c r="A96" s="163" t="s">
        <v>519</v>
      </c>
    </row>
    <row r="97" customFormat="false" ht="12.75" hidden="false" customHeight="false" outlineLevel="0" collapsed="false">
      <c r="A97" s="164" t="s">
        <v>520</v>
      </c>
    </row>
    <row r="98" customFormat="false" ht="12.75" hidden="false" customHeight="false" outlineLevel="0" collapsed="false">
      <c r="A98" s="163" t="s">
        <v>521</v>
      </c>
    </row>
    <row r="99" customFormat="false" ht="12.75" hidden="false" customHeight="false" outlineLevel="0" collapsed="false">
      <c r="A99" s="164" t="s">
        <v>522</v>
      </c>
    </row>
    <row r="100" customFormat="false" ht="12.75" hidden="false" customHeight="false" outlineLevel="0" collapsed="false">
      <c r="A100" s="163" t="s">
        <v>523</v>
      </c>
    </row>
    <row r="101" customFormat="false" ht="12.75" hidden="false" customHeight="false" outlineLevel="0" collapsed="false">
      <c r="A101" s="164" t="s">
        <v>524</v>
      </c>
    </row>
    <row r="102" customFormat="false" ht="12.75" hidden="false" customHeight="false" outlineLevel="0" collapsed="false">
      <c r="A102" s="163" t="s">
        <v>525</v>
      </c>
    </row>
    <row r="103" customFormat="false" ht="12.75" hidden="false" customHeight="false" outlineLevel="0" collapsed="false">
      <c r="A103" s="164" t="s">
        <v>526</v>
      </c>
    </row>
    <row r="104" customFormat="false" ht="12.75" hidden="false" customHeight="false" outlineLevel="0" collapsed="false">
      <c r="A104" s="163" t="s">
        <v>527</v>
      </c>
    </row>
    <row r="105" customFormat="false" ht="12.75" hidden="false" customHeight="false" outlineLevel="0" collapsed="false">
      <c r="A105" s="164" t="s">
        <v>528</v>
      </c>
    </row>
    <row r="106" customFormat="false" ht="12.75" hidden="false" customHeight="false" outlineLevel="0" collapsed="false">
      <c r="A106" s="163" t="s">
        <v>529</v>
      </c>
    </row>
    <row r="107" customFormat="false" ht="12.75" hidden="false" customHeight="false" outlineLevel="0" collapsed="false">
      <c r="A107" s="164" t="s">
        <v>530</v>
      </c>
    </row>
    <row r="108" customFormat="false" ht="12.75" hidden="false" customHeight="false" outlineLevel="0" collapsed="false">
      <c r="A108" s="163" t="s">
        <v>531</v>
      </c>
    </row>
    <row r="109" customFormat="false" ht="12.75" hidden="false" customHeight="false" outlineLevel="0" collapsed="false">
      <c r="A109" s="164" t="s">
        <v>532</v>
      </c>
    </row>
    <row r="110" customFormat="false" ht="12.75" hidden="false" customHeight="false" outlineLevel="0" collapsed="false">
      <c r="A110" s="163" t="s">
        <v>533</v>
      </c>
    </row>
    <row r="111" customFormat="false" ht="12.75" hidden="false" customHeight="false" outlineLevel="0" collapsed="false">
      <c r="A111" s="164" t="s">
        <v>534</v>
      </c>
    </row>
    <row r="112" customFormat="false" ht="12.75" hidden="false" customHeight="false" outlineLevel="0" collapsed="false">
      <c r="A112" s="163" t="s">
        <v>535</v>
      </c>
    </row>
    <row r="113" customFormat="false" ht="12.75" hidden="false" customHeight="false" outlineLevel="0" collapsed="false">
      <c r="A113" s="164" t="s">
        <v>536</v>
      </c>
    </row>
    <row r="114" customFormat="false" ht="12.75" hidden="false" customHeight="false" outlineLevel="0" collapsed="false">
      <c r="A114" s="163" t="s">
        <v>537</v>
      </c>
    </row>
    <row r="115" customFormat="false" ht="12.75" hidden="false" customHeight="false" outlineLevel="0" collapsed="false">
      <c r="A115" s="164" t="s">
        <v>538</v>
      </c>
    </row>
    <row r="116" customFormat="false" ht="12.75" hidden="false" customHeight="false" outlineLevel="0" collapsed="false">
      <c r="A116" s="160" t="s">
        <v>539</v>
      </c>
    </row>
    <row r="117" customFormat="false" ht="12.75" hidden="false" customHeight="false" outlineLevel="0" collapsed="false">
      <c r="A117" s="163" t="s">
        <v>540</v>
      </c>
    </row>
    <row r="118" customFormat="false" ht="12.75" hidden="false" customHeight="false" outlineLevel="0" collapsed="false">
      <c r="A118" s="164" t="s">
        <v>541</v>
      </c>
    </row>
    <row r="119" customFormat="false" ht="12.75" hidden="false" customHeight="false" outlineLevel="0" collapsed="false">
      <c r="A119" s="160" t="s">
        <v>542</v>
      </c>
    </row>
    <row r="120" customFormat="false" ht="12.75" hidden="false" customHeight="false" outlineLevel="0" collapsed="false">
      <c r="A120" s="163" t="s">
        <v>543</v>
      </c>
    </row>
    <row r="121" customFormat="false" ht="12.75" hidden="false" customHeight="false" outlineLevel="0" collapsed="false">
      <c r="A121" s="164" t="s">
        <v>544</v>
      </c>
    </row>
    <row r="122" customFormat="false" ht="12.75" hidden="false" customHeight="false" outlineLevel="0" collapsed="false">
      <c r="A122" s="163" t="s">
        <v>545</v>
      </c>
    </row>
    <row r="123" customFormat="false" ht="12.75" hidden="false" customHeight="false" outlineLevel="0" collapsed="false">
      <c r="A123" s="164" t="s">
        <v>546</v>
      </c>
    </row>
    <row r="124" customFormat="false" ht="12.75" hidden="false" customHeight="false" outlineLevel="0" collapsed="false">
      <c r="A124" s="163" t="s">
        <v>547</v>
      </c>
    </row>
    <row r="125" customFormat="false" ht="12.75" hidden="false" customHeight="false" outlineLevel="0" collapsed="false">
      <c r="A125" s="164" t="s">
        <v>548</v>
      </c>
    </row>
    <row r="126" customFormat="false" ht="12.75" hidden="false" customHeight="false" outlineLevel="0" collapsed="false">
      <c r="A126" s="163" t="s">
        <v>549</v>
      </c>
    </row>
    <row r="128" customFormat="false" ht="12.75" hidden="false" customHeight="false" outlineLevel="0" collapsed="false">
      <c r="A128" s="163" t="s">
        <v>550</v>
      </c>
    </row>
    <row r="129" customFormat="false" ht="12.75" hidden="false" customHeight="false" outlineLevel="0" collapsed="false">
      <c r="A129" s="164" t="s">
        <v>551</v>
      </c>
    </row>
    <row r="130" customFormat="false" ht="12.75" hidden="false" customHeight="false" outlineLevel="0" collapsed="false">
      <c r="A130" s="163" t="s">
        <v>552</v>
      </c>
    </row>
    <row r="131" customFormat="false" ht="12.75" hidden="false" customHeight="false" outlineLevel="0" collapsed="false">
      <c r="A131" s="164" t="s">
        <v>553</v>
      </c>
    </row>
    <row r="133" customFormat="false" ht="12.75" hidden="false" customHeight="false" outlineLevel="0" collapsed="false">
      <c r="A133" s="163" t="s">
        <v>554</v>
      </c>
    </row>
    <row r="135" customFormat="false" ht="12.75" hidden="false" customHeight="false" outlineLevel="0" collapsed="false">
      <c r="A135" s="163" t="s">
        <v>555</v>
      </c>
    </row>
    <row r="137" customFormat="false" ht="12.75" hidden="false" customHeight="false" outlineLevel="0" collapsed="false">
      <c r="A137" s="160" t="s">
        <v>556</v>
      </c>
    </row>
    <row r="138" customFormat="false" ht="12.75" hidden="false" customHeight="false" outlineLevel="0" collapsed="false">
      <c r="A138" s="92" t="s">
        <v>557</v>
      </c>
    </row>
    <row r="139" customFormat="false" ht="12.75" hidden="false" customHeight="false" outlineLevel="0" collapsed="false">
      <c r="A139" s="163" t="s">
        <v>558</v>
      </c>
    </row>
    <row r="140" customFormat="false" ht="12.75" hidden="false" customHeight="false" outlineLevel="0" collapsed="false">
      <c r="A140" s="164" t="s">
        <v>559</v>
      </c>
    </row>
    <row r="141" customFormat="false" ht="12.75" hidden="false" customHeight="false" outlineLevel="0" collapsed="false">
      <c r="A141" s="163" t="s">
        <v>560</v>
      </c>
    </row>
    <row r="143" customFormat="false" ht="12.75" hidden="false" customHeight="false" outlineLevel="0" collapsed="false">
      <c r="A143" s="163" t="s">
        <v>561</v>
      </c>
    </row>
    <row r="145" customFormat="false" ht="12.75" hidden="false" customHeight="false" outlineLevel="0" collapsed="false">
      <c r="A145" s="165" t="s">
        <v>562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1.55078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1999-05-14T11:34:01Z</dcterms:created>
  <dc:creator>ETSIAM</dc:creator>
  <dc:description/>
  <dc:language>en-US</dc:language>
  <cp:lastModifiedBy/>
  <cp:lastPrinted>2005-10-19T09:00:15Z</cp:lastPrinted>
  <dcterms:modified xsi:type="dcterms:W3CDTF">2022-05-23T19:03:52Z</dcterms:modified>
  <cp:revision>1</cp:revision>
  <dc:subject/>
  <dc:title>Funciones para cálculos solares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