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avid\Downloads\"/>
    </mc:Choice>
  </mc:AlternateContent>
  <xr:revisionPtr revIDLastSave="0" documentId="13_ncr:1_{CB065151-FEAD-4C95-9EE9-95B9B8FE4A40}" xr6:coauthVersionLast="47" xr6:coauthVersionMax="47" xr10:uidLastSave="{00000000-0000-0000-0000-000000000000}"/>
  <bookViews>
    <workbookView xWindow="-120" yWindow="-120" windowWidth="29040" windowHeight="15840" xr2:uid="{00000000-000D-0000-FFFF-FFFF00000000}"/>
  </bookViews>
  <sheets>
    <sheet name="Valoración Usabilidad" sheetId="1" r:id="rId1"/>
    <sheet name="Usability scores" sheetId="2" r:id="rId2"/>
    <sheet name="Usability guidelines" sheetId="3" r:id="rId3"/>
    <sheet name="Rating ranges" sheetId="4" r:id="rId4"/>
  </sheets>
  <calcPr calcId="181029"/>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M9" i="1" l="1"/>
  <c r="D7" i="4"/>
  <c r="F6" i="4"/>
  <c r="D6" i="4"/>
  <c r="F5" i="4"/>
  <c r="D5" i="4"/>
  <c r="F4" i="4"/>
  <c r="D4" i="4"/>
  <c r="D3" i="4"/>
  <c r="B2" i="4"/>
  <c r="A7" i="3"/>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6" i="3"/>
  <c r="A5" i="3"/>
  <c r="A123" i="2"/>
  <c r="A122" i="2"/>
  <c r="A121" i="2"/>
  <c r="A120" i="2"/>
  <c r="A119" i="2"/>
  <c r="K117" i="2"/>
  <c r="L105" i="2" s="1"/>
  <c r="M115" i="2"/>
  <c r="O115" i="2" s="1"/>
  <c r="G115" i="2"/>
  <c r="F115" i="2"/>
  <c r="M113" i="2"/>
  <c r="O113" i="2" s="1"/>
  <c r="L113" i="2"/>
  <c r="G113" i="2"/>
  <c r="F113" i="2"/>
  <c r="M111" i="2"/>
  <c r="N111" i="2" s="1"/>
  <c r="L111" i="2"/>
  <c r="G111" i="2"/>
  <c r="F111" i="2"/>
  <c r="M107" i="2"/>
  <c r="O107" i="2" s="1"/>
  <c r="L107" i="2"/>
  <c r="G107" i="2"/>
  <c r="F107" i="2"/>
  <c r="M105" i="2"/>
  <c r="O105" i="2" s="1"/>
  <c r="G105" i="2"/>
  <c r="F105" i="2"/>
  <c r="M103" i="2"/>
  <c r="O103" i="2" s="1"/>
  <c r="L103" i="2"/>
  <c r="G103" i="2"/>
  <c r="F103" i="2"/>
  <c r="M101" i="2"/>
  <c r="O101" i="2" s="1"/>
  <c r="G101" i="2"/>
  <c r="F101" i="2"/>
  <c r="N97" i="2"/>
  <c r="M97" i="2"/>
  <c r="O97" i="2" s="1"/>
  <c r="L97" i="2"/>
  <c r="G97" i="2"/>
  <c r="F97" i="2"/>
  <c r="M95" i="2"/>
  <c r="O95" i="2" s="1"/>
  <c r="L95" i="2"/>
  <c r="G95" i="2"/>
  <c r="F95" i="2"/>
  <c r="M93" i="2"/>
  <c r="O93" i="2" s="1"/>
  <c r="L93" i="2"/>
  <c r="N93" i="2" s="1"/>
  <c r="G93" i="2"/>
  <c r="F93" i="2"/>
  <c r="N91" i="2"/>
  <c r="M91" i="2"/>
  <c r="O91" i="2" s="1"/>
  <c r="L91" i="2"/>
  <c r="G91" i="2"/>
  <c r="F91" i="2"/>
  <c r="N89" i="2"/>
  <c r="M89" i="2"/>
  <c r="O89" i="2" s="1"/>
  <c r="L89" i="2"/>
  <c r="G89" i="2"/>
  <c r="F89" i="2"/>
  <c r="M85" i="2"/>
  <c r="O85" i="2" s="1"/>
  <c r="L85" i="2"/>
  <c r="N85" i="2" s="1"/>
  <c r="G85" i="2"/>
  <c r="F85" i="2"/>
  <c r="M83" i="2"/>
  <c r="O83" i="2" s="1"/>
  <c r="L83" i="2"/>
  <c r="N83" i="2" s="1"/>
  <c r="G83" i="2"/>
  <c r="F83" i="2"/>
  <c r="O81" i="2"/>
  <c r="M81" i="2"/>
  <c r="L81" i="2"/>
  <c r="N81" i="2" s="1"/>
  <c r="G81" i="2"/>
  <c r="F81" i="2"/>
  <c r="O79" i="2"/>
  <c r="N79" i="2"/>
  <c r="M79" i="2"/>
  <c r="L79" i="2"/>
  <c r="G79" i="2"/>
  <c r="F79" i="2"/>
  <c r="M75" i="2"/>
  <c r="O75" i="2" s="1"/>
  <c r="L75" i="2"/>
  <c r="G75" i="2"/>
  <c r="F75" i="2"/>
  <c r="O73" i="2"/>
  <c r="M73" i="2"/>
  <c r="N73" i="2" s="1"/>
  <c r="L73" i="2"/>
  <c r="G73" i="2"/>
  <c r="F73" i="2"/>
  <c r="O71" i="2"/>
  <c r="M71" i="2"/>
  <c r="N71" i="2" s="1"/>
  <c r="L71" i="2"/>
  <c r="G71" i="2"/>
  <c r="F71" i="2"/>
  <c r="M69" i="2"/>
  <c r="O69" i="2" s="1"/>
  <c r="L69" i="2"/>
  <c r="G69" i="2"/>
  <c r="F69" i="2"/>
  <c r="M67" i="2"/>
  <c r="O67" i="2" s="1"/>
  <c r="L67" i="2"/>
  <c r="G67" i="2"/>
  <c r="F67" i="2"/>
  <c r="M63" i="2"/>
  <c r="O63" i="2" s="1"/>
  <c r="L63" i="2"/>
  <c r="G63" i="2"/>
  <c r="F63" i="2"/>
  <c r="O61" i="2"/>
  <c r="M61" i="2"/>
  <c r="N61" i="2" s="1"/>
  <c r="L61" i="2"/>
  <c r="G61" i="2"/>
  <c r="F61" i="2"/>
  <c r="N59" i="2"/>
  <c r="M59" i="2"/>
  <c r="O59" i="2" s="1"/>
  <c r="L59" i="2"/>
  <c r="G59" i="2"/>
  <c r="F59" i="2"/>
  <c r="M55" i="2"/>
  <c r="O55" i="2" s="1"/>
  <c r="L55" i="2"/>
  <c r="G55" i="2"/>
  <c r="F55" i="2"/>
  <c r="M53" i="2"/>
  <c r="O53" i="2" s="1"/>
  <c r="L53" i="2"/>
  <c r="N53" i="2" s="1"/>
  <c r="G53" i="2"/>
  <c r="F53" i="2"/>
  <c r="N51" i="2"/>
  <c r="M51" i="2"/>
  <c r="O51" i="2" s="1"/>
  <c r="L51" i="2"/>
  <c r="G51" i="2"/>
  <c r="F51" i="2"/>
  <c r="N49" i="2"/>
  <c r="M49" i="2"/>
  <c r="O49" i="2" s="1"/>
  <c r="L49" i="2"/>
  <c r="G49" i="2"/>
  <c r="F49" i="2"/>
  <c r="M45" i="2"/>
  <c r="O45" i="2" s="1"/>
  <c r="L45" i="2"/>
  <c r="N45" i="2" s="1"/>
  <c r="G45" i="2"/>
  <c r="F45" i="2"/>
  <c r="M43" i="2"/>
  <c r="O43" i="2" s="1"/>
  <c r="L43" i="2"/>
  <c r="N43" i="2" s="1"/>
  <c r="G43" i="2"/>
  <c r="F43" i="2"/>
  <c r="O41" i="2"/>
  <c r="M41" i="2"/>
  <c r="L41" i="2"/>
  <c r="N41" i="2" s="1"/>
  <c r="G41" i="2"/>
  <c r="F41" i="2"/>
  <c r="O39" i="2"/>
  <c r="N39" i="2"/>
  <c r="M39" i="2"/>
  <c r="L39" i="2"/>
  <c r="G39" i="2"/>
  <c r="F39" i="2"/>
  <c r="M37" i="2"/>
  <c r="O37" i="2" s="1"/>
  <c r="L37" i="2"/>
  <c r="G37" i="2"/>
  <c r="F37" i="2"/>
  <c r="O35" i="2"/>
  <c r="M35" i="2"/>
  <c r="N35" i="2" s="1"/>
  <c r="L35" i="2"/>
  <c r="G35" i="2"/>
  <c r="F35" i="2"/>
  <c r="O33" i="2"/>
  <c r="M33" i="2"/>
  <c r="N33" i="2" s="1"/>
  <c r="L33" i="2"/>
  <c r="M31" i="2"/>
  <c r="O31" i="2" s="1"/>
  <c r="L31" i="2"/>
  <c r="G31" i="2"/>
  <c r="F31" i="2"/>
  <c r="O29" i="2"/>
  <c r="M29" i="2"/>
  <c r="N29" i="2" s="1"/>
  <c r="L29" i="2"/>
  <c r="G29" i="2"/>
  <c r="F29" i="2"/>
  <c r="M25" i="2"/>
  <c r="O25" i="2" s="1"/>
  <c r="L25" i="2"/>
  <c r="O23" i="2"/>
  <c r="N23" i="2"/>
  <c r="M23" i="2"/>
  <c r="L23" i="2"/>
  <c r="G23" i="2"/>
  <c r="F23" i="2"/>
  <c r="N21" i="2"/>
  <c r="M21" i="2"/>
  <c r="O21" i="2" s="1"/>
  <c r="L21" i="2"/>
  <c r="G21" i="2"/>
  <c r="F21" i="2"/>
  <c r="M17" i="2"/>
  <c r="O17" i="2" s="1"/>
  <c r="L17" i="2"/>
  <c r="G17" i="2"/>
  <c r="F17" i="2"/>
  <c r="M15" i="2"/>
  <c r="O15" i="2" s="1"/>
  <c r="L15" i="2"/>
  <c r="N15" i="2" s="1"/>
  <c r="G15" i="2"/>
  <c r="F15" i="2"/>
  <c r="O13" i="2"/>
  <c r="N13" i="2"/>
  <c r="M13" i="2"/>
  <c r="L13" i="2"/>
  <c r="G13" i="2"/>
  <c r="F13" i="2"/>
  <c r="O11" i="2"/>
  <c r="N11" i="2"/>
  <c r="M11" i="2"/>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O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G107" i="1"/>
  <c r="F107" i="1"/>
  <c r="M105" i="1"/>
  <c r="O105" i="1" s="1"/>
  <c r="G105" i="1"/>
  <c r="F105" i="1"/>
  <c r="M103" i="1"/>
  <c r="O103" i="1" s="1"/>
  <c r="G103" i="1"/>
  <c r="F103" i="1"/>
  <c r="M101" i="1"/>
  <c r="O101" i="1" s="1"/>
  <c r="G101" i="1"/>
  <c r="F101" i="1"/>
  <c r="M97" i="1"/>
  <c r="O97" i="1" s="1"/>
  <c r="G97" i="1"/>
  <c r="F97" i="1"/>
  <c r="M95" i="1"/>
  <c r="O95" i="1" s="1"/>
  <c r="G95" i="1"/>
  <c r="F95" i="1"/>
  <c r="M93" i="1"/>
  <c r="O93" i="1" s="1"/>
  <c r="G93" i="1"/>
  <c r="F93" i="1"/>
  <c r="M91" i="1"/>
  <c r="O91" i="1" s="1"/>
  <c r="G91" i="1"/>
  <c r="F91" i="1"/>
  <c r="M89" i="1"/>
  <c r="O89" i="1" s="1"/>
  <c r="G89" i="1"/>
  <c r="F89" i="1"/>
  <c r="M85" i="1"/>
  <c r="O85" i="1" s="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O69" i="1" s="1"/>
  <c r="G69" i="1"/>
  <c r="F69" i="1"/>
  <c r="M67" i="1"/>
  <c r="O67" i="1" s="1"/>
  <c r="G67" i="1"/>
  <c r="F67" i="1"/>
  <c r="M63" i="1"/>
  <c r="O63" i="1" s="1"/>
  <c r="G63" i="1"/>
  <c r="F63" i="1"/>
  <c r="M61" i="1"/>
  <c r="O61" i="1" s="1"/>
  <c r="G61" i="1"/>
  <c r="F61" i="1"/>
  <c r="M59" i="1"/>
  <c r="O59" i="1" s="1"/>
  <c r="G59" i="1"/>
  <c r="F59" i="1"/>
  <c r="M55" i="1"/>
  <c r="O55" i="1" s="1"/>
  <c r="G55" i="1"/>
  <c r="F55" i="1"/>
  <c r="M53" i="1"/>
  <c r="O53" i="1" s="1"/>
  <c r="G53" i="1"/>
  <c r="F53" i="1"/>
  <c r="M51" i="1"/>
  <c r="O51" i="1" s="1"/>
  <c r="G51" i="1"/>
  <c r="F51" i="1"/>
  <c r="M49" i="1"/>
  <c r="O49" i="1" s="1"/>
  <c r="G49" i="1"/>
  <c r="F49" i="1"/>
  <c r="M45" i="1"/>
  <c r="O45" i="1" s="1"/>
  <c r="G45" i="1"/>
  <c r="F45" i="1"/>
  <c r="M43" i="1"/>
  <c r="O43" i="1" s="1"/>
  <c r="G43" i="1"/>
  <c r="F43" i="1"/>
  <c r="M41" i="1"/>
  <c r="O41" i="1" s="1"/>
  <c r="G41" i="1"/>
  <c r="F41" i="1"/>
  <c r="M39" i="1"/>
  <c r="O39" i="1" s="1"/>
  <c r="G39" i="1"/>
  <c r="F39" i="1"/>
  <c r="M37" i="1"/>
  <c r="O37" i="1" s="1"/>
  <c r="G37" i="1"/>
  <c r="F37" i="1"/>
  <c r="M35" i="1"/>
  <c r="O35" i="1" s="1"/>
  <c r="G35" i="1"/>
  <c r="F35" i="1"/>
  <c r="M33" i="1"/>
  <c r="O33" i="1" s="1"/>
  <c r="M31" i="1"/>
  <c r="O31" i="1" s="1"/>
  <c r="G31" i="1"/>
  <c r="F31" i="1"/>
  <c r="M29" i="1"/>
  <c r="O29" i="1" s="1"/>
  <c r="G29" i="1"/>
  <c r="F29" i="1"/>
  <c r="M25" i="1"/>
  <c r="O25" i="1" s="1"/>
  <c r="M23" i="1"/>
  <c r="O23" i="1" s="1"/>
  <c r="G23" i="1"/>
  <c r="F23" i="1"/>
  <c r="M21" i="1"/>
  <c r="O21" i="1" s="1"/>
  <c r="G21" i="1"/>
  <c r="F21" i="1"/>
  <c r="M17" i="1"/>
  <c r="O17" i="1" s="1"/>
  <c r="G17" i="1"/>
  <c r="F17" i="1"/>
  <c r="M15" i="1"/>
  <c r="O15" i="1" s="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G11" i="1"/>
  <c r="F11" i="1"/>
  <c r="A11" i="1"/>
  <c r="G9" i="1"/>
  <c r="F9" i="1"/>
  <c r="L15" i="1" l="1"/>
  <c r="N15" i="1" s="1"/>
  <c r="L69" i="1"/>
  <c r="L45" i="1"/>
  <c r="N45" i="1" s="1"/>
  <c r="L9" i="1"/>
  <c r="N25" i="1"/>
  <c r="L55" i="1"/>
  <c r="N55" i="1"/>
  <c r="N69" i="1"/>
  <c r="L17" i="1"/>
  <c r="N17" i="1" s="1"/>
  <c r="L11" i="1"/>
  <c r="O11" i="1" s="1"/>
  <c r="L31" i="1"/>
  <c r="N31" i="1" s="1"/>
  <c r="L23" i="1"/>
  <c r="N23" i="1" s="1"/>
  <c r="L107" i="1"/>
  <c r="N107" i="1" s="1"/>
  <c r="L41" i="1"/>
  <c r="N41" i="1" s="1"/>
  <c r="L21" i="1"/>
  <c r="L33" i="1"/>
  <c r="L85" i="1"/>
  <c r="N85" i="1" s="1"/>
  <c r="L25" i="1"/>
  <c r="L79" i="1"/>
  <c r="L13" i="1"/>
  <c r="L39" i="1"/>
  <c r="L81" i="1"/>
  <c r="N81" i="1" s="1"/>
  <c r="L95" i="1"/>
  <c r="N95" i="1" s="1"/>
  <c r="O9" i="1"/>
  <c r="N9" i="1"/>
  <c r="O117" i="2"/>
  <c r="N59" i="1"/>
  <c r="N71" i="1"/>
  <c r="O111" i="2"/>
  <c r="N101" i="1"/>
  <c r="N67" i="2"/>
  <c r="L101" i="2"/>
  <c r="N101" i="2" s="1"/>
  <c r="N105" i="2"/>
  <c r="L35" i="1"/>
  <c r="N35" i="1" s="1"/>
  <c r="N39" i="1"/>
  <c r="L73" i="1"/>
  <c r="N73" i="1" s="1"/>
  <c r="N79" i="1"/>
  <c r="L113" i="1"/>
  <c r="N113" i="1" s="1"/>
  <c r="L51" i="1"/>
  <c r="N51" i="1" s="1"/>
  <c r="L91" i="1"/>
  <c r="N91" i="1" s="1"/>
  <c r="N55" i="2"/>
  <c r="N95" i="2"/>
  <c r="L63" i="1"/>
  <c r="N63" i="1" s="1"/>
  <c r="L103" i="1"/>
  <c r="N103" i="1" s="1"/>
  <c r="N113" i="2"/>
  <c r="L59" i="1"/>
  <c r="L97" i="1"/>
  <c r="N97" i="1" s="1"/>
  <c r="N69" i="2"/>
  <c r="N107" i="2"/>
  <c r="N13" i="1"/>
  <c r="L37" i="1"/>
  <c r="N37" i="1" s="1"/>
  <c r="L75" i="1"/>
  <c r="N75" i="1" s="1"/>
  <c r="L115" i="1"/>
  <c r="N115" i="1" s="1"/>
  <c r="N17" i="2"/>
  <c r="L53" i="1"/>
  <c r="N53" i="1" s="1"/>
  <c r="L93" i="1"/>
  <c r="N93" i="1" s="1"/>
  <c r="N31" i="2"/>
  <c r="N63" i="2"/>
  <c r="N103" i="2"/>
  <c r="L71" i="1"/>
  <c r="L111" i="1"/>
  <c r="N111" i="1" s="1"/>
  <c r="L115" i="2"/>
  <c r="N115" i="2" s="1"/>
  <c r="L49" i="1"/>
  <c r="N49" i="1" s="1"/>
  <c r="L89" i="1"/>
  <c r="N89" i="1" s="1"/>
  <c r="N25" i="2"/>
  <c r="N33" i="1"/>
  <c r="L67" i="1"/>
  <c r="N67" i="1" s="1"/>
  <c r="L105" i="1"/>
  <c r="N105" i="1" s="1"/>
  <c r="N9" i="2"/>
  <c r="N37" i="2"/>
  <c r="N75" i="2"/>
  <c r="N21" i="1"/>
  <c r="L43" i="1"/>
  <c r="N43" i="1" s="1"/>
  <c r="L83" i="1"/>
  <c r="N83" i="1" s="1"/>
  <c r="L29" i="1"/>
  <c r="N29" i="1" s="1"/>
  <c r="L61" i="1"/>
  <c r="N61" i="1" s="1"/>
  <c r="O117" i="1" l="1"/>
  <c r="N11" i="1"/>
  <c r="N117" i="1"/>
  <c r="N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<sst xmlns="http://schemas.openxmlformats.org/spreadsheetml/2006/main" count="385" uniqueCount="208">
  <si>
    <t>Usability guidelines</t>
  </si>
  <si>
    <t>Usability review</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</si>
  <si>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</si>
  <si>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</si>
  <si>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</si>
  <si>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</si>
  <si>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</si>
  <si>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</si>
  <si>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</si>
  <si>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</si>
  <si>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</si>
  <si>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</si>
  <si>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</si>
  <si>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</si>
  <si>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</si>
  <si>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</si>
  <si>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</si>
  <si>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</si>
  <si>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</si>
  <si>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</si>
  <si>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</si>
  <si>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</si>
  <si>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</si>
  <si>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</si>
  <si>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</si>
  <si>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</si>
  <si>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</si>
  <si>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</si>
  <si>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</si>
  <si>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</si>
  <si>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</si>
  <si>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</si>
  <si>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</si>
  <si>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</si>
  <si>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</si>
  <si>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</si>
  <si>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</si>
  <si>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</si>
  <si>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</si>
  <si>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</si>
  <si>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</si>
  <si>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</si>
  <si>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</si>
  <si>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</si>
  <si>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</si>
  <si>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</si>
  <si>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</si>
  <si>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</si>
  <si>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</si>
  <si>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</si>
  <si>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</si>
  <si>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</si>
  <si>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</si>
  <si>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</si>
  <si>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</si>
  <si>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</si>
  <si>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</si>
  <si>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</si>
  <si>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</si>
  <si>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</si>
  <si>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</si>
  <si>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</si>
  <si>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</si>
  <si>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</si>
  <si>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</si>
  <si>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</si>
  <si>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</si>
  <si>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</si>
  <si>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</si>
  <si>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</si>
  <si>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</si>
  <si>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</si>
  <si>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</si>
  <si>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</si>
  <si>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</si>
  <si>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</si>
  <si>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</si>
  <si>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</si>
  <si>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</si>
  <si>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</si>
  <si>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</si>
  <si>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</si>
  <si>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</si>
  <si>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</si>
  <si>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</si>
  <si>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</si>
  <si>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</si>
  <si>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</si>
  <si>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</si>
  <si>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</si>
  <si>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</si>
  <si>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</si>
  <si>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</si>
  <si>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</si>
  <si>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</si>
  <si>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</si>
  <si>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</si>
  <si>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</si>
  <si>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</si>
  <si>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</si>
  <si>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</si>
  <si>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</si>
  <si>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</si>
  <si>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</si>
  <si>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</si>
  <si>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</si>
  <si>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</si>
  <si>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</si>
  <si>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</si>
  <si>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</si>
  <si>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</si>
  <si>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</si>
  <si>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</si>
  <si>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</si>
  <si>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</si>
  <si>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</si>
  <si>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</si>
  <si>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</si>
  <si>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</si>
  <si>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</si>
  <si>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</si>
  <si>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</si>
  <si>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</si>
  <si>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</si>
  <si>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</si>
  <si>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</si>
  <si>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</si>
  <si>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</si>
  <si>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</si>
  <si>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</si>
  <si>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</si>
  <si>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</si>
  <si>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</si>
  <si>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</si>
  <si>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</si>
  <si>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</si>
  <si>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</si>
  <si>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</si>
  <si>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</si>
  <si>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</si>
  <si>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</si>
  <si>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</si>
  <si>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</si>
  <si>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</si>
  <si>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</si>
  <si>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</si>
  <si>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</si>
  <si>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</si>
  <si>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</si>
  <si>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</si>
  <si>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</si>
  <si>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</si>
  <si>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</si>
  <si>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</si>
  <si>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</si>
  <si>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</si>
  <si>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</si>
  <si>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</si>
  <si>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</si>
  <si>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</si>
  <si>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</si>
  <si>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</si>
  <si>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</si>
  <si>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</si>
  <si>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</si>
  <si>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</si>
  <si>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</si>
  <si>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</si>
  <si>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</si>
  <si>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</si>
  <si>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</si>
  <si>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</si>
  <si>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</si>
  <si>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</si>
  <si>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</si>
  <si>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</si>
  <si>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</si>
  <si>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</si>
  <si>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</si>
  <si>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</si>
  <si>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</si>
  <si>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</si>
  <si>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Granada Cooking</t>
  </si>
  <si>
    <t xml:space="preserve">Usability review </t>
  </si>
  <si>
    <t>En la pagina principal se ofertan talleres que ya han finalizado, teniendo que acceder al calendario para poder reserva los que actualmente se ofertan.</t>
  </si>
  <si>
    <t>La página es sencilla, ciertamente minimalista y poco saturada en contenido.</t>
  </si>
  <si>
    <t>Se permite la busqueda, pero solo aparecen talleres expirados.</t>
  </si>
  <si>
    <t>Al realizar la reserva, por ejemplo, no se mostraba ningún mensaje de éxito sobre la operación, pero si se alñadia al carrito, cuyo icono es poco visible.</t>
  </si>
  <si>
    <t>No se muestra el formato requerido para cada campo</t>
  </si>
  <si>
    <t>A la hora de añadir al carrito un curso para su posteriror compra, si no se selecciona correctamente la fecha aparece un mensaje de error muy confuso.</t>
  </si>
  <si>
    <t>Descripciones poco detalladas, pocas imágenes, no se especifica la ubicación donde se impartirá el curso.</t>
  </si>
  <si>
    <t>Algunos textos tienen tipografia pequeña y estan en gris (menos legibles)</t>
  </si>
  <si>
    <t>Se encuentra su acceso al final de la pagina pero su visibilidad es nula.</t>
  </si>
  <si>
    <t>Permite el contacto via whatsapp y por correo electronico.</t>
  </si>
  <si>
    <t xml:space="preserve">El apartado mas critico, de talleres, en la seccion de calendario, carga extremadamente lento. </t>
  </si>
  <si>
    <t>El usuario podría salir de la página vista su frustración con la carga lenta de los talleres.</t>
  </si>
  <si>
    <t>Se adapta correctamente a distintos formatos: ordenador y smartphone</t>
  </si>
  <si>
    <t>Muestra talleres expirados.</t>
  </si>
  <si>
    <t>Existe una sección header que contiene todos los accesos directos principales y de mayor utilidad</t>
  </si>
  <si>
    <t>Enunciados cortos y aclarativos</t>
  </si>
  <si>
    <t>La página web es poco flexible en ese sentido, no hay utilidades para usuarios avanzados y tienen siempre que realizar todo el proceso de reserva completo sin poder guardar sus preferencias en su perfil.</t>
  </si>
  <si>
    <t>Títulos claros y orientativos</t>
  </si>
  <si>
    <t>La página web aparece en primer lugar al buscar "talleres gastronómicos en Granada" en el buscador de Google</t>
  </si>
  <si>
    <t xml:space="preserve"> </t>
  </si>
  <si>
    <t>No se pueden filtrar los cursos por tipo de cocina, ni horario, dificultad… Hay que mostrar todos ellos e inspeccionarlos por separado.</t>
  </si>
  <si>
    <t>Se muestran banners con el título de la sección</t>
  </si>
  <si>
    <t>Se puede volver al inicio pulsando el logo de la web, hecho que puede no ser evidente para todos los usuarios</t>
  </si>
  <si>
    <t>No hay indicador o barra de progreso con que muestre los pasos completados. Esto podría ser de gran utillidad a la hora de realizar el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</si>
</sst>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2" fillId="0" borderId="0" xfId="0" applyFont="1" applyAlignment="1">
      <alignment vertical="top" wrapText="1"/>
    </xf>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0" fillId="0" borderId="0" xfId="0"/>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5" fillId="0" borderId="0" xfId="0" applyFont="1" applyAlignment="1">
      <alignment horizontal="right" vertical="top" wrapText="1"/>
    </xf>
    <xf numFmtId="0" fontId="5" fillId="0" borderId="0" xfId="0" applyFont="1" applyAlignment="1">
      <alignment horizontal="righ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30" zoomScaleNormal="130" workbookViewId="0">
      <selection activeCell="I83" sqref="I83"/>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85" t="s">
        <v>183</v>
      </c>
      <c r="B1" s="86"/>
      <c r="C1" s="86"/>
      <c r="D1" s="86"/>
      <c r="E1" s="86"/>
      <c r="F1" s="86"/>
      <c r="G1" s="86"/>
      <c r="H1" s="86"/>
      <c r="I1" s="87"/>
      <c r="J1" s="4"/>
      <c r="K1" s="6"/>
      <c r="L1" s="5"/>
      <c r="M1" s="5"/>
      <c r="N1" s="5"/>
      <c r="O1" s="5"/>
      <c r="P1" s="1"/>
      <c r="Q1" s="7" t="s">
        <v>3</v>
      </c>
      <c r="R1" s="8">
        <v>0</v>
      </c>
      <c r="S1" s="1"/>
      <c r="T1" s="1"/>
      <c r="U1" s="1"/>
      <c r="V1" s="10"/>
    </row>
    <row r="2" spans="1:22" ht="9" customHeight="1">
      <c r="B2" s="1"/>
      <c r="C2" s="12"/>
      <c r="D2" s="12"/>
      <c r="E2" s="1"/>
      <c r="F2" s="1"/>
      <c r="G2" s="1"/>
      <c r="H2" s="1"/>
      <c r="I2" s="1"/>
      <c r="J2" s="14"/>
      <c r="K2" s="15"/>
      <c r="L2" s="16"/>
      <c r="M2" s="1"/>
      <c r="N2" s="1"/>
      <c r="O2" s="1"/>
      <c r="P2" s="18"/>
      <c r="Q2" s="19" t="s">
        <v>5</v>
      </c>
      <c r="R2" s="21">
        <v>1</v>
      </c>
      <c r="S2" s="1"/>
      <c r="T2" s="1"/>
      <c r="U2" s="1"/>
      <c r="V2" s="10"/>
    </row>
    <row r="3" spans="1:22" ht="24" customHeight="1">
      <c r="A3" s="88" t="s">
        <v>182</v>
      </c>
      <c r="B3" s="89"/>
      <c r="C3" s="23"/>
      <c r="D3" s="24" t="s">
        <v>9</v>
      </c>
      <c r="E3" s="13"/>
      <c r="F3" s="13"/>
      <c r="G3" s="13"/>
      <c r="H3" s="13"/>
      <c r="I3" s="25" t="s">
        <v>10</v>
      </c>
      <c r="J3" s="1"/>
      <c r="K3" s="16"/>
      <c r="L3" s="16"/>
      <c r="M3" s="1"/>
      <c r="P3" s="18"/>
      <c r="Q3" s="19" t="s">
        <v>11</v>
      </c>
      <c r="R3" s="21">
        <v>2</v>
      </c>
      <c r="S3" s="1"/>
      <c r="T3" s="1"/>
      <c r="U3" s="1"/>
      <c r="V3" s="10"/>
    </row>
    <row r="4" spans="1:22" ht="9" customHeight="1">
      <c r="A4" s="26"/>
      <c r="B4" s="13"/>
      <c r="C4" s="23"/>
      <c r="D4" s="27"/>
      <c r="E4" s="13"/>
      <c r="F4" s="13"/>
      <c r="G4" s="13"/>
      <c r="H4" s="13"/>
      <c r="I4" s="28"/>
      <c r="J4" s="1"/>
      <c r="K4" s="16"/>
      <c r="L4" s="16"/>
      <c r="M4" s="1"/>
      <c r="P4" s="18"/>
      <c r="Q4" s="19" t="s">
        <v>13</v>
      </c>
      <c r="R4" s="21">
        <v>3</v>
      </c>
      <c r="S4" s="1"/>
      <c r="T4" s="1"/>
      <c r="U4" s="1"/>
      <c r="V4" s="10"/>
    </row>
    <row r="5" spans="1:22" ht="36.75" customHeight="1">
      <c r="A5" s="29"/>
      <c r="B5" s="30" t="s">
        <v>18</v>
      </c>
      <c r="C5" s="31"/>
      <c r="D5" s="33" t="s">
        <v>20</v>
      </c>
      <c r="E5" s="31"/>
      <c r="F5" s="31"/>
      <c r="G5" s="31"/>
      <c r="H5" s="31"/>
      <c r="I5" s="30" t="s">
        <v>22</v>
      </c>
      <c r="J5" s="1"/>
      <c r="K5" s="4"/>
      <c r="L5" s="4"/>
      <c r="M5" s="4"/>
      <c r="N5" s="34"/>
      <c r="O5" s="34"/>
      <c r="P5" s="18"/>
      <c r="Q5" s="19" t="s">
        <v>23</v>
      </c>
      <c r="R5" s="21">
        <v>4</v>
      </c>
      <c r="S5" s="1"/>
      <c r="T5" s="1"/>
      <c r="U5" s="1"/>
      <c r="V5" s="10"/>
    </row>
    <row r="6" spans="1:22" ht="9" customHeight="1">
      <c r="B6" s="35"/>
      <c r="C6" s="31"/>
      <c r="D6" s="36"/>
      <c r="E6" s="31"/>
      <c r="F6" s="31"/>
      <c r="G6" s="31"/>
      <c r="H6" s="31"/>
      <c r="I6" s="35"/>
      <c r="J6" s="1"/>
      <c r="K6" s="4"/>
      <c r="L6" s="4"/>
      <c r="M6" s="4"/>
      <c r="N6" s="34"/>
      <c r="O6" s="34"/>
      <c r="P6" s="18"/>
      <c r="Q6" s="19" t="s">
        <v>24</v>
      </c>
      <c r="R6" s="21">
        <v>5</v>
      </c>
      <c r="S6" s="1"/>
      <c r="T6" s="1"/>
      <c r="U6" s="1"/>
      <c r="V6" s="10"/>
    </row>
    <row r="7" spans="1:22" ht="18" customHeight="1">
      <c r="A7" s="9" t="s">
        <v>4</v>
      </c>
      <c r="C7" s="1"/>
      <c r="D7" s="37"/>
      <c r="E7" s="1"/>
      <c r="F7" s="1"/>
      <c r="G7" s="1"/>
      <c r="H7" s="1"/>
      <c r="I7" s="1"/>
      <c r="J7" s="1"/>
      <c r="K7" s="99" t="s">
        <v>29</v>
      </c>
      <c r="L7" s="99" t="s">
        <v>30</v>
      </c>
      <c r="M7" s="99" t="s">
        <v>31</v>
      </c>
      <c r="N7" s="100" t="s">
        <v>9</v>
      </c>
      <c r="O7" s="100" t="s">
        <v>32</v>
      </c>
      <c r="P7" s="18"/>
      <c r="Q7" s="19" t="s">
        <v>33</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40</v>
      </c>
      <c r="C9" s="1"/>
      <c r="D9" s="42" t="s">
        <v>23</v>
      </c>
      <c r="E9" s="1"/>
      <c r="F9" s="1" t="e">
        <f>#REF!*#REF!</f>
        <v>#REF!</v>
      </c>
      <c r="G9" s="1" t="e">
        <f>IF(#REF!&gt;=0,10*#REF!,0)</f>
        <v>#REF!</v>
      </c>
      <c r="H9" s="1"/>
      <c r="I9" s="43"/>
      <c r="J9" s="1"/>
      <c r="K9" s="44">
        <v>5</v>
      </c>
      <c r="L9" s="45">
        <f>K9/K117</f>
        <v>1</v>
      </c>
      <c r="M9" s="46">
        <f>VLOOKUP(D9,Q1:R9,2,FALSE)</f>
        <v>4</v>
      </c>
      <c r="N9" s="46">
        <f>M9*L9</f>
        <v>4</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66</v>
      </c>
      <c r="C11" s="1"/>
      <c r="D11" s="42" t="s">
        <v>23</v>
      </c>
      <c r="E11" s="1"/>
      <c r="F11" s="1" t="e">
        <f>#REF!*#REF!</f>
        <v>#REF!</v>
      </c>
      <c r="G11" s="1" t="e">
        <f>IF(#REF!&gt;=0,10*#REF!,0)</f>
        <v>#REF!</v>
      </c>
      <c r="H11" s="1"/>
      <c r="I11" s="43"/>
      <c r="J11" s="1"/>
      <c r="K11" s="44">
        <v>5</v>
      </c>
      <c r="L11" s="45">
        <f>K11/K117</f>
        <v>1</v>
      </c>
      <c r="M11" s="46">
        <f>VLOOKUP(D11,Q1:R9,2,FALSE)</f>
        <v>4</v>
      </c>
      <c r="N11" s="46">
        <f>M11*L11</f>
        <v>4</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24</v>
      </c>
      <c r="E13" s="1"/>
      <c r="F13" s="1" t="e">
        <f>#REF!*#REF!</f>
        <v>#REF!</v>
      </c>
      <c r="G13" s="1" t="e">
        <f>IF(#REF!&gt;=0,10*#REF!,0)</f>
        <v>#REF!</v>
      </c>
      <c r="H13" s="1"/>
      <c r="I13" s="43" t="s">
        <v>198</v>
      </c>
      <c r="J13" s="1"/>
      <c r="K13" s="44">
        <v>4</v>
      </c>
      <c r="L13" s="45">
        <f>K13/K117</f>
        <v>0.8</v>
      </c>
      <c r="M13" s="46">
        <f>VLOOKUP(D13,Q1:R9,2,FALSE)</f>
        <v>5</v>
      </c>
      <c r="N13" s="46">
        <f>M13*L13</f>
        <v>4</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84" t="s">
        <v>84</v>
      </c>
      <c r="C15" s="1"/>
      <c r="D15" s="42" t="s">
        <v>11</v>
      </c>
      <c r="E15" s="1"/>
      <c r="F15" s="1" t="e">
        <f>#REF!*#REF!</f>
        <v>#REF!</v>
      </c>
      <c r="G15" s="1" t="e">
        <f>IF(#REF!&gt;=0,10*#REF!,0)</f>
        <v>#REF!</v>
      </c>
      <c r="H15" s="1"/>
      <c r="I15" s="43" t="s">
        <v>200</v>
      </c>
      <c r="J15" s="1"/>
      <c r="K15" s="51">
        <v>3</v>
      </c>
      <c r="L15" s="52">
        <f>K15/K117</f>
        <v>0.6</v>
      </c>
      <c r="M15" s="46">
        <f>VLOOKUP(D15,Q1:R9,2,FALSE)</f>
        <v>2</v>
      </c>
      <c r="N15" s="46">
        <f>M15*L15</f>
        <v>1.2</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84" t="s">
        <v>88</v>
      </c>
      <c r="C17" s="1"/>
      <c r="D17" s="42" t="s">
        <v>13</v>
      </c>
      <c r="E17" s="1"/>
      <c r="F17" s="1" t="e">
        <f>#REF!*#REF!</f>
        <v>#REF!</v>
      </c>
      <c r="G17" s="1" t="e">
        <f>IF(#REF!&gt;=0,10*#REF!,0)</f>
        <v>#REF!</v>
      </c>
      <c r="H17" s="1"/>
      <c r="I17" s="43" t="s">
        <v>184</v>
      </c>
      <c r="J17" s="1"/>
      <c r="K17" s="44">
        <v>3</v>
      </c>
      <c r="L17" s="45">
        <f>K17/K117</f>
        <v>0.6</v>
      </c>
      <c r="M17" s="46">
        <f>VLOOKUP(D17,Q1:R9,2,FALSE)</f>
        <v>3</v>
      </c>
      <c r="N17" s="46">
        <f>M17*L17</f>
        <v>1.7999999999999998</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21</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90</v>
      </c>
      <c r="C21" s="1"/>
      <c r="D21" s="42" t="s">
        <v>23</v>
      </c>
      <c r="E21" s="1"/>
      <c r="F21" s="1" t="e">
        <f>#REF!*#REF!</f>
        <v>#REF!</v>
      </c>
      <c r="G21" s="1" t="e">
        <f>IF(#REF!&gt;=0,10*#REF!,0)</f>
        <v>#REF!</v>
      </c>
      <c r="H21" s="1"/>
      <c r="I21" s="43"/>
      <c r="J21" s="1"/>
      <c r="K21" s="44">
        <v>3</v>
      </c>
      <c r="L21" s="45">
        <f>K21/K117</f>
        <v>0.6</v>
      </c>
      <c r="M21" s="46">
        <f>VLOOKUP(D21,Q1:R9,2,FALSE)</f>
        <v>4</v>
      </c>
      <c r="N21" s="46">
        <f>M21*L21</f>
        <v>2.4</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92</v>
      </c>
      <c r="C23" s="1"/>
      <c r="D23" s="42" t="s">
        <v>23</v>
      </c>
      <c r="E23" s="1"/>
      <c r="F23" s="1" t="e">
        <f>#REF!*#REF!</f>
        <v>#REF!</v>
      </c>
      <c r="G23" s="1" t="e">
        <f>IF(#REF!&gt;=0,10*#REF!,0)</f>
        <v>#REF!</v>
      </c>
      <c r="H23" s="1"/>
      <c r="I23" s="43" t="s">
        <v>201</v>
      </c>
      <c r="J23" s="1"/>
      <c r="K23" s="44">
        <v>4</v>
      </c>
      <c r="L23" s="45">
        <f>K23/K117</f>
        <v>0.8</v>
      </c>
      <c r="M23" s="46">
        <f>VLOOKUP(D23,Q1:R9,2,FALSE)</f>
        <v>4</v>
      </c>
      <c r="N23" s="46">
        <f>M23*L23</f>
        <v>3.2</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95</v>
      </c>
      <c r="C25" s="1"/>
      <c r="D25" s="42" t="s">
        <v>23</v>
      </c>
      <c r="E25" s="1"/>
      <c r="F25" s="1"/>
      <c r="G25" s="1"/>
      <c r="H25" s="1"/>
      <c r="I25" s="43" t="s">
        <v>185</v>
      </c>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28</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96</v>
      </c>
      <c r="C29" s="1"/>
      <c r="D29" s="42" t="s">
        <v>24</v>
      </c>
      <c r="E29" s="1"/>
      <c r="F29" s="1" t="e">
        <f>#REF!*#REF!</f>
        <v>#REF!</v>
      </c>
      <c r="G29" s="1" t="e">
        <f>IF(#REF!&gt;=0,10*#REF!,0)</f>
        <v>#REF!</v>
      </c>
      <c r="H29" s="1"/>
      <c r="I29" s="43" t="s">
        <v>202</v>
      </c>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98</v>
      </c>
      <c r="C31" s="1"/>
      <c r="D31" s="42" t="s">
        <v>23</v>
      </c>
      <c r="E31" s="1"/>
      <c r="F31" s="1" t="e">
        <f>#REF!*#REF!</f>
        <v>#REF!</v>
      </c>
      <c r="G31" s="1" t="e">
        <f>IF(#REF!&gt;=0,10*#REF!,0)</f>
        <v>#REF!</v>
      </c>
      <c r="H31" s="1"/>
      <c r="I31" s="43"/>
      <c r="J31" s="1"/>
      <c r="K31" s="44">
        <v>4</v>
      </c>
      <c r="L31" s="45">
        <f>K31/K117</f>
        <v>0.8</v>
      </c>
      <c r="M31" s="46">
        <f>VLOOKUP(D31,Q1:R9,2,FALSE)</f>
        <v>4</v>
      </c>
      <c r="N31" s="46">
        <f>M31*L31</f>
        <v>3.2</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100</v>
      </c>
      <c r="C33" s="1"/>
      <c r="D33" s="42" t="s">
        <v>11</v>
      </c>
      <c r="E33" s="1"/>
      <c r="F33" s="1"/>
      <c r="G33" s="1"/>
      <c r="H33" s="1"/>
      <c r="I33" s="43" t="s">
        <v>204</v>
      </c>
      <c r="J33" s="1" t="s">
        <v>203</v>
      </c>
      <c r="K33" s="44">
        <v>3</v>
      </c>
      <c r="L33" s="45">
        <f>K33/K117</f>
        <v>0.6</v>
      </c>
      <c r="M33" s="46">
        <f>VLOOKUP(D33,Q1:R9,2,FALSE)</f>
        <v>2</v>
      </c>
      <c r="N33" s="46">
        <f>M33*L33</f>
        <v>1.2</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102</v>
      </c>
      <c r="C35" s="1"/>
      <c r="D35" s="42" t="s">
        <v>13</v>
      </c>
      <c r="E35" s="1"/>
      <c r="F35" s="1" t="e">
        <f>#REF!*#REF!</f>
        <v>#REF!</v>
      </c>
      <c r="G35" s="1" t="e">
        <f>IF(#REF!&gt;=0,10*#REF!,0)</f>
        <v>#REF!</v>
      </c>
      <c r="H35" s="1"/>
      <c r="I35" s="43"/>
      <c r="J35" s="1"/>
      <c r="K35" s="44">
        <v>5</v>
      </c>
      <c r="L35" s="45">
        <f>K35/K117</f>
        <v>1</v>
      </c>
      <c r="M35" s="46">
        <f>VLOOKUP(D35,Q1:R9,2,FALSE)</f>
        <v>3</v>
      </c>
      <c r="N35" s="46">
        <f>M35*L35</f>
        <v>3</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104</v>
      </c>
      <c r="C37" s="1"/>
      <c r="D37" s="42" t="s">
        <v>23</v>
      </c>
      <c r="E37" s="1"/>
      <c r="F37" s="1" t="e">
        <f>#REF!*#REF!</f>
        <v>#REF!</v>
      </c>
      <c r="G37" s="1" t="e">
        <f>IF(#REF!&gt;=0,10*#REF!,0)</f>
        <v>#REF!</v>
      </c>
      <c r="H37" s="1"/>
      <c r="I37" s="43"/>
      <c r="J37" s="1"/>
      <c r="K37" s="44">
        <v>3</v>
      </c>
      <c r="L37" s="45">
        <f>K37/K117</f>
        <v>0.6</v>
      </c>
      <c r="M37" s="46">
        <f>VLOOKUP(D37,Q1:R9,2,FALSE)</f>
        <v>4</v>
      </c>
      <c r="N37" s="46">
        <f>M37*L37</f>
        <v>2.4</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106</v>
      </c>
      <c r="C39" s="1"/>
      <c r="D39" s="42" t="s">
        <v>24</v>
      </c>
      <c r="E39" s="1"/>
      <c r="F39" s="1" t="e">
        <f>#REF!*#REF!</f>
        <v>#REF!</v>
      </c>
      <c r="G39" s="1" t="e">
        <f>IF(#REF!&gt;=0,10*#REF!,0)</f>
        <v>#REF!</v>
      </c>
      <c r="H39" s="1"/>
      <c r="I39" s="43"/>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108</v>
      </c>
      <c r="C41" s="1"/>
      <c r="D41" s="42" t="s">
        <v>23</v>
      </c>
      <c r="E41" s="1"/>
      <c r="F41" s="1" t="e">
        <f>#REF!*#REF!</f>
        <v>#REF!</v>
      </c>
      <c r="G41" s="1" t="e">
        <f>IF(#REF!&gt;=0,10*#REF!,0)</f>
        <v>#REF!</v>
      </c>
      <c r="H41" s="1"/>
      <c r="I41" s="43" t="s">
        <v>205</v>
      </c>
      <c r="J41" s="1"/>
      <c r="K41" s="44">
        <v>2</v>
      </c>
      <c r="L41" s="45">
        <f>K41/K117</f>
        <v>0.4</v>
      </c>
      <c r="M41" s="46">
        <f>VLOOKUP(D41,Q1:R9,2,FALSE)</f>
        <v>4</v>
      </c>
      <c r="N41" s="46">
        <f>M41*L41</f>
        <v>1.6</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110</v>
      </c>
      <c r="C43" s="1"/>
      <c r="D43" s="42" t="s">
        <v>13</v>
      </c>
      <c r="E43" s="1"/>
      <c r="F43" s="1" t="e">
        <f>#REF!*#REF!</f>
        <v>#REF!</v>
      </c>
      <c r="G43" s="1" t="e">
        <f>IF(#REF!&gt;=0,10*#REF!,0)</f>
        <v>#REF!</v>
      </c>
      <c r="H43" s="1"/>
      <c r="I43" s="43" t="s">
        <v>206</v>
      </c>
      <c r="J43" s="1"/>
      <c r="K43" s="44">
        <v>2</v>
      </c>
      <c r="L43" s="45">
        <f>K43/K117</f>
        <v>0.4</v>
      </c>
      <c r="M43" s="46">
        <f>VLOOKUP(D43,Q1:R9,2,FALSE)</f>
        <v>3</v>
      </c>
      <c r="N43" s="46">
        <f>M43*L43</f>
        <v>1.2000000000000002</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112</v>
      </c>
      <c r="C45" s="1"/>
      <c r="D45" s="42" t="s">
        <v>23</v>
      </c>
      <c r="E45" s="1"/>
      <c r="F45" s="1" t="e">
        <f>#REF!*#REF!</f>
        <v>#REF!</v>
      </c>
      <c r="G45" s="1" t="e">
        <f>IF(#REF!&gt;=0,10*#REF!,0)</f>
        <v>#REF!</v>
      </c>
      <c r="H45" s="1"/>
      <c r="I45" s="43"/>
      <c r="J45" s="1"/>
      <c r="K45" s="44">
        <v>1</v>
      </c>
      <c r="L45" s="45">
        <f>K45/K117</f>
        <v>0.2</v>
      </c>
      <c r="M45" s="46">
        <f>VLOOKUP(D45,Q1:R9,2,FALSE)</f>
        <v>4</v>
      </c>
      <c r="N45" s="46">
        <f>M45*L45</f>
        <v>0.8</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47</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114</v>
      </c>
      <c r="C49" s="1"/>
      <c r="D49" s="42" t="s">
        <v>13</v>
      </c>
      <c r="E49" s="1"/>
      <c r="F49" s="1" t="e">
        <f>#REF!*#REF!</f>
        <v>#REF!</v>
      </c>
      <c r="G49" s="1" t="e">
        <f>IF(#REF!&gt;=0,10*#REF!,0)</f>
        <v>#REF!</v>
      </c>
      <c r="H49" s="1"/>
      <c r="I49" s="43" t="s">
        <v>186</v>
      </c>
      <c r="J49" s="1"/>
      <c r="K49" s="44">
        <v>4</v>
      </c>
      <c r="L49" s="45">
        <f>K49/K117</f>
        <v>0.8</v>
      </c>
      <c r="M49" s="46">
        <f>VLOOKUP(D49,Q1:R9,2,FALSE)</f>
        <v>3</v>
      </c>
      <c r="N49" s="46">
        <f>M49*L49</f>
        <v>2.4000000000000004</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116</v>
      </c>
      <c r="C51" s="1"/>
      <c r="D51" s="42" t="s">
        <v>11</v>
      </c>
      <c r="E51" s="1"/>
      <c r="F51" s="1" t="e">
        <f>#REF!*#REF!</f>
        <v>#REF!</v>
      </c>
      <c r="G51" s="1" t="e">
        <f>IF(#REF!&gt;=0,10*#REF!,0)</f>
        <v>#REF!</v>
      </c>
      <c r="H51" s="1"/>
      <c r="I51" s="43"/>
      <c r="J51" s="1"/>
      <c r="K51" s="44">
        <v>4</v>
      </c>
      <c r="L51" s="45">
        <f>K51/K117</f>
        <v>0.8</v>
      </c>
      <c r="M51" s="46">
        <f>VLOOKUP(D51,Q1:R9,2,FALSE)</f>
        <v>2</v>
      </c>
      <c r="N51" s="46">
        <f>M51*L51</f>
        <v>1.6</v>
      </c>
      <c r="O51" s="46">
        <f>IF(M51=0,0,L51*MAX(R2:R8))</f>
        <v>4</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118</v>
      </c>
      <c r="C53" s="1"/>
      <c r="D53" s="42" t="s">
        <v>5</v>
      </c>
      <c r="E53" s="1"/>
      <c r="F53" s="1" t="e">
        <f>#REF!*#REF!</f>
        <v>#REF!</v>
      </c>
      <c r="G53" s="1" t="e">
        <f>IF(#REF!&gt;=0,10*#REF!,0)</f>
        <v>#REF!</v>
      </c>
      <c r="H53" s="1"/>
      <c r="I53" s="43" t="s">
        <v>197</v>
      </c>
      <c r="J53" s="1"/>
      <c r="K53" s="44">
        <v>2</v>
      </c>
      <c r="L53" s="45">
        <f>K53/K117</f>
        <v>0.4</v>
      </c>
      <c r="M53" s="46">
        <f>VLOOKUP(D53,Q1:R9,2,FALSE)</f>
        <v>1</v>
      </c>
      <c r="N53" s="46">
        <f>M53*L53</f>
        <v>0.4</v>
      </c>
      <c r="O53" s="46">
        <f>IF(M53=0,0,L53*MAX(R2:R8))</f>
        <v>2</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120</v>
      </c>
      <c r="C55" s="1"/>
      <c r="D55" s="42" t="s">
        <v>11</v>
      </c>
      <c r="E55" s="1"/>
      <c r="F55" s="1" t="e">
        <f>#REF!*#REF!</f>
        <v>#REF!</v>
      </c>
      <c r="G55" s="1" t="e">
        <f>IF(#REF!&gt;=0,10*#REF!,0)</f>
        <v>#REF!</v>
      </c>
      <c r="H55" s="1"/>
      <c r="I55" s="43"/>
      <c r="J55" s="1"/>
      <c r="K55" s="44">
        <v>4</v>
      </c>
      <c r="L55" s="45">
        <f>K55/K117</f>
        <v>0.8</v>
      </c>
      <c r="M55" s="46">
        <f>VLOOKUP(D55,Q1:R9,2,FALSE)</f>
        <v>2</v>
      </c>
      <c r="N55" s="46">
        <f>M55*L55</f>
        <v>1.6</v>
      </c>
      <c r="O55" s="46">
        <f>IF(M55=0,0,L55*MAX(R2:R8))</f>
        <v>4</v>
      </c>
    </row>
    <row r="56" spans="1:15" ht="12" customHeight="1">
      <c r="B56" s="32"/>
      <c r="C56" s="1"/>
      <c r="D56" s="47"/>
      <c r="E56" s="1"/>
      <c r="F56" s="1"/>
      <c r="G56" s="1"/>
      <c r="H56" s="1"/>
      <c r="I56" s="1"/>
      <c r="J56" s="1"/>
      <c r="K56" s="44"/>
      <c r="L56" s="45"/>
      <c r="M56" s="46"/>
      <c r="N56" s="46"/>
      <c r="O56" s="46"/>
    </row>
    <row r="57" spans="1:15" ht="15.75" customHeight="1">
      <c r="A57" s="9" t="s">
        <v>52</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122</v>
      </c>
      <c r="C59" s="1"/>
      <c r="D59" s="42" t="s">
        <v>11</v>
      </c>
      <c r="E59" s="1"/>
      <c r="F59" s="1" t="e">
        <f>#REF!*#REF!</f>
        <v>#REF!</v>
      </c>
      <c r="G59" s="1" t="e">
        <f>IF(#REF!&gt;=0,10*#REF!,0)</f>
        <v>#REF!</v>
      </c>
      <c r="H59" s="1"/>
      <c r="I59" s="43" t="s">
        <v>187</v>
      </c>
      <c r="J59" s="1"/>
      <c r="K59" s="44">
        <v>4</v>
      </c>
      <c r="L59" s="45">
        <f>K59/K117</f>
        <v>0.8</v>
      </c>
      <c r="M59" s="46">
        <f>VLOOKUP(D59,Q1:R9,2,FALSE)</f>
        <v>2</v>
      </c>
      <c r="N59" s="46">
        <f>M59*L59</f>
        <v>1.6</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125</v>
      </c>
      <c r="C61" s="1"/>
      <c r="D61" s="42" t="s">
        <v>13</v>
      </c>
      <c r="E61" s="1"/>
      <c r="F61" s="1" t="e">
        <f>#REF!*#REF!</f>
        <v>#REF!</v>
      </c>
      <c r="G61" s="1" t="e">
        <f>IF(#REF!&gt;=0,10*#REF!,0)</f>
        <v>#REF!</v>
      </c>
      <c r="H61" s="1"/>
      <c r="I61" s="43"/>
      <c r="J61" s="1"/>
      <c r="K61" s="44">
        <v>3</v>
      </c>
      <c r="L61" s="45">
        <f>K61/K117</f>
        <v>0.6</v>
      </c>
      <c r="M61" s="46">
        <f>VLOOKUP(D61,Q1:R9,2,FALSE)</f>
        <v>3</v>
      </c>
      <c r="N61" s="46">
        <f>M61*L61</f>
        <v>1.7999999999999998</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127</v>
      </c>
      <c r="C63" s="1"/>
      <c r="D63" s="42" t="s">
        <v>23</v>
      </c>
      <c r="E63" s="1"/>
      <c r="F63" s="1" t="e">
        <f>#REF!*#REF!</f>
        <v>#REF!</v>
      </c>
      <c r="G63" s="1" t="e">
        <f>IF(#REF!&gt;=0,10*#REF!,0)</f>
        <v>#REF!</v>
      </c>
      <c r="H63" s="1"/>
      <c r="I63" s="43"/>
      <c r="J63" s="1"/>
      <c r="K63" s="44">
        <v>1</v>
      </c>
      <c r="L63" s="45">
        <f>K63/K117</f>
        <v>0.2</v>
      </c>
      <c r="M63" s="46">
        <f>VLOOKUP(D63,Q1:R9,2,FALSE)</f>
        <v>4</v>
      </c>
      <c r="N63" s="46">
        <f>M63*L63</f>
        <v>0.8</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56</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129</v>
      </c>
      <c r="C67" s="1"/>
      <c r="D67" s="42" t="s">
        <v>13</v>
      </c>
      <c r="E67" s="1"/>
      <c r="F67" s="1" t="e">
        <f>#REF!*#REF!</f>
        <v>#REF!</v>
      </c>
      <c r="G67" s="1" t="e">
        <f>IF(#REF!&gt;=0,10*#REF!,0)</f>
        <v>#REF!</v>
      </c>
      <c r="H67" s="1"/>
      <c r="I67" s="43" t="s">
        <v>207</v>
      </c>
      <c r="J67" s="1"/>
      <c r="K67" s="44">
        <v>3</v>
      </c>
      <c r="L67" s="45">
        <f>K67/K117</f>
        <v>0.6</v>
      </c>
      <c r="M67" s="46">
        <f>VLOOKUP(D67,Q1:R9,2,FALSE)</f>
        <v>3</v>
      </c>
      <c r="N67" s="46">
        <f>M67*L67</f>
        <v>1.7999999999999998</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131</v>
      </c>
      <c r="C69" s="1"/>
      <c r="D69" s="42" t="s">
        <v>13</v>
      </c>
      <c r="E69" s="1"/>
      <c r="F69" s="1" t="e">
        <f>#REF!*#REF!</f>
        <v>#REF!</v>
      </c>
      <c r="G69" s="1" t="e">
        <f>IF(#REF!&gt;=0,10*#REF!,0)</f>
        <v>#REF!</v>
      </c>
      <c r="H69" s="1"/>
      <c r="I69" s="43"/>
      <c r="J69" s="1"/>
      <c r="K69" s="44">
        <v>2</v>
      </c>
      <c r="L69" s="45">
        <f>K69/K117</f>
        <v>0.4</v>
      </c>
      <c r="M69" s="46">
        <f>VLOOKUP(D69,Q1:R9,2,FALSE)</f>
        <v>3</v>
      </c>
      <c r="N69" s="46">
        <f>M69*L69</f>
        <v>1.2000000000000002</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132</v>
      </c>
      <c r="C71" s="1"/>
      <c r="D71" s="42" t="s">
        <v>23</v>
      </c>
      <c r="E71" s="1"/>
      <c r="F71" s="1" t="e">
        <f>#REF!*#REF!</f>
        <v>#REF!</v>
      </c>
      <c r="G71" s="1" t="e">
        <f>IF(#REF!&gt;=0,10*#REF!,0)</f>
        <v>#REF!</v>
      </c>
      <c r="H71" s="1"/>
      <c r="I71" s="43"/>
      <c r="J71" s="1"/>
      <c r="K71" s="44">
        <v>2</v>
      </c>
      <c r="L71" s="45">
        <f>K71/K117</f>
        <v>0.4</v>
      </c>
      <c r="M71" s="46">
        <f>VLOOKUP(D71,Q1:R9,2,FALSE)</f>
        <v>4</v>
      </c>
      <c r="N71" s="46">
        <f>M71*L71</f>
        <v>1.6</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134</v>
      </c>
      <c r="C73" s="1"/>
      <c r="D73" s="42" t="s">
        <v>13</v>
      </c>
      <c r="E73" s="1"/>
      <c r="F73" s="1" t="e">
        <f>#REF!*#REF!</f>
        <v>#REF!</v>
      </c>
      <c r="G73" s="1" t="e">
        <f>IF(#REF!&gt;=0,10*#REF!,0)</f>
        <v>#REF!</v>
      </c>
      <c r="H73" s="1"/>
      <c r="I73" s="43" t="s">
        <v>188</v>
      </c>
      <c r="J73" s="1"/>
      <c r="K73" s="44">
        <v>3</v>
      </c>
      <c r="L73" s="45">
        <f>K73/K117</f>
        <v>0.6</v>
      </c>
      <c r="M73" s="46">
        <f>VLOOKUP(D73,Q1:R9,2,FALSE)</f>
        <v>3</v>
      </c>
      <c r="N73" s="46">
        <f>M73*L73</f>
        <v>1.7999999999999998</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136</v>
      </c>
      <c r="C75" s="1"/>
      <c r="D75" s="42" t="s">
        <v>11</v>
      </c>
      <c r="E75" s="1"/>
      <c r="F75" s="1" t="e">
        <f>#REF!*#REF!</f>
        <v>#REF!</v>
      </c>
      <c r="G75" s="1" t="e">
        <f>IF(#REF!&gt;=0,10*#REF!,0)</f>
        <v>#REF!</v>
      </c>
      <c r="H75" s="1"/>
      <c r="I75" s="43"/>
      <c r="J75" s="1"/>
      <c r="K75" s="44">
        <v>3</v>
      </c>
      <c r="L75" s="45">
        <f>K75/K117</f>
        <v>0.6</v>
      </c>
      <c r="M75" s="46">
        <f>VLOOKUP(D75,Q1:R9,2,FALSE)</f>
        <v>2</v>
      </c>
      <c r="N75" s="46">
        <f>M75*L75</f>
        <v>1.2</v>
      </c>
      <c r="O75" s="46">
        <f>IF(M75=0,0,L75*MAX(R2:R8))</f>
        <v>3</v>
      </c>
    </row>
    <row r="76" spans="1:15" ht="12" customHeight="1">
      <c r="B76" s="32"/>
      <c r="C76" s="1"/>
      <c r="D76" s="47"/>
      <c r="E76" s="1"/>
      <c r="F76" s="1"/>
      <c r="G76" s="1"/>
      <c r="H76" s="1"/>
      <c r="I76" s="1"/>
      <c r="J76" s="1"/>
      <c r="K76" s="44"/>
      <c r="L76" s="45"/>
      <c r="M76" s="46"/>
      <c r="N76" s="46"/>
      <c r="O76" s="46"/>
    </row>
    <row r="77" spans="1:15" ht="15.75" customHeight="1">
      <c r="A77" s="9" t="s">
        <v>62</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138</v>
      </c>
      <c r="C79" s="1"/>
      <c r="D79" s="42" t="s">
        <v>23</v>
      </c>
      <c r="E79" s="1"/>
      <c r="F79" s="1" t="e">
        <f>#REF!*#REF!</f>
        <v>#REF!</v>
      </c>
      <c r="G79" s="1" t="e">
        <f>IF(#REF!&gt;=0,10*#REF!,0)</f>
        <v>#REF!</v>
      </c>
      <c r="H79" s="1"/>
      <c r="I79" s="43"/>
      <c r="J79" s="1"/>
      <c r="K79" s="44">
        <v>4</v>
      </c>
      <c r="L79" s="45">
        <f>K79/K117</f>
        <v>0.8</v>
      </c>
      <c r="M79" s="46">
        <f>VLOOKUP(D79,Q1:R9,2,FALSE)</f>
        <v>4</v>
      </c>
      <c r="N79" s="46">
        <f>M79*L79</f>
        <v>3.2</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140</v>
      </c>
      <c r="C81" s="1"/>
      <c r="D81" s="42" t="s">
        <v>13</v>
      </c>
      <c r="E81" s="1"/>
      <c r="F81" s="1" t="e">
        <f>#REF!*#REF!</f>
        <v>#REF!</v>
      </c>
      <c r="G81" s="1" t="e">
        <f>IF(#REF!&gt;=0,10*#REF!,0)</f>
        <v>#REF!</v>
      </c>
      <c r="H81" s="1"/>
      <c r="I81" s="43" t="s">
        <v>189</v>
      </c>
      <c r="J81" s="1"/>
      <c r="K81" s="44">
        <v>3</v>
      </c>
      <c r="L81" s="45">
        <f>K81/K117</f>
        <v>0.6</v>
      </c>
      <c r="M81" s="46">
        <f>VLOOKUP(D81,Q1:R9,2,FALSE)</f>
        <v>3</v>
      </c>
      <c r="N81" s="46">
        <f>M81*L81</f>
        <v>1.7999999999999998</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147</v>
      </c>
      <c r="C83" s="1"/>
      <c r="D83" s="42" t="s">
        <v>23</v>
      </c>
      <c r="E83" s="1"/>
      <c r="F83" s="1" t="e">
        <f>#REF!*#REF!</f>
        <v>#REF!</v>
      </c>
      <c r="G83" s="1" t="e">
        <f>IF(#REF!&gt;=0,10*#REF!,0)</f>
        <v>#REF!</v>
      </c>
      <c r="H83" s="1"/>
      <c r="I83" s="43"/>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152</v>
      </c>
      <c r="C85" s="1"/>
      <c r="D85" s="42" t="s">
        <v>23</v>
      </c>
      <c r="E85" s="1"/>
      <c r="F85" s="1" t="e">
        <f>#REF!*#REF!</f>
        <v>#REF!</v>
      </c>
      <c r="G85" s="1" t="e">
        <f>IF(#REF!&gt;=0,10*#REF!,0)</f>
        <v>#REF!</v>
      </c>
      <c r="H85" s="1"/>
      <c r="I85" s="43"/>
      <c r="J85" s="1"/>
      <c r="K85" s="44">
        <v>3</v>
      </c>
      <c r="L85" s="45">
        <f>K85/K117</f>
        <v>0.6</v>
      </c>
      <c r="M85" s="46">
        <f>VLOOKUP(D85,Q1:R9,2,FALSE)</f>
        <v>4</v>
      </c>
      <c r="N85" s="46">
        <f>M85*L85</f>
        <v>2.4</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69</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155</v>
      </c>
      <c r="C89" s="1"/>
      <c r="D89" s="42" t="s">
        <v>11</v>
      </c>
      <c r="E89" s="1"/>
      <c r="F89" s="1" t="e">
        <f>#REF!*#REF!</f>
        <v>#REF!</v>
      </c>
      <c r="G89" s="1" t="e">
        <f>IF(#REF!&gt;=0,10*#REF!,0)</f>
        <v>#REF!</v>
      </c>
      <c r="H89" s="1"/>
      <c r="I89" s="43" t="s">
        <v>190</v>
      </c>
      <c r="J89" s="1"/>
      <c r="K89" s="44">
        <v>5</v>
      </c>
      <c r="L89" s="45">
        <f>K89/K117</f>
        <v>1</v>
      </c>
      <c r="M89" s="46">
        <f>VLOOKUP(D89,Q1:R9,2,FALSE)</f>
        <v>2</v>
      </c>
      <c r="N89" s="46">
        <f>M89*L89</f>
        <v>2</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157</v>
      </c>
      <c r="C91" s="1"/>
      <c r="D91" s="42" t="s">
        <v>33</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159</v>
      </c>
      <c r="C93" s="1"/>
      <c r="D93" s="42" t="s">
        <v>23</v>
      </c>
      <c r="E93" s="1"/>
      <c r="F93" s="1" t="e">
        <f>#REF!*#REF!</f>
        <v>#REF!</v>
      </c>
      <c r="G93" s="1" t="e">
        <f>IF(#REF!&gt;=0,10*#REF!,0)</f>
        <v>#REF!</v>
      </c>
      <c r="H93" s="1"/>
      <c r="I93" s="43"/>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161</v>
      </c>
      <c r="C95" s="1"/>
      <c r="D95" s="42" t="s">
        <v>23</v>
      </c>
      <c r="E95" s="1"/>
      <c r="F95" s="1" t="e">
        <f>#REF!*#REF!</f>
        <v>#REF!</v>
      </c>
      <c r="G95" s="1" t="e">
        <f>IF(#REF!&gt;=0,10*#REF!,0)</f>
        <v>#REF!</v>
      </c>
      <c r="H95" s="1"/>
      <c r="I95" s="43"/>
      <c r="J95" s="1"/>
      <c r="K95" s="44">
        <v>3</v>
      </c>
      <c r="L95" s="45">
        <f>K95/K117</f>
        <v>0.6</v>
      </c>
      <c r="M95" s="46">
        <f>VLOOKUP(D95,Q1:R9,2,FALSE)</f>
        <v>4</v>
      </c>
      <c r="N95" s="46">
        <f>M95*L95</f>
        <v>2.4</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163</v>
      </c>
      <c r="C97" s="1"/>
      <c r="D97" s="42" t="s">
        <v>13</v>
      </c>
      <c r="E97" s="1"/>
      <c r="F97" s="1" t="e">
        <f>#REF!*#REF!</f>
        <v>#REF!</v>
      </c>
      <c r="G97" s="1" t="e">
        <f>IF(#REF!&gt;=0,10*#REF!,0)</f>
        <v>#REF!</v>
      </c>
      <c r="H97" s="1"/>
      <c r="I97" s="43" t="s">
        <v>191</v>
      </c>
      <c r="J97" s="1"/>
      <c r="K97" s="44">
        <v>3</v>
      </c>
      <c r="L97" s="45">
        <f>K97/K117</f>
        <v>0.6</v>
      </c>
      <c r="M97" s="46">
        <f>VLOOKUP(D97,Q1:R9,2,FALSE)</f>
        <v>3</v>
      </c>
      <c r="N97" s="46">
        <f>M97*L97</f>
        <v>1.7999999999999998</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75</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167</v>
      </c>
      <c r="C101" s="1"/>
      <c r="D101" s="42" t="s">
        <v>13</v>
      </c>
      <c r="E101" s="1"/>
      <c r="F101" s="1" t="e">
        <f>#REF!*#REF!</f>
        <v>#REF!</v>
      </c>
      <c r="G101" s="1" t="e">
        <f>IF(#REF!&gt;=0,10*#REF!,0)</f>
        <v>#REF!</v>
      </c>
      <c r="H101" s="1"/>
      <c r="I101" s="43" t="s">
        <v>192</v>
      </c>
      <c r="J101" s="1"/>
      <c r="K101" s="44">
        <v>4</v>
      </c>
      <c r="L101" s="45">
        <f>K101/K117</f>
        <v>0.8</v>
      </c>
      <c r="M101" s="46">
        <f>VLOOKUP(D101,Q1:R9,2,FALSE)</f>
        <v>3</v>
      </c>
      <c r="N101" s="46">
        <f>M101*L101</f>
        <v>2.4000000000000004</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169</v>
      </c>
      <c r="C103" s="1"/>
      <c r="D103" s="42" t="s">
        <v>24</v>
      </c>
      <c r="E103" s="1"/>
      <c r="F103" s="1" t="e">
        <f>#REF!*#REF!</f>
        <v>#REF!</v>
      </c>
      <c r="G103" s="1" t="e">
        <f>IF(#REF!&gt;=0,10*#REF!,0)</f>
        <v>#REF!</v>
      </c>
      <c r="H103" s="1"/>
      <c r="I103" s="43" t="s">
        <v>199</v>
      </c>
      <c r="J103" s="1"/>
      <c r="K103" s="44">
        <v>3</v>
      </c>
      <c r="L103" s="45">
        <f>K103/K117</f>
        <v>0.6</v>
      </c>
      <c r="M103" s="46">
        <f>VLOOKUP(D103,Q1:R9,2,FALSE)</f>
        <v>5</v>
      </c>
      <c r="N103" s="46">
        <f>M103*L103</f>
        <v>3</v>
      </c>
      <c r="O103" s="46">
        <f>IF(M103=0,0,L103*MAX(R2:R8))</f>
        <v>3</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171</v>
      </c>
      <c r="C105" s="1"/>
      <c r="D105" s="42" t="s">
        <v>23</v>
      </c>
      <c r="E105" s="1"/>
      <c r="F105" s="1" t="e">
        <f>#REF!*#REF!</f>
        <v>#REF!</v>
      </c>
      <c r="G105" s="1" t="e">
        <f>IF(#REF!&gt;=0,10*#REF!,0)</f>
        <v>#REF!</v>
      </c>
      <c r="H105" s="1"/>
      <c r="I105" s="43"/>
      <c r="J105" s="1"/>
      <c r="K105" s="44">
        <v>3</v>
      </c>
      <c r="L105" s="45">
        <f>K105/K117</f>
        <v>0.6</v>
      </c>
      <c r="M105" s="46">
        <f>VLOOKUP(D105,Q1:R9,2,FALSE)</f>
        <v>4</v>
      </c>
      <c r="N105" s="46">
        <f>M105*L105</f>
        <v>2.4</v>
      </c>
      <c r="O105" s="46">
        <f>IF(M105=0,0,L105*MAX(R2:R8))</f>
        <v>3</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173</v>
      </c>
      <c r="C107" s="1"/>
      <c r="D107" s="42" t="s">
        <v>23</v>
      </c>
      <c r="E107" s="1"/>
      <c r="F107" s="1" t="e">
        <f>#REF!*#REF!</f>
        <v>#REF!</v>
      </c>
      <c r="G107" s="1" t="e">
        <f>IF(#REF!&gt;=0,10*#REF!,0)</f>
        <v>#REF!</v>
      </c>
      <c r="H107" s="1"/>
      <c r="I107" s="43" t="s">
        <v>193</v>
      </c>
      <c r="J107" s="1"/>
      <c r="K107" s="44">
        <v>2</v>
      </c>
      <c r="L107" s="45">
        <f>K107/K117</f>
        <v>0.4</v>
      </c>
      <c r="M107" s="46">
        <f>VLOOKUP(D107,Q1:R9,2,FALSE)</f>
        <v>4</v>
      </c>
      <c r="N107" s="46">
        <f>M107*L107</f>
        <v>1.6</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82</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174</v>
      </c>
      <c r="C111" s="13"/>
      <c r="D111" s="42" t="s">
        <v>5</v>
      </c>
      <c r="E111" s="13"/>
      <c r="F111" s="13" t="e">
        <f>#REF!*#REF!</f>
        <v>#REF!</v>
      </c>
      <c r="G111" s="13" t="e">
        <f>IF(#REF!&gt;=0,10*#REF!,0)</f>
        <v>#REF!</v>
      </c>
      <c r="H111" s="13"/>
      <c r="I111" s="43" t="s">
        <v>194</v>
      </c>
      <c r="J111" s="13"/>
      <c r="K111" s="34">
        <v>4</v>
      </c>
      <c r="L111" s="64">
        <f>K111/K117</f>
        <v>0.8</v>
      </c>
      <c r="M111" s="65">
        <f>VLOOKUP(D111,Q1:R9,2,FALSE)</f>
        <v>1</v>
      </c>
      <c r="N111" s="65">
        <f>M111*L111</f>
        <v>0.8</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84" t="s">
        <v>177</v>
      </c>
      <c r="C113" s="13"/>
      <c r="D113" s="70" t="s">
        <v>13</v>
      </c>
      <c r="E113" s="13"/>
      <c r="F113" s="13" t="e">
        <f>#REF!*#REF!</f>
        <v>#REF!</v>
      </c>
      <c r="G113" s="13" t="e">
        <f>IF(#REF!&gt;=0,10*#REF!,0)</f>
        <v>#REF!</v>
      </c>
      <c r="H113" s="13"/>
      <c r="I113" s="43" t="s">
        <v>195</v>
      </c>
      <c r="J113" s="13"/>
      <c r="K113" s="34">
        <v>4</v>
      </c>
      <c r="L113" s="64">
        <f>K113/K117</f>
        <v>0.8</v>
      </c>
      <c r="M113" s="65">
        <f>VLOOKUP(D113,Q1:R9,2,FALSE)</f>
        <v>3</v>
      </c>
      <c r="N113" s="65">
        <f>M113*L113</f>
        <v>2.4000000000000004</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178</v>
      </c>
      <c r="C115" s="13"/>
      <c r="D115" s="42" t="s">
        <v>23</v>
      </c>
      <c r="E115" s="13"/>
      <c r="F115" s="13" t="e">
        <f>#REF!*#REF!</f>
        <v>#REF!</v>
      </c>
      <c r="G115" s="13" t="e">
        <f>IF(#REF!&gt;=0,10*#REF!,0)</f>
        <v>#REF!</v>
      </c>
      <c r="H115" s="13"/>
      <c r="I115" s="43" t="s">
        <v>196</v>
      </c>
      <c r="J115" s="13"/>
      <c r="K115" s="34">
        <v>3</v>
      </c>
      <c r="L115" s="64">
        <f>K115/K117</f>
        <v>0.6</v>
      </c>
      <c r="M115" s="65">
        <f>VLOOKUP(D115,Q1:R9,2,FALSE)</f>
        <v>4</v>
      </c>
      <c r="N115" s="65">
        <f>M115*L115</f>
        <v>2.4</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176</v>
      </c>
      <c r="B117" s="71"/>
      <c r="C117" s="72"/>
      <c r="D117" s="73">
        <f>IF(ISERR((N117/O117)*100),"",(N117/O117)*100)</f>
        <v>66.478873239436638</v>
      </c>
      <c r="E117" s="74"/>
      <c r="F117" s="74"/>
      <c r="G117" s="74"/>
      <c r="H117" s="75" t="str">
        <f>IF(D117="","","-")</f>
        <v>-</v>
      </c>
      <c r="I117" s="76" t="str">
        <f>VLOOKUP(J117,'Rating ranges'!A2:B7,2,TRUE)</f>
        <v>Moderate</v>
      </c>
      <c r="J117" s="7">
        <f>IF(D117="",0,D117)</f>
        <v>66.478873239436638</v>
      </c>
      <c r="K117" s="67">
        <f>MAX(K9:K115)</f>
        <v>5</v>
      </c>
      <c r="L117" s="67"/>
      <c r="M117" s="67"/>
      <c r="N117" s="68">
        <f t="shared" ref="N117:O117" si="0">SUM(N9:N115)</f>
        <v>94.40000000000002</v>
      </c>
      <c r="O117" s="68">
        <f t="shared" si="0"/>
        <v>142</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B125" s="77" t="s">
        <v>179</v>
      </c>
      <c r="C125" s="81" t="s">
        <v>180</v>
      </c>
      <c r="D125" s="78"/>
      <c r="E125" s="1"/>
      <c r="F125" s="1"/>
      <c r="G125" s="1"/>
      <c r="H125" s="1"/>
      <c r="I125" s="1"/>
      <c r="J125" s="1"/>
      <c r="K125" s="16"/>
      <c r="L125" s="16"/>
      <c r="M125" s="1"/>
    </row>
    <row r="126" spans="1:26" ht="12.75" customHeight="1">
      <c r="A126" s="1"/>
      <c r="B126" s="79"/>
      <c r="C126" s="83" t="s">
        <v>181</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22:I122"/>
    <mergeCell ref="A123:I123"/>
    <mergeCell ref="K7:K8"/>
    <mergeCell ref="L7:L8"/>
    <mergeCell ref="M7:M8"/>
    <mergeCell ref="A1:I1"/>
    <mergeCell ref="A3:B3"/>
    <mergeCell ref="A119:I119"/>
    <mergeCell ref="A120:I120"/>
    <mergeCell ref="A121:I121"/>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85" t="s">
        <v>1</v>
      </c>
      <c r="B1" s="86"/>
      <c r="C1" s="86"/>
      <c r="D1" s="86"/>
      <c r="E1" s="86"/>
      <c r="F1" s="86"/>
      <c r="G1" s="86"/>
      <c r="H1" s="86"/>
      <c r="I1" s="87"/>
      <c r="J1" s="1"/>
      <c r="K1" s="3"/>
      <c r="L1" s="5"/>
      <c r="M1" s="5"/>
      <c r="N1" s="5"/>
      <c r="O1" s="5"/>
      <c r="P1" s="1"/>
      <c r="Q1" s="7" t="s">
        <v>3</v>
      </c>
      <c r="R1" s="8">
        <v>0</v>
      </c>
      <c r="S1" s="1"/>
      <c r="T1" s="1"/>
      <c r="U1" s="1"/>
      <c r="V1" s="10"/>
    </row>
    <row r="2" spans="1:22" ht="9" customHeight="1">
      <c r="B2" s="1"/>
      <c r="C2" s="12"/>
      <c r="D2" s="12"/>
      <c r="E2" s="1"/>
      <c r="F2" s="1"/>
      <c r="G2" s="1"/>
      <c r="H2" s="1"/>
      <c r="I2" s="1"/>
      <c r="J2" s="14"/>
      <c r="K2" s="15"/>
      <c r="L2" s="16"/>
      <c r="M2" s="1"/>
      <c r="N2" s="1"/>
      <c r="O2" s="1"/>
      <c r="P2" s="18"/>
      <c r="Q2" s="19" t="s">
        <v>5</v>
      </c>
      <c r="R2" s="21">
        <v>1</v>
      </c>
      <c r="S2" s="1"/>
      <c r="T2" s="1"/>
      <c r="U2" s="1"/>
      <c r="V2" s="10"/>
    </row>
    <row r="3" spans="1:22" ht="24" customHeight="1">
      <c r="A3" s="88" t="s">
        <v>8</v>
      </c>
      <c r="B3" s="89"/>
      <c r="C3" s="23"/>
      <c r="D3" s="24" t="s">
        <v>9</v>
      </c>
      <c r="E3" s="13"/>
      <c r="F3" s="13"/>
      <c r="G3" s="13"/>
      <c r="H3" s="13"/>
      <c r="I3" s="25" t="s">
        <v>10</v>
      </c>
      <c r="J3" s="1"/>
      <c r="K3" s="16"/>
      <c r="L3" s="16"/>
      <c r="M3" s="1"/>
      <c r="P3" s="18"/>
      <c r="Q3" s="19" t="s">
        <v>11</v>
      </c>
      <c r="R3" s="21">
        <v>2</v>
      </c>
      <c r="S3" s="1"/>
      <c r="T3" s="1"/>
      <c r="U3" s="1"/>
      <c r="V3" s="10"/>
    </row>
    <row r="4" spans="1:22" ht="9" customHeight="1">
      <c r="A4" s="26"/>
      <c r="B4" s="13"/>
      <c r="C4" s="23"/>
      <c r="D4" s="27"/>
      <c r="E4" s="13"/>
      <c r="F4" s="13"/>
      <c r="G4" s="13"/>
      <c r="H4" s="13"/>
      <c r="I4" s="28"/>
      <c r="J4" s="1"/>
      <c r="K4" s="16"/>
      <c r="L4" s="16"/>
      <c r="M4" s="1"/>
      <c r="P4" s="18"/>
      <c r="Q4" s="19" t="s">
        <v>13</v>
      </c>
      <c r="R4" s="21">
        <v>3</v>
      </c>
      <c r="S4" s="1"/>
      <c r="T4" s="1"/>
      <c r="U4" s="1"/>
      <c r="V4" s="10"/>
    </row>
    <row r="5" spans="1:22" ht="36.75" customHeight="1">
      <c r="A5" s="29"/>
      <c r="B5" s="30" t="s">
        <v>18</v>
      </c>
      <c r="C5" s="31"/>
      <c r="D5" s="33" t="s">
        <v>20</v>
      </c>
      <c r="E5" s="31"/>
      <c r="F5" s="31"/>
      <c r="G5" s="31"/>
      <c r="H5" s="31"/>
      <c r="I5" s="30" t="s">
        <v>22</v>
      </c>
      <c r="J5" s="1"/>
      <c r="K5" s="4"/>
      <c r="L5" s="4"/>
      <c r="M5" s="4"/>
      <c r="N5" s="34"/>
      <c r="O5" s="34"/>
      <c r="P5" s="18"/>
      <c r="Q5" s="19" t="s">
        <v>23</v>
      </c>
      <c r="R5" s="21">
        <v>4</v>
      </c>
      <c r="S5" s="1"/>
      <c r="T5" s="1"/>
      <c r="U5" s="1"/>
      <c r="V5" s="10"/>
    </row>
    <row r="6" spans="1:22" ht="9" customHeight="1">
      <c r="B6" s="35"/>
      <c r="C6" s="31"/>
      <c r="D6" s="36"/>
      <c r="E6" s="31"/>
      <c r="F6" s="31"/>
      <c r="G6" s="31"/>
      <c r="H6" s="31"/>
      <c r="I6" s="35"/>
      <c r="J6" s="1"/>
      <c r="K6" s="4"/>
      <c r="L6" s="4"/>
      <c r="M6" s="4"/>
      <c r="N6" s="34"/>
      <c r="O6" s="34"/>
      <c r="P6" s="18"/>
      <c r="Q6" s="19" t="s">
        <v>24</v>
      </c>
      <c r="R6" s="21">
        <v>5</v>
      </c>
      <c r="S6" s="1"/>
      <c r="T6" s="1"/>
      <c r="U6" s="1"/>
      <c r="V6" s="10"/>
    </row>
    <row r="7" spans="1:22" ht="18" customHeight="1">
      <c r="A7" s="9" t="s">
        <v>4</v>
      </c>
      <c r="C7" s="1"/>
      <c r="D7" s="37"/>
      <c r="E7" s="1"/>
      <c r="F7" s="1"/>
      <c r="G7" s="1"/>
      <c r="H7" s="1"/>
      <c r="I7" s="1"/>
      <c r="J7" s="1"/>
      <c r="K7" s="99" t="s">
        <v>29</v>
      </c>
      <c r="L7" s="99" t="s">
        <v>30</v>
      </c>
      <c r="M7" s="99" t="s">
        <v>31</v>
      </c>
      <c r="N7" s="100" t="s">
        <v>9</v>
      </c>
      <c r="O7" s="100" t="s">
        <v>32</v>
      </c>
      <c r="P7" s="18"/>
      <c r="Q7" s="19" t="s">
        <v>33</v>
      </c>
      <c r="R7" s="21">
        <v>0</v>
      </c>
      <c r="S7" s="1"/>
      <c r="T7" s="1"/>
      <c r="U7" s="1"/>
      <c r="V7" s="10"/>
    </row>
    <row r="8" spans="1:22" ht="14.25" customHeight="1">
      <c r="B8" s="38"/>
      <c r="C8" s="1"/>
      <c r="D8" s="37"/>
      <c r="E8" s="1"/>
      <c r="F8" s="1"/>
      <c r="G8" s="1"/>
      <c r="H8" s="1"/>
      <c r="I8" s="1"/>
      <c r="J8" s="1"/>
      <c r="K8" s="89"/>
      <c r="L8" s="89"/>
      <c r="M8" s="89"/>
      <c r="N8" s="89"/>
      <c r="O8" s="89"/>
      <c r="P8" s="18"/>
      <c r="Q8" s="1"/>
      <c r="R8" s="39"/>
      <c r="S8" s="1"/>
      <c r="T8" s="1"/>
      <c r="U8" s="1"/>
      <c r="V8" s="10"/>
    </row>
    <row r="9" spans="1:22" ht="39.75" customHeight="1">
      <c r="A9" s="40">
        <v>1</v>
      </c>
      <c r="B9" s="41" t="s">
        <v>39</v>
      </c>
      <c r="C9" s="1"/>
      <c r="D9" s="42" t="s">
        <v>3</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64</v>
      </c>
      <c r="C11" s="1"/>
      <c r="D11" s="42" t="s">
        <v>3</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76</v>
      </c>
      <c r="C13" s="1"/>
      <c r="D13" s="42" t="s">
        <v>3</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83</v>
      </c>
      <c r="C15" s="1"/>
      <c r="D15" s="42" t="s">
        <v>3</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89</v>
      </c>
      <c r="C17" s="1"/>
      <c r="D17" s="42" t="s">
        <v>3</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21</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3</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3</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94</v>
      </c>
      <c r="C25" s="1"/>
      <c r="D25" s="42" t="s">
        <v>3</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28</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97</v>
      </c>
      <c r="C29" s="1"/>
      <c r="D29" s="42" t="s">
        <v>3</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99</v>
      </c>
      <c r="C31" s="1"/>
      <c r="D31" s="42" t="s">
        <v>3</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101</v>
      </c>
      <c r="C33" s="1"/>
      <c r="D33" s="42" t="s">
        <v>3</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103</v>
      </c>
      <c r="C35" s="1"/>
      <c r="D35" s="42" t="s">
        <v>3</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105</v>
      </c>
      <c r="C37" s="1"/>
      <c r="D37" s="42" t="s">
        <v>3</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107</v>
      </c>
      <c r="C39" s="1"/>
      <c r="D39" s="42" t="s">
        <v>3</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109</v>
      </c>
      <c r="C41" s="1"/>
      <c r="D41" s="42" t="s">
        <v>3</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111</v>
      </c>
      <c r="C43" s="1"/>
      <c r="D43" s="42" t="s">
        <v>3</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113</v>
      </c>
      <c r="C45" s="1"/>
      <c r="D45" s="42" t="s">
        <v>3</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47</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115</v>
      </c>
      <c r="C49" s="1"/>
      <c r="D49" s="42" t="s">
        <v>3</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117</v>
      </c>
      <c r="C51" s="1"/>
      <c r="D51" s="42" t="s">
        <v>3</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119</v>
      </c>
      <c r="C53" s="1"/>
      <c r="D53" s="42" t="s">
        <v>3</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121</v>
      </c>
      <c r="C55" s="1"/>
      <c r="D55" s="42" t="s">
        <v>3</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52</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123</v>
      </c>
      <c r="C59" s="1"/>
      <c r="D59" s="42" t="s">
        <v>3</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124</v>
      </c>
      <c r="C61" s="1"/>
      <c r="D61" s="42" t="s">
        <v>3</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126</v>
      </c>
      <c r="C63" s="1"/>
      <c r="D63" s="42" t="s">
        <v>3</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56</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128</v>
      </c>
      <c r="C67" s="1"/>
      <c r="D67" s="42" t="s">
        <v>3</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130</v>
      </c>
      <c r="C69" s="1"/>
      <c r="D69" s="42" t="s">
        <v>3</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133</v>
      </c>
      <c r="C71" s="1"/>
      <c r="D71" s="42" t="s">
        <v>3</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135</v>
      </c>
      <c r="C73" s="1"/>
      <c r="D73" s="42" t="s">
        <v>3</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137</v>
      </c>
      <c r="C75" s="1"/>
      <c r="D75" s="42" t="s">
        <v>3</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62</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139</v>
      </c>
      <c r="C79" s="1"/>
      <c r="D79" s="42" t="s">
        <v>3</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142</v>
      </c>
      <c r="C81" s="1"/>
      <c r="D81" s="42" t="s">
        <v>3</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150</v>
      </c>
      <c r="C83" s="1"/>
      <c r="D83" s="42" t="s">
        <v>3</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153</v>
      </c>
      <c r="C85" s="1"/>
      <c r="D85" s="42" t="s">
        <v>3</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69</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154</v>
      </c>
      <c r="C89" s="1"/>
      <c r="D89" s="42" t="s">
        <v>3</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156</v>
      </c>
      <c r="C91" s="1"/>
      <c r="D91" s="42" t="s">
        <v>3</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158</v>
      </c>
      <c r="C93" s="1"/>
      <c r="D93" s="42" t="s">
        <v>3</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160</v>
      </c>
      <c r="C95" s="1"/>
      <c r="D95" s="42" t="s">
        <v>3</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162</v>
      </c>
      <c r="C97" s="1"/>
      <c r="D97" s="42" t="s">
        <v>3</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75</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164</v>
      </c>
      <c r="C101" s="1"/>
      <c r="D101" s="42" t="s">
        <v>3</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165</v>
      </c>
      <c r="C103" s="1"/>
      <c r="D103" s="42" t="s">
        <v>3</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166</v>
      </c>
      <c r="C105" s="1"/>
      <c r="D105" s="42" t="s">
        <v>3</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168</v>
      </c>
      <c r="C107" s="1"/>
      <c r="D107" s="42" t="s">
        <v>3</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82</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170</v>
      </c>
      <c r="C111" s="13"/>
      <c r="D111" s="42" t="s">
        <v>3</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172</v>
      </c>
      <c r="C113" s="13"/>
      <c r="D113" s="42" t="s">
        <v>3</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175</v>
      </c>
      <c r="C115" s="13"/>
      <c r="D115" s="42" t="s">
        <v>3</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176</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9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1"/>
      <c r="C119" s="91"/>
      <c r="D119" s="91"/>
      <c r="E119" s="91"/>
      <c r="F119" s="91"/>
      <c r="G119" s="91"/>
      <c r="H119" s="91"/>
      <c r="I119" s="92"/>
      <c r="J119" s="1"/>
      <c r="K119" s="16"/>
      <c r="L119" s="16"/>
      <c r="M119" s="1"/>
    </row>
    <row r="120" spans="1:26" ht="15" customHeight="1">
      <c r="A120" s="9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9"/>
      <c r="C120" s="89"/>
      <c r="D120" s="89"/>
      <c r="E120" s="89"/>
      <c r="F120" s="89"/>
      <c r="G120" s="89"/>
      <c r="H120" s="89"/>
      <c r="I120" s="94"/>
      <c r="J120" s="1"/>
      <c r="K120" s="16"/>
      <c r="L120" s="16"/>
      <c r="M120" s="1"/>
    </row>
    <row r="121" spans="1:26" ht="12.75"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9"/>
      <c r="C121" s="89"/>
      <c r="D121" s="89"/>
      <c r="E121" s="89"/>
      <c r="F121" s="89"/>
      <c r="G121" s="89"/>
      <c r="H121" s="89"/>
      <c r="I121" s="94"/>
      <c r="J121" s="1"/>
      <c r="K121" s="16"/>
      <c r="L121" s="16"/>
      <c r="M121" s="1"/>
    </row>
    <row r="122" spans="1:26" ht="12.75" customHeight="1">
      <c r="A122" s="9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9"/>
      <c r="C122" s="89"/>
      <c r="D122" s="89"/>
      <c r="E122" s="89"/>
      <c r="F122" s="89"/>
      <c r="G122" s="89"/>
      <c r="H122" s="89"/>
      <c r="I122" s="94"/>
      <c r="J122" s="1"/>
      <c r="K122" s="16"/>
      <c r="L122" s="16"/>
      <c r="M122" s="1"/>
    </row>
    <row r="123" spans="1:26" ht="12.75" customHeight="1">
      <c r="A123" s="9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7"/>
      <c r="C123" s="97"/>
      <c r="D123" s="97"/>
      <c r="E123" s="97"/>
      <c r="F123" s="97"/>
      <c r="G123" s="97"/>
      <c r="H123" s="97"/>
      <c r="I123" s="98"/>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19:I119"/>
    <mergeCell ref="A120:I120"/>
    <mergeCell ref="A121:I121"/>
    <mergeCell ref="A122:I122"/>
    <mergeCell ref="A123:I123"/>
    <mergeCell ref="N7:N8"/>
    <mergeCell ref="O7:O8"/>
    <mergeCell ref="A1:I1"/>
    <mergeCell ref="A3:B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85" t="s">
        <v>0</v>
      </c>
      <c r="B1" s="86"/>
      <c r="C1" s="87"/>
    </row>
    <row r="2" spans="1:26" ht="15.75" customHeight="1">
      <c r="B2" s="2"/>
      <c r="C2" s="9" t="s">
        <v>2</v>
      </c>
    </row>
    <row r="3" spans="1:26" ht="24.75" customHeight="1">
      <c r="A3" s="11" t="s">
        <v>4</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6</v>
      </c>
      <c r="C4" s="22" t="s">
        <v>7</v>
      </c>
    </row>
    <row r="5" spans="1:26" ht="38.25" customHeight="1">
      <c r="A5" s="17">
        <f t="shared" ref="A5:A8" si="0">A4+1</f>
        <v>2</v>
      </c>
      <c r="B5" s="20" t="s">
        <v>12</v>
      </c>
      <c r="C5" s="22" t="s">
        <v>7</v>
      </c>
    </row>
    <row r="6" spans="1:26" ht="38.25" customHeight="1">
      <c r="A6" s="17">
        <f t="shared" si="0"/>
        <v>3</v>
      </c>
      <c r="B6" s="20" t="s">
        <v>14</v>
      </c>
      <c r="C6" s="22" t="s">
        <v>15</v>
      </c>
    </row>
    <row r="7" spans="1:26" ht="38.25" customHeight="1">
      <c r="A7" s="17">
        <f t="shared" si="0"/>
        <v>4</v>
      </c>
      <c r="B7" s="20" t="s">
        <v>16</v>
      </c>
      <c r="C7" s="22" t="s">
        <v>17</v>
      </c>
    </row>
    <row r="8" spans="1:26" ht="38.25" customHeight="1">
      <c r="A8" s="17">
        <f t="shared" si="0"/>
        <v>5</v>
      </c>
      <c r="B8" s="20" t="s">
        <v>19</v>
      </c>
      <c r="C8" s="22" t="s">
        <v>17</v>
      </c>
    </row>
    <row r="9" spans="1:26" ht="12.75" customHeight="1">
      <c r="B9" s="32"/>
      <c r="C9" s="13"/>
    </row>
    <row r="10" spans="1:26" ht="24.75" customHeight="1">
      <c r="A10" s="11" t="s">
        <v>21</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25</v>
      </c>
      <c r="C11" s="22" t="s">
        <v>17</v>
      </c>
    </row>
    <row r="12" spans="1:26" ht="51" customHeight="1">
      <c r="A12" s="17">
        <f t="shared" ref="A12:A13" si="1">A11+1</f>
        <v>7</v>
      </c>
      <c r="B12" s="20" t="s">
        <v>26</v>
      </c>
      <c r="C12" s="22" t="s">
        <v>15</v>
      </c>
    </row>
    <row r="13" spans="1:26" ht="38.25" customHeight="1">
      <c r="A13" s="17">
        <f t="shared" si="1"/>
        <v>8</v>
      </c>
      <c r="B13" s="20" t="s">
        <v>27</v>
      </c>
      <c r="C13" s="22" t="s">
        <v>17</v>
      </c>
    </row>
    <row r="14" spans="1:26" ht="12.75" customHeight="1">
      <c r="B14" s="32"/>
      <c r="C14" s="13"/>
    </row>
    <row r="15" spans="1:26" ht="24.75" customHeight="1">
      <c r="A15" s="11" t="s">
        <v>28</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34</v>
      </c>
      <c r="C16" s="22" t="s">
        <v>35</v>
      </c>
    </row>
    <row r="17" spans="1:26" ht="51" customHeight="1">
      <c r="A17" s="17">
        <f t="shared" ref="A17:A24" si="2">A16+1</f>
        <v>10</v>
      </c>
      <c r="B17" s="20" t="s">
        <v>36</v>
      </c>
      <c r="C17" s="22" t="s">
        <v>15</v>
      </c>
    </row>
    <row r="18" spans="1:26" ht="38.25" customHeight="1">
      <c r="A18" s="17">
        <f t="shared" si="2"/>
        <v>11</v>
      </c>
      <c r="B18" s="20" t="s">
        <v>37</v>
      </c>
      <c r="C18" s="22" t="s">
        <v>17</v>
      </c>
    </row>
    <row r="19" spans="1:26" ht="51" customHeight="1">
      <c r="A19" s="17">
        <f t="shared" si="2"/>
        <v>12</v>
      </c>
      <c r="B19" s="20" t="s">
        <v>38</v>
      </c>
      <c r="C19" s="22" t="s">
        <v>7</v>
      </c>
    </row>
    <row r="20" spans="1:26" ht="51" customHeight="1">
      <c r="A20" s="17">
        <f t="shared" si="2"/>
        <v>13</v>
      </c>
      <c r="B20" s="20" t="s">
        <v>41</v>
      </c>
      <c r="C20" s="22" t="s">
        <v>17</v>
      </c>
    </row>
    <row r="21" spans="1:26" ht="38.25" customHeight="1">
      <c r="A21" s="17">
        <f t="shared" si="2"/>
        <v>14</v>
      </c>
      <c r="B21" s="20" t="s">
        <v>42</v>
      </c>
      <c r="C21" s="22" t="s">
        <v>15</v>
      </c>
    </row>
    <row r="22" spans="1:26" ht="25.5" customHeight="1">
      <c r="A22" s="17">
        <f t="shared" si="2"/>
        <v>15</v>
      </c>
      <c r="B22" s="20" t="s">
        <v>43</v>
      </c>
      <c r="C22" s="22" t="s">
        <v>35</v>
      </c>
    </row>
    <row r="23" spans="1:26" ht="25.5" customHeight="1">
      <c r="A23" s="17">
        <f t="shared" si="2"/>
        <v>16</v>
      </c>
      <c r="B23" s="20" t="s">
        <v>44</v>
      </c>
      <c r="C23" s="22" t="s">
        <v>35</v>
      </c>
    </row>
    <row r="24" spans="1:26" ht="25.5" customHeight="1">
      <c r="A24" s="17">
        <f t="shared" si="2"/>
        <v>17</v>
      </c>
      <c r="B24" s="20" t="s">
        <v>45</v>
      </c>
      <c r="C24" s="22" t="s">
        <v>46</v>
      </c>
    </row>
    <row r="25" spans="1:26" ht="12.75" customHeight="1">
      <c r="B25" s="32"/>
      <c r="C25" s="13"/>
    </row>
    <row r="26" spans="1:26" ht="24.75" customHeight="1">
      <c r="A26" s="11" t="s">
        <v>47</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48</v>
      </c>
      <c r="C27" s="22" t="s">
        <v>15</v>
      </c>
    </row>
    <row r="28" spans="1:26" ht="38.25" customHeight="1">
      <c r="A28" s="17">
        <f t="shared" ref="A28:A30" si="3">A27+1</f>
        <v>19</v>
      </c>
      <c r="B28" s="20" t="s">
        <v>49</v>
      </c>
      <c r="C28" s="22" t="s">
        <v>15</v>
      </c>
    </row>
    <row r="29" spans="1:26" ht="51" customHeight="1">
      <c r="A29" s="17">
        <f t="shared" si="3"/>
        <v>20</v>
      </c>
      <c r="B29" s="20" t="s">
        <v>50</v>
      </c>
      <c r="C29" s="22" t="s">
        <v>35</v>
      </c>
    </row>
    <row r="30" spans="1:26" ht="38.25" customHeight="1">
      <c r="A30" s="17">
        <f t="shared" si="3"/>
        <v>21</v>
      </c>
      <c r="B30" s="20" t="s">
        <v>51</v>
      </c>
      <c r="C30" s="22" t="s">
        <v>15</v>
      </c>
    </row>
    <row r="31" spans="1:26" ht="12.75" customHeight="1">
      <c r="B31" s="32"/>
      <c r="C31" s="13"/>
    </row>
    <row r="32" spans="1:26" ht="24.75" customHeight="1">
      <c r="A32" s="11" t="s">
        <v>52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53</v>
      </c>
      <c r="C33" s="22" t="s">
        <v>15</v>
      </c>
    </row>
    <row r="34" spans="1:26" ht="51" customHeight="1">
      <c r="A34" s="17">
        <f t="shared" ref="A34:A35" si="4">A33+1</f>
        <v>23</v>
      </c>
      <c r="B34" s="20" t="s">
        <v>54</v>
      </c>
      <c r="C34" s="22" t="s">
        <v>17</v>
      </c>
    </row>
    <row r="35" spans="1:26" ht="38.25" customHeight="1">
      <c r="A35" s="17">
        <f t="shared" si="4"/>
        <v>24</v>
      </c>
      <c r="B35" s="20" t="s">
        <v>55</v>
      </c>
      <c r="C35" s="22" t="s">
        <v>46</v>
      </c>
    </row>
    <row r="36" spans="1:26" ht="12.75" customHeight="1">
      <c r="B36" s="32"/>
      <c r="C36" s="13"/>
    </row>
    <row r="37" spans="1:26" ht="24.75" customHeight="1">
      <c r="A37" s="11" t="s">
        <v>56</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57</v>
      </c>
      <c r="C38" s="22" t="s">
        <v>17</v>
      </c>
    </row>
    <row r="39" spans="1:26" ht="63.75" customHeight="1">
      <c r="A39" s="17">
        <f t="shared" ref="A39:A42" si="5">A38+1</f>
        <v>26</v>
      </c>
      <c r="B39" s="20" t="s">
        <v>58</v>
      </c>
      <c r="C39" s="22" t="s">
        <v>35</v>
      </c>
    </row>
    <row r="40" spans="1:26" ht="38.25" customHeight="1">
      <c r="A40" s="17">
        <f t="shared" si="5"/>
        <v>27</v>
      </c>
      <c r="B40" s="20" t="s">
        <v>59</v>
      </c>
      <c r="C40" s="22" t="s">
        <v>35</v>
      </c>
    </row>
    <row r="41" spans="1:26" ht="63.75" customHeight="1">
      <c r="A41" s="17">
        <f t="shared" si="5"/>
        <v>28</v>
      </c>
      <c r="B41" s="20" t="s">
        <v>60</v>
      </c>
      <c r="C41" s="22" t="s">
        <v>17</v>
      </c>
    </row>
    <row r="42" spans="1:26" ht="38.25" customHeight="1">
      <c r="A42" s="17">
        <f t="shared" si="5"/>
        <v>29</v>
      </c>
      <c r="B42" s="20" t="s">
        <v>61</v>
      </c>
      <c r="C42" s="22" t="s">
        <v>17</v>
      </c>
    </row>
    <row r="43" spans="1:26" ht="12.75" customHeight="1">
      <c r="B43" s="32"/>
      <c r="C43" s="13"/>
    </row>
    <row r="44" spans="1:26" ht="24.75" customHeight="1">
      <c r="A44" s="11" t="s">
        <v>62</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63</v>
      </c>
      <c r="C45" s="22" t="s">
        <v>15</v>
      </c>
    </row>
    <row r="46" spans="1:26" ht="38.25" customHeight="1">
      <c r="A46" s="17">
        <f t="shared" ref="A46:A48" si="6">A45+1</f>
        <v>31</v>
      </c>
      <c r="B46" s="20" t="s">
        <v>65</v>
      </c>
      <c r="C46" s="22" t="s">
        <v>17</v>
      </c>
    </row>
    <row r="47" spans="1:26" ht="51" customHeight="1">
      <c r="A47" s="17">
        <f t="shared" si="6"/>
        <v>32</v>
      </c>
      <c r="B47" s="20" t="s">
        <v>67</v>
      </c>
      <c r="C47" s="22" t="s">
        <v>17</v>
      </c>
    </row>
    <row r="48" spans="1:26" ht="25.5" customHeight="1">
      <c r="A48" s="17">
        <f t="shared" si="6"/>
        <v>33</v>
      </c>
      <c r="B48" s="20" t="s">
        <v>68</v>
      </c>
      <c r="C48" s="22" t="s">
        <v>17</v>
      </c>
    </row>
    <row r="49" spans="1:26" ht="12.75" customHeight="1">
      <c r="B49" s="32"/>
      <c r="C49" s="13"/>
    </row>
    <row r="50" spans="1:26" ht="24.75" customHeight="1">
      <c r="A50" s="11" t="s">
        <v>69</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70</v>
      </c>
      <c r="C51" s="22" t="s">
        <v>7</v>
      </c>
    </row>
    <row r="52" spans="1:26" ht="38.25" customHeight="1">
      <c r="A52" s="17">
        <f t="shared" ref="A52:A55" si="7">A51+1</f>
        <v>35</v>
      </c>
      <c r="B52" s="20" t="s">
        <v>71</v>
      </c>
      <c r="C52" s="22" t="s">
        <v>35</v>
      </c>
    </row>
    <row r="53" spans="1:26" ht="25.5" customHeight="1">
      <c r="A53" s="17">
        <f t="shared" si="7"/>
        <v>36</v>
      </c>
      <c r="B53" s="20" t="s">
        <v>72</v>
      </c>
      <c r="C53" s="22" t="s">
        <v>15</v>
      </c>
    </row>
    <row r="54" spans="1:26" ht="38.25" customHeight="1">
      <c r="A54" s="17">
        <f t="shared" si="7"/>
        <v>37</v>
      </c>
      <c r="B54" s="20" t="s">
        <v>73</v>
      </c>
      <c r="C54" s="22" t="s">
        <v>17</v>
      </c>
    </row>
    <row r="55" spans="1:26" ht="25.5" customHeight="1">
      <c r="A55" s="17">
        <f t="shared" si="7"/>
        <v>38</v>
      </c>
      <c r="B55" s="20" t="s">
        <v>74</v>
      </c>
      <c r="C55" s="22" t="s">
        <v>17</v>
      </c>
    </row>
    <row r="56" spans="1:26" ht="12.75" customHeight="1">
      <c r="B56" s="32"/>
      <c r="C56" s="13"/>
    </row>
    <row r="57" spans="1:26" ht="24.75" customHeight="1">
      <c r="A57" s="11" t="s">
        <v>75</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78</v>
      </c>
      <c r="C58" s="22" t="s">
        <v>15</v>
      </c>
    </row>
    <row r="59" spans="1:26" ht="38.25" customHeight="1">
      <c r="A59" s="17">
        <f t="shared" ref="A59:A61" si="8">A58+1</f>
        <v>40</v>
      </c>
      <c r="B59" s="20" t="s">
        <v>79</v>
      </c>
      <c r="C59" s="22" t="s">
        <v>17</v>
      </c>
    </row>
    <row r="60" spans="1:26" ht="51" customHeight="1">
      <c r="A60" s="17">
        <f t="shared" si="8"/>
        <v>41</v>
      </c>
      <c r="B60" s="20" t="s">
        <v>80</v>
      </c>
      <c r="C60" s="22" t="s">
        <v>17</v>
      </c>
    </row>
    <row r="61" spans="1:26" ht="38.25" customHeight="1">
      <c r="A61" s="17">
        <f t="shared" si="8"/>
        <v>42</v>
      </c>
      <c r="B61" s="20" t="s">
        <v>81</v>
      </c>
      <c r="C61" s="22" t="s">
        <v>35</v>
      </c>
    </row>
    <row r="62" spans="1:26" ht="12.75" customHeight="1">
      <c r="B62" s="32"/>
      <c r="C62" s="13"/>
    </row>
    <row r="63" spans="1:26" ht="24.75" customHeight="1">
      <c r="A63" s="11" t="s">
        <v>82</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85</v>
      </c>
      <c r="C64" s="22" t="s">
        <v>15</v>
      </c>
    </row>
    <row r="65" spans="1:3" ht="25.5" customHeight="1">
      <c r="A65" s="17">
        <f t="shared" ref="A65:A66" si="9">A64+1</f>
        <v>44</v>
      </c>
      <c r="B65" s="20" t="s">
        <v>86</v>
      </c>
      <c r="C65" s="22" t="s">
        <v>17</v>
      </c>
    </row>
    <row r="66" spans="1:3" ht="51" customHeight="1">
      <c r="A66" s="17">
        <f t="shared" si="9"/>
        <v>45</v>
      </c>
      <c r="B66" s="20" t="s">
        <v>87</v>
      </c>
      <c r="C66" s="22" t="s">
        <v>17</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59" t="s">
        <v>141</v>
      </c>
      <c r="B1" s="59" t="s">
        <v>143</v>
      </c>
      <c r="C1" s="101" t="s">
        <v>144</v>
      </c>
      <c r="D1" s="89"/>
      <c r="E1" s="89"/>
      <c r="F1" s="89"/>
    </row>
    <row r="2" spans="1:6" ht="12.75" customHeight="1">
      <c r="A2" s="60">
        <v>0</v>
      </c>
      <c r="B2" s="29" t="str">
        <f>""</f>
        <v/>
      </c>
    </row>
    <row r="3" spans="1:6" ht="12.75" customHeight="1">
      <c r="A3" s="60">
        <v>1</v>
      </c>
      <c r="B3" s="29" t="s">
        <v>145</v>
      </c>
      <c r="C3" s="61" t="s">
        <v>146</v>
      </c>
      <c r="D3" s="62">
        <f>A4</f>
        <v>29</v>
      </c>
    </row>
    <row r="4" spans="1:6" ht="12.75" customHeight="1">
      <c r="A4" s="60">
        <v>29</v>
      </c>
      <c r="B4" s="14" t="s">
        <v>11</v>
      </c>
      <c r="C4" s="14" t="s">
        <v>148</v>
      </c>
      <c r="D4" s="62">
        <f t="shared" ref="D4:D7" si="0">A4</f>
        <v>29</v>
      </c>
      <c r="E4" s="63" t="s">
        <v>149</v>
      </c>
      <c r="F4" s="62">
        <f t="shared" ref="F4:F6" si="1">A5</f>
        <v>49</v>
      </c>
    </row>
    <row r="5" spans="1:6" ht="12.75" customHeight="1">
      <c r="A5" s="60">
        <v>49</v>
      </c>
      <c r="B5" s="14" t="s">
        <v>13</v>
      </c>
      <c r="C5" s="14" t="s">
        <v>148</v>
      </c>
      <c r="D5" s="62">
        <f t="shared" si="0"/>
        <v>49</v>
      </c>
      <c r="E5" s="63" t="s">
        <v>149</v>
      </c>
      <c r="F5" s="62">
        <f t="shared" si="1"/>
        <v>69</v>
      </c>
    </row>
    <row r="6" spans="1:6" ht="12.75" customHeight="1">
      <c r="A6" s="60">
        <v>69</v>
      </c>
      <c r="B6" s="14" t="s">
        <v>23</v>
      </c>
      <c r="C6" s="14" t="s">
        <v>148</v>
      </c>
      <c r="D6" s="62">
        <f t="shared" si="0"/>
        <v>69</v>
      </c>
      <c r="E6" s="63" t="s">
        <v>149</v>
      </c>
      <c r="F6" s="62">
        <f t="shared" si="1"/>
        <v>89</v>
      </c>
    </row>
    <row r="7" spans="1:6" ht="12.75" customHeight="1">
      <c r="A7" s="60">
        <v>89</v>
      </c>
      <c r="B7" s="14" t="s">
        <v>24</v>
      </c>
      <c r="C7" s="61" t="s">
        <v>151</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C27173B65336F4A8B4E7507A597AE5E" ma:contentTypeVersion="5" ma:contentTypeDescription="Crear nuevo documento." ma:contentTypeScope="" ma:versionID="79c6a5b3f44463ba1d977c42eac9869c">
  <xsd:schema xmlns:xsd="http://www.w3.org/2001/XMLSchema" xmlns:xs="http://www.w3.org/2001/XMLSchema" xmlns:p="http://schemas.microsoft.com/office/2006/metadata/properties" xmlns:ns3="3ba53213-0886-4219-a5bf-51ea3a8e4d47" xmlns:ns4="9b7ee259-7f46-481d-afd9-6d538d33ecaa" targetNamespace="http://schemas.microsoft.com/office/2006/metadata/properties" ma:root="true" ma:fieldsID="404d75d186f5d7fe3da556785a09145a" ns3:_="" ns4:_="">
    <xsd:import namespace="3ba53213-0886-4219-a5bf-51ea3a8e4d47"/>
    <xsd:import namespace="9b7ee259-7f46-481d-afd9-6d538d33eca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a53213-0886-4219-a5bf-51ea3a8e4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b7ee259-7f46-481d-afd9-6d538d33ecaa"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E2A1E-3C64-4710-BE0B-42121496B111}">
  <ds:schemaRefs>
    <ds:schemaRef ds:uri="http://purl.org/dc/terms/"/>
    <ds:schemaRef ds:uri="9b7ee259-7f46-481d-afd9-6d538d33ecaa"/>
    <ds:schemaRef ds:uri="http://purl.org/dc/elements/1.1/"/>
    <ds:schemaRef ds:uri="http://schemas.microsoft.com/office/2006/documentManagement/types"/>
    <ds:schemaRef ds:uri="http://purl.org/dc/dcmitype/"/>
    <ds:schemaRef ds:uri="3ba53213-0886-4219-a5bf-51ea3a8e4d47"/>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A4E1303E-0FDA-4D8D-B457-AC3E512DD37B}">
  <ds:schemaRefs>
    <ds:schemaRef ds:uri="http://schemas.microsoft.com/sharepoint/v3/contenttype/forms"/>
  </ds:schemaRefs>
</ds:datastoreItem>
</file>

<file path=customXml/itemProps3.xml><?xml version="1.0" encoding="utf-8"?>
<ds:datastoreItem xmlns:ds="http://schemas.openxmlformats.org/officeDocument/2006/customXml" ds:itemID="{4C621F3C-79DD-419C-BAFE-5D629FDB60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a53213-0886-4219-a5bf-51ea3a8e4d47"/>
    <ds:schemaRef ds:uri="9b7ee259-7f46-481d-afd9-6d538d33e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David O</cp:lastModifiedBy>
  <dcterms:created xsi:type="dcterms:W3CDTF">2008-01-21T11:46:15Z</dcterms:created>
  <dcterms:modified xsi:type="dcterms:W3CDTF">2024-03-19T15:01:18Z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0x0101008C27173B65336F4A8B4E7507A597AE5E</vt:lpwstr>
  </property>
</Properties>
</file>