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a\OneDrive - Universidad Politécnica de Madrid\optimal_power_flow\github\Casos\problema_chatGPT\"/>
    </mc:Choice>
  </mc:AlternateContent>
  <xr:revisionPtr revIDLastSave="0" documentId="13_ncr:1_{48634236-4C49-417F-8A01-EC967FFC58E8}" xr6:coauthVersionLast="47" xr6:coauthVersionMax="47" xr10:uidLastSave="{00000000-0000-0000-0000-000000000000}"/>
  <bookViews>
    <workbookView xWindow="-120" yWindow="-120" windowWidth="29040" windowHeight="15720" xr2:uid="{29BF0F60-8F19-40B5-A3A3-7C7570D148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G26" i="1"/>
  <c r="B53" i="1"/>
  <c r="B66" i="1"/>
  <c r="E62" i="1" s="1"/>
  <c r="E61" i="1"/>
  <c r="E64" i="1"/>
  <c r="C61" i="1"/>
  <c r="C62" i="1"/>
  <c r="C63" i="1"/>
  <c r="C64" i="1"/>
  <c r="C60" i="1"/>
  <c r="D63" i="1"/>
  <c r="D61" i="1"/>
  <c r="C48" i="1"/>
  <c r="C49" i="1"/>
  <c r="C50" i="1"/>
  <c r="D50" i="1" s="1"/>
  <c r="C51" i="1"/>
  <c r="C47" i="1"/>
  <c r="C35" i="1"/>
  <c r="D35" i="1" s="1"/>
  <c r="C36" i="1"/>
  <c r="D36" i="1" s="1"/>
  <c r="C37" i="1"/>
  <c r="D37" i="1" s="1"/>
  <c r="C38" i="1"/>
  <c r="D38" i="1" s="1"/>
  <c r="C34" i="1"/>
  <c r="D34" i="1" s="1"/>
  <c r="C21" i="1"/>
  <c r="D21" i="1" s="1"/>
  <c r="C22" i="1"/>
  <c r="D22" i="1" s="1"/>
  <c r="C23" i="1"/>
  <c r="D23" i="1" s="1"/>
  <c r="C24" i="1"/>
  <c r="D24" i="1" s="1"/>
  <c r="C20" i="1"/>
  <c r="D20" i="1" s="1"/>
  <c r="D6" i="1"/>
  <c r="C5" i="1"/>
  <c r="D5" i="1" s="1"/>
  <c r="C7" i="1"/>
  <c r="D7" i="1" s="1"/>
  <c r="C8" i="1"/>
  <c r="D8" i="1" s="1"/>
  <c r="C9" i="1"/>
  <c r="D9" i="1" s="1"/>
  <c r="C6" i="1"/>
  <c r="B3" i="1"/>
  <c r="B26" i="1" l="1"/>
  <c r="E60" i="1"/>
  <c r="E63" i="1"/>
  <c r="D64" i="1"/>
  <c r="D62" i="1"/>
  <c r="D60" i="1"/>
  <c r="E50" i="1"/>
  <c r="D48" i="1"/>
  <c r="D51" i="1"/>
  <c r="E47" i="1"/>
  <c r="D49" i="1"/>
  <c r="D47" i="1"/>
  <c r="B40" i="1"/>
  <c r="E36" i="1" s="1"/>
  <c r="B11" i="1"/>
  <c r="E34" i="1" l="1"/>
  <c r="E38" i="1"/>
  <c r="E20" i="1"/>
  <c r="C26" i="1" s="1"/>
  <c r="E51" i="1"/>
  <c r="E48" i="1"/>
  <c r="E49" i="1"/>
  <c r="E35" i="1"/>
  <c r="E37" i="1"/>
  <c r="E24" i="1"/>
  <c r="E23" i="1"/>
  <c r="E6" i="1"/>
  <c r="E5" i="1"/>
  <c r="C11" i="1" s="1"/>
  <c r="D11" i="1" s="1"/>
  <c r="E22" i="1"/>
  <c r="E7" i="1"/>
  <c r="E8" i="1"/>
  <c r="E21" i="1"/>
  <c r="E9" i="1"/>
  <c r="C40" i="1" l="1"/>
  <c r="E40" i="1" s="1"/>
  <c r="D26" i="1"/>
  <c r="G11" i="1"/>
  <c r="E11" i="1"/>
  <c r="D40" i="1" l="1"/>
  <c r="E26" i="1"/>
</calcChain>
</file>

<file path=xl/sharedStrings.xml><?xml version="1.0" encoding="utf-8"?>
<sst xmlns="http://schemas.openxmlformats.org/spreadsheetml/2006/main" count="117" uniqueCount="44">
  <si>
    <t>PROBLEMA CHAT_GPT</t>
  </si>
  <si>
    <t>INSTANCIA 1</t>
  </si>
  <si>
    <t>REPLICACIÓN 1</t>
  </si>
  <si>
    <t>Coste PSO</t>
  </si>
  <si>
    <t>Coste MINLP</t>
  </si>
  <si>
    <t>Desviación de las diferencias</t>
  </si>
  <si>
    <t>Media de las diferencias</t>
  </si>
  <si>
    <t>REPLICACIÓN 2</t>
  </si>
  <si>
    <t>REPLICACIÓN 3</t>
  </si>
  <si>
    <t>REPLICACIÓN 4</t>
  </si>
  <si>
    <t>REPLICACIÓN 5</t>
  </si>
  <si>
    <t>Coste PSO-MINLP</t>
  </si>
  <si>
    <t>t alfa/2</t>
  </si>
  <si>
    <t>t 1-alfa/2</t>
  </si>
  <si>
    <t>alfa</t>
  </si>
  <si>
    <t>DIFERENCIAS SIGNIFICATIVAS?</t>
  </si>
  <si>
    <t>H0</t>
  </si>
  <si>
    <t>No hay diferencias entre el resultado MINLP y el PSO</t>
  </si>
  <si>
    <t>H1</t>
  </si>
  <si>
    <t xml:space="preserve">Si hay diferencias </t>
  </si>
  <si>
    <t>Error relativo</t>
  </si>
  <si>
    <t>Diferencias ^2</t>
  </si>
  <si>
    <t xml:space="preserve">Está el 0 por lo que no hay diferencias significativas entre </t>
  </si>
  <si>
    <t>Otra opción:</t>
  </si>
  <si>
    <t>t =</t>
  </si>
  <si>
    <t>t&lt;t 1-alfa/2</t>
  </si>
  <si>
    <t>No se puede rechazar H0</t>
  </si>
  <si>
    <t xml:space="preserve">Conclusión: no existe una diferencia significativa entre los resultados obtenidos con el PSO y el MINLP </t>
  </si>
  <si>
    <t xml:space="preserve">con el 95% de confianza. </t>
  </si>
  <si>
    <t>Límite inferior IC diferencias</t>
  </si>
  <si>
    <t xml:space="preserve">Límite superior IC diferencias </t>
  </si>
  <si>
    <t>INSTANCIA 2</t>
  </si>
  <si>
    <t>Coste medio PSO</t>
  </si>
  <si>
    <t>INSTANCIA 3</t>
  </si>
  <si>
    <t>INSTANCIA 4</t>
  </si>
  <si>
    <t>INSTANCIA 5</t>
  </si>
  <si>
    <t>Conclusión: como en todas las replicaciones del PSO se obtiene</t>
  </si>
  <si>
    <t>el mismo resultado, los resultados del coste entre el MINLP y el PSO</t>
  </si>
  <si>
    <t xml:space="preserve">se pueden comparar sin necesidad de recurrir a un análisis estadístico. </t>
  </si>
  <si>
    <t xml:space="preserve">Se ve directamente que no existen diferencias significativas en los dos resultados. </t>
  </si>
  <si>
    <t>º</t>
  </si>
  <si>
    <t>Conclusión: no existen diferencias significativas entre el coste del PSO y el MINLP</t>
  </si>
  <si>
    <t xml:space="preserve">con un 95% de confianza. </t>
  </si>
  <si>
    <t>con un 95% de confianza.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</si>
</sst>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%"/>
    <numFmt numFmtId="166" formatCode="0.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164" fontId="0" fillId="0" borderId="0" xfId="0" applyNumberFormat="1"/>
    <xf numFmtId="165" fontId="0" fillId="0" borderId="1" xfId="1" applyNumberFormat="1" applyFont="1" applyBorder="1"/>
    <xf numFmtId="0" fontId="0" fillId="5" borderId="0" xfId="0" applyFill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0" xfId="0" applyFill="1"/>
    <xf numFmtId="0" fontId="0" fillId="6" borderId="10" xfId="0" applyFill="1" applyBorder="1"/>
    <xf numFmtId="0" fontId="4" fillId="0" borderId="1" xfId="0" applyFont="1" applyBorder="1"/>
    <xf numFmtId="166" fontId="0" fillId="0" borderId="0" xfId="0" applyNumberFormat="1"/>
    <xf numFmtId="0" fontId="3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B366-1AF2-4B3D-84ED-A568888B25D6}">
  <dimension ref="A1:R78"/>
  <sheetViews>
    <sheetView tabSelected="1" topLeftCell="A6" zoomScale="95" workbookViewId="0">
      <selection activeCell="J39" sqref="J39"/>
    </sheetView>
  </sheetViews>
  <sheetFormatPr baseColWidth="10" defaultRowHeight="15" x14ac:dyDescent="0.25"/>
  <cols>
    <col min="1" max="1" width="19" bestFit="1" customWidth="1"/>
    <col min="2" max="2" width="26.5703125" bestFit="1" customWidth="1"/>
    <col min="3" max="3" width="24.42578125" bestFit="1" customWidth="1"/>
    <col min="4" max="4" width="24.7109375" bestFit="1" customWidth="1"/>
    <col min="5" max="5" width="24.85546875" bestFit="1" customWidth="1"/>
  </cols>
  <sheetData>
    <row r="1" spans="1:17" ht="15.75" thickBot="1" x14ac:dyDescent="0.3">
      <c r="A1" s="20" t="s">
        <v>0</v>
      </c>
    </row>
    <row r="2" spans="1:17" x14ac:dyDescent="0.25">
      <c r="B2" s="2" t="s">
        <v>32</v>
      </c>
      <c r="C2" s="2" t="s">
        <v>4</v>
      </c>
      <c r="J2" s="9" t="s">
        <v>14</v>
      </c>
      <c r="K2" s="10">
        <v>0.05</v>
      </c>
      <c r="M2" s="9" t="s">
        <v>15</v>
      </c>
      <c r="N2" s="15"/>
      <c r="O2" s="15"/>
      <c r="P2" s="15"/>
      <c r="Q2" s="10"/>
    </row>
    <row r="3" spans="1:17" x14ac:dyDescent="0.25">
      <c r="A3" s="3" t="s">
        <v>1</v>
      </c>
      <c r="B3" s="4">
        <f>AVERAGE(B6:B9)</f>
        <v>4550.7334499999997</v>
      </c>
      <c r="C3" s="4">
        <v>4030</v>
      </c>
      <c r="J3" s="11" t="s">
        <v>12</v>
      </c>
      <c r="K3" s="12">
        <v>-2.7764000000000002</v>
      </c>
      <c r="M3" s="11" t="s">
        <v>16</v>
      </c>
      <c r="N3" s="16" t="s">
        <v>17</v>
      </c>
      <c r="O3" s="16"/>
      <c r="P3" s="16"/>
      <c r="Q3" s="12"/>
    </row>
    <row r="4" spans="1:17" ht="15.75" thickBot="1" x14ac:dyDescent="0.3">
      <c r="B4" s="1" t="s">
        <v>3</v>
      </c>
      <c r="C4" s="1" t="s">
        <v>11</v>
      </c>
      <c r="D4" s="1" t="s">
        <v>20</v>
      </c>
      <c r="E4" s="1" t="s">
        <v>21</v>
      </c>
      <c r="J4" s="13" t="s">
        <v>13</v>
      </c>
      <c r="K4" s="14">
        <v>2.7764000000000002</v>
      </c>
      <c r="M4" s="13" t="s">
        <v>18</v>
      </c>
      <c r="N4" s="17" t="s">
        <v>19</v>
      </c>
      <c r="O4" s="17"/>
      <c r="P4" s="17"/>
      <c r="Q4" s="14"/>
    </row>
    <row r="5" spans="1:17" x14ac:dyDescent="0.25">
      <c r="A5" s="5" t="s">
        <v>2</v>
      </c>
      <c r="B5" s="18">
        <v>4030</v>
      </c>
      <c r="C5" s="4">
        <f>B5-C3</f>
        <v>0</v>
      </c>
      <c r="D5" s="7">
        <f>C5/C3</f>
        <v>0</v>
      </c>
      <c r="E5" s="4">
        <f>(C5-$B$11)^2</f>
        <v>173544.52860729757</v>
      </c>
    </row>
    <row r="6" spans="1:17" x14ac:dyDescent="0.25">
      <c r="A6" s="5" t="s">
        <v>7</v>
      </c>
      <c r="B6" s="4">
        <v>4364.08</v>
      </c>
      <c r="C6" s="4">
        <f>B6-$C$3</f>
        <v>334.07999999999993</v>
      </c>
      <c r="D6" s="7">
        <f>ABS(C6)/$C$3</f>
        <v>8.2898263027295263E-2</v>
      </c>
      <c r="E6" s="4">
        <f t="shared" ref="E6:E9" si="0">(C6-$B$11)^2</f>
        <v>6807.3654456976074</v>
      </c>
      <c r="G6" s="8" t="s">
        <v>27</v>
      </c>
      <c r="H6" s="8"/>
      <c r="I6" s="8"/>
      <c r="J6" s="8"/>
      <c r="K6" s="8"/>
      <c r="L6" s="8"/>
      <c r="M6" s="8"/>
      <c r="N6" s="8"/>
    </row>
    <row r="7" spans="1:17" x14ac:dyDescent="0.25">
      <c r="A7" s="5" t="s">
        <v>8</v>
      </c>
      <c r="B7" s="4">
        <v>4927.8059000000003</v>
      </c>
      <c r="C7" s="4">
        <f t="shared" ref="C7:C9" si="1">B7-$C$3</f>
        <v>897.80590000000029</v>
      </c>
      <c r="D7" s="7">
        <f t="shared" ref="D7:D9" si="2">ABS(C7)/$C$3</f>
        <v>0.22278062034739463</v>
      </c>
      <c r="E7" s="4">
        <f t="shared" si="0"/>
        <v>231571.86070233991</v>
      </c>
      <c r="G7" s="8" t="s">
        <v>28</v>
      </c>
      <c r="H7" s="8"/>
      <c r="I7" s="8"/>
      <c r="J7" s="8"/>
      <c r="K7" s="8"/>
      <c r="L7" s="8"/>
      <c r="M7" s="8"/>
      <c r="N7" s="8"/>
    </row>
    <row r="8" spans="1:17" x14ac:dyDescent="0.25">
      <c r="A8" s="5" t="s">
        <v>9</v>
      </c>
      <c r="B8" s="4">
        <v>4030</v>
      </c>
      <c r="C8" s="4">
        <f t="shared" si="1"/>
        <v>0</v>
      </c>
      <c r="D8" s="7">
        <f t="shared" si="2"/>
        <v>0</v>
      </c>
      <c r="E8" s="4">
        <f t="shared" si="0"/>
        <v>173544.52860729757</v>
      </c>
    </row>
    <row r="9" spans="1:17" x14ac:dyDescent="0.25">
      <c r="A9" s="5" t="s">
        <v>10</v>
      </c>
      <c r="B9" s="4">
        <v>4881.0478999999996</v>
      </c>
      <c r="C9" s="4">
        <f t="shared" si="1"/>
        <v>851.04789999999957</v>
      </c>
      <c r="D9" s="7">
        <f t="shared" si="2"/>
        <v>0.21117813895781626</v>
      </c>
      <c r="E9" s="4">
        <f t="shared" si="0"/>
        <v>188756.48217009925</v>
      </c>
    </row>
    <row r="10" spans="1:17" x14ac:dyDescent="0.25">
      <c r="B10" s="1" t="s">
        <v>6</v>
      </c>
      <c r="C10" s="1" t="s">
        <v>5</v>
      </c>
      <c r="D10" s="1" t="s">
        <v>29</v>
      </c>
      <c r="E10" s="1" t="s">
        <v>30</v>
      </c>
      <c r="F10" t="s">
        <v>23</v>
      </c>
    </row>
    <row r="11" spans="1:17" x14ac:dyDescent="0.25">
      <c r="B11" s="4">
        <f>AVERAGE(C5:C9)</f>
        <v>416.58675999999997</v>
      </c>
      <c r="C11" s="4">
        <f>SQRT(1/(5-1)*SUM(E5:E9))</f>
        <v>439.95021466432195</v>
      </c>
      <c r="D11" s="4">
        <f>B11+K3*C11/SQRT(5)</f>
        <v>-129.67470802557938</v>
      </c>
      <c r="E11" s="4">
        <f>B11+K4*C11/SQRT(5)</f>
        <v>962.84822802557937</v>
      </c>
      <c r="F11" t="s">
        <v>24</v>
      </c>
      <c r="G11">
        <f>B11/(C11/SQRT(5))</f>
        <v>2.117322103359192</v>
      </c>
    </row>
    <row r="12" spans="1:17" x14ac:dyDescent="0.25">
      <c r="D12" t="s">
        <v>22</v>
      </c>
      <c r="E12" s="6"/>
      <c r="F12" t="s">
        <v>25</v>
      </c>
      <c r="G12" t="s">
        <v>26</v>
      </c>
    </row>
    <row r="17" spans="1:12" x14ac:dyDescent="0.25">
      <c r="B17" s="2" t="s">
        <v>32</v>
      </c>
      <c r="C17" s="2" t="s">
        <v>4</v>
      </c>
    </row>
    <row r="18" spans="1:12" x14ac:dyDescent="0.25">
      <c r="A18" s="3" t="s">
        <v>31</v>
      </c>
      <c r="B18" s="4">
        <v>3230.014850724207</v>
      </c>
      <c r="C18" s="4">
        <v>3181</v>
      </c>
    </row>
    <row r="19" spans="1:12" x14ac:dyDescent="0.25">
      <c r="B19" s="1" t="s">
        <v>3</v>
      </c>
      <c r="C19" s="1" t="s">
        <v>11</v>
      </c>
      <c r="D19" s="1" t="s">
        <v>20</v>
      </c>
      <c r="E19" s="1" t="s">
        <v>21</v>
      </c>
    </row>
    <row r="20" spans="1:12" x14ac:dyDescent="0.25">
      <c r="A20" s="5" t="s">
        <v>2</v>
      </c>
      <c r="B20" s="18">
        <v>3181.0169000000001</v>
      </c>
      <c r="C20" s="4">
        <f>B20-$C$18</f>
        <v>1.6900000000077853E-2</v>
      </c>
      <c r="D20" s="7">
        <f>C20/$C$18</f>
        <v>5.3127947186664107E-6</v>
      </c>
      <c r="E20" s="4">
        <f>(C20-$B$26)^2</f>
        <v>2400.7981242435931</v>
      </c>
    </row>
    <row r="21" spans="1:12" x14ac:dyDescent="0.25">
      <c r="A21" s="5" t="s">
        <v>7</v>
      </c>
      <c r="B21" s="4">
        <v>3271.0243999999998</v>
      </c>
      <c r="C21" s="4">
        <f t="shared" ref="C21:C24" si="3">B21-$C$18</f>
        <v>90.024399999999787</v>
      </c>
      <c r="D21" s="7">
        <f t="shared" ref="D21:D24" si="4">C21/$C$18</f>
        <v>2.8300660169757869E-2</v>
      </c>
      <c r="E21" s="4">
        <f t="shared" ref="E21:E24" si="5">(C21-$B$26)^2</f>
        <v>1681.784011393582</v>
      </c>
      <c r="G21" s="8" t="s">
        <v>41</v>
      </c>
      <c r="H21" s="8"/>
      <c r="I21" s="8"/>
      <c r="J21" s="8"/>
      <c r="K21" s="8"/>
      <c r="L21" s="8"/>
    </row>
    <row r="22" spans="1:12" x14ac:dyDescent="0.25">
      <c r="A22" s="5" t="s">
        <v>8</v>
      </c>
      <c r="B22" s="4">
        <v>3181.0169000000001</v>
      </c>
      <c r="C22" s="4">
        <f t="shared" si="3"/>
        <v>1.6900000000077853E-2</v>
      </c>
      <c r="D22" s="7">
        <f t="shared" si="4"/>
        <v>5.3127947186664107E-6</v>
      </c>
      <c r="E22" s="4">
        <f>(C22-$B$26)^2</f>
        <v>2400.7981242435931</v>
      </c>
      <c r="G22" s="8" t="s">
        <v>42</v>
      </c>
      <c r="H22" s="8"/>
      <c r="I22" s="8"/>
      <c r="J22" s="8"/>
      <c r="K22" s="8"/>
      <c r="L22" s="8"/>
    </row>
    <row r="23" spans="1:12" x14ac:dyDescent="0.25">
      <c r="A23" s="5" t="s">
        <v>9</v>
      </c>
      <c r="B23" s="4">
        <v>3181.0169000000001</v>
      </c>
      <c r="C23" s="4">
        <f t="shared" si="3"/>
        <v>1.6900000000077853E-2</v>
      </c>
      <c r="D23" s="7">
        <f t="shared" si="4"/>
        <v>5.3127947186664107E-6</v>
      </c>
      <c r="E23" s="4">
        <f t="shared" si="5"/>
        <v>2400.7981242435931</v>
      </c>
    </row>
    <row r="24" spans="1:12" x14ac:dyDescent="0.25">
      <c r="A24" s="5" t="s">
        <v>10</v>
      </c>
      <c r="B24" s="4">
        <v>3335.9991</v>
      </c>
      <c r="C24" s="4">
        <f t="shared" si="3"/>
        <v>154.9991</v>
      </c>
      <c r="D24" s="7">
        <f t="shared" si="4"/>
        <v>4.8726532536938066E-2</v>
      </c>
      <c r="E24" s="4">
        <f t="shared" si="5"/>
        <v>11232.663367747598</v>
      </c>
    </row>
    <row r="25" spans="1:12" x14ac:dyDescent="0.25">
      <c r="B25" s="1" t="s">
        <v>6</v>
      </c>
      <c r="C25" s="1" t="s">
        <v>5</v>
      </c>
      <c r="D25" s="1" t="s">
        <v>29</v>
      </c>
      <c r="E25" s="1" t="s">
        <v>30</v>
      </c>
      <c r="F25" t="s">
        <v>23</v>
      </c>
    </row>
    <row r="26" spans="1:12" x14ac:dyDescent="0.25">
      <c r="B26" s="4">
        <f>AVERAGE(C20:C24)</f>
        <v>49.014840000000007</v>
      </c>
      <c r="C26" s="4">
        <f>SQRT(1/(5-1)*SUM(E20:E24))</f>
        <v>70.916926315005995</v>
      </c>
      <c r="D26" s="4">
        <f>B26+$K$3*C26/SQRT(5)</f>
        <v>-39.038723756650668</v>
      </c>
      <c r="E26" s="4">
        <f>B26+$K$4*C26/SQRT(5)</f>
        <v>137.0684037566507</v>
      </c>
      <c r="F26" t="s">
        <v>24</v>
      </c>
      <c r="G26">
        <f>B26/(C26/SQRT(5))</f>
        <v>1.5454775022177518</v>
      </c>
    </row>
    <row r="27" spans="1:12" x14ac:dyDescent="0.25">
      <c r="F27" t="s">
        <v>25</v>
      </c>
      <c r="G27" t="s">
        <v>26</v>
      </c>
    </row>
    <row r="31" spans="1:12" x14ac:dyDescent="0.25">
      <c r="B31" s="2" t="s">
        <v>32</v>
      </c>
      <c r="C31" s="2" t="s">
        <v>4</v>
      </c>
    </row>
    <row r="32" spans="1:12" x14ac:dyDescent="0.25">
      <c r="A32" s="3" t="s">
        <v>33</v>
      </c>
      <c r="B32">
        <v>4627.2002000000002</v>
      </c>
      <c r="C32" s="4">
        <v>4620</v>
      </c>
    </row>
    <row r="33" spans="1:12" x14ac:dyDescent="0.25">
      <c r="B33" s="1" t="s">
        <v>3</v>
      </c>
      <c r="C33" s="1" t="s">
        <v>11</v>
      </c>
      <c r="D33" s="1" t="s">
        <v>20</v>
      </c>
      <c r="E33" s="1" t="s">
        <v>21</v>
      </c>
    </row>
    <row r="34" spans="1:12" x14ac:dyDescent="0.25">
      <c r="A34" s="5" t="s">
        <v>2</v>
      </c>
      <c r="B34" s="18">
        <v>4619.9998999999998</v>
      </c>
      <c r="C34" s="4">
        <f>B34-$C$32</f>
        <v>-1.0000000020227162E-4</v>
      </c>
      <c r="D34" s="7">
        <f>C34/$C$32</f>
        <v>-2.1645021688803381E-8</v>
      </c>
      <c r="E34" s="4">
        <f>(C34-$B$40)^2</f>
        <v>51.844608102401466</v>
      </c>
      <c r="G34" s="8" t="s">
        <v>41</v>
      </c>
      <c r="H34" s="8"/>
      <c r="I34" s="8"/>
      <c r="J34" s="8"/>
      <c r="K34" s="8"/>
      <c r="L34" s="8"/>
    </row>
    <row r="35" spans="1:12" x14ac:dyDescent="0.25">
      <c r="A35" s="5" t="s">
        <v>7</v>
      </c>
      <c r="B35" s="4">
        <v>4619.9998999999998</v>
      </c>
      <c r="C35" s="4">
        <f t="shared" ref="C35:C38" si="6">B35-$C$32</f>
        <v>-1.0000000020227162E-4</v>
      </c>
      <c r="D35" s="7">
        <f t="shared" ref="D35:D38" si="7">C35/$C$32</f>
        <v>-2.1645021688803381E-8</v>
      </c>
      <c r="E35" s="4">
        <f t="shared" ref="E35:E38" si="8">(C35-$B$40)^2</f>
        <v>51.844608102401466</v>
      </c>
      <c r="G35" s="8" t="s">
        <v>43</v>
      </c>
      <c r="H35" s="8"/>
      <c r="I35" s="8"/>
      <c r="J35" s="8"/>
      <c r="K35" s="8"/>
      <c r="L35" s="8"/>
    </row>
    <row r="36" spans="1:12" x14ac:dyDescent="0.25">
      <c r="A36" s="5" t="s">
        <v>8</v>
      </c>
      <c r="B36" s="4">
        <v>4619.9998999999998</v>
      </c>
      <c r="C36" s="4">
        <f t="shared" si="6"/>
        <v>-1.0000000020227162E-4</v>
      </c>
      <c r="D36" s="7">
        <f t="shared" si="7"/>
        <v>-2.1645021688803381E-8</v>
      </c>
      <c r="E36" s="4">
        <f t="shared" si="8"/>
        <v>51.844608102401466</v>
      </c>
    </row>
    <row r="37" spans="1:12" x14ac:dyDescent="0.25">
      <c r="A37" s="5" t="s">
        <v>9</v>
      </c>
      <c r="B37" s="4">
        <v>4656.0015000000003</v>
      </c>
      <c r="C37" s="4">
        <f t="shared" si="6"/>
        <v>36.001500000000306</v>
      </c>
      <c r="D37" s="7">
        <f t="shared" si="7"/>
        <v>7.792532467532534E-3</v>
      </c>
      <c r="E37" s="4">
        <f t="shared" si="8"/>
        <v>829.51372963842346</v>
      </c>
    </row>
    <row r="38" spans="1:12" x14ac:dyDescent="0.25">
      <c r="A38" s="5" t="s">
        <v>10</v>
      </c>
      <c r="B38" s="4">
        <v>4619.9998999999998</v>
      </c>
      <c r="C38" s="4">
        <f t="shared" si="6"/>
        <v>-1.0000000020227162E-4</v>
      </c>
      <c r="D38" s="7">
        <f t="shared" si="7"/>
        <v>-2.1645021688803381E-8</v>
      </c>
      <c r="E38" s="4">
        <f t="shared" si="8"/>
        <v>51.844608102401466</v>
      </c>
    </row>
    <row r="39" spans="1:12" x14ac:dyDescent="0.25">
      <c r="B39" s="1" t="s">
        <v>6</v>
      </c>
      <c r="C39" s="1" t="s">
        <v>5</v>
      </c>
      <c r="D39" s="1" t="s">
        <v>29</v>
      </c>
      <c r="E39" s="1" t="s">
        <v>30</v>
      </c>
      <c r="F39" t="s">
        <v>23</v>
      </c>
    </row>
    <row r="40" spans="1:12" x14ac:dyDescent="0.25">
      <c r="B40" s="4">
        <f>AVERAGE(C34:C38)</f>
        <v>7.2002199999998995</v>
      </c>
      <c r="C40" s="4">
        <f>SQRT(1/(5-1)*SUM(E34:E38))</f>
        <v>16.100404979751513</v>
      </c>
      <c r="D40" s="4">
        <f>B40+$K$3*C40/SQRT(5)</f>
        <v>-12.790748448000386</v>
      </c>
      <c r="E40" s="4">
        <f>B40+$K$4*C40/SQRT(5)</f>
        <v>27.191188448000183</v>
      </c>
      <c r="F40" t="s">
        <v>24</v>
      </c>
      <c r="G40">
        <f>B40/(C40/SQRT(5))</f>
        <v>0.99998611172833962</v>
      </c>
    </row>
    <row r="41" spans="1:12" x14ac:dyDescent="0.25">
      <c r="F41" t="s">
        <v>25</v>
      </c>
      <c r="G41" t="s">
        <v>26</v>
      </c>
    </row>
    <row r="44" spans="1:12" x14ac:dyDescent="0.25">
      <c r="B44" s="2" t="s">
        <v>32</v>
      </c>
      <c r="C44" s="2" t="s">
        <v>4</v>
      </c>
    </row>
    <row r="45" spans="1:12" x14ac:dyDescent="0.25">
      <c r="A45" s="3" t="s">
        <v>34</v>
      </c>
      <c r="B45" s="4">
        <v>2749.9999994136419</v>
      </c>
      <c r="C45" s="4">
        <v>2750</v>
      </c>
    </row>
    <row r="46" spans="1:12" x14ac:dyDescent="0.25">
      <c r="B46" s="1" t="s">
        <v>3</v>
      </c>
      <c r="C46" s="1" t="s">
        <v>11</v>
      </c>
      <c r="D46" s="1" t="s">
        <v>20</v>
      </c>
      <c r="E46" s="1" t="s">
        <v>21</v>
      </c>
    </row>
    <row r="47" spans="1:12" x14ac:dyDescent="0.25">
      <c r="A47" s="5" t="s">
        <v>2</v>
      </c>
      <c r="B47" s="18">
        <v>2750</v>
      </c>
      <c r="C47" s="4">
        <f>B47-$C$45</f>
        <v>0</v>
      </c>
      <c r="D47" s="7">
        <f>C47/$C$32</f>
        <v>0</v>
      </c>
      <c r="E47" s="4">
        <f>(C47-$B$53)^2</f>
        <v>0</v>
      </c>
    </row>
    <row r="48" spans="1:12" x14ac:dyDescent="0.25">
      <c r="A48" s="5" t="s">
        <v>7</v>
      </c>
      <c r="B48" s="4">
        <v>2750</v>
      </c>
      <c r="C48" s="4">
        <f t="shared" ref="C48:C51" si="9">B48-$C$45</f>
        <v>0</v>
      </c>
      <c r="D48" s="7">
        <f t="shared" ref="D48:D51" si="10">C48/$C$32</f>
        <v>0</v>
      </c>
      <c r="E48" s="4">
        <f t="shared" ref="E48:E51" si="11">(C48-$B$53)^2</f>
        <v>0</v>
      </c>
      <c r="G48" s="8" t="s">
        <v>36</v>
      </c>
      <c r="H48" s="8"/>
      <c r="I48" s="8"/>
      <c r="J48" s="8"/>
      <c r="K48" s="8"/>
      <c r="L48" s="8"/>
    </row>
    <row r="49" spans="1:12" x14ac:dyDescent="0.25">
      <c r="A49" s="5" t="s">
        <v>8</v>
      </c>
      <c r="B49" s="4">
        <v>2750</v>
      </c>
      <c r="C49" s="4">
        <f t="shared" si="9"/>
        <v>0</v>
      </c>
      <c r="D49" s="7">
        <f t="shared" si="10"/>
        <v>0</v>
      </c>
      <c r="E49" s="4">
        <f t="shared" si="11"/>
        <v>0</v>
      </c>
      <c r="G49" s="8" t="s">
        <v>37</v>
      </c>
      <c r="H49" s="8"/>
      <c r="I49" s="8"/>
      <c r="J49" s="8"/>
      <c r="K49" s="8"/>
      <c r="L49" s="8"/>
    </row>
    <row r="50" spans="1:12" x14ac:dyDescent="0.25">
      <c r="A50" s="5" t="s">
        <v>9</v>
      </c>
      <c r="B50" s="4">
        <v>2750</v>
      </c>
      <c r="C50" s="4">
        <f t="shared" si="9"/>
        <v>0</v>
      </c>
      <c r="D50" s="7">
        <f t="shared" si="10"/>
        <v>0</v>
      </c>
      <c r="E50" s="4">
        <f t="shared" si="11"/>
        <v>0</v>
      </c>
      <c r="G50" s="8" t="s">
        <v>38</v>
      </c>
      <c r="H50" s="8"/>
      <c r="I50" s="8"/>
      <c r="J50" s="8"/>
      <c r="K50" s="8"/>
      <c r="L50" s="8"/>
    </row>
    <row r="51" spans="1:12" x14ac:dyDescent="0.25">
      <c r="A51" s="5" t="s">
        <v>10</v>
      </c>
      <c r="B51" s="4">
        <v>2750</v>
      </c>
      <c r="C51" s="4">
        <f t="shared" si="9"/>
        <v>0</v>
      </c>
      <c r="D51" s="7">
        <f t="shared" si="10"/>
        <v>0</v>
      </c>
      <c r="E51" s="4">
        <f t="shared" si="11"/>
        <v>0</v>
      </c>
      <c r="G51" s="8" t="s">
        <v>39</v>
      </c>
      <c r="H51" s="8"/>
      <c r="I51" s="8"/>
      <c r="J51" s="8"/>
      <c r="K51" s="8"/>
      <c r="L51" s="8"/>
    </row>
    <row r="52" spans="1:12" x14ac:dyDescent="0.25">
      <c r="B52" s="1" t="s">
        <v>6</v>
      </c>
      <c r="C52" s="1" t="s">
        <v>5</v>
      </c>
      <c r="D52" s="1" t="s">
        <v>29</v>
      </c>
      <c r="E52" s="1" t="s">
        <v>30</v>
      </c>
    </row>
    <row r="53" spans="1:12" x14ac:dyDescent="0.25">
      <c r="B53" s="4">
        <f>AVERAGE(C47:C51)</f>
        <v>0</v>
      </c>
      <c r="C53" s="4"/>
      <c r="D53" s="4"/>
      <c r="E53" s="4"/>
    </row>
    <row r="57" spans="1:12" x14ac:dyDescent="0.25">
      <c r="B57" s="2" t="s">
        <v>32</v>
      </c>
      <c r="C57" s="2" t="s">
        <v>4</v>
      </c>
    </row>
    <row r="58" spans="1:12" x14ac:dyDescent="0.25">
      <c r="A58" s="3" t="s">
        <v>35</v>
      </c>
      <c r="B58" s="19">
        <v>2965.005133213921</v>
      </c>
      <c r="C58">
        <v>2965</v>
      </c>
    </row>
    <row r="59" spans="1:12" x14ac:dyDescent="0.25">
      <c r="B59" s="1" t="s">
        <v>3</v>
      </c>
      <c r="C59" s="1" t="s">
        <v>11</v>
      </c>
      <c r="D59" s="1" t="s">
        <v>20</v>
      </c>
      <c r="E59" s="1" t="s">
        <v>21</v>
      </c>
    </row>
    <row r="60" spans="1:12" x14ac:dyDescent="0.25">
      <c r="A60" s="5" t="s">
        <v>2</v>
      </c>
      <c r="B60" s="18">
        <v>2965.0050999999999</v>
      </c>
      <c r="C60" s="4">
        <f>B60-$C$58</f>
        <v>5.0999999998566636E-3</v>
      </c>
      <c r="D60" s="7">
        <f>C60/$C$32</f>
        <v>1.1038961038650786E-6</v>
      </c>
      <c r="E60" s="4">
        <f>(C60-$B$66)^2</f>
        <v>0</v>
      </c>
    </row>
    <row r="61" spans="1:12" x14ac:dyDescent="0.25">
      <c r="A61" s="5" t="s">
        <v>7</v>
      </c>
      <c r="B61" s="18">
        <v>2965.0050999999999</v>
      </c>
      <c r="C61" s="4">
        <f t="shared" ref="C61:C64" si="12">B61-$C$58</f>
        <v>5.0999999998566636E-3</v>
      </c>
      <c r="D61" s="7">
        <f t="shared" ref="D61:D64" si="13">C61/$C$32</f>
        <v>1.1038961038650786E-6</v>
      </c>
      <c r="E61" s="4">
        <f t="shared" ref="E61:E64" si="14">(C61-$B$66)^2</f>
        <v>0</v>
      </c>
      <c r="G61" s="8" t="s">
        <v>36</v>
      </c>
      <c r="H61" s="8"/>
      <c r="I61" s="8"/>
      <c r="J61" s="8"/>
      <c r="K61" s="8"/>
      <c r="L61" s="8"/>
    </row>
    <row r="62" spans="1:12" x14ac:dyDescent="0.25">
      <c r="A62" s="5" t="s">
        <v>8</v>
      </c>
      <c r="B62" s="18">
        <v>2965.0050999999999</v>
      </c>
      <c r="C62" s="4">
        <f t="shared" si="12"/>
        <v>5.0999999998566636E-3</v>
      </c>
      <c r="D62" s="7">
        <f t="shared" si="13"/>
        <v>1.1038961038650786E-6</v>
      </c>
      <c r="E62" s="4">
        <f t="shared" si="14"/>
        <v>0</v>
      </c>
      <c r="G62" s="8" t="s">
        <v>37</v>
      </c>
      <c r="H62" s="8"/>
      <c r="I62" s="8"/>
      <c r="J62" s="8"/>
      <c r="K62" s="8"/>
      <c r="L62" s="8"/>
    </row>
    <row r="63" spans="1:12" x14ac:dyDescent="0.25">
      <c r="A63" s="5" t="s">
        <v>9</v>
      </c>
      <c r="B63" s="18">
        <v>2965.0050999999999</v>
      </c>
      <c r="C63" s="4">
        <f t="shared" si="12"/>
        <v>5.0999999998566636E-3</v>
      </c>
      <c r="D63" s="7">
        <f t="shared" si="13"/>
        <v>1.1038961038650786E-6</v>
      </c>
      <c r="E63" s="4">
        <f t="shared" si="14"/>
        <v>0</v>
      </c>
      <c r="G63" s="8" t="s">
        <v>38</v>
      </c>
      <c r="H63" s="8"/>
      <c r="I63" s="8"/>
      <c r="J63" s="8"/>
      <c r="K63" s="8"/>
      <c r="L63" s="8"/>
    </row>
    <row r="64" spans="1:12" x14ac:dyDescent="0.25">
      <c r="A64" s="5" t="s">
        <v>10</v>
      </c>
      <c r="B64" s="18">
        <v>2965.0050999999999</v>
      </c>
      <c r="C64" s="4">
        <f t="shared" si="12"/>
        <v>5.0999999998566636E-3</v>
      </c>
      <c r="D64" s="7">
        <f t="shared" si="13"/>
        <v>1.1038961038650786E-6</v>
      </c>
      <c r="E64" s="4">
        <f t="shared" si="14"/>
        <v>0</v>
      </c>
      <c r="G64" s="8" t="s">
        <v>39</v>
      </c>
      <c r="H64" s="8"/>
      <c r="I64" s="8"/>
      <c r="J64" s="8"/>
      <c r="K64" s="8"/>
      <c r="L64" s="8"/>
    </row>
    <row r="65" spans="2:18" x14ac:dyDescent="0.25">
      <c r="B65" s="1" t="s">
        <v>6</v>
      </c>
      <c r="C65" s="1" t="s">
        <v>5</v>
      </c>
      <c r="D65" s="1" t="s">
        <v>29</v>
      </c>
      <c r="E65" s="1" t="s">
        <v>30</v>
      </c>
    </row>
    <row r="66" spans="2:18" x14ac:dyDescent="0.25">
      <c r="B66" s="4">
        <f>AVERAGE(C60:C64)</f>
        <v>5.0999999998566636E-3</v>
      </c>
      <c r="C66" s="4"/>
      <c r="D66" s="4"/>
      <c r="E66" s="4"/>
    </row>
    <row r="78" spans="2:18" x14ac:dyDescent="0.25">
      <c r="R78" t="s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MARDONES SUAREZ</dc:creator>
  <cp:lastModifiedBy>LAURA MARDONES SUAREZ</cp:lastModifiedBy>
  <dcterms:created xsi:type="dcterms:W3CDTF">2025-02-24T16:34:38Z</dcterms:created>
  <dcterms:modified xsi:type="dcterms:W3CDTF">2025-02-27T10:44:25Z</dcterms:modified>
</cp:coreProperties>
</file>