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pm365-my.sharepoint.com/personal/alvaro_garcia_upm_es/Documents/investigacion/optimal_power_flow_ag/optimal_power_flow/github/Casos/red_10Nodos/"/>
    </mc:Choice>
  </mc:AlternateContent>
  <xr:revisionPtr revIDLastSave="260" documentId="13_ncr:1_{86A9B46A-04DC-43DC-8F5C-9EF4C48977D6}" xr6:coauthVersionLast="47" xr6:coauthVersionMax="47" xr10:uidLastSave="{1E0B007D-7ED5-4942-869A-0B0F60195159}"/>
  <bookViews>
    <workbookView xWindow="-110" yWindow="-110" windowWidth="19420" windowHeight="10300" xr2:uid="{0C519D41-00F9-492C-A7BB-D57C07151EA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5" i="1" l="1"/>
  <c r="M1" i="1"/>
  <c r="J1" i="1"/>
  <c r="D211" i="1"/>
  <c r="D158" i="1"/>
  <c r="E183" i="1"/>
  <c r="D183" i="1"/>
  <c r="C197" i="1"/>
  <c r="C198" i="1"/>
  <c r="C199" i="1"/>
  <c r="C200" i="1"/>
  <c r="C201" i="1"/>
  <c r="C202" i="1"/>
  <c r="C203" i="1"/>
  <c r="C204" i="1"/>
  <c r="C205" i="1"/>
  <c r="G183" i="1"/>
  <c r="C196" i="1" s="1"/>
  <c r="C183" i="1"/>
  <c r="C158" i="1"/>
  <c r="F158" i="1"/>
  <c r="F130" i="1"/>
  <c r="C130" i="1"/>
  <c r="C105" i="1"/>
  <c r="F105" i="1"/>
  <c r="C79" i="1"/>
  <c r="F79" i="1"/>
  <c r="C4" i="1"/>
  <c r="C54" i="1"/>
  <c r="F54" i="1"/>
  <c r="F29" i="1"/>
  <c r="F4" i="1"/>
  <c r="B183" i="1"/>
  <c r="C179" i="1"/>
  <c r="B178" i="1"/>
  <c r="C178" i="1"/>
  <c r="B179" i="1"/>
  <c r="B180" i="1"/>
  <c r="C180" i="1"/>
  <c r="B177" i="1"/>
  <c r="C76" i="1"/>
  <c r="C74" i="1"/>
  <c r="C75" i="1"/>
  <c r="G4" i="1"/>
  <c r="E4" i="1"/>
  <c r="D4" i="1"/>
  <c r="B4" i="1"/>
  <c r="G29" i="1"/>
  <c r="C46" i="1" s="1"/>
  <c r="E29" i="1"/>
  <c r="D29" i="1"/>
  <c r="B29" i="1"/>
  <c r="B46" i="1" s="1"/>
  <c r="G54" i="1"/>
  <c r="C69" i="1" s="1"/>
  <c r="E54" i="1"/>
  <c r="D54" i="1"/>
  <c r="B54" i="1"/>
  <c r="B76" i="1" s="1"/>
  <c r="G79" i="1"/>
  <c r="C96" i="1" s="1"/>
  <c r="E79" i="1"/>
  <c r="D79" i="1"/>
  <c r="B79" i="1"/>
  <c r="B122" i="1" s="1"/>
  <c r="G105" i="1"/>
  <c r="C124" i="1" s="1"/>
  <c r="E105" i="1"/>
  <c r="D105" i="1"/>
  <c r="B105" i="1"/>
  <c r="B118" i="1" s="1"/>
  <c r="G130" i="1"/>
  <c r="E130" i="1"/>
  <c r="D130" i="1"/>
  <c r="B130" i="1"/>
  <c r="B144" i="1" s="1"/>
  <c r="G158" i="1"/>
  <c r="E158" i="1"/>
  <c r="B158" i="1"/>
  <c r="E238" i="1"/>
  <c r="D238" i="1"/>
  <c r="B238" i="1"/>
  <c r="B253" i="1" s="1"/>
  <c r="G238" i="1"/>
  <c r="C253" i="1" s="1"/>
  <c r="E211" i="1"/>
  <c r="G211" i="1"/>
  <c r="C228" i="1" s="1"/>
  <c r="B211" i="1"/>
  <c r="B225" i="1" s="1"/>
  <c r="C73" i="1" l="1"/>
  <c r="B75" i="1"/>
  <c r="B74" i="1"/>
  <c r="C260" i="1"/>
  <c r="C259" i="1"/>
  <c r="C258" i="1"/>
  <c r="C257" i="1"/>
  <c r="C252" i="1"/>
  <c r="C256" i="1"/>
  <c r="C254" i="1"/>
  <c r="C255" i="1"/>
  <c r="C251" i="1"/>
  <c r="B255" i="1"/>
  <c r="B259" i="1"/>
  <c r="B252" i="1"/>
  <c r="B258" i="1"/>
  <c r="B254" i="1"/>
  <c r="B260" i="1"/>
  <c r="B251" i="1"/>
  <c r="B256" i="1"/>
  <c r="B257" i="1"/>
  <c r="C227" i="1"/>
  <c r="C224" i="1"/>
  <c r="C225" i="1"/>
  <c r="C233" i="1"/>
  <c r="C232" i="1"/>
  <c r="C231" i="1"/>
  <c r="C226" i="1"/>
  <c r="C229" i="1"/>
  <c r="C230" i="1"/>
  <c r="B224" i="1"/>
  <c r="B230" i="1"/>
  <c r="B233" i="1"/>
  <c r="B229" i="1"/>
  <c r="B226" i="1"/>
  <c r="B228" i="1"/>
  <c r="B232" i="1"/>
  <c r="B227" i="1"/>
  <c r="B231" i="1"/>
  <c r="B148" i="1"/>
  <c r="B149" i="1"/>
  <c r="B151" i="1"/>
  <c r="B150" i="1"/>
  <c r="B175" i="1"/>
  <c r="B147" i="1"/>
  <c r="B171" i="1"/>
  <c r="B174" i="1"/>
  <c r="B146" i="1"/>
  <c r="B173" i="1"/>
  <c r="B176" i="1"/>
  <c r="B143" i="1"/>
  <c r="B145" i="1"/>
  <c r="B172" i="1"/>
  <c r="B152" i="1"/>
  <c r="B97" i="1"/>
  <c r="B125" i="1"/>
  <c r="B98" i="1"/>
  <c r="B126" i="1"/>
  <c r="B96" i="1"/>
  <c r="B124" i="1"/>
  <c r="B101" i="1"/>
  <c r="B93" i="1"/>
  <c r="B121" i="1"/>
  <c r="B100" i="1"/>
  <c r="B120" i="1"/>
  <c r="B99" i="1"/>
  <c r="B127" i="1"/>
  <c r="B119" i="1"/>
  <c r="B95" i="1"/>
  <c r="B123" i="1"/>
  <c r="B92" i="1"/>
  <c r="B94" i="1"/>
  <c r="B71" i="1"/>
  <c r="B70" i="1"/>
  <c r="B67" i="1"/>
  <c r="B69" i="1"/>
  <c r="B68" i="1"/>
  <c r="B73" i="1"/>
  <c r="B72" i="1"/>
  <c r="B43" i="1"/>
  <c r="B50" i="1"/>
  <c r="B49" i="1"/>
  <c r="B42" i="1"/>
  <c r="B51" i="1"/>
  <c r="B47" i="1"/>
  <c r="B45" i="1"/>
  <c r="B44" i="1"/>
  <c r="B48" i="1"/>
  <c r="C120" i="1"/>
  <c r="C127" i="1"/>
  <c r="C119" i="1"/>
  <c r="C125" i="1"/>
  <c r="C123" i="1"/>
  <c r="C122" i="1"/>
  <c r="C121" i="1"/>
  <c r="C126" i="1"/>
  <c r="C118" i="1"/>
  <c r="C95" i="1"/>
  <c r="C94" i="1"/>
  <c r="C101" i="1"/>
  <c r="C93" i="1"/>
  <c r="C100" i="1"/>
  <c r="C92" i="1"/>
  <c r="C99" i="1"/>
  <c r="C98" i="1"/>
  <c r="C97" i="1"/>
  <c r="C68" i="1"/>
  <c r="C71" i="1"/>
  <c r="C70" i="1"/>
  <c r="C67" i="1"/>
  <c r="C72" i="1"/>
  <c r="C45" i="1"/>
  <c r="C42" i="1"/>
  <c r="C51" i="1"/>
  <c r="C43" i="1"/>
  <c r="C50" i="1"/>
  <c r="C49" i="1"/>
  <c r="C48" i="1"/>
  <c r="C44" i="1"/>
  <c r="C47" i="1"/>
  <c r="B22" i="1"/>
  <c r="C18" i="1"/>
  <c r="D250" i="1"/>
  <c r="D223" i="1"/>
  <c r="D170" i="1"/>
  <c r="D142" i="1"/>
  <c r="D117" i="1"/>
  <c r="D91" i="1"/>
  <c r="D66" i="1"/>
  <c r="D41" i="1"/>
  <c r="D16" i="1"/>
  <c r="F238" i="1" l="1"/>
  <c r="G244" i="1" s="1"/>
  <c r="C238" i="1"/>
  <c r="F211" i="1"/>
  <c r="G217" i="1" s="1"/>
  <c r="C211" i="1"/>
  <c r="C29" i="1"/>
  <c r="G35" i="1"/>
  <c r="G60" i="1"/>
  <c r="G111" i="1"/>
  <c r="C172" i="1"/>
  <c r="C173" i="1"/>
  <c r="C177" i="1"/>
  <c r="C174" i="1"/>
  <c r="C171" i="1"/>
  <c r="C175" i="1"/>
  <c r="C176" i="1"/>
  <c r="C145" i="1"/>
  <c r="C144" i="1"/>
  <c r="C146" i="1"/>
  <c r="C143" i="1"/>
  <c r="C147" i="1"/>
  <c r="C151" i="1"/>
  <c r="C148" i="1"/>
  <c r="C149" i="1"/>
  <c r="C150" i="1"/>
  <c r="C152" i="1"/>
  <c r="C21" i="1"/>
  <c r="C23" i="1"/>
  <c r="C25" i="1"/>
  <c r="C24" i="1"/>
  <c r="B19" i="1"/>
  <c r="G167" i="1"/>
  <c r="C22" i="1"/>
  <c r="B25" i="1"/>
  <c r="B20" i="1"/>
  <c r="C20" i="1"/>
  <c r="C17" i="1"/>
  <c r="C19" i="1"/>
  <c r="B24" i="1"/>
  <c r="B23" i="1"/>
  <c r="G139" i="1"/>
  <c r="C26" i="1"/>
  <c r="B21" i="1"/>
  <c r="B17" i="1"/>
  <c r="B26" i="1"/>
  <c r="B18" i="1"/>
  <c r="G220" i="1"/>
  <c r="G247" i="1"/>
  <c r="G63" i="1"/>
  <c r="G88" i="1"/>
  <c r="G13" i="1"/>
  <c r="G38" i="1"/>
  <c r="G114" i="1"/>
  <c r="G164" i="1" l="1"/>
  <c r="G85" i="1"/>
  <c r="G136" i="1"/>
  <c r="G10" i="1" l="1"/>
  <c r="B196" i="1" l="1"/>
  <c r="B204" i="1"/>
  <c r="B205" i="1"/>
  <c r="B198" i="1"/>
  <c r="B197" i="1"/>
  <c r="B200" i="1"/>
  <c r="B199" i="1"/>
  <c r="B201" i="1"/>
  <c r="B203" i="1"/>
  <c r="B202" i="1"/>
  <c r="G192" i="1" l="1"/>
  <c r="F183" i="1" l="1"/>
  <c r="G189" i="1" s="1"/>
</calcChain>
</file>

<file path=xl/sharedStrings.xml><?xml version="1.0" encoding="utf-8"?>
<sst xmlns="http://schemas.openxmlformats.org/spreadsheetml/2006/main" count="323" uniqueCount="44">
  <si>
    <t>INSTANCIA 1</t>
  </si>
  <si>
    <t xml:space="preserve">Replicación 1 </t>
  </si>
  <si>
    <t>Replicación 2</t>
  </si>
  <si>
    <t>Replicación 3</t>
  </si>
  <si>
    <t>Replicación 4</t>
  </si>
  <si>
    <t>Replicación 5</t>
  </si>
  <si>
    <t>Tiempo medio ejecución PSO</t>
  </si>
  <si>
    <t>Tiempo ejecución PSO</t>
  </si>
  <si>
    <t>Coste medio PSO</t>
  </si>
  <si>
    <t>Coste máximo PSO</t>
  </si>
  <si>
    <t>Coste mínimo PSO</t>
  </si>
  <si>
    <t>Desviación coste PSO</t>
  </si>
  <si>
    <t>Mejor coste encontrado</t>
  </si>
  <si>
    <t>Instante mejor coste (s)</t>
  </si>
  <si>
    <t>INSTANCIA 2</t>
  </si>
  <si>
    <t>Desviación tiempo PSO</t>
  </si>
  <si>
    <t>La desviación es menor al coste promedio</t>
  </si>
  <si>
    <t>por lo que los resultados no son muy dispersos</t>
  </si>
  <si>
    <t xml:space="preserve">En concreto, tendríamos un coeficiente de </t>
  </si>
  <si>
    <t>variación de:</t>
  </si>
  <si>
    <t xml:space="preserve">CV = </t>
  </si>
  <si>
    <t>Teniendo en cuenta el rango entre el coste</t>
  </si>
  <si>
    <t>máximo y mínimo:</t>
  </si>
  <si>
    <t xml:space="preserve">Rango = </t>
  </si>
  <si>
    <t>se ve que no es muy grande respecto al</t>
  </si>
  <si>
    <t>coste medio del PSO</t>
  </si>
  <si>
    <t>Se concluye que la variabilidad y fluctuaciones</t>
  </si>
  <si>
    <t>de los costes parecen estar controladas</t>
  </si>
  <si>
    <t>INSTANCIA 5</t>
  </si>
  <si>
    <t>INSTANCIA 4</t>
  </si>
  <si>
    <t>INSTANCIA 3</t>
  </si>
  <si>
    <t>CV medio</t>
  </si>
  <si>
    <t>Tiempo medio</t>
  </si>
  <si>
    <t>Replicación 6</t>
  </si>
  <si>
    <t>Replicación 7</t>
  </si>
  <si>
    <t>Replicación 8</t>
  </si>
  <si>
    <t>Replicación 9</t>
  </si>
  <si>
    <t>Replicación 10</t>
  </si>
  <si>
    <t>INSTANCIA 10</t>
  </si>
  <si>
    <t>INSTANCIA 9</t>
  </si>
  <si>
    <t>INSTANCIA 8</t>
  </si>
  <si>
    <t>INSTANCIA 7</t>
  </si>
  <si>
    <t>INSTANCIA 6</t>
  </si>
  <si>
    <t>red_10Nodos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</si>
</sst>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65" formatCode="#,##0.00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0" xfId="0" applyFill="1"/>
    <xf numFmtId="164" fontId="0" fillId="5" borderId="0" xfId="1" applyNumberFormat="1" applyFont="1" applyFill="1"/>
    <xf numFmtId="164" fontId="0" fillId="0" borderId="0" xfId="0" applyNumberFormat="1"/>
    <xf numFmtId="165" fontId="0" fillId="0" borderId="1" xfId="0" applyNumberFormat="1" applyBorder="1"/>
    <xf numFmtId="0" fontId="0" fillId="0" borderId="2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Dispersión</a:t>
            </a:r>
            <a:r>
              <a:rPr lang="es-ES" baseline="0"/>
              <a:t> costes Instancia 2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Hoja1!$C$31:$C$40</c:f>
              <c:numCache>
                <c:formatCode>General</c:formatCode>
                <c:ptCount val="10"/>
                <c:pt idx="0">
                  <c:v>131734.44070000001</c:v>
                </c:pt>
                <c:pt idx="1">
                  <c:v>107588.1021</c:v>
                </c:pt>
                <c:pt idx="2">
                  <c:v>54447.264499999997</c:v>
                </c:pt>
                <c:pt idx="3">
                  <c:v>86057.772800000006</c:v>
                </c:pt>
                <c:pt idx="4">
                  <c:v>65593.434200000003</c:v>
                </c:pt>
                <c:pt idx="5">
                  <c:v>63818.974600000001</c:v>
                </c:pt>
                <c:pt idx="6">
                  <c:v>90350.688800000004</c:v>
                </c:pt>
                <c:pt idx="7">
                  <c:v>105167.084</c:v>
                </c:pt>
                <c:pt idx="8">
                  <c:v>75051.672699999996</c:v>
                </c:pt>
                <c:pt idx="9">
                  <c:v>91482.58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34-4063-89E6-A1D547D5C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177488"/>
        <c:axId val="711178568"/>
      </c:scatterChart>
      <c:valAx>
        <c:axId val="71117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1178568"/>
        <c:crosses val="autoZero"/>
        <c:crossBetween val="midCat"/>
      </c:valAx>
      <c:valAx>
        <c:axId val="71117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117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Dsipersión Costes Intancia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Hoja1!$C$240:$C$249</c:f>
              <c:numCache>
                <c:formatCode>General</c:formatCode>
                <c:ptCount val="10"/>
                <c:pt idx="0">
                  <c:v>62739.918899999997</c:v>
                </c:pt>
                <c:pt idx="1">
                  <c:v>148705.4344</c:v>
                </c:pt>
                <c:pt idx="2">
                  <c:v>63453.745000000003</c:v>
                </c:pt>
                <c:pt idx="3">
                  <c:v>60151.095500000003</c:v>
                </c:pt>
                <c:pt idx="4">
                  <c:v>102804.66469999999</c:v>
                </c:pt>
                <c:pt idx="5">
                  <c:v>56821.947399999997</c:v>
                </c:pt>
                <c:pt idx="6">
                  <c:v>69458.834300000002</c:v>
                </c:pt>
                <c:pt idx="7">
                  <c:v>55064.594599999997</c:v>
                </c:pt>
                <c:pt idx="8">
                  <c:v>87632.168399999995</c:v>
                </c:pt>
                <c:pt idx="9">
                  <c:v>67708.778600000005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B7-4DB2-A4C7-B2C5718C0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76880"/>
        <c:axId val="63477240"/>
      </c:scatterChart>
      <c:valAx>
        <c:axId val="6347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477240"/>
        <c:crosses val="autoZero"/>
        <c:crossBetween val="midCat"/>
      </c:valAx>
      <c:valAx>
        <c:axId val="6347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47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Dispersión costes Instancia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Hoja1!$C$107:$C$116</c:f>
              <c:numCache>
                <c:formatCode>General</c:formatCode>
                <c:ptCount val="10"/>
                <c:pt idx="0">
                  <c:v>129113.08379999999</c:v>
                </c:pt>
                <c:pt idx="1">
                  <c:v>180845.06849999999</c:v>
                </c:pt>
                <c:pt idx="2">
                  <c:v>125664.3331</c:v>
                </c:pt>
                <c:pt idx="3">
                  <c:v>103847.89079999999</c:v>
                </c:pt>
                <c:pt idx="4">
                  <c:v>127005.9718</c:v>
                </c:pt>
                <c:pt idx="5">
                  <c:v>97783.782900000006</c:v>
                </c:pt>
                <c:pt idx="6">
                  <c:v>98901.172999999995</c:v>
                </c:pt>
                <c:pt idx="7">
                  <c:v>107667.5751</c:v>
                </c:pt>
                <c:pt idx="8">
                  <c:v>126259.368</c:v>
                </c:pt>
                <c:pt idx="9">
                  <c:v>92679.3266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8A-4E48-9ABC-AA6F630BF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292904"/>
        <c:axId val="708294704"/>
      </c:scatterChart>
      <c:valAx>
        <c:axId val="708292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8294704"/>
        <c:crosses val="autoZero"/>
        <c:crossBetween val="midCat"/>
      </c:valAx>
      <c:valAx>
        <c:axId val="70829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8292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Dispersión</a:t>
            </a:r>
            <a:r>
              <a:rPr lang="es-ES" baseline="0"/>
              <a:t> costes Instancia 3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Hoja1!$C$56:$C$65</c:f>
              <c:numCache>
                <c:formatCode>General</c:formatCode>
                <c:ptCount val="10"/>
                <c:pt idx="0">
                  <c:v>40078.551099999997</c:v>
                </c:pt>
                <c:pt idx="1">
                  <c:v>78385.995800000004</c:v>
                </c:pt>
                <c:pt idx="2">
                  <c:v>45130.683799999999</c:v>
                </c:pt>
                <c:pt idx="3">
                  <c:v>79348.939100000003</c:v>
                </c:pt>
                <c:pt idx="4">
                  <c:v>73280.745899999994</c:v>
                </c:pt>
                <c:pt idx="5">
                  <c:v>60894.049899999998</c:v>
                </c:pt>
                <c:pt idx="6">
                  <c:v>86150.275500000003</c:v>
                </c:pt>
                <c:pt idx="7">
                  <c:v>80027.233399999997</c:v>
                </c:pt>
                <c:pt idx="8">
                  <c:v>57941.4856</c:v>
                </c:pt>
                <c:pt idx="9">
                  <c:v>40308.552300000003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D1-4EB1-A704-357BA34C5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590864"/>
        <c:axId val="485593024"/>
      </c:scatterChart>
      <c:valAx>
        <c:axId val="48559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5593024"/>
        <c:crosses val="autoZero"/>
        <c:crossBetween val="midCat"/>
      </c:valAx>
      <c:valAx>
        <c:axId val="48559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559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Dispersión costes Instancia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Hoja1!$C$81:$C$90</c:f>
              <c:numCache>
                <c:formatCode>General</c:formatCode>
                <c:ptCount val="10"/>
                <c:pt idx="0">
                  <c:v>81065.588399999993</c:v>
                </c:pt>
                <c:pt idx="1">
                  <c:v>139781.19380000001</c:v>
                </c:pt>
                <c:pt idx="2">
                  <c:v>99375.278200000001</c:v>
                </c:pt>
                <c:pt idx="3">
                  <c:v>104888.22809999999</c:v>
                </c:pt>
                <c:pt idx="4">
                  <c:v>72339.534400000004</c:v>
                </c:pt>
                <c:pt idx="5">
                  <c:v>89878.236699999994</c:v>
                </c:pt>
                <c:pt idx="6">
                  <c:v>92406.017200000002</c:v>
                </c:pt>
                <c:pt idx="7">
                  <c:v>108805.5524</c:v>
                </c:pt>
                <c:pt idx="8">
                  <c:v>68690.412899999996</c:v>
                </c:pt>
                <c:pt idx="9">
                  <c:v>88968.560899999997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8D-47AC-9533-30EFD0B96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927144"/>
        <c:axId val="480925344"/>
      </c:scatterChart>
      <c:valAx>
        <c:axId val="480927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0925344"/>
        <c:crosses val="autoZero"/>
        <c:crossBetween val="midCat"/>
      </c:valAx>
      <c:valAx>
        <c:axId val="48092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0927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Dispersión</a:t>
            </a:r>
            <a:r>
              <a:rPr lang="es-ES" baseline="0"/>
              <a:t> costes Instancia 1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Hoja1!$C$6:$C$15</c:f>
              <c:numCache>
                <c:formatCode>General</c:formatCode>
                <c:ptCount val="10"/>
                <c:pt idx="0">
                  <c:v>100600.5469</c:v>
                </c:pt>
                <c:pt idx="1">
                  <c:v>78040.594200000007</c:v>
                </c:pt>
                <c:pt idx="2">
                  <c:v>104772.1563</c:v>
                </c:pt>
                <c:pt idx="3">
                  <c:v>93828.716</c:v>
                </c:pt>
                <c:pt idx="4">
                  <c:v>92949.621700000003</c:v>
                </c:pt>
                <c:pt idx="5">
                  <c:v>81653.58</c:v>
                </c:pt>
                <c:pt idx="6">
                  <c:v>92034.291200000007</c:v>
                </c:pt>
                <c:pt idx="7">
                  <c:v>115208.5385</c:v>
                </c:pt>
                <c:pt idx="8">
                  <c:v>105437.5202</c:v>
                </c:pt>
                <c:pt idx="9">
                  <c:v>82101.289099999995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06-454F-A785-04926CE62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178288"/>
        <c:axId val="709177208"/>
      </c:scatterChart>
      <c:valAx>
        <c:axId val="70917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9177208"/>
        <c:crosses val="autoZero"/>
        <c:crossBetween val="midCat"/>
      </c:valAx>
      <c:valAx>
        <c:axId val="70917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917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Dispersión costes Instancia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Hoja1!$C$107:$C$116</c:f>
              <c:numCache>
                <c:formatCode>General</c:formatCode>
                <c:ptCount val="10"/>
                <c:pt idx="0">
                  <c:v>129113.08379999999</c:v>
                </c:pt>
                <c:pt idx="1">
                  <c:v>180845.06849999999</c:v>
                </c:pt>
                <c:pt idx="2">
                  <c:v>125664.3331</c:v>
                </c:pt>
                <c:pt idx="3">
                  <c:v>103847.89079999999</c:v>
                </c:pt>
                <c:pt idx="4">
                  <c:v>127005.9718</c:v>
                </c:pt>
                <c:pt idx="5">
                  <c:v>97783.782900000006</c:v>
                </c:pt>
                <c:pt idx="6">
                  <c:v>98901.172999999995</c:v>
                </c:pt>
                <c:pt idx="7">
                  <c:v>107667.5751</c:v>
                </c:pt>
                <c:pt idx="8">
                  <c:v>126259.368</c:v>
                </c:pt>
                <c:pt idx="9">
                  <c:v>92679.3266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1B-4B00-9AFE-8AC260F15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292904"/>
        <c:axId val="708294704"/>
      </c:scatterChart>
      <c:valAx>
        <c:axId val="708292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8294704"/>
        <c:crosses val="autoZero"/>
        <c:crossBetween val="midCat"/>
      </c:valAx>
      <c:valAx>
        <c:axId val="70829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8292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Dsipersión</a:t>
            </a:r>
            <a:r>
              <a:rPr lang="es-ES" baseline="0"/>
              <a:t> Costes Intancia7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Hoja1!$C$160:$C$169</c:f>
              <c:numCache>
                <c:formatCode>General</c:formatCode>
                <c:ptCount val="10"/>
                <c:pt idx="0">
                  <c:v>63413.841699999997</c:v>
                </c:pt>
                <c:pt idx="1">
                  <c:v>185044.6949</c:v>
                </c:pt>
                <c:pt idx="2">
                  <c:v>109659.96369999999</c:v>
                </c:pt>
                <c:pt idx="3">
                  <c:v>138780.06099999999</c:v>
                </c:pt>
                <c:pt idx="4">
                  <c:v>68095.386899999998</c:v>
                </c:pt>
                <c:pt idx="5">
                  <c:v>58065.266199999998</c:v>
                </c:pt>
                <c:pt idx="6">
                  <c:v>87296.016199999998</c:v>
                </c:pt>
                <c:pt idx="7">
                  <c:v>79202.192299999995</c:v>
                </c:pt>
                <c:pt idx="8">
                  <c:v>68260.343299999993</c:v>
                </c:pt>
                <c:pt idx="9">
                  <c:v>74971.349400000006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11-4123-A1D0-FD668B244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176088"/>
        <c:axId val="784178608"/>
      </c:scatterChart>
      <c:valAx>
        <c:axId val="784176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4178608"/>
        <c:crosses val="autoZero"/>
        <c:crossBetween val="midCat"/>
      </c:valAx>
      <c:valAx>
        <c:axId val="78417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4176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Dsipersión Costes Intancia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Hoja1!$C$167:$C$194</c:f>
              <c:numCache>
                <c:formatCode>General</c:formatCode>
                <c:ptCount val="28"/>
                <c:pt idx="0">
                  <c:v>79202.192299999995</c:v>
                </c:pt>
                <c:pt idx="1">
                  <c:v>68260.343299999993</c:v>
                </c:pt>
                <c:pt idx="2">
                  <c:v>74971.349400000006</c:v>
                </c:pt>
                <c:pt idx="4">
                  <c:v>891922397.74268019</c:v>
                </c:pt>
                <c:pt idx="5">
                  <c:v>8420958992.0038233</c:v>
                </c:pt>
                <c:pt idx="6">
                  <c:v>268338869.21339858</c:v>
                </c:pt>
                <c:pt idx="7">
                  <c:v>2070354600.3612118</c:v>
                </c:pt>
                <c:pt idx="8">
                  <c:v>634209914.30082786</c:v>
                </c:pt>
                <c:pt idx="9">
                  <c:v>1240000819.5398493</c:v>
                </c:pt>
                <c:pt idx="10">
                  <c:v>35795036.888709471</c:v>
                </c:pt>
                <c:pt idx="11">
                  <c:v>198154025.12485489</c:v>
                </c:pt>
                <c:pt idx="12">
                  <c:v>625928757.7802794</c:v>
                </c:pt>
                <c:pt idx="13">
                  <c:v>335166832.24226338</c:v>
                </c:pt>
                <c:pt idx="15">
                  <c:v>0</c:v>
                </c:pt>
                <c:pt idx="16">
                  <c:v>59.561593180691688</c:v>
                </c:pt>
                <c:pt idx="17">
                  <c:v>0</c:v>
                </c:pt>
                <c:pt idx="18">
                  <c:v>101357.54429999999</c:v>
                </c:pt>
                <c:pt idx="19">
                  <c:v>101856.4993</c:v>
                </c:pt>
                <c:pt idx="20">
                  <c:v>94977.633400000006</c:v>
                </c:pt>
                <c:pt idx="21">
                  <c:v>116909.1539</c:v>
                </c:pt>
                <c:pt idx="22">
                  <c:v>141665.72380000001</c:v>
                </c:pt>
                <c:pt idx="23">
                  <c:v>97196.166299999997</c:v>
                </c:pt>
                <c:pt idx="24">
                  <c:v>92633.653399999996</c:v>
                </c:pt>
                <c:pt idx="25">
                  <c:v>91880.108500000002</c:v>
                </c:pt>
                <c:pt idx="26">
                  <c:v>113484.6265</c:v>
                </c:pt>
                <c:pt idx="27">
                  <c:v>108612.9768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58-44C0-B45A-47A3DB03B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738616"/>
        <c:axId val="696744736"/>
      </c:scatterChart>
      <c:valAx>
        <c:axId val="696738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6744736"/>
        <c:crosses val="autoZero"/>
        <c:crossBetween val="midCat"/>
      </c:valAx>
      <c:valAx>
        <c:axId val="69674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6738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Dsipersión Costes Intancia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Hoja1!$C$213:$C$222</c:f>
              <c:numCache>
                <c:formatCode>General</c:formatCode>
                <c:ptCount val="10"/>
                <c:pt idx="0">
                  <c:v>89893.247700000007</c:v>
                </c:pt>
                <c:pt idx="1">
                  <c:v>73871.022899999996</c:v>
                </c:pt>
                <c:pt idx="2">
                  <c:v>67896.726200000005</c:v>
                </c:pt>
                <c:pt idx="3">
                  <c:v>122672.0628</c:v>
                </c:pt>
                <c:pt idx="4">
                  <c:v>72545.941900000005</c:v>
                </c:pt>
                <c:pt idx="5">
                  <c:v>94956.948300000004</c:v>
                </c:pt>
                <c:pt idx="6">
                  <c:v>126889.3986</c:v>
                </c:pt>
                <c:pt idx="7">
                  <c:v>72642.938899999994</c:v>
                </c:pt>
                <c:pt idx="8">
                  <c:v>82152.9565</c:v>
                </c:pt>
                <c:pt idx="9">
                  <c:v>85662.173299999995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5A-4050-A58F-E0167A740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235472"/>
        <c:axId val="783237992"/>
      </c:scatterChart>
      <c:valAx>
        <c:axId val="78323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3237992"/>
        <c:crosses val="autoZero"/>
        <c:crossBetween val="midCat"/>
      </c:valAx>
      <c:valAx>
        <c:axId val="78323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323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27</xdr:row>
      <xdr:rowOff>52387</xdr:rowOff>
    </xdr:from>
    <xdr:to>
      <xdr:col>14</xdr:col>
      <xdr:colOff>123825</xdr:colOff>
      <xdr:row>46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33D71A-BB36-CB6F-7591-C9FE0C292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219075</xdr:colOff>
      <xdr:row>103</xdr:row>
      <xdr:rowOff>4762</xdr:rowOff>
    </xdr:from>
    <xdr:to>
      <xdr:col>14</xdr:col>
      <xdr:colOff>219075</xdr:colOff>
      <xdr:row>122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E50E859-2FA7-5D24-65D0-A18E6C801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171450</xdr:colOff>
      <xdr:row>51</xdr:row>
      <xdr:rowOff>100012</xdr:rowOff>
    </xdr:from>
    <xdr:to>
      <xdr:col>14</xdr:col>
      <xdr:colOff>171450</xdr:colOff>
      <xdr:row>70</xdr:row>
      <xdr:rowOff>176212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B250393-952E-7F4A-8464-3B45F2EBB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271462</xdr:colOff>
      <xdr:row>76</xdr:row>
      <xdr:rowOff>138112</xdr:rowOff>
    </xdr:from>
    <xdr:to>
      <xdr:col>14</xdr:col>
      <xdr:colOff>271462</xdr:colOff>
      <xdr:row>96</xdr:row>
      <xdr:rowOff>23812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3DB211D-F335-CAAF-ABB6-B880CC7A5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100012</xdr:colOff>
      <xdr:row>2</xdr:row>
      <xdr:rowOff>4762</xdr:rowOff>
    </xdr:from>
    <xdr:to>
      <xdr:col>14</xdr:col>
      <xdr:colOff>100012</xdr:colOff>
      <xdr:row>21</xdr:row>
      <xdr:rowOff>80962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9D44E01-6F7B-420D-9068-630C2AD73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128</xdr:row>
      <xdr:rowOff>0</xdr:rowOff>
    </xdr:from>
    <xdr:to>
      <xdr:col>14</xdr:col>
      <xdr:colOff>0</xdr:colOff>
      <xdr:row>147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378D2D7-A017-48FC-B25A-662167DE5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56932</xdr:colOff>
      <xdr:row>155</xdr:row>
      <xdr:rowOff>37078</xdr:rowOff>
    </xdr:from>
    <xdr:to>
      <xdr:col>14</xdr:col>
      <xdr:colOff>74449</xdr:colOff>
      <xdr:row>170</xdr:row>
      <xdr:rowOff>43209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1177809-3289-CCD2-2EF2-EA95E67FA1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684632</xdr:colOff>
      <xdr:row>181</xdr:row>
      <xdr:rowOff>7882</xdr:rowOff>
    </xdr:from>
    <xdr:to>
      <xdr:col>13</xdr:col>
      <xdr:colOff>702150</xdr:colOff>
      <xdr:row>196</xdr:row>
      <xdr:rowOff>14013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360345A-2C1C-0567-B1F7-5F1F21D24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108023</xdr:colOff>
      <xdr:row>209</xdr:row>
      <xdr:rowOff>15181</xdr:rowOff>
    </xdr:from>
    <xdr:to>
      <xdr:col>14</xdr:col>
      <xdr:colOff>125540</xdr:colOff>
      <xdr:row>224</xdr:row>
      <xdr:rowOff>21312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5757C2F4-0F7B-684E-FDF7-3E852A48F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268598</xdr:colOff>
      <xdr:row>235</xdr:row>
      <xdr:rowOff>124664</xdr:rowOff>
    </xdr:from>
    <xdr:to>
      <xdr:col>14</xdr:col>
      <xdr:colOff>286115</xdr:colOff>
      <xdr:row>250</xdr:row>
      <xdr:rowOff>130795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0092A35-13CC-8991-559E-822D587B5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8E202-151F-4D2B-9ADA-F188118FA2F6}">
  <dimension ref="A1:M260"/>
  <sheetViews>
    <sheetView tabSelected="1" zoomScale="60" zoomScaleNormal="60" workbookViewId="0">
      <selection activeCell="M1" sqref="M1"/>
    </sheetView>
  </sheetViews>
  <sheetFormatPr baseColWidth="10" defaultRowHeight="14.5" x14ac:dyDescent="0.35"/>
  <cols>
    <col min="1" max="1" width="13.26953125" bestFit="1" customWidth="1"/>
    <col min="2" max="2" width="27" bestFit="1" customWidth="1"/>
    <col min="3" max="4" width="22" bestFit="1" customWidth="1"/>
    <col min="5" max="5" width="17.26953125" bestFit="1" customWidth="1"/>
    <col min="6" max="6" width="20" bestFit="1" customWidth="1"/>
    <col min="7" max="7" width="15.81640625" bestFit="1" customWidth="1"/>
  </cols>
  <sheetData>
    <row r="1" spans="1:13" x14ac:dyDescent="0.35">
      <c r="A1" s="1" t="s">
        <v>43</v>
      </c>
      <c r="I1" t="s">
        <v>31</v>
      </c>
      <c r="J1" s="8">
        <f>AVERAGE(G10,G35,G60,G85,G111,G244,G217,G189,G164,G136)</f>
        <v>0.2604058768483995</v>
      </c>
      <c r="L1" t="s">
        <v>32</v>
      </c>
      <c r="M1">
        <f>AVERAGE(D16,D41,D66,D91,D117,D142,D170,D195,D223,D250)</f>
        <v>209.5333</v>
      </c>
    </row>
    <row r="3" spans="1:13" x14ac:dyDescent="0.35">
      <c r="B3" s="5" t="s">
        <v>6</v>
      </c>
      <c r="C3" s="5" t="s">
        <v>15</v>
      </c>
      <c r="D3" s="5" t="s">
        <v>9</v>
      </c>
      <c r="E3" s="5" t="s">
        <v>10</v>
      </c>
      <c r="F3" s="5" t="s">
        <v>11</v>
      </c>
      <c r="G3" s="5" t="s">
        <v>8</v>
      </c>
    </row>
    <row r="4" spans="1:13" x14ac:dyDescent="0.35">
      <c r="A4" s="4" t="s">
        <v>0</v>
      </c>
      <c r="B4" s="2">
        <f>AVERAGE(B6:B15)</f>
        <v>600.43900000000008</v>
      </c>
      <c r="C4">
        <f>SQRT(1/9*SUM(B17:B26))</f>
        <v>0.43388298473718628</v>
      </c>
      <c r="D4" s="2">
        <f>MAX(C6:C15)</f>
        <v>115208.5385</v>
      </c>
      <c r="E4" s="2">
        <f>MIN(C6:C15)</f>
        <v>78040.594200000007</v>
      </c>
      <c r="F4" s="2">
        <f>SQRT(1/9*SUM(C17:C26))</f>
        <v>11970.086373452725</v>
      </c>
      <c r="G4" s="2">
        <f>AVERAGE(C6:C15)</f>
        <v>94662.685410000006</v>
      </c>
    </row>
    <row r="5" spans="1:13" x14ac:dyDescent="0.35">
      <c r="B5" s="5" t="s">
        <v>7</v>
      </c>
      <c r="C5" s="5" t="s">
        <v>12</v>
      </c>
      <c r="D5" s="5" t="s">
        <v>13</v>
      </c>
    </row>
    <row r="6" spans="1:13" x14ac:dyDescent="0.35">
      <c r="A6" s="3" t="s">
        <v>1</v>
      </c>
      <c r="B6" s="2">
        <v>600.03</v>
      </c>
      <c r="C6" s="2">
        <v>100600.5469</v>
      </c>
      <c r="D6" s="2">
        <v>112.3</v>
      </c>
      <c r="F6" t="s">
        <v>16</v>
      </c>
    </row>
    <row r="7" spans="1:13" x14ac:dyDescent="0.35">
      <c r="A7" s="3" t="s">
        <v>2</v>
      </c>
      <c r="B7" s="2">
        <v>600.11</v>
      </c>
      <c r="C7" s="2">
        <v>78040.594200000007</v>
      </c>
      <c r="D7" s="2">
        <v>45.24</v>
      </c>
      <c r="F7" t="s">
        <v>17</v>
      </c>
    </row>
    <row r="8" spans="1:13" x14ac:dyDescent="0.35">
      <c r="A8" s="3" t="s">
        <v>3</v>
      </c>
      <c r="B8" s="2">
        <v>600.82000000000005</v>
      </c>
      <c r="C8" s="2">
        <v>104772.1563</v>
      </c>
      <c r="D8" s="2">
        <v>73.83</v>
      </c>
      <c r="F8" t="s">
        <v>18</v>
      </c>
    </row>
    <row r="9" spans="1:13" x14ac:dyDescent="0.35">
      <c r="A9" s="3" t="s">
        <v>4</v>
      </c>
      <c r="B9" s="2">
        <v>601.16</v>
      </c>
      <c r="C9" s="2">
        <v>93828.716</v>
      </c>
      <c r="D9" s="2">
        <v>280.08</v>
      </c>
      <c r="F9" t="s">
        <v>19</v>
      </c>
    </row>
    <row r="10" spans="1:13" x14ac:dyDescent="0.35">
      <c r="A10" s="3" t="s">
        <v>5</v>
      </c>
      <c r="B10" s="2">
        <v>601.14</v>
      </c>
      <c r="C10" s="2">
        <v>92949.621700000003</v>
      </c>
      <c r="D10" s="2">
        <v>403.19</v>
      </c>
      <c r="F10" s="6" t="s">
        <v>20</v>
      </c>
      <c r="G10" s="7">
        <f>F4/G4</f>
        <v>0.12644989228446529</v>
      </c>
    </row>
    <row r="11" spans="1:13" x14ac:dyDescent="0.35">
      <c r="A11" s="3" t="s">
        <v>33</v>
      </c>
      <c r="B11" s="2">
        <v>600.17999999999995</v>
      </c>
      <c r="C11" s="2">
        <v>81653.58</v>
      </c>
      <c r="D11" s="2">
        <v>109.84</v>
      </c>
      <c r="F11" t="s">
        <v>21</v>
      </c>
    </row>
    <row r="12" spans="1:13" x14ac:dyDescent="0.35">
      <c r="A12" s="3" t="s">
        <v>34</v>
      </c>
      <c r="B12" s="2">
        <v>600.16</v>
      </c>
      <c r="C12" s="2">
        <v>92034.291200000007</v>
      </c>
      <c r="D12" s="2">
        <v>85.69</v>
      </c>
      <c r="F12" t="s">
        <v>22</v>
      </c>
    </row>
    <row r="13" spans="1:13" x14ac:dyDescent="0.35">
      <c r="A13" s="3" t="s">
        <v>35</v>
      </c>
      <c r="B13" s="2">
        <v>600.39</v>
      </c>
      <c r="C13" s="2">
        <v>115208.5385</v>
      </c>
      <c r="D13" s="2">
        <v>232.36</v>
      </c>
      <c r="F13" t="s">
        <v>23</v>
      </c>
      <c r="G13">
        <f>D4-E4</f>
        <v>37167.944299999988</v>
      </c>
    </row>
    <row r="14" spans="1:13" x14ac:dyDescent="0.35">
      <c r="A14" s="3" t="s">
        <v>36</v>
      </c>
      <c r="B14" s="2">
        <v>600.22</v>
      </c>
      <c r="C14" s="2">
        <v>105437.5202</v>
      </c>
      <c r="D14" s="2">
        <v>81.92</v>
      </c>
      <c r="F14" t="s">
        <v>24</v>
      </c>
    </row>
    <row r="15" spans="1:13" x14ac:dyDescent="0.35">
      <c r="A15" s="3" t="s">
        <v>37</v>
      </c>
      <c r="B15" s="2">
        <v>600.17999999999995</v>
      </c>
      <c r="C15" s="2">
        <v>82101.289099999995</v>
      </c>
      <c r="D15" s="2">
        <v>109.79</v>
      </c>
      <c r="F15" t="s">
        <v>25</v>
      </c>
    </row>
    <row r="16" spans="1:13" x14ac:dyDescent="0.35">
      <c r="D16">
        <f>AVERAGE(D6:D15)</f>
        <v>153.42400000000004</v>
      </c>
      <c r="F16" t="s">
        <v>26</v>
      </c>
    </row>
    <row r="17" spans="1:7" x14ac:dyDescent="0.35">
      <c r="B17">
        <f>(B6-$B$4)^2</f>
        <v>0.16728100000008631</v>
      </c>
      <c r="C17">
        <f t="shared" ref="C17:C26" si="0">(C6-$G$4)^2</f>
        <v>35258199.074424967</v>
      </c>
      <c r="F17" t="s">
        <v>27</v>
      </c>
    </row>
    <row r="18" spans="1:7" x14ac:dyDescent="0.35">
      <c r="B18">
        <f t="shared" ref="B18:B26" si="1">(B7-$B$4)^2</f>
        <v>0.10824100000004248</v>
      </c>
      <c r="C18">
        <f t="shared" si="0"/>
        <v>276293916.19355923</v>
      </c>
    </row>
    <row r="19" spans="1:7" x14ac:dyDescent="0.35">
      <c r="B19">
        <f t="shared" si="1"/>
        <v>0.14516099999997853</v>
      </c>
      <c r="C19">
        <f t="shared" si="0"/>
        <v>102201401.67575733</v>
      </c>
    </row>
    <row r="20" spans="1:7" x14ac:dyDescent="0.35">
      <c r="B20">
        <f t="shared" si="1"/>
        <v>0.51984099999984135</v>
      </c>
      <c r="C20">
        <f t="shared" si="0"/>
        <v>695504.97681575664</v>
      </c>
    </row>
    <row r="21" spans="1:7" x14ac:dyDescent="0.35">
      <c r="B21">
        <f t="shared" si="1"/>
        <v>0.49140099999987119</v>
      </c>
      <c r="C21">
        <f t="shared" si="0"/>
        <v>2934587.2745189713</v>
      </c>
    </row>
    <row r="22" spans="1:7" x14ac:dyDescent="0.35">
      <c r="B22">
        <f t="shared" si="1"/>
        <v>6.7081000000066421E-2</v>
      </c>
      <c r="C22">
        <f t="shared" si="0"/>
        <v>169236823.56849137</v>
      </c>
    </row>
    <row r="23" spans="1:7" x14ac:dyDescent="0.35">
      <c r="B23">
        <f t="shared" si="1"/>
        <v>7.7841000000061403E-2</v>
      </c>
      <c r="C23">
        <f t="shared" si="0"/>
        <v>6908456.1231615162</v>
      </c>
    </row>
    <row r="24" spans="1:7" x14ac:dyDescent="0.35">
      <c r="B24">
        <f t="shared" si="1"/>
        <v>2.4010000000090023E-3</v>
      </c>
      <c r="C24">
        <f t="shared" si="0"/>
        <v>422132079.19586211</v>
      </c>
    </row>
    <row r="25" spans="1:7" x14ac:dyDescent="0.35">
      <c r="B25">
        <f t="shared" si="1"/>
        <v>4.7961000000022305E-2</v>
      </c>
      <c r="C25">
        <f t="shared" si="0"/>
        <v>116097064.7517942</v>
      </c>
    </row>
    <row r="26" spans="1:7" x14ac:dyDescent="0.35">
      <c r="B26">
        <f t="shared" si="1"/>
        <v>6.7081000000066421E-2</v>
      </c>
      <c r="C26">
        <f t="shared" si="0"/>
        <v>157788677.25688189</v>
      </c>
    </row>
    <row r="28" spans="1:7" x14ac:dyDescent="0.35">
      <c r="B28" s="5" t="s">
        <v>6</v>
      </c>
      <c r="C28" s="5" t="s">
        <v>15</v>
      </c>
      <c r="D28" s="5" t="s">
        <v>9</v>
      </c>
      <c r="E28" s="5" t="s">
        <v>10</v>
      </c>
      <c r="F28" s="5" t="s">
        <v>11</v>
      </c>
      <c r="G28" s="5" t="s">
        <v>8</v>
      </c>
    </row>
    <row r="29" spans="1:7" x14ac:dyDescent="0.35">
      <c r="A29" s="4" t="s">
        <v>14</v>
      </c>
      <c r="B29" s="2">
        <f>AVERAGE(B31:B40)</f>
        <v>600.43799999999999</v>
      </c>
      <c r="C29">
        <f>SQRT(1/9*SUM(B42:B55))</f>
        <v>8.1787350285155132</v>
      </c>
      <c r="D29" s="2">
        <f>MAX(C31:C40)</f>
        <v>131734.44070000001</v>
      </c>
      <c r="E29" s="2">
        <f>MIN(C31:C40)</f>
        <v>54447.264499999997</v>
      </c>
      <c r="F29" s="2">
        <f>SQRT(1/9*SUM(C42:C51))</f>
        <v>23535.24233639898</v>
      </c>
      <c r="G29" s="2">
        <f>AVERAGE(C31:C40)</f>
        <v>87129.201440000004</v>
      </c>
    </row>
    <row r="30" spans="1:7" x14ac:dyDescent="0.35">
      <c r="B30" s="5" t="s">
        <v>7</v>
      </c>
      <c r="C30" s="5" t="s">
        <v>12</v>
      </c>
      <c r="D30" s="5" t="s">
        <v>13</v>
      </c>
    </row>
    <row r="31" spans="1:7" x14ac:dyDescent="0.35">
      <c r="A31" s="3" t="s">
        <v>1</v>
      </c>
      <c r="B31" s="2">
        <v>600.28</v>
      </c>
      <c r="C31" s="2">
        <v>131734.44070000001</v>
      </c>
      <c r="D31" s="2">
        <v>49.82</v>
      </c>
      <c r="F31" t="s">
        <v>16</v>
      </c>
    </row>
    <row r="32" spans="1:7" x14ac:dyDescent="0.35">
      <c r="A32" s="3" t="s">
        <v>2</v>
      </c>
      <c r="B32" s="2">
        <v>601.01</v>
      </c>
      <c r="C32" s="2">
        <v>107588.1021</v>
      </c>
      <c r="D32" s="2">
        <v>125.79</v>
      </c>
      <c r="F32" t="s">
        <v>17</v>
      </c>
    </row>
    <row r="33" spans="1:7" x14ac:dyDescent="0.35">
      <c r="A33" s="3" t="s">
        <v>3</v>
      </c>
      <c r="B33" s="2">
        <v>601.24</v>
      </c>
      <c r="C33" s="2">
        <v>54447.264499999997</v>
      </c>
      <c r="D33" s="2">
        <v>469.52</v>
      </c>
      <c r="F33" t="s">
        <v>18</v>
      </c>
    </row>
    <row r="34" spans="1:7" x14ac:dyDescent="0.35">
      <c r="A34" s="3" t="s">
        <v>4</v>
      </c>
      <c r="B34" s="2">
        <v>600.16</v>
      </c>
      <c r="C34" s="2">
        <v>86057.772800000006</v>
      </c>
      <c r="D34" s="2">
        <v>128.04</v>
      </c>
      <c r="F34" t="s">
        <v>19</v>
      </c>
    </row>
    <row r="35" spans="1:7" x14ac:dyDescent="0.35">
      <c r="A35" s="3" t="s">
        <v>5</v>
      </c>
      <c r="B35" s="2">
        <v>600.04</v>
      </c>
      <c r="C35" s="2">
        <v>65593.434200000003</v>
      </c>
      <c r="D35" s="2">
        <v>194.67</v>
      </c>
      <c r="F35" s="6" t="s">
        <v>20</v>
      </c>
      <c r="G35" s="7">
        <f>F29/G29</f>
        <v>0.27011888032287446</v>
      </c>
    </row>
    <row r="36" spans="1:7" x14ac:dyDescent="0.35">
      <c r="A36" s="3" t="s">
        <v>33</v>
      </c>
      <c r="B36" s="2">
        <v>600.28</v>
      </c>
      <c r="C36" s="2">
        <v>63818.974600000001</v>
      </c>
      <c r="D36" s="2">
        <v>164.25</v>
      </c>
      <c r="F36" t="s">
        <v>21</v>
      </c>
    </row>
    <row r="37" spans="1:7" x14ac:dyDescent="0.35">
      <c r="A37" s="3" t="s">
        <v>34</v>
      </c>
      <c r="B37" s="2">
        <v>600.19000000000005</v>
      </c>
      <c r="C37" s="2">
        <v>90350.688800000004</v>
      </c>
      <c r="D37" s="2">
        <v>122.56</v>
      </c>
      <c r="F37" t="s">
        <v>22</v>
      </c>
    </row>
    <row r="38" spans="1:7" x14ac:dyDescent="0.35">
      <c r="A38" s="3" t="s">
        <v>35</v>
      </c>
      <c r="B38" s="2">
        <v>600.05999999999995</v>
      </c>
      <c r="C38" s="2">
        <v>105167.084</v>
      </c>
      <c r="D38" s="2">
        <v>97.38</v>
      </c>
      <c r="F38" t="s">
        <v>23</v>
      </c>
      <c r="G38">
        <f>D29-E29</f>
        <v>77287.176200000016</v>
      </c>
    </row>
    <row r="39" spans="1:7" x14ac:dyDescent="0.35">
      <c r="A39" s="3" t="s">
        <v>36</v>
      </c>
      <c r="B39" s="2">
        <v>600.32000000000005</v>
      </c>
      <c r="C39" s="2">
        <v>75051.672699999996</v>
      </c>
      <c r="D39" s="2">
        <v>127.72</v>
      </c>
      <c r="F39" t="s">
        <v>24</v>
      </c>
    </row>
    <row r="40" spans="1:7" x14ac:dyDescent="0.35">
      <c r="A40" s="3" t="s">
        <v>37</v>
      </c>
      <c r="B40" s="2">
        <v>600.79999999999995</v>
      </c>
      <c r="C40" s="2">
        <v>91482.58</v>
      </c>
      <c r="D40" s="2">
        <v>600.79999999999995</v>
      </c>
      <c r="F40" t="s">
        <v>25</v>
      </c>
    </row>
    <row r="41" spans="1:7" x14ac:dyDescent="0.35">
      <c r="D41">
        <f>AVERAGE(D31:D40)</f>
        <v>208.05499999999998</v>
      </c>
      <c r="F41" t="s">
        <v>26</v>
      </c>
    </row>
    <row r="42" spans="1:7" x14ac:dyDescent="0.35">
      <c r="B42">
        <f>(B31-$B$29)^2</f>
        <v>2.4964000000004885E-2</v>
      </c>
      <c r="C42">
        <f>(C31-$G$29)^2</f>
        <v>1989627369.4418454</v>
      </c>
      <c r="F42" t="s">
        <v>27</v>
      </c>
    </row>
    <row r="43" spans="1:7" x14ac:dyDescent="0.35">
      <c r="B43">
        <f t="shared" ref="B43:B51" si="2">(B32-$B$29)^2</f>
        <v>0.32718400000000314</v>
      </c>
      <c r="C43">
        <f t="shared" ref="C43:C51" si="3">(C32-$G$29)^2</f>
        <v>418566616.21574843</v>
      </c>
    </row>
    <row r="44" spans="1:7" x14ac:dyDescent="0.35">
      <c r="B44">
        <f t="shared" si="2"/>
        <v>0.64320400000003353</v>
      </c>
      <c r="C44">
        <f t="shared" si="3"/>
        <v>1068109002.1501371</v>
      </c>
    </row>
    <row r="45" spans="1:7" x14ac:dyDescent="0.35">
      <c r="B45">
        <f t="shared" si="2"/>
        <v>7.7284000000011122E-2</v>
      </c>
      <c r="C45">
        <f t="shared" si="3"/>
        <v>1147959.3306122459</v>
      </c>
    </row>
    <row r="46" spans="1:7" x14ac:dyDescent="0.35">
      <c r="B46">
        <f t="shared" si="2"/>
        <v>0.15840400000001956</v>
      </c>
      <c r="C46">
        <f t="shared" si="3"/>
        <v>463789270.61545724</v>
      </c>
    </row>
    <row r="47" spans="1:7" x14ac:dyDescent="0.35">
      <c r="B47">
        <f t="shared" si="2"/>
        <v>2.4964000000004885E-2</v>
      </c>
      <c r="C47">
        <f t="shared" si="3"/>
        <v>543366675.33225656</v>
      </c>
    </row>
    <row r="48" spans="1:7" x14ac:dyDescent="0.35">
      <c r="B48">
        <f t="shared" si="2"/>
        <v>6.1503999999967071E-2</v>
      </c>
      <c r="C48">
        <f t="shared" si="3"/>
        <v>10377980.810639765</v>
      </c>
    </row>
    <row r="49" spans="1:7" x14ac:dyDescent="0.35">
      <c r="B49">
        <f t="shared" si="2"/>
        <v>0.14288400000003232</v>
      </c>
      <c r="C49">
        <f t="shared" si="3"/>
        <v>325365207.24835211</v>
      </c>
    </row>
    <row r="50" spans="1:7" x14ac:dyDescent="0.35">
      <c r="B50">
        <f t="shared" si="2"/>
        <v>1.3923999999985405E-2</v>
      </c>
      <c r="C50">
        <f t="shared" si="3"/>
        <v>145866700.46552619</v>
      </c>
    </row>
    <row r="51" spans="1:7" x14ac:dyDescent="0.35">
      <c r="B51">
        <f t="shared" si="2"/>
        <v>0.13104399999997562</v>
      </c>
      <c r="C51">
        <f t="shared" si="3"/>
        <v>18951904.88666765</v>
      </c>
    </row>
    <row r="53" spans="1:7" x14ac:dyDescent="0.35">
      <c r="B53" s="5" t="s">
        <v>6</v>
      </c>
      <c r="C53" s="5" t="s">
        <v>15</v>
      </c>
      <c r="D53" s="5" t="s">
        <v>9</v>
      </c>
      <c r="E53" s="5" t="s">
        <v>10</v>
      </c>
      <c r="F53" s="5" t="s">
        <v>11</v>
      </c>
      <c r="G53" s="5" t="s">
        <v>8</v>
      </c>
    </row>
    <row r="54" spans="1:7" x14ac:dyDescent="0.35">
      <c r="A54" s="4" t="s">
        <v>30</v>
      </c>
      <c r="B54" s="2">
        <f>AVERAGE(B56:B65)</f>
        <v>600.41999999999985</v>
      </c>
      <c r="C54">
        <f>SQRT(1/9*SUM(B67:B76))</f>
        <v>0.39724048132082973</v>
      </c>
      <c r="D54" s="2">
        <f>MAX(C56:C65)</f>
        <v>86150.275500000003</v>
      </c>
      <c r="E54" s="2">
        <f>MIN(C56:C65)</f>
        <v>40078.551099999997</v>
      </c>
      <c r="F54" s="2">
        <f>SQRT(1/9*SUM(C67:C76))</f>
        <v>17675.692111071508</v>
      </c>
      <c r="G54" s="2">
        <f>AVERAGE(C56:C65)</f>
        <v>64154.651239999999</v>
      </c>
    </row>
    <row r="55" spans="1:7" x14ac:dyDescent="0.35">
      <c r="B55" s="5" t="s">
        <v>7</v>
      </c>
      <c r="C55" s="5" t="s">
        <v>12</v>
      </c>
      <c r="D55" s="5" t="s">
        <v>13</v>
      </c>
    </row>
    <row r="56" spans="1:7" x14ac:dyDescent="0.35">
      <c r="A56" s="3" t="s">
        <v>1</v>
      </c>
      <c r="B56" s="2">
        <v>600.44000000000005</v>
      </c>
      <c r="C56" s="2">
        <v>40078.551099999997</v>
      </c>
      <c r="D56" s="2">
        <v>206.31</v>
      </c>
      <c r="F56" t="s">
        <v>16</v>
      </c>
    </row>
    <row r="57" spans="1:7" x14ac:dyDescent="0.35">
      <c r="A57" s="3" t="s">
        <v>2</v>
      </c>
      <c r="B57" s="2">
        <v>600.13</v>
      </c>
      <c r="C57" s="2">
        <v>78385.995800000004</v>
      </c>
      <c r="D57" s="2">
        <v>227.03</v>
      </c>
      <c r="F57" t="s">
        <v>17</v>
      </c>
    </row>
    <row r="58" spans="1:7" x14ac:dyDescent="0.35">
      <c r="A58" s="3" t="s">
        <v>3</v>
      </c>
      <c r="B58" s="2">
        <v>600.16</v>
      </c>
      <c r="C58" s="2">
        <v>45130.683799999999</v>
      </c>
      <c r="D58" s="2">
        <v>198.93</v>
      </c>
      <c r="F58" t="s">
        <v>18</v>
      </c>
    </row>
    <row r="59" spans="1:7" x14ac:dyDescent="0.35">
      <c r="A59" s="3" t="s">
        <v>4</v>
      </c>
      <c r="B59" s="2">
        <v>600.08000000000004</v>
      </c>
      <c r="C59" s="2">
        <v>79348.939100000003</v>
      </c>
      <c r="D59" s="2">
        <v>74.38</v>
      </c>
      <c r="F59" t="s">
        <v>19</v>
      </c>
    </row>
    <row r="60" spans="1:7" x14ac:dyDescent="0.35">
      <c r="A60" s="3" t="s">
        <v>5</v>
      </c>
      <c r="B60" s="2">
        <v>600.85</v>
      </c>
      <c r="C60" s="2">
        <v>73280.745899999994</v>
      </c>
      <c r="D60" s="2">
        <v>189.86</v>
      </c>
      <c r="F60" s="6" t="s">
        <v>20</v>
      </c>
      <c r="G60" s="7">
        <f>F54/G54</f>
        <v>0.27551692308243475</v>
      </c>
    </row>
    <row r="61" spans="1:7" x14ac:dyDescent="0.35">
      <c r="A61" s="3" t="s">
        <v>33</v>
      </c>
      <c r="B61" s="2">
        <v>600.77</v>
      </c>
      <c r="C61" s="2">
        <v>60894.049899999998</v>
      </c>
      <c r="D61" s="2">
        <v>92.75</v>
      </c>
      <c r="F61" t="s">
        <v>21</v>
      </c>
    </row>
    <row r="62" spans="1:7" x14ac:dyDescent="0.35">
      <c r="A62" s="3" t="s">
        <v>34</v>
      </c>
      <c r="B62" s="2">
        <v>600.59</v>
      </c>
      <c r="C62" s="2">
        <v>86150.275500000003</v>
      </c>
      <c r="D62" s="2">
        <v>222.35</v>
      </c>
      <c r="F62" t="s">
        <v>22</v>
      </c>
    </row>
    <row r="63" spans="1:7" x14ac:dyDescent="0.35">
      <c r="A63" s="3" t="s">
        <v>35</v>
      </c>
      <c r="B63" s="2">
        <v>600.03</v>
      </c>
      <c r="C63" s="2">
        <v>80027.233399999997</v>
      </c>
      <c r="D63" s="2">
        <v>169.43</v>
      </c>
      <c r="F63" t="s">
        <v>23</v>
      </c>
      <c r="G63">
        <f>D54-E54</f>
        <v>46071.724400000006</v>
      </c>
    </row>
    <row r="64" spans="1:7" x14ac:dyDescent="0.35">
      <c r="A64" s="3" t="s">
        <v>36</v>
      </c>
      <c r="B64" s="2">
        <v>601.13</v>
      </c>
      <c r="C64" s="2">
        <v>57941.4856</v>
      </c>
      <c r="D64" s="2">
        <v>335.04</v>
      </c>
      <c r="F64" t="s">
        <v>24</v>
      </c>
    </row>
    <row r="65" spans="1:7" x14ac:dyDescent="0.35">
      <c r="A65" s="3" t="s">
        <v>37</v>
      </c>
      <c r="B65" s="2">
        <v>600.02</v>
      </c>
      <c r="C65" s="2">
        <v>40308.552300000003</v>
      </c>
      <c r="D65" s="2">
        <v>175.97</v>
      </c>
      <c r="F65" t="s">
        <v>25</v>
      </c>
    </row>
    <row r="66" spans="1:7" x14ac:dyDescent="0.35">
      <c r="D66">
        <f>AVERAGE(D56:D65)</f>
        <v>189.20499999999998</v>
      </c>
      <c r="F66" t="s">
        <v>26</v>
      </c>
    </row>
    <row r="67" spans="1:7" x14ac:dyDescent="0.35">
      <c r="B67">
        <f>(B56-$B$54)^2</f>
        <v>4.0000000000836735E-4</v>
      </c>
      <c r="C67">
        <f>(C56-$G$54)^2</f>
        <v>579658597.95130813</v>
      </c>
      <c r="F67" t="s">
        <v>27</v>
      </c>
    </row>
    <row r="68" spans="1:7" x14ac:dyDescent="0.35">
      <c r="B68">
        <f t="shared" ref="B68:B76" si="4">(B57-$B$54)^2</f>
        <v>8.4099999999912967E-2</v>
      </c>
      <c r="C68">
        <f t="shared" ref="C68:C75" si="5">(C57-$G$54)^2</f>
        <v>202531167.98544174</v>
      </c>
    </row>
    <row r="69" spans="1:7" x14ac:dyDescent="0.35">
      <c r="B69">
        <f t="shared" si="4"/>
        <v>6.7599999999936156E-2</v>
      </c>
      <c r="C69">
        <f t="shared" si="5"/>
        <v>361911337.15818018</v>
      </c>
    </row>
    <row r="70" spans="1:7" x14ac:dyDescent="0.35">
      <c r="B70">
        <f t="shared" si="4"/>
        <v>0.11559999999986703</v>
      </c>
      <c r="C70">
        <f t="shared" si="5"/>
        <v>230866383.5725435</v>
      </c>
    </row>
    <row r="71" spans="1:7" x14ac:dyDescent="0.35">
      <c r="B71">
        <f t="shared" si="4"/>
        <v>0.18490000000015253</v>
      </c>
      <c r="C71">
        <f t="shared" si="5"/>
        <v>83285603.743280426</v>
      </c>
    </row>
    <row r="72" spans="1:7" x14ac:dyDescent="0.35">
      <c r="B72">
        <f t="shared" si="4"/>
        <v>0.12250000000009549</v>
      </c>
      <c r="C72">
        <f t="shared" si="5"/>
        <v>10631521.098409802</v>
      </c>
    </row>
    <row r="73" spans="1:7" x14ac:dyDescent="0.35">
      <c r="B73">
        <f t="shared" si="4"/>
        <v>2.8900000000063392E-2</v>
      </c>
      <c r="C73">
        <f>(C62-$G$54)^2</f>
        <v>483807486.58710074</v>
      </c>
    </row>
    <row r="74" spans="1:7" x14ac:dyDescent="0.35">
      <c r="B74">
        <f t="shared" si="4"/>
        <v>0.15209999999990068</v>
      </c>
      <c r="C74">
        <f t="shared" si="5"/>
        <v>251938864.4259502</v>
      </c>
    </row>
    <row r="75" spans="1:7" x14ac:dyDescent="0.35">
      <c r="B75">
        <f t="shared" si="4"/>
        <v>0.50410000000021304</v>
      </c>
      <c r="C75">
        <f t="shared" si="5"/>
        <v>38603427.270076603</v>
      </c>
    </row>
    <row r="76" spans="1:7" x14ac:dyDescent="0.35">
      <c r="B76">
        <f t="shared" si="4"/>
        <v>0.15999999999989087</v>
      </c>
      <c r="C76">
        <f>(C65-$G$54)^2</f>
        <v>568636434.65626895</v>
      </c>
    </row>
    <row r="78" spans="1:7" x14ac:dyDescent="0.35">
      <c r="B78" s="5" t="s">
        <v>6</v>
      </c>
      <c r="C78" s="5" t="s">
        <v>15</v>
      </c>
      <c r="D78" s="5" t="s">
        <v>9</v>
      </c>
      <c r="E78" s="5" t="s">
        <v>10</v>
      </c>
      <c r="F78" s="5" t="s">
        <v>11</v>
      </c>
      <c r="G78" s="5" t="s">
        <v>8</v>
      </c>
    </row>
    <row r="79" spans="1:7" x14ac:dyDescent="0.35">
      <c r="A79" s="4" t="s">
        <v>29</v>
      </c>
      <c r="B79" s="2">
        <f>AVERAGE(B81:B90)</f>
        <v>745.13200000000006</v>
      </c>
      <c r="C79">
        <f>SQRT(1/9*SUM(B92:B101))</f>
        <v>310.87432408182787</v>
      </c>
      <c r="D79" s="2">
        <f>MAX(C81:C90)</f>
        <v>139781.19380000001</v>
      </c>
      <c r="E79" s="2">
        <f>MIN(C81:C90)</f>
        <v>68690.412899999996</v>
      </c>
      <c r="F79" s="2">
        <f>SQRT(1/9*SUM(C92:C101))</f>
        <v>20495.587634894015</v>
      </c>
      <c r="G79" s="2">
        <f>AVERAGE(C81:C90)</f>
        <v>94619.860300000015</v>
      </c>
    </row>
    <row r="80" spans="1:7" x14ac:dyDescent="0.35">
      <c r="B80" s="5" t="s">
        <v>7</v>
      </c>
      <c r="C80" s="5" t="s">
        <v>12</v>
      </c>
      <c r="D80" s="5" t="s">
        <v>13</v>
      </c>
    </row>
    <row r="81" spans="1:7" x14ac:dyDescent="0.35">
      <c r="A81" s="3" t="s">
        <v>1</v>
      </c>
      <c r="B81" s="2">
        <v>600.91999999999996</v>
      </c>
      <c r="C81" s="2">
        <v>81065.588399999993</v>
      </c>
      <c r="D81" s="2">
        <v>355.02</v>
      </c>
      <c r="F81" t="s">
        <v>16</v>
      </c>
    </row>
    <row r="82" spans="1:7" x14ac:dyDescent="0.35">
      <c r="A82" s="3" t="s">
        <v>2</v>
      </c>
      <c r="B82" s="2">
        <v>600.79</v>
      </c>
      <c r="C82" s="2">
        <v>139781.19380000001</v>
      </c>
      <c r="D82" s="2">
        <v>247.76</v>
      </c>
      <c r="F82" t="s">
        <v>17</v>
      </c>
    </row>
    <row r="83" spans="1:7" x14ac:dyDescent="0.35">
      <c r="A83" s="3" t="s">
        <v>3</v>
      </c>
      <c r="B83" s="2">
        <v>1449.67</v>
      </c>
      <c r="C83" s="2">
        <v>99375.278200000001</v>
      </c>
      <c r="D83" s="2">
        <v>290.58</v>
      </c>
      <c r="F83" t="s">
        <v>18</v>
      </c>
    </row>
    <row r="84" spans="1:7" x14ac:dyDescent="0.35">
      <c r="A84" s="3" t="s">
        <v>4</v>
      </c>
      <c r="B84" s="2">
        <v>1198.73</v>
      </c>
      <c r="C84" s="2">
        <v>104888.22809999999</v>
      </c>
      <c r="D84" s="2">
        <v>77.430000000000007</v>
      </c>
      <c r="F84" t="s">
        <v>19</v>
      </c>
    </row>
    <row r="85" spans="1:7" x14ac:dyDescent="0.35">
      <c r="A85" s="3" t="s">
        <v>5</v>
      </c>
      <c r="B85" s="2">
        <v>600.24</v>
      </c>
      <c r="C85" s="2">
        <v>72339.534400000004</v>
      </c>
      <c r="D85" s="2">
        <v>377.04</v>
      </c>
      <c r="F85" s="6" t="s">
        <v>20</v>
      </c>
      <c r="G85" s="7">
        <f>F79/G79</f>
        <v>0.21660978540774711</v>
      </c>
    </row>
    <row r="86" spans="1:7" x14ac:dyDescent="0.35">
      <c r="A86" s="3" t="s">
        <v>33</v>
      </c>
      <c r="B86" s="2">
        <v>600.09</v>
      </c>
      <c r="C86" s="2">
        <v>89878.236699999994</v>
      </c>
      <c r="D86" s="2">
        <v>182.16</v>
      </c>
      <c r="F86" t="s">
        <v>21</v>
      </c>
    </row>
    <row r="87" spans="1:7" x14ac:dyDescent="0.35">
      <c r="A87" s="3" t="s">
        <v>34</v>
      </c>
      <c r="B87" s="2">
        <v>600.23</v>
      </c>
      <c r="C87" s="2">
        <v>92406.017200000002</v>
      </c>
      <c r="D87" s="2">
        <v>203.58</v>
      </c>
      <c r="F87" t="s">
        <v>22</v>
      </c>
    </row>
    <row r="88" spans="1:7" x14ac:dyDescent="0.35">
      <c r="A88" s="3" t="s">
        <v>35</v>
      </c>
      <c r="B88" s="2">
        <v>600.51</v>
      </c>
      <c r="C88" s="2">
        <v>108805.5524</v>
      </c>
      <c r="D88" s="2">
        <v>439.64</v>
      </c>
      <c r="F88" t="s">
        <v>23</v>
      </c>
      <c r="G88">
        <f>D79-E79</f>
        <v>71090.780900000012</v>
      </c>
    </row>
    <row r="89" spans="1:7" x14ac:dyDescent="0.35">
      <c r="A89" s="3" t="s">
        <v>36</v>
      </c>
      <c r="B89" s="2">
        <v>600.04</v>
      </c>
      <c r="C89" s="2">
        <v>68690.412899999996</v>
      </c>
      <c r="D89" s="2">
        <v>114.52</v>
      </c>
      <c r="F89" t="s">
        <v>24</v>
      </c>
    </row>
    <row r="90" spans="1:7" x14ac:dyDescent="0.35">
      <c r="A90" s="3" t="s">
        <v>37</v>
      </c>
      <c r="B90" s="2">
        <v>600.1</v>
      </c>
      <c r="C90" s="2">
        <v>88968.560899999997</v>
      </c>
      <c r="D90" s="2">
        <v>110.73</v>
      </c>
      <c r="F90" t="s">
        <v>25</v>
      </c>
    </row>
    <row r="91" spans="1:7" x14ac:dyDescent="0.35">
      <c r="D91">
        <f>AVERAGE(D81:D90)</f>
        <v>239.846</v>
      </c>
      <c r="F91" t="s">
        <v>26</v>
      </c>
    </row>
    <row r="92" spans="1:7" x14ac:dyDescent="0.35">
      <c r="B92">
        <f>(B81-$B$79)^2</f>
        <v>20797.100944000031</v>
      </c>
      <c r="C92">
        <f>(C81-$G$79)^2</f>
        <v>183718286.7391302</v>
      </c>
      <c r="F92" t="s">
        <v>27</v>
      </c>
    </row>
    <row r="93" spans="1:7" x14ac:dyDescent="0.35">
      <c r="B93">
        <f t="shared" ref="B93:B101" si="6">(B82-$B$79)^2</f>
        <v>20834.612964000029</v>
      </c>
      <c r="C93">
        <f t="shared" ref="C93:C101" si="7">(C82-$G$79)^2</f>
        <v>2039546043.4982216</v>
      </c>
    </row>
    <row r="94" spans="1:7" x14ac:dyDescent="0.35">
      <c r="B94">
        <f t="shared" si="6"/>
        <v>496373.79344400001</v>
      </c>
      <c r="C94">
        <f t="shared" si="7"/>
        <v>22613999.403640274</v>
      </c>
    </row>
    <row r="95" spans="1:7" x14ac:dyDescent="0.35">
      <c r="B95">
        <f t="shared" si="6"/>
        <v>205751.14560399996</v>
      </c>
      <c r="C95">
        <f t="shared" si="7"/>
        <v>105439377.27607639</v>
      </c>
    </row>
    <row r="96" spans="1:7" x14ac:dyDescent="0.35">
      <c r="B96">
        <f t="shared" si="6"/>
        <v>20993.691664000016</v>
      </c>
      <c r="C96">
        <f t="shared" si="7"/>
        <v>496412922.21021128</v>
      </c>
    </row>
    <row r="97" spans="1:7" x14ac:dyDescent="0.35">
      <c r="B97">
        <f t="shared" si="6"/>
        <v>21037.181764000008</v>
      </c>
      <c r="C97">
        <f t="shared" si="7"/>
        <v>22482994.364077158</v>
      </c>
    </row>
    <row r="98" spans="1:7" x14ac:dyDescent="0.35">
      <c r="B98">
        <f t="shared" si="6"/>
        <v>20996.589604000012</v>
      </c>
      <c r="C98">
        <f t="shared" si="7"/>
        <v>4901101.2714176662</v>
      </c>
    </row>
    <row r="99" spans="1:7" x14ac:dyDescent="0.35">
      <c r="B99">
        <f t="shared" si="6"/>
        <v>20915.52288400002</v>
      </c>
      <c r="C99">
        <f t="shared" si="7"/>
        <v>201233860.356002</v>
      </c>
    </row>
    <row r="100" spans="1:7" x14ac:dyDescent="0.35">
      <c r="B100">
        <f t="shared" si="6"/>
        <v>21051.688464000028</v>
      </c>
      <c r="C100">
        <f t="shared" si="7"/>
        <v>672336242.46936774</v>
      </c>
    </row>
    <row r="101" spans="1:7" x14ac:dyDescent="0.35">
      <c r="B101">
        <f t="shared" si="6"/>
        <v>21034.281024000011</v>
      </c>
      <c r="C101">
        <f t="shared" si="7"/>
        <v>31937184.908440564</v>
      </c>
    </row>
    <row r="104" spans="1:7" x14ac:dyDescent="0.35">
      <c r="B104" s="5" t="s">
        <v>6</v>
      </c>
      <c r="C104" s="5" t="s">
        <v>15</v>
      </c>
      <c r="D104" s="5" t="s">
        <v>9</v>
      </c>
      <c r="E104" s="5" t="s">
        <v>10</v>
      </c>
      <c r="F104" s="5" t="s">
        <v>11</v>
      </c>
      <c r="G104" s="5" t="s">
        <v>8</v>
      </c>
    </row>
    <row r="105" spans="1:7" x14ac:dyDescent="0.35">
      <c r="A105" s="4" t="s">
        <v>28</v>
      </c>
      <c r="B105" s="2">
        <f>AVERAGE(B107:B116)</f>
        <v>600.30400000000009</v>
      </c>
      <c r="C105">
        <f>SQRT(1/9*SUM(B118:B127))</f>
        <v>144.82002123402083</v>
      </c>
      <c r="D105" s="2">
        <f>MAX(C107:C116)</f>
        <v>180845.06849999999</v>
      </c>
      <c r="E105" s="2">
        <f>MIN(C107:C116)</f>
        <v>92679.3266</v>
      </c>
      <c r="F105" s="2">
        <f>SQRT(1/9*SUM(C118:C127))</f>
        <v>25805.184091066618</v>
      </c>
      <c r="G105" s="2">
        <f>AVERAGE(C107:C116)</f>
        <v>118976.75736</v>
      </c>
    </row>
    <row r="106" spans="1:7" x14ac:dyDescent="0.35">
      <c r="B106" s="5" t="s">
        <v>7</v>
      </c>
      <c r="C106" s="5" t="s">
        <v>12</v>
      </c>
      <c r="D106" s="5" t="s">
        <v>13</v>
      </c>
    </row>
    <row r="107" spans="1:7" x14ac:dyDescent="0.35">
      <c r="A107" s="3" t="s">
        <v>1</v>
      </c>
      <c r="B107" s="2">
        <v>600.23</v>
      </c>
      <c r="C107" s="2">
        <v>129113.08379999999</v>
      </c>
      <c r="D107" s="2">
        <v>261.38</v>
      </c>
      <c r="F107" t="s">
        <v>16</v>
      </c>
    </row>
    <row r="108" spans="1:7" x14ac:dyDescent="0.35">
      <c r="A108" s="3" t="s">
        <v>2</v>
      </c>
      <c r="B108" s="2">
        <v>600.30999999999995</v>
      </c>
      <c r="C108" s="2">
        <v>180845.06849999999</v>
      </c>
      <c r="D108" s="2">
        <v>76.69</v>
      </c>
      <c r="F108" t="s">
        <v>17</v>
      </c>
    </row>
    <row r="109" spans="1:7" x14ac:dyDescent="0.35">
      <c r="A109" s="3" t="s">
        <v>3</v>
      </c>
      <c r="B109" s="2">
        <v>600.07000000000005</v>
      </c>
      <c r="C109" s="2">
        <v>125664.3331</v>
      </c>
      <c r="D109" s="2">
        <v>130.16</v>
      </c>
      <c r="F109" t="s">
        <v>18</v>
      </c>
    </row>
    <row r="110" spans="1:7" x14ac:dyDescent="0.35">
      <c r="A110" s="3" t="s">
        <v>4</v>
      </c>
      <c r="B110" s="2">
        <v>600.08000000000004</v>
      </c>
      <c r="C110" s="2">
        <v>103847.89079999999</v>
      </c>
      <c r="D110" s="2">
        <v>59.66</v>
      </c>
      <c r="F110" t="s">
        <v>19</v>
      </c>
    </row>
    <row r="111" spans="1:7" x14ac:dyDescent="0.35">
      <c r="A111" s="3" t="s">
        <v>5</v>
      </c>
      <c r="B111" s="2">
        <v>600.16999999999996</v>
      </c>
      <c r="C111" s="2">
        <v>127005.9718</v>
      </c>
      <c r="D111" s="2">
        <v>123.14</v>
      </c>
      <c r="F111" s="6" t="s">
        <v>20</v>
      </c>
      <c r="G111" s="7">
        <f>F105/G105</f>
        <v>0.21689264914982734</v>
      </c>
    </row>
    <row r="112" spans="1:7" x14ac:dyDescent="0.35">
      <c r="A112" s="3" t="s">
        <v>33</v>
      </c>
      <c r="B112" s="2">
        <v>600</v>
      </c>
      <c r="C112" s="2">
        <v>97783.782900000006</v>
      </c>
      <c r="D112" s="2">
        <v>112.58</v>
      </c>
      <c r="F112" t="s">
        <v>21</v>
      </c>
    </row>
    <row r="113" spans="1:7" x14ac:dyDescent="0.35">
      <c r="A113" s="3" t="s">
        <v>34</v>
      </c>
      <c r="B113" s="2">
        <v>600.24</v>
      </c>
      <c r="C113" s="2">
        <v>98901.172999999995</v>
      </c>
      <c r="D113" s="2">
        <v>152.79</v>
      </c>
      <c r="F113" t="s">
        <v>22</v>
      </c>
    </row>
    <row r="114" spans="1:7" x14ac:dyDescent="0.35">
      <c r="A114" s="3" t="s">
        <v>35</v>
      </c>
      <c r="B114" s="2">
        <v>600.66</v>
      </c>
      <c r="C114" s="2">
        <v>107667.5751</v>
      </c>
      <c r="D114" s="2">
        <v>156.47999999999999</v>
      </c>
      <c r="F114" t="s">
        <v>23</v>
      </c>
      <c r="G114">
        <f>D105-E105</f>
        <v>88165.741899999994</v>
      </c>
    </row>
    <row r="115" spans="1:7" x14ac:dyDescent="0.35">
      <c r="A115" s="3" t="s">
        <v>36</v>
      </c>
      <c r="B115" s="2">
        <v>600.47</v>
      </c>
      <c r="C115" s="2">
        <v>126259.368</v>
      </c>
      <c r="D115" s="2">
        <v>213.85</v>
      </c>
      <c r="F115" t="s">
        <v>24</v>
      </c>
    </row>
    <row r="116" spans="1:7" x14ac:dyDescent="0.35">
      <c r="A116" s="3" t="s">
        <v>37</v>
      </c>
      <c r="B116" s="2">
        <v>600.80999999999995</v>
      </c>
      <c r="C116" s="2">
        <v>92679.3266</v>
      </c>
      <c r="D116" s="2">
        <v>258.44</v>
      </c>
      <c r="F116" t="s">
        <v>25</v>
      </c>
    </row>
    <row r="117" spans="1:7" x14ac:dyDescent="0.35">
      <c r="D117">
        <f>AVERAGE(D107:D116)</f>
        <v>154.517</v>
      </c>
      <c r="F117" t="s">
        <v>26</v>
      </c>
    </row>
    <row r="118" spans="1:7" x14ac:dyDescent="0.35">
      <c r="B118">
        <f>(B107-$B$105)^2</f>
        <v>5.4760000000102296E-3</v>
      </c>
      <c r="C118">
        <f>(C107-$G$105)^2</f>
        <v>102745113.69824287</v>
      </c>
      <c r="F118" t="s">
        <v>27</v>
      </c>
    </row>
    <row r="119" spans="1:7" x14ac:dyDescent="0.35">
      <c r="B119">
        <f t="shared" ref="B119:B126" si="8">(B108-$B$79)^2</f>
        <v>20973.411684000035</v>
      </c>
      <c r="C119">
        <f t="shared" ref="C119:C127" si="9">(C108-$G$105)^2</f>
        <v>3827687923.3158469</v>
      </c>
    </row>
    <row r="120" spans="1:7" x14ac:dyDescent="0.35">
      <c r="B120">
        <f t="shared" si="8"/>
        <v>21042.983844000002</v>
      </c>
      <c r="C120">
        <f t="shared" si="9"/>
        <v>44723669.278236553</v>
      </c>
    </row>
    <row r="121" spans="1:7" x14ac:dyDescent="0.35">
      <c r="B121">
        <f t="shared" si="8"/>
        <v>21040.082704000008</v>
      </c>
      <c r="C121">
        <f t="shared" si="9"/>
        <v>228882603.39028654</v>
      </c>
    </row>
    <row r="122" spans="1:7" x14ac:dyDescent="0.35">
      <c r="B122">
        <f t="shared" si="8"/>
        <v>21013.98144400003</v>
      </c>
      <c r="C122">
        <f t="shared" si="9"/>
        <v>64468284.523504451</v>
      </c>
    </row>
    <row r="123" spans="1:7" x14ac:dyDescent="0.35">
      <c r="B123">
        <f t="shared" si="8"/>
        <v>21063.297424000019</v>
      </c>
      <c r="C123">
        <f t="shared" si="9"/>
        <v>449142166.4622122</v>
      </c>
    </row>
    <row r="124" spans="1:7" x14ac:dyDescent="0.35">
      <c r="B124">
        <f t="shared" si="8"/>
        <v>20993.691664000016</v>
      </c>
      <c r="C124">
        <f t="shared" si="9"/>
        <v>403029087.39547694</v>
      </c>
    </row>
    <row r="125" spans="1:7" x14ac:dyDescent="0.35">
      <c r="B125">
        <f t="shared" si="8"/>
        <v>20872.158784000028</v>
      </c>
      <c r="C125">
        <f t="shared" si="9"/>
        <v>127897603.38989873</v>
      </c>
    </row>
    <row r="126" spans="1:7" x14ac:dyDescent="0.35">
      <c r="B126">
        <f t="shared" si="8"/>
        <v>20927.094244000011</v>
      </c>
      <c r="C126">
        <f t="shared" si="9"/>
        <v>53036417.733841196</v>
      </c>
    </row>
    <row r="127" spans="1:7" x14ac:dyDescent="0.35">
      <c r="B127">
        <f>(B116-$B$79)^2</f>
        <v>20828.839684000035</v>
      </c>
      <c r="C127">
        <f t="shared" si="9"/>
        <v>691554864.5769943</v>
      </c>
    </row>
    <row r="129" spans="1:7" x14ac:dyDescent="0.35">
      <c r="B129" s="5" t="s">
        <v>6</v>
      </c>
      <c r="C129" s="5" t="s">
        <v>15</v>
      </c>
      <c r="D129" s="5" t="s">
        <v>9</v>
      </c>
      <c r="E129" s="5" t="s">
        <v>10</v>
      </c>
      <c r="F129" s="5" t="s">
        <v>11</v>
      </c>
      <c r="G129" s="5" t="s">
        <v>8</v>
      </c>
    </row>
    <row r="130" spans="1:7" x14ac:dyDescent="0.35">
      <c r="A130" s="4" t="s">
        <v>42</v>
      </c>
      <c r="B130" s="2">
        <f>AVERAGE(B132:B141)</f>
        <v>600.99399999999991</v>
      </c>
      <c r="C130">
        <f>SQRT(1/9*SUM(B143:B152))</f>
        <v>2.3557664475825182</v>
      </c>
      <c r="D130" s="2">
        <f>MAX(C132:C141)</f>
        <v>111182.85129999999</v>
      </c>
      <c r="E130" s="2">
        <f>MIN(C132:C141)</f>
        <v>47206.198799999998</v>
      </c>
      <c r="F130" s="2">
        <f>SQRT(1/9*SUM(C143:C152))</f>
        <v>21027.727274972396</v>
      </c>
      <c r="G130" s="2">
        <f>AVERAGE(C132:C141)</f>
        <v>67218.077250000002</v>
      </c>
    </row>
    <row r="131" spans="1:7" x14ac:dyDescent="0.35">
      <c r="B131" s="5" t="s">
        <v>7</v>
      </c>
      <c r="C131" s="5" t="s">
        <v>12</v>
      </c>
      <c r="D131" s="5" t="s">
        <v>13</v>
      </c>
    </row>
    <row r="132" spans="1:7" x14ac:dyDescent="0.35">
      <c r="A132" s="3" t="s">
        <v>1</v>
      </c>
      <c r="B132" s="2">
        <v>600.23</v>
      </c>
      <c r="C132" s="2">
        <v>58806.926399999997</v>
      </c>
      <c r="D132" s="2">
        <v>108.55</v>
      </c>
      <c r="F132" t="s">
        <v>16</v>
      </c>
    </row>
    <row r="133" spans="1:7" x14ac:dyDescent="0.35">
      <c r="A133" s="3" t="s">
        <v>2</v>
      </c>
      <c r="B133" s="2">
        <v>600.24</v>
      </c>
      <c r="C133" s="2">
        <v>58675.713799999998</v>
      </c>
      <c r="D133" s="2">
        <v>127.79</v>
      </c>
      <c r="F133" t="s">
        <v>17</v>
      </c>
    </row>
    <row r="134" spans="1:7" x14ac:dyDescent="0.35">
      <c r="A134" s="3" t="s">
        <v>3</v>
      </c>
      <c r="B134" s="2">
        <v>600.29</v>
      </c>
      <c r="C134" s="2">
        <v>52102.812400000003</v>
      </c>
      <c r="D134" s="2">
        <v>130.47</v>
      </c>
      <c r="F134" t="s">
        <v>18</v>
      </c>
    </row>
    <row r="135" spans="1:7" x14ac:dyDescent="0.35">
      <c r="A135" s="3" t="s">
        <v>4</v>
      </c>
      <c r="B135" s="2">
        <v>600.01</v>
      </c>
      <c r="C135" s="2">
        <v>96900.186499999996</v>
      </c>
      <c r="D135" s="2">
        <v>135.07</v>
      </c>
      <c r="F135" t="s">
        <v>19</v>
      </c>
    </row>
    <row r="136" spans="1:7" x14ac:dyDescent="0.35">
      <c r="A136" s="3" t="s">
        <v>5</v>
      </c>
      <c r="B136" s="2">
        <v>600.01</v>
      </c>
      <c r="C136" s="2">
        <v>111182.85129999999</v>
      </c>
      <c r="D136" s="2">
        <v>134.38</v>
      </c>
      <c r="F136" s="6" t="s">
        <v>20</v>
      </c>
      <c r="G136" s="7">
        <f>F130/G130</f>
        <v>0.31282845530920622</v>
      </c>
    </row>
    <row r="137" spans="1:7" x14ac:dyDescent="0.35">
      <c r="A137" s="3" t="s">
        <v>33</v>
      </c>
      <c r="B137" s="2">
        <v>600.28</v>
      </c>
      <c r="C137" s="9">
        <v>72926.142200000002</v>
      </c>
      <c r="D137" s="2">
        <v>122.45</v>
      </c>
      <c r="F137" t="s">
        <v>21</v>
      </c>
    </row>
    <row r="138" spans="1:7" x14ac:dyDescent="0.35">
      <c r="A138" s="3" t="s">
        <v>34</v>
      </c>
      <c r="B138" s="2">
        <v>600.38</v>
      </c>
      <c r="C138" s="2">
        <v>69187.095400000006</v>
      </c>
      <c r="D138" s="2">
        <v>119.23</v>
      </c>
      <c r="F138" t="s">
        <v>22</v>
      </c>
    </row>
    <row r="139" spans="1:7" x14ac:dyDescent="0.35">
      <c r="A139" s="3" t="s">
        <v>35</v>
      </c>
      <c r="B139" s="2">
        <v>607.63</v>
      </c>
      <c r="C139" s="2">
        <v>53348.708100000003</v>
      </c>
      <c r="D139" s="2">
        <v>112.48</v>
      </c>
      <c r="F139" t="s">
        <v>23</v>
      </c>
      <c r="G139">
        <f>D130-E130</f>
        <v>63976.652499999997</v>
      </c>
    </row>
    <row r="140" spans="1:7" x14ac:dyDescent="0.35">
      <c r="A140" s="3" t="s">
        <v>36</v>
      </c>
      <c r="B140" s="2">
        <v>600.59</v>
      </c>
      <c r="C140" s="2">
        <v>51844.137600000002</v>
      </c>
      <c r="D140" s="10">
        <v>221.42</v>
      </c>
      <c r="F140" t="s">
        <v>24</v>
      </c>
    </row>
    <row r="141" spans="1:7" x14ac:dyDescent="0.35">
      <c r="A141" s="3" t="s">
        <v>37</v>
      </c>
      <c r="B141" s="2">
        <v>600.28</v>
      </c>
      <c r="C141" s="2">
        <v>47206.198799999998</v>
      </c>
      <c r="D141" s="2">
        <v>185.44</v>
      </c>
      <c r="F141" t="s">
        <v>25</v>
      </c>
    </row>
    <row r="142" spans="1:7" x14ac:dyDescent="0.35">
      <c r="D142">
        <f>AVERAGE(D132:D141)</f>
        <v>139.72800000000001</v>
      </c>
      <c r="F142" t="s">
        <v>26</v>
      </c>
    </row>
    <row r="143" spans="1:7" x14ac:dyDescent="0.35">
      <c r="B143">
        <f>(B132-$B$130)^2</f>
        <v>0.58369599999984156</v>
      </c>
      <c r="C143">
        <f>(C132-$G$130)^2</f>
        <v>70747458.621455818</v>
      </c>
      <c r="F143" t="s">
        <v>27</v>
      </c>
    </row>
    <row r="144" spans="1:7" x14ac:dyDescent="0.35">
      <c r="B144">
        <f t="shared" ref="B144:B152" si="10">(B133-$B$130)^2</f>
        <v>0.56851599999985736</v>
      </c>
      <c r="C144">
        <f t="shared" ref="C144:C152" si="11">(C133-$G$130)^2</f>
        <v>72971973.311895981</v>
      </c>
    </row>
    <row r="145" spans="1:7" x14ac:dyDescent="0.35">
      <c r="B145">
        <f t="shared" si="10"/>
        <v>0.49561599999993083</v>
      </c>
      <c r="C145">
        <f t="shared" si="11"/>
        <v>228471231.4856455</v>
      </c>
    </row>
    <row r="146" spans="1:7" x14ac:dyDescent="0.35">
      <c r="B146">
        <f t="shared" si="10"/>
        <v>0.96825599999984968</v>
      </c>
      <c r="C146">
        <f t="shared" si="11"/>
        <v>881027609.52893519</v>
      </c>
    </row>
    <row r="147" spans="1:7" x14ac:dyDescent="0.35">
      <c r="B147">
        <f t="shared" si="10"/>
        <v>0.96825599999984968</v>
      </c>
      <c r="C147">
        <f t="shared" si="11"/>
        <v>1932901357.2675529</v>
      </c>
    </row>
    <row r="148" spans="1:7" x14ac:dyDescent="0.35">
      <c r="B148">
        <f t="shared" si="10"/>
        <v>0.50979599999991687</v>
      </c>
      <c r="C148">
        <f t="shared" si="11"/>
        <v>32582005.4734185</v>
      </c>
    </row>
    <row r="149" spans="1:7" x14ac:dyDescent="0.35">
      <c r="B149">
        <f t="shared" si="10"/>
        <v>0.37699599999990058</v>
      </c>
      <c r="C149">
        <f t="shared" si="11"/>
        <v>3877032.4750294364</v>
      </c>
    </row>
    <row r="150" spans="1:7" x14ac:dyDescent="0.35">
      <c r="B150">
        <f t="shared" si="10"/>
        <v>44.036496000001073</v>
      </c>
      <c r="C150">
        <f t="shared" si="11"/>
        <v>192359400.61897168</v>
      </c>
    </row>
    <row r="151" spans="1:7" x14ac:dyDescent="0.35">
      <c r="B151">
        <f>(B63-$B$130)^2</f>
        <v>0.92929599999988777</v>
      </c>
      <c r="C151">
        <f>(C63-$G$130)^2</f>
        <v>164074481.27508271</v>
      </c>
    </row>
    <row r="152" spans="1:7" x14ac:dyDescent="0.35">
      <c r="B152">
        <f t="shared" si="10"/>
        <v>0.50979599999991687</v>
      </c>
      <c r="C152">
        <f t="shared" si="11"/>
        <v>400475279.09757453</v>
      </c>
    </row>
    <row r="157" spans="1:7" x14ac:dyDescent="0.35">
      <c r="B157" s="5" t="s">
        <v>6</v>
      </c>
      <c r="C157" s="5" t="s">
        <v>15</v>
      </c>
      <c r="D157" s="5" t="s">
        <v>9</v>
      </c>
      <c r="E157" s="5" t="s">
        <v>10</v>
      </c>
      <c r="F157" s="5" t="s">
        <v>11</v>
      </c>
      <c r="G157" s="5" t="s">
        <v>8</v>
      </c>
    </row>
    <row r="158" spans="1:7" x14ac:dyDescent="0.35">
      <c r="A158" s="4" t="s">
        <v>41</v>
      </c>
      <c r="B158" s="2">
        <f>AVERAGE(B160:B169)</f>
        <v>617.30400000000009</v>
      </c>
      <c r="C158">
        <f>SQRT(1/9*SUM(B171:B180))</f>
        <v>35.994689793542229</v>
      </c>
      <c r="D158" s="2">
        <f>MAX(C160:C169)</f>
        <v>185044.6949</v>
      </c>
      <c r="E158" s="2">
        <f>MIN(C160:C169)</f>
        <v>58065.266199999998</v>
      </c>
      <c r="F158" s="2">
        <f>SQRT(1/9*SUM(C171:C180))</f>
        <v>40443.142867759278</v>
      </c>
      <c r="G158" s="2">
        <f>AVERAGE(C160:C169)</f>
        <v>93278.911559999993</v>
      </c>
    </row>
    <row r="159" spans="1:7" x14ac:dyDescent="0.35">
      <c r="B159" s="5" t="s">
        <v>7</v>
      </c>
      <c r="C159" s="5" t="s">
        <v>12</v>
      </c>
      <c r="D159" s="5" t="s">
        <v>13</v>
      </c>
    </row>
    <row r="160" spans="1:7" x14ac:dyDescent="0.35">
      <c r="A160" s="3" t="s">
        <v>1</v>
      </c>
      <c r="B160" s="2">
        <v>600.29</v>
      </c>
      <c r="C160" s="2">
        <v>63413.841699999997</v>
      </c>
      <c r="D160" s="2">
        <v>368.23</v>
      </c>
      <c r="F160" t="s">
        <v>16</v>
      </c>
    </row>
    <row r="161" spans="1:7" x14ac:dyDescent="0.35">
      <c r="A161" s="3" t="s">
        <v>2</v>
      </c>
      <c r="B161" s="2">
        <v>683.61</v>
      </c>
      <c r="C161" s="2">
        <v>185044.6949</v>
      </c>
      <c r="D161" s="2">
        <v>171.48</v>
      </c>
      <c r="F161" t="s">
        <v>17</v>
      </c>
    </row>
    <row r="162" spans="1:7" x14ac:dyDescent="0.35">
      <c r="A162" s="3" t="s">
        <v>3</v>
      </c>
      <c r="B162" s="2">
        <v>600</v>
      </c>
      <c r="C162" s="2">
        <v>109659.96369999999</v>
      </c>
      <c r="D162" s="2">
        <v>104.21</v>
      </c>
      <c r="F162" t="s">
        <v>18</v>
      </c>
    </row>
    <row r="163" spans="1:7" x14ac:dyDescent="0.35">
      <c r="A163" s="3" t="s">
        <v>4</v>
      </c>
      <c r="B163" s="2">
        <v>600</v>
      </c>
      <c r="C163" s="2">
        <v>138780.06099999999</v>
      </c>
      <c r="D163" s="2">
        <v>117.89</v>
      </c>
      <c r="F163" t="s">
        <v>19</v>
      </c>
    </row>
    <row r="164" spans="1:7" x14ac:dyDescent="0.35">
      <c r="A164" s="3" t="s">
        <v>5</v>
      </c>
      <c r="B164" s="2">
        <v>600</v>
      </c>
      <c r="C164" s="2">
        <v>68095.386899999998</v>
      </c>
      <c r="D164" s="2">
        <v>248.43</v>
      </c>
      <c r="F164" s="6" t="s">
        <v>20</v>
      </c>
      <c r="G164" s="7">
        <f>F158/G158</f>
        <v>0.43357219966857086</v>
      </c>
    </row>
    <row r="165" spans="1:7" x14ac:dyDescent="0.35">
      <c r="A165" s="3" t="s">
        <v>33</v>
      </c>
      <c r="B165" s="2">
        <v>600.77</v>
      </c>
      <c r="C165" s="2">
        <v>58065.266199999998</v>
      </c>
      <c r="D165" s="2">
        <v>600.77</v>
      </c>
      <c r="F165" t="s">
        <v>21</v>
      </c>
    </row>
    <row r="166" spans="1:7" x14ac:dyDescent="0.35">
      <c r="A166" s="3" t="s">
        <v>34</v>
      </c>
      <c r="B166" s="2">
        <v>600.39</v>
      </c>
      <c r="C166" s="2">
        <v>87296.016199999998</v>
      </c>
      <c r="D166" s="2">
        <v>370.89</v>
      </c>
      <c r="F166" t="s">
        <v>22</v>
      </c>
    </row>
    <row r="167" spans="1:7" x14ac:dyDescent="0.35">
      <c r="A167" s="3" t="s">
        <v>35</v>
      </c>
      <c r="B167" s="2">
        <v>600.35</v>
      </c>
      <c r="C167" s="2">
        <v>79202.192299999995</v>
      </c>
      <c r="D167" s="2">
        <v>276.68</v>
      </c>
      <c r="F167" t="s">
        <v>23</v>
      </c>
      <c r="G167">
        <f>D158-E158</f>
        <v>126979.4287</v>
      </c>
    </row>
    <row r="168" spans="1:7" x14ac:dyDescent="0.35">
      <c r="A168" s="3" t="s">
        <v>36</v>
      </c>
      <c r="B168" s="2">
        <v>600.09</v>
      </c>
      <c r="C168" s="2">
        <v>68260.343299999993</v>
      </c>
      <c r="D168" s="2">
        <v>176.15</v>
      </c>
      <c r="F168" t="s">
        <v>24</v>
      </c>
    </row>
    <row r="169" spans="1:7" x14ac:dyDescent="0.35">
      <c r="A169" s="3" t="s">
        <v>37</v>
      </c>
      <c r="B169" s="2">
        <v>687.54</v>
      </c>
      <c r="C169" s="2">
        <v>74971.349400000006</v>
      </c>
      <c r="D169" s="2">
        <v>113.41</v>
      </c>
      <c r="F169" t="s">
        <v>25</v>
      </c>
    </row>
    <row r="170" spans="1:7" x14ac:dyDescent="0.35">
      <c r="D170">
        <f>AVERAGE(D160:D169)</f>
        <v>254.81399999999999</v>
      </c>
      <c r="F170" t="s">
        <v>26</v>
      </c>
    </row>
    <row r="171" spans="1:7" x14ac:dyDescent="0.35">
      <c r="B171">
        <f>(B160-$B$158)^2</f>
        <v>289.47619600000422</v>
      </c>
      <c r="C171">
        <f>(C160-$G$158)^2</f>
        <v>891922397.74268019</v>
      </c>
      <c r="F171" t="s">
        <v>27</v>
      </c>
    </row>
    <row r="172" spans="1:7" x14ac:dyDescent="0.35">
      <c r="B172">
        <f t="shared" ref="B172:B176" si="12">(B161-$B$158)^2</f>
        <v>4396.4856359999903</v>
      </c>
      <c r="C172">
        <f t="shared" ref="C172:C180" si="13">(C161-$G$158)^2</f>
        <v>8420958992.0038233</v>
      </c>
    </row>
    <row r="173" spans="1:7" x14ac:dyDescent="0.35">
      <c r="B173">
        <f t="shared" si="12"/>
        <v>299.42841600000304</v>
      </c>
      <c r="C173">
        <f t="shared" si="13"/>
        <v>268338869.21339858</v>
      </c>
    </row>
    <row r="174" spans="1:7" x14ac:dyDescent="0.35">
      <c r="B174">
        <f t="shared" si="12"/>
        <v>299.42841600000304</v>
      </c>
      <c r="C174">
        <f t="shared" si="13"/>
        <v>2070354600.3612118</v>
      </c>
    </row>
    <row r="175" spans="1:7" x14ac:dyDescent="0.35">
      <c r="B175">
        <f t="shared" si="12"/>
        <v>299.42841600000304</v>
      </c>
      <c r="C175">
        <f t="shared" si="13"/>
        <v>634209914.30082786</v>
      </c>
    </row>
    <row r="176" spans="1:7" x14ac:dyDescent="0.35">
      <c r="B176">
        <f t="shared" si="12"/>
        <v>273.37315600000346</v>
      </c>
      <c r="C176">
        <f t="shared" si="13"/>
        <v>1240000819.5398493</v>
      </c>
    </row>
    <row r="177" spans="1:7" x14ac:dyDescent="0.35">
      <c r="B177">
        <f>(B166-$B$158)^2</f>
        <v>286.0833960000034</v>
      </c>
      <c r="C177">
        <f t="shared" si="13"/>
        <v>35795036.888709471</v>
      </c>
    </row>
    <row r="178" spans="1:7" x14ac:dyDescent="0.35">
      <c r="B178">
        <f>(B167-$B$158)^2</f>
        <v>287.4381160000022</v>
      </c>
      <c r="C178">
        <f t="shared" si="13"/>
        <v>198154025.12485489</v>
      </c>
    </row>
    <row r="179" spans="1:7" x14ac:dyDescent="0.35">
      <c r="B179">
        <f t="shared" ref="B179:B180" si="14">(B168-$B$158)^2</f>
        <v>296.32179600000188</v>
      </c>
      <c r="C179">
        <f>(C168-$G$158)^2</f>
        <v>625928757.7802794</v>
      </c>
    </row>
    <row r="180" spans="1:7" x14ac:dyDescent="0.35">
      <c r="B180">
        <f t="shared" si="14"/>
        <v>4933.095695999983</v>
      </c>
      <c r="C180">
        <f t="shared" si="13"/>
        <v>335166832.24226338</v>
      </c>
    </row>
    <row r="182" spans="1:7" x14ac:dyDescent="0.35">
      <c r="B182" s="5" t="s">
        <v>6</v>
      </c>
      <c r="C182" s="5" t="s">
        <v>15</v>
      </c>
      <c r="D182" s="5" t="s">
        <v>9</v>
      </c>
      <c r="E182" s="5" t="s">
        <v>10</v>
      </c>
      <c r="F182" s="5" t="s">
        <v>11</v>
      </c>
      <c r="G182" s="5" t="s">
        <v>8</v>
      </c>
    </row>
    <row r="183" spans="1:7" x14ac:dyDescent="0.35">
      <c r="A183" s="4" t="s">
        <v>40</v>
      </c>
      <c r="B183" s="2">
        <f>AVERAGE(B185:B194)</f>
        <v>649.86399999999992</v>
      </c>
      <c r="C183">
        <f>SQRT(1/9*SUM(B196:B205))</f>
        <v>59.561593180691688</v>
      </c>
      <c r="D183" s="2">
        <f>MAX(C185:C194)</f>
        <v>141665.72380000001</v>
      </c>
      <c r="E183" s="2">
        <f>MIN(C185:C194)</f>
        <v>91880.108500000002</v>
      </c>
      <c r="F183" s="2">
        <f>SQRT(1/9*SUM(C196:C205))</f>
        <v>15164.356676685511</v>
      </c>
      <c r="G183" s="2">
        <f>AVERAGE(C185:C194)</f>
        <v>106057.40862</v>
      </c>
    </row>
    <row r="184" spans="1:7" x14ac:dyDescent="0.35">
      <c r="B184" s="5" t="s">
        <v>7</v>
      </c>
      <c r="C184" s="5" t="s">
        <v>12</v>
      </c>
      <c r="D184" s="5" t="s">
        <v>13</v>
      </c>
    </row>
    <row r="185" spans="1:7" x14ac:dyDescent="0.35">
      <c r="A185" s="3" t="s">
        <v>1</v>
      </c>
      <c r="B185" s="2">
        <v>600.11</v>
      </c>
      <c r="C185" s="2">
        <v>101357.54429999999</v>
      </c>
      <c r="D185" s="2">
        <v>491.49</v>
      </c>
      <c r="F185" t="s">
        <v>16</v>
      </c>
    </row>
    <row r="186" spans="1:7" x14ac:dyDescent="0.35">
      <c r="A186" s="3" t="s">
        <v>2</v>
      </c>
      <c r="B186" s="2">
        <v>942.4</v>
      </c>
      <c r="C186" s="2">
        <v>101856.4993</v>
      </c>
      <c r="D186" s="2">
        <v>309.61</v>
      </c>
      <c r="F186" t="s">
        <v>17</v>
      </c>
    </row>
    <row r="187" spans="1:7" x14ac:dyDescent="0.35">
      <c r="A187" s="3" t="s">
        <v>3</v>
      </c>
      <c r="B187" s="2">
        <v>600.07000000000005</v>
      </c>
      <c r="C187" s="2">
        <v>94977.633400000006</v>
      </c>
      <c r="D187" s="2">
        <v>87.37</v>
      </c>
      <c r="F187" t="s">
        <v>18</v>
      </c>
    </row>
    <row r="188" spans="1:7" x14ac:dyDescent="0.35">
      <c r="A188" s="3" t="s">
        <v>4</v>
      </c>
      <c r="B188" s="2">
        <v>600.24</v>
      </c>
      <c r="C188" s="2">
        <v>116909.1539</v>
      </c>
      <c r="D188" s="2">
        <v>91.21</v>
      </c>
      <c r="F188" t="s">
        <v>19</v>
      </c>
    </row>
    <row r="189" spans="1:7" x14ac:dyDescent="0.35">
      <c r="A189" s="3" t="s">
        <v>5</v>
      </c>
      <c r="B189" s="2">
        <v>754.07</v>
      </c>
      <c r="C189" s="2">
        <v>141665.72380000001</v>
      </c>
      <c r="D189" s="2">
        <v>111.16</v>
      </c>
      <c r="F189" s="6" t="s">
        <v>20</v>
      </c>
      <c r="G189" s="7">
        <f>F183/G183</f>
        <v>0.14298253063130056</v>
      </c>
    </row>
    <row r="190" spans="1:7" x14ac:dyDescent="0.35">
      <c r="A190" s="3" t="s">
        <v>33</v>
      </c>
      <c r="B190" s="2">
        <v>600.42999999999995</v>
      </c>
      <c r="C190" s="2">
        <v>97196.166299999997</v>
      </c>
      <c r="D190" s="2">
        <v>200.11</v>
      </c>
      <c r="F190" t="s">
        <v>21</v>
      </c>
    </row>
    <row r="191" spans="1:7" x14ac:dyDescent="0.35">
      <c r="A191" s="3" t="s">
        <v>34</v>
      </c>
      <c r="B191" s="2">
        <v>600.25</v>
      </c>
      <c r="C191" s="2">
        <v>92633.653399999996</v>
      </c>
      <c r="D191" s="2">
        <v>187.7</v>
      </c>
      <c r="F191" t="s">
        <v>22</v>
      </c>
    </row>
    <row r="192" spans="1:7" x14ac:dyDescent="0.35">
      <c r="A192" s="3" t="s">
        <v>35</v>
      </c>
      <c r="B192" s="2">
        <v>600.54</v>
      </c>
      <c r="C192" s="2">
        <v>91880.108500000002</v>
      </c>
      <c r="D192" s="2">
        <v>222.03</v>
      </c>
      <c r="F192" t="s">
        <v>23</v>
      </c>
      <c r="G192">
        <f>D183-E183</f>
        <v>49785.615300000005</v>
      </c>
    </row>
    <row r="193" spans="1:6" x14ac:dyDescent="0.35">
      <c r="A193" s="3" t="s">
        <v>36</v>
      </c>
      <c r="B193" s="2">
        <v>600.29999999999995</v>
      </c>
      <c r="C193" s="2">
        <v>113484.6265</v>
      </c>
      <c r="D193" s="2">
        <v>216.9</v>
      </c>
      <c r="F193" t="s">
        <v>24</v>
      </c>
    </row>
    <row r="194" spans="1:6" x14ac:dyDescent="0.35">
      <c r="A194" s="3" t="s">
        <v>37</v>
      </c>
      <c r="B194" s="2">
        <v>600.23</v>
      </c>
      <c r="C194" s="2">
        <v>108612.9768</v>
      </c>
      <c r="D194" s="2">
        <v>221.45</v>
      </c>
      <c r="F194" t="s">
        <v>25</v>
      </c>
    </row>
    <row r="195" spans="1:6" x14ac:dyDescent="0.35">
      <c r="D195">
        <f>AVERAGE(D185:D194)</f>
        <v>213.90300000000002</v>
      </c>
      <c r="F195" t="s">
        <v>26</v>
      </c>
    </row>
    <row r="196" spans="1:6" x14ac:dyDescent="0.35">
      <c r="B196">
        <f>(B167-$B$183)^2</f>
        <v>2451.6361959999899</v>
      </c>
      <c r="C196">
        <f>(C185-$G$183)^2</f>
        <v>22088724.626409136</v>
      </c>
      <c r="F196" t="s">
        <v>27</v>
      </c>
    </row>
    <row r="197" spans="1:6" x14ac:dyDescent="0.35">
      <c r="B197">
        <f>(B168-$B$183)^2</f>
        <v>2477.4510759999889</v>
      </c>
      <c r="C197">
        <f t="shared" ref="C197:C205" si="15">(C186-$G$183)^2</f>
        <v>17647639.114862915</v>
      </c>
    </row>
    <row r="198" spans="1:6" x14ac:dyDescent="0.35">
      <c r="B198">
        <f>(B169-$B$183)^2</f>
        <v>1419.4809760000035</v>
      </c>
      <c r="C198">
        <f t="shared" si="15"/>
        <v>122761418.92572595</v>
      </c>
    </row>
    <row r="199" spans="1:6" x14ac:dyDescent="0.35">
      <c r="B199">
        <f t="shared" ref="B199:B205" si="16">(B188-$B$183)^2</f>
        <v>2462.541375999991</v>
      </c>
      <c r="C199">
        <f t="shared" si="15"/>
        <v>117760375.62200233</v>
      </c>
    </row>
    <row r="200" spans="1:6" x14ac:dyDescent="0.35">
      <c r="B200">
        <f t="shared" si="16"/>
        <v>10858.890436000027</v>
      </c>
      <c r="C200">
        <f t="shared" si="15"/>
        <v>1267952109.9582188</v>
      </c>
    </row>
    <row r="201" spans="1:6" x14ac:dyDescent="0.35">
      <c r="B201">
        <f t="shared" si="16"/>
        <v>2443.7203559999971</v>
      </c>
      <c r="C201">
        <f t="shared" si="15"/>
        <v>78521615.453759074</v>
      </c>
    </row>
    <row r="202" spans="1:6" x14ac:dyDescent="0.35">
      <c r="B202">
        <f t="shared" si="16"/>
        <v>2461.5489959999918</v>
      </c>
      <c r="C202">
        <f t="shared" si="15"/>
        <v>180197204.20647743</v>
      </c>
    </row>
    <row r="203" spans="1:6" x14ac:dyDescent="0.35">
      <c r="B203">
        <f t="shared" si="16"/>
        <v>2432.8569759999955</v>
      </c>
      <c r="C203">
        <f t="shared" si="15"/>
        <v>200995838.692552</v>
      </c>
    </row>
    <row r="204" spans="1:6" x14ac:dyDescent="0.35">
      <c r="B204">
        <f t="shared" si="16"/>
        <v>2456.5900959999963</v>
      </c>
      <c r="C204">
        <f t="shared" si="15"/>
        <v>55163565.436991639</v>
      </c>
    </row>
    <row r="205" spans="1:6" x14ac:dyDescent="0.35">
      <c r="B205">
        <f t="shared" si="16"/>
        <v>2463.5339559999902</v>
      </c>
      <c r="C205">
        <f t="shared" si="15"/>
        <v>6530928.7226285227</v>
      </c>
    </row>
    <row r="210" spans="1:7" x14ac:dyDescent="0.35">
      <c r="B210" s="5" t="s">
        <v>6</v>
      </c>
      <c r="C210" s="5" t="s">
        <v>15</v>
      </c>
      <c r="D210" s="5" t="s">
        <v>9</v>
      </c>
      <c r="E210" s="5" t="s">
        <v>10</v>
      </c>
      <c r="F210" s="5" t="s">
        <v>11</v>
      </c>
      <c r="G210" s="5" t="s">
        <v>8</v>
      </c>
    </row>
    <row r="211" spans="1:7" x14ac:dyDescent="0.35">
      <c r="A211" s="4" t="s">
        <v>39</v>
      </c>
      <c r="B211" s="2">
        <f>AVERAGE(B213:B222)</f>
        <v>600.44800000000009</v>
      </c>
      <c r="C211">
        <f>SQRT(1/9*SUM(B224:B233))</f>
        <v>0.35404958849167223</v>
      </c>
      <c r="D211" s="2">
        <f>MAX(C213:C222)</f>
        <v>126889.3986</v>
      </c>
      <c r="E211" s="2">
        <f>MIN(C213:C222)</f>
        <v>67896.726200000005</v>
      </c>
      <c r="F211" s="2">
        <f>SQRT(1/9*SUM(C224:C233))</f>
        <v>20752.98496319538</v>
      </c>
      <c r="G211" s="2">
        <f>AVERAGE(C213:C222)</f>
        <v>88918.341709999993</v>
      </c>
    </row>
    <row r="212" spans="1:7" x14ac:dyDescent="0.35">
      <c r="B212" s="5" t="s">
        <v>7</v>
      </c>
      <c r="C212" s="5" t="s">
        <v>12</v>
      </c>
      <c r="D212" s="5" t="s">
        <v>13</v>
      </c>
    </row>
    <row r="213" spans="1:7" x14ac:dyDescent="0.35">
      <c r="A213" s="3" t="s">
        <v>1</v>
      </c>
      <c r="B213" s="2">
        <v>600.04999999999995</v>
      </c>
      <c r="C213" s="2">
        <v>89893.247700000007</v>
      </c>
      <c r="D213" s="2">
        <v>117.41</v>
      </c>
      <c r="F213" t="s">
        <v>16</v>
      </c>
    </row>
    <row r="214" spans="1:7" x14ac:dyDescent="0.35">
      <c r="A214" s="3" t="s">
        <v>2</v>
      </c>
      <c r="B214" s="2">
        <v>600.44000000000005</v>
      </c>
      <c r="C214" s="2">
        <v>73871.022899999996</v>
      </c>
      <c r="D214" s="2">
        <v>121.68</v>
      </c>
      <c r="F214" t="s">
        <v>17</v>
      </c>
    </row>
    <row r="215" spans="1:7" x14ac:dyDescent="0.35">
      <c r="A215" s="3" t="s">
        <v>3</v>
      </c>
      <c r="B215" s="2">
        <v>600.47</v>
      </c>
      <c r="C215" s="2">
        <v>67896.726200000005</v>
      </c>
      <c r="D215" s="2">
        <v>127.1</v>
      </c>
      <c r="F215" t="s">
        <v>18</v>
      </c>
    </row>
    <row r="216" spans="1:7" x14ac:dyDescent="0.35">
      <c r="A216" s="3" t="s">
        <v>4</v>
      </c>
      <c r="B216" s="2">
        <v>600.16</v>
      </c>
      <c r="C216" s="2">
        <v>122672.0628</v>
      </c>
      <c r="D216" s="2">
        <v>120.58</v>
      </c>
      <c r="F216" t="s">
        <v>19</v>
      </c>
    </row>
    <row r="217" spans="1:7" x14ac:dyDescent="0.35">
      <c r="A217" s="3" t="s">
        <v>5</v>
      </c>
      <c r="B217" s="2">
        <v>601.34</v>
      </c>
      <c r="C217" s="2">
        <v>72545.941900000005</v>
      </c>
      <c r="D217" s="2">
        <v>154.56</v>
      </c>
      <c r="F217" s="6" t="s">
        <v>20</v>
      </c>
      <c r="G217" s="7">
        <f>F211/G211</f>
        <v>0.23339374716275713</v>
      </c>
    </row>
    <row r="218" spans="1:7" x14ac:dyDescent="0.35">
      <c r="A218" s="3" t="s">
        <v>33</v>
      </c>
      <c r="B218" s="2">
        <v>600.36</v>
      </c>
      <c r="C218" s="2">
        <v>94956.948300000004</v>
      </c>
      <c r="D218" s="2">
        <v>436.26</v>
      </c>
      <c r="F218" t="s">
        <v>21</v>
      </c>
    </row>
    <row r="219" spans="1:7" x14ac:dyDescent="0.35">
      <c r="A219" s="3" t="s">
        <v>34</v>
      </c>
      <c r="B219" s="2">
        <v>600.62</v>
      </c>
      <c r="C219" s="2">
        <v>126889.3986</v>
      </c>
      <c r="D219" s="2">
        <v>400.88</v>
      </c>
      <c r="F219" t="s">
        <v>22</v>
      </c>
    </row>
    <row r="220" spans="1:7" x14ac:dyDescent="0.35">
      <c r="A220" s="3" t="s">
        <v>35</v>
      </c>
      <c r="B220" s="2">
        <v>600.33000000000004</v>
      </c>
      <c r="C220" s="2">
        <v>72642.938899999994</v>
      </c>
      <c r="D220" s="2">
        <v>417.63</v>
      </c>
      <c r="F220" t="s">
        <v>23</v>
      </c>
      <c r="G220">
        <f>D211-E211</f>
        <v>58992.672399999996</v>
      </c>
    </row>
    <row r="221" spans="1:7" x14ac:dyDescent="0.35">
      <c r="A221" s="3" t="s">
        <v>36</v>
      </c>
      <c r="B221" s="2">
        <v>600.46</v>
      </c>
      <c r="C221" s="2">
        <v>82152.9565</v>
      </c>
      <c r="D221" s="2">
        <v>343.87</v>
      </c>
      <c r="F221" t="s">
        <v>24</v>
      </c>
    </row>
    <row r="222" spans="1:7" x14ac:dyDescent="0.35">
      <c r="A222" s="3" t="s">
        <v>37</v>
      </c>
      <c r="B222" s="2">
        <v>600.25</v>
      </c>
      <c r="C222" s="2">
        <v>85662.173299999995</v>
      </c>
      <c r="D222" s="2">
        <v>105.13</v>
      </c>
      <c r="F222" t="s">
        <v>25</v>
      </c>
    </row>
    <row r="223" spans="1:7" x14ac:dyDescent="0.35">
      <c r="D223">
        <f>AVERAGE(D213:D222)</f>
        <v>234.51</v>
      </c>
      <c r="F223" t="s">
        <v>26</v>
      </c>
    </row>
    <row r="224" spans="1:7" x14ac:dyDescent="0.35">
      <c r="B224">
        <f>(B213-$B$211)^2</f>
        <v>0.15840400000011004</v>
      </c>
      <c r="C224">
        <f>(C213-$G$211)^2</f>
        <v>950441.68933790713</v>
      </c>
      <c r="F224" t="s">
        <v>27</v>
      </c>
    </row>
    <row r="225" spans="1:7" x14ac:dyDescent="0.35">
      <c r="B225">
        <f t="shared" ref="B225:B233" si="17">(B214-$B$211)^2</f>
        <v>6.4000000000611175E-5</v>
      </c>
      <c r="C225">
        <f t="shared" ref="C225:C233" si="18">(C214-$G$211)^2</f>
        <v>226421803.36977974</v>
      </c>
    </row>
    <row r="226" spans="1:7" x14ac:dyDescent="0.35">
      <c r="B226">
        <f>(B215-$B$211)^2</f>
        <v>4.8399999999711873E-4</v>
      </c>
      <c r="C226">
        <f>(C215-$G$211)^2</f>
        <v>441908318.65027207</v>
      </c>
    </row>
    <row r="227" spans="1:7" x14ac:dyDescent="0.35">
      <c r="B227">
        <f t="shared" si="17"/>
        <v>8.2944000000071766E-2</v>
      </c>
      <c r="C227">
        <f t="shared" si="18"/>
        <v>1139313687.4215112</v>
      </c>
    </row>
    <row r="228" spans="1:7" x14ac:dyDescent="0.35">
      <c r="B228">
        <f t="shared" si="17"/>
        <v>0.79566399999989124</v>
      </c>
      <c r="C228">
        <f t="shared" si="18"/>
        <v>268055475.53848764</v>
      </c>
    </row>
    <row r="229" spans="1:7" x14ac:dyDescent="0.35">
      <c r="B229">
        <f t="shared" si="17"/>
        <v>7.7440000000139264E-3</v>
      </c>
      <c r="C229">
        <f t="shared" si="18"/>
        <v>36464769.54879155</v>
      </c>
    </row>
    <row r="230" spans="1:7" x14ac:dyDescent="0.35">
      <c r="B230">
        <f t="shared" si="17"/>
        <v>2.9583999999969652E-2</v>
      </c>
      <c r="C230">
        <f t="shared" si="18"/>
        <v>1441801161.343617</v>
      </c>
    </row>
    <row r="231" spans="1:7" x14ac:dyDescent="0.35">
      <c r="B231">
        <f t="shared" si="17"/>
        <v>1.3924000000012234E-2</v>
      </c>
      <c r="C231">
        <f t="shared" si="18"/>
        <v>264888736.62775588</v>
      </c>
    </row>
    <row r="232" spans="1:7" x14ac:dyDescent="0.35">
      <c r="B232">
        <f t="shared" si="17"/>
        <v>1.4399999999864668E-4</v>
      </c>
      <c r="C232">
        <f t="shared" si="18"/>
        <v>45770437.03968665</v>
      </c>
    </row>
    <row r="233" spans="1:7" x14ac:dyDescent="0.35">
      <c r="B233">
        <f t="shared" si="17"/>
        <v>3.9204000000036737E-2</v>
      </c>
      <c r="C233">
        <f t="shared" si="18"/>
        <v>10602632.714281918</v>
      </c>
    </row>
    <row r="237" spans="1:7" x14ac:dyDescent="0.35">
      <c r="B237" s="5" t="s">
        <v>6</v>
      </c>
      <c r="C237" s="5" t="s">
        <v>15</v>
      </c>
      <c r="D237" s="5" t="s">
        <v>9</v>
      </c>
      <c r="E237" s="5" t="s">
        <v>10</v>
      </c>
      <c r="F237" s="5" t="s">
        <v>11</v>
      </c>
      <c r="G237" s="5" t="s">
        <v>8</v>
      </c>
    </row>
    <row r="238" spans="1:7" x14ac:dyDescent="0.35">
      <c r="A238" s="4" t="s">
        <v>38</v>
      </c>
      <c r="B238" s="2">
        <f>AVERAGE(B240:B249)</f>
        <v>601.89200000000005</v>
      </c>
      <c r="C238">
        <f>SQRT(1/9*SUM(B251:B260))</f>
        <v>4.8805778346421214</v>
      </c>
      <c r="D238" s="2">
        <f>MAX(C240:C249)</f>
        <v>148705.4344</v>
      </c>
      <c r="E238" s="2">
        <f>MIN(C240:C249)</f>
        <v>55064.594599999997</v>
      </c>
      <c r="F238" s="2">
        <f>SQRT(1/9*SUM(C251:C260))</f>
        <v>29099.02466255362</v>
      </c>
      <c r="G238" s="2">
        <f>AVERAGE(C240:C249)</f>
        <v>77454.11817999999</v>
      </c>
    </row>
    <row r="239" spans="1:7" x14ac:dyDescent="0.35">
      <c r="B239" s="5" t="s">
        <v>7</v>
      </c>
      <c r="C239" s="5" t="s">
        <v>12</v>
      </c>
      <c r="D239" s="5" t="s">
        <v>13</v>
      </c>
    </row>
    <row r="240" spans="1:7" x14ac:dyDescent="0.35">
      <c r="A240" s="3" t="s">
        <v>1</v>
      </c>
      <c r="B240" s="2">
        <v>600.46</v>
      </c>
      <c r="C240" s="2">
        <v>62739.918899999997</v>
      </c>
      <c r="D240" s="2">
        <v>301.73</v>
      </c>
      <c r="F240" t="s">
        <v>16</v>
      </c>
    </row>
    <row r="241" spans="1:7" x14ac:dyDescent="0.35">
      <c r="A241" s="3" t="s">
        <v>2</v>
      </c>
      <c r="B241" s="2">
        <v>600.24</v>
      </c>
      <c r="C241" s="2">
        <v>148705.4344</v>
      </c>
      <c r="D241" s="2">
        <v>448.63</v>
      </c>
      <c r="F241" t="s">
        <v>17</v>
      </c>
    </row>
    <row r="242" spans="1:7" x14ac:dyDescent="0.35">
      <c r="A242" s="3" t="s">
        <v>3</v>
      </c>
      <c r="B242" s="2">
        <v>600</v>
      </c>
      <c r="C242" s="2">
        <v>63453.745000000003</v>
      </c>
      <c r="D242" s="2">
        <v>354.22</v>
      </c>
      <c r="F242" t="s">
        <v>18</v>
      </c>
    </row>
    <row r="243" spans="1:7" x14ac:dyDescent="0.35">
      <c r="A243" s="3" t="s">
        <v>4</v>
      </c>
      <c r="B243" s="2">
        <v>600.26</v>
      </c>
      <c r="C243" s="2">
        <v>60151.095500000003</v>
      </c>
      <c r="D243" s="2">
        <v>475.89</v>
      </c>
      <c r="F243" t="s">
        <v>19</v>
      </c>
    </row>
    <row r="244" spans="1:7" x14ac:dyDescent="0.35">
      <c r="A244" s="3" t="s">
        <v>5</v>
      </c>
      <c r="B244" s="2">
        <v>615.76</v>
      </c>
      <c r="C244" s="2">
        <v>102804.66469999999</v>
      </c>
      <c r="D244" s="2">
        <v>283.81</v>
      </c>
      <c r="F244" s="6" t="s">
        <v>20</v>
      </c>
      <c r="G244" s="7">
        <f>F238/G238</f>
        <v>0.37569370546481151</v>
      </c>
    </row>
    <row r="245" spans="1:7" x14ac:dyDescent="0.35">
      <c r="A245" s="3" t="s">
        <v>33</v>
      </c>
      <c r="B245" s="2">
        <v>600.91999999999996</v>
      </c>
      <c r="C245" s="2">
        <v>56821.947399999997</v>
      </c>
      <c r="D245" s="2">
        <v>411.42</v>
      </c>
      <c r="F245" t="s">
        <v>21</v>
      </c>
    </row>
    <row r="246" spans="1:7" x14ac:dyDescent="0.35">
      <c r="A246" s="3" t="s">
        <v>34</v>
      </c>
      <c r="B246" s="2">
        <v>600.20000000000005</v>
      </c>
      <c r="C246" s="2">
        <v>69458.834300000002</v>
      </c>
      <c r="D246" s="2">
        <v>199.45</v>
      </c>
      <c r="F246" t="s">
        <v>22</v>
      </c>
    </row>
    <row r="247" spans="1:7" x14ac:dyDescent="0.35">
      <c r="A247" s="3" t="s">
        <v>35</v>
      </c>
      <c r="B247" s="2">
        <v>600.65</v>
      </c>
      <c r="C247" s="2">
        <v>55064.594599999997</v>
      </c>
      <c r="D247" s="2">
        <v>219.38</v>
      </c>
      <c r="F247" t="s">
        <v>23</v>
      </c>
      <c r="G247">
        <f>D238-E238</f>
        <v>93640.839800000002</v>
      </c>
    </row>
    <row r="248" spans="1:7" x14ac:dyDescent="0.35">
      <c r="A248" s="3" t="s">
        <v>36</v>
      </c>
      <c r="B248" s="2">
        <v>600.04</v>
      </c>
      <c r="C248" s="2">
        <v>87632.168399999995</v>
      </c>
      <c r="D248" s="2">
        <v>175.87</v>
      </c>
      <c r="F248" t="s">
        <v>24</v>
      </c>
    </row>
    <row r="249" spans="1:7" x14ac:dyDescent="0.35">
      <c r="A249" s="3" t="s">
        <v>37</v>
      </c>
      <c r="B249" s="2">
        <v>600.39</v>
      </c>
      <c r="C249" s="2">
        <v>67708.778600000005</v>
      </c>
      <c r="D249" s="2">
        <v>202.91</v>
      </c>
      <c r="F249" t="s">
        <v>25</v>
      </c>
    </row>
    <row r="250" spans="1:7" x14ac:dyDescent="0.35">
      <c r="D250">
        <f>AVERAGE(D240:D249)</f>
        <v>307.33099999999996</v>
      </c>
      <c r="F250" t="s">
        <v>26</v>
      </c>
    </row>
    <row r="251" spans="1:7" x14ac:dyDescent="0.35">
      <c r="B251">
        <f>(B240-$B$238)^2</f>
        <v>2.0506240000000471</v>
      </c>
      <c r="C251">
        <f>(C240-$G$238)^2</f>
        <v>216507660.45155233</v>
      </c>
      <c r="F251" t="s">
        <v>27</v>
      </c>
    </row>
    <row r="252" spans="1:7" x14ac:dyDescent="0.35">
      <c r="B252">
        <f t="shared" ref="B252:B260" si="19">(B241-$B$238)^2</f>
        <v>2.7291040000001443</v>
      </c>
      <c r="C252">
        <f t="shared" ref="C252:C260" si="20">(C241-$G$238)^2</f>
        <v>5076750063.0824366</v>
      </c>
    </row>
    <row r="253" spans="1:7" x14ac:dyDescent="0.35">
      <c r="B253">
        <f t="shared" si="19"/>
        <v>3.5796640000001996</v>
      </c>
      <c r="C253">
        <f t="shared" si="20"/>
        <v>196010449.17926297</v>
      </c>
    </row>
    <row r="254" spans="1:7" x14ac:dyDescent="0.35">
      <c r="B254">
        <f t="shared" si="19"/>
        <v>2.6634240000002021</v>
      </c>
      <c r="C254">
        <f t="shared" si="20"/>
        <v>299394593.86459392</v>
      </c>
    </row>
    <row r="255" spans="1:7" x14ac:dyDescent="0.35">
      <c r="B255">
        <f t="shared" si="19"/>
        <v>192.32142399999827</v>
      </c>
      <c r="C255">
        <f t="shared" si="20"/>
        <v>642650208.86268425</v>
      </c>
    </row>
    <row r="256" spans="1:7" x14ac:dyDescent="0.35">
      <c r="B256">
        <f t="shared" si="19"/>
        <v>0.94478400000018214</v>
      </c>
      <c r="C256">
        <f t="shared" si="20"/>
        <v>425686471.0950855</v>
      </c>
    </row>
    <row r="257" spans="2:3" x14ac:dyDescent="0.35">
      <c r="B257">
        <f t="shared" si="19"/>
        <v>2.8628640000000245</v>
      </c>
      <c r="C257">
        <f t="shared" si="20"/>
        <v>63924564.321787663</v>
      </c>
    </row>
    <row r="258" spans="2:3" x14ac:dyDescent="0.35">
      <c r="B258">
        <f t="shared" si="19"/>
        <v>1.5425640000001875</v>
      </c>
      <c r="C258">
        <f t="shared" si="20"/>
        <v>501290766.13937575</v>
      </c>
    </row>
    <row r="259" spans="2:3" x14ac:dyDescent="0.35">
      <c r="B259">
        <f t="shared" si="19"/>
        <v>3.42990400000033</v>
      </c>
      <c r="C259">
        <f t="shared" si="20"/>
        <v>103592706.28084214</v>
      </c>
    </row>
    <row r="260" spans="2:3" x14ac:dyDescent="0.35">
      <c r="B260">
        <f t="shared" si="19"/>
        <v>2.2560040000001993</v>
      </c>
      <c r="C260">
        <f t="shared" si="20"/>
        <v>94971643.529514283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MARDONES SUAREZ</dc:creator>
  <cp:lastModifiedBy>LAURA MARDONES SUAREZ</cp:lastModifiedBy>
  <dcterms:created xsi:type="dcterms:W3CDTF">2025-02-27T10:45:22Z</dcterms:created>
  <dcterms:modified xsi:type="dcterms:W3CDTF">2025-07-08T20:25:51Z</dcterms:modified>
</cp:coreProperties>
</file>