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4Nodos/"/>
    </mc:Choice>
  </mc:AlternateContent>
  <xr:revisionPtr revIDLastSave="69" documentId="13_ncr:1_{48634236-4C49-417F-8A01-EC967FFC58E8}" xr6:coauthVersionLast="47" xr6:coauthVersionMax="47" xr10:uidLastSave="{35465717-3400-4CD4-B2AD-9F3DC3F852EB}"/>
  <bookViews>
    <workbookView xWindow="9510" yWindow="0" windowWidth="9780" windowHeight="10170" xr2:uid="{29BF0F60-8F19-40B5-A3A3-7C7570D14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10" i="1"/>
  <c r="D10" i="1"/>
  <c r="B181" i="1"/>
  <c r="E179" i="1"/>
  <c r="D179" i="1"/>
  <c r="C179" i="1"/>
  <c r="E174" i="1"/>
  <c r="C174" i="1"/>
  <c r="D174" i="1" s="1"/>
  <c r="C173" i="1"/>
  <c r="D173" i="1" s="1"/>
  <c r="E172" i="1"/>
  <c r="C172" i="1"/>
  <c r="D172" i="1" s="1"/>
  <c r="C171" i="1"/>
  <c r="E171" i="1" s="1"/>
  <c r="C170" i="1"/>
  <c r="E170" i="1" s="1"/>
  <c r="C161" i="1"/>
  <c r="E161" i="1" s="1"/>
  <c r="C156" i="1"/>
  <c r="D156" i="1" s="1"/>
  <c r="D155" i="1"/>
  <c r="C155" i="1"/>
  <c r="E155" i="1" s="1"/>
  <c r="C154" i="1"/>
  <c r="D154" i="1" s="1"/>
  <c r="E153" i="1"/>
  <c r="D153" i="1"/>
  <c r="C153" i="1"/>
  <c r="E152" i="1"/>
  <c r="D152" i="1"/>
  <c r="C152" i="1"/>
  <c r="E143" i="1"/>
  <c r="C143" i="1"/>
  <c r="D143" i="1" s="1"/>
  <c r="E138" i="1"/>
  <c r="D138" i="1"/>
  <c r="C138" i="1"/>
  <c r="C137" i="1"/>
  <c r="D137" i="1" s="1"/>
  <c r="C136" i="1"/>
  <c r="E136" i="1" s="1"/>
  <c r="E135" i="1"/>
  <c r="C135" i="1"/>
  <c r="D135" i="1" s="1"/>
  <c r="E134" i="1"/>
  <c r="D134" i="1"/>
  <c r="C134" i="1"/>
  <c r="B127" i="1"/>
  <c r="E125" i="1"/>
  <c r="C125" i="1"/>
  <c r="D125" i="1" s="1"/>
  <c r="C120" i="1"/>
  <c r="E120" i="1" s="1"/>
  <c r="C119" i="1"/>
  <c r="E119" i="1" s="1"/>
  <c r="D118" i="1"/>
  <c r="C118" i="1"/>
  <c r="E118" i="1" s="1"/>
  <c r="C117" i="1"/>
  <c r="D117" i="1" s="1"/>
  <c r="E116" i="1"/>
  <c r="D116" i="1"/>
  <c r="C116" i="1"/>
  <c r="C107" i="1"/>
  <c r="E107" i="1" s="1"/>
  <c r="C102" i="1"/>
  <c r="E102" i="1" s="1"/>
  <c r="E101" i="1"/>
  <c r="D101" i="1"/>
  <c r="C101" i="1"/>
  <c r="C100" i="1"/>
  <c r="E100" i="1" s="1"/>
  <c r="C99" i="1"/>
  <c r="E99" i="1" s="1"/>
  <c r="E98" i="1"/>
  <c r="D98" i="1"/>
  <c r="C98" i="1"/>
  <c r="B109" i="1" s="1"/>
  <c r="C84" i="1"/>
  <c r="D84" i="1" s="1"/>
  <c r="C66" i="1"/>
  <c r="D66" i="1" s="1"/>
  <c r="C29" i="1"/>
  <c r="D29" i="1" s="1"/>
  <c r="C48" i="1"/>
  <c r="C47" i="1"/>
  <c r="C25" i="1"/>
  <c r="D25" i="1" s="1"/>
  <c r="C26" i="1"/>
  <c r="D26" i="1" s="1"/>
  <c r="C27" i="1"/>
  <c r="D27" i="1" s="1"/>
  <c r="C28" i="1"/>
  <c r="D28" i="1" s="1"/>
  <c r="C34" i="1"/>
  <c r="D34" i="1" s="1"/>
  <c r="C9" i="1"/>
  <c r="E173" i="1" l="1"/>
  <c r="D170" i="1"/>
  <c r="D171" i="1"/>
  <c r="B163" i="1"/>
  <c r="E156" i="1"/>
  <c r="E154" i="1"/>
  <c r="D161" i="1"/>
  <c r="B145" i="1"/>
  <c r="E137" i="1"/>
  <c r="D136" i="1"/>
  <c r="D119" i="1"/>
  <c r="E117" i="1"/>
  <c r="D120" i="1"/>
  <c r="D99" i="1"/>
  <c r="D102" i="1"/>
  <c r="D100" i="1"/>
  <c r="D107" i="1"/>
  <c r="D48" i="1"/>
  <c r="D47" i="1"/>
  <c r="B36" i="1"/>
  <c r="E27" i="1" s="1"/>
  <c r="D9" i="1"/>
  <c r="C81" i="1"/>
  <c r="C82" i="1"/>
  <c r="C83" i="1"/>
  <c r="D83" i="1" s="1"/>
  <c r="C89" i="1"/>
  <c r="C80" i="1"/>
  <c r="C63" i="1"/>
  <c r="C64" i="1"/>
  <c r="C65" i="1"/>
  <c r="D65" i="1" s="1"/>
  <c r="C71" i="1"/>
  <c r="C62" i="1"/>
  <c r="C45" i="1"/>
  <c r="D45" i="1" s="1"/>
  <c r="C46" i="1"/>
  <c r="D46" i="1" s="1"/>
  <c r="C49" i="1"/>
  <c r="D49" i="1" s="1"/>
  <c r="C53" i="1"/>
  <c r="D53" i="1" s="1"/>
  <c r="C44" i="1"/>
  <c r="D44" i="1" s="1"/>
  <c r="C5" i="1"/>
  <c r="C7" i="1"/>
  <c r="D7" i="1" s="1"/>
  <c r="C8" i="1"/>
  <c r="D8" i="1" s="1"/>
  <c r="C14" i="1"/>
  <c r="D14" i="1" s="1"/>
  <c r="C6" i="1"/>
  <c r="D6" i="1" s="1"/>
  <c r="E30" i="1" l="1"/>
  <c r="E29" i="1"/>
  <c r="E34" i="1"/>
  <c r="E25" i="1"/>
  <c r="E26" i="1"/>
  <c r="E28" i="1"/>
  <c r="B73" i="1"/>
  <c r="B91" i="1"/>
  <c r="D5" i="1"/>
  <c r="B16" i="1"/>
  <c r="D81" i="1"/>
  <c r="D89" i="1"/>
  <c r="D82" i="1"/>
  <c r="D80" i="1"/>
  <c r="D63" i="1"/>
  <c r="D71" i="1"/>
  <c r="D64" i="1"/>
  <c r="D62" i="1"/>
  <c r="B55" i="1"/>
  <c r="E9" i="1" l="1"/>
  <c r="E10" i="1"/>
  <c r="E82" i="1"/>
  <c r="E84" i="1"/>
  <c r="E62" i="1"/>
  <c r="E66" i="1"/>
  <c r="E47" i="1"/>
  <c r="E48" i="1"/>
  <c r="C36" i="1"/>
  <c r="D36" i="1" s="1"/>
  <c r="E65" i="1"/>
  <c r="E80" i="1"/>
  <c r="E81" i="1"/>
  <c r="E89" i="1"/>
  <c r="E83" i="1"/>
  <c r="E5" i="1"/>
  <c r="E46" i="1"/>
  <c r="E44" i="1"/>
  <c r="E53" i="1"/>
  <c r="E71" i="1"/>
  <c r="E63" i="1"/>
  <c r="E64" i="1"/>
  <c r="E45" i="1"/>
  <c r="E49" i="1"/>
  <c r="E6" i="1"/>
  <c r="E7" i="1"/>
  <c r="E8" i="1"/>
  <c r="E14" i="1"/>
  <c r="G36" i="1" l="1"/>
  <c r="E36" i="1"/>
  <c r="C16" i="1"/>
  <c r="D16" i="1" s="1"/>
  <c r="C55" i="1"/>
  <c r="E55" i="1" l="1"/>
  <c r="G55" i="1"/>
  <c r="E16" i="1"/>
  <c r="G16" i="1"/>
  <c r="D55" i="1"/>
</calcChain>
</file>

<file path=xl/sharedStrings.xml><?xml version="1.0" encoding="utf-8"?>
<sst xmlns="http://schemas.openxmlformats.org/spreadsheetml/2006/main" count="267" uniqueCount="54">
  <si>
    <t>INSTANCIA 1</t>
  </si>
  <si>
    <t>REPLICACIÓN 1</t>
  </si>
  <si>
    <t>Coste PSO</t>
  </si>
  <si>
    <t>Coste MINLP</t>
  </si>
  <si>
    <t>Desviación de las diferencias</t>
  </si>
  <si>
    <t>Media de las diferencias</t>
  </si>
  <si>
    <t>REPLICACIÓN 2</t>
  </si>
  <si>
    <t>REPLICACIÓN 3</t>
  </si>
  <si>
    <t>REPLICACIÓN 4</t>
  </si>
  <si>
    <t>REPLICACIÓN 5</t>
  </si>
  <si>
    <t>Coste PSO-MINLP</t>
  </si>
  <si>
    <t>t alfa/2</t>
  </si>
  <si>
    <t>t 1-alfa/2</t>
  </si>
  <si>
    <t>alfa</t>
  </si>
  <si>
    <t>DIFERENCIAS SIGNIFICATIVAS?</t>
  </si>
  <si>
    <t>H0</t>
  </si>
  <si>
    <t>No hay diferencias entre el resultado MINLP y el PSO</t>
  </si>
  <si>
    <t>H1</t>
  </si>
  <si>
    <t xml:space="preserve">Si hay diferencias </t>
  </si>
  <si>
    <t>Error relativo</t>
  </si>
  <si>
    <t>Diferencias ^2</t>
  </si>
  <si>
    <t xml:space="preserve">Está el 0 por lo que no hay diferencias significativas entre </t>
  </si>
  <si>
    <t>Otra opción:</t>
  </si>
  <si>
    <t>t =</t>
  </si>
  <si>
    <t>t&lt;t 1-alfa/2</t>
  </si>
  <si>
    <t>No se puede rechazar H0</t>
  </si>
  <si>
    <t xml:space="preserve">Conclusión: no existe una diferencia significativa entre los resultados obtenidos con el PSO y el MINLP </t>
  </si>
  <si>
    <t xml:space="preserve">con el 95% de confianza. </t>
  </si>
  <si>
    <t>Límite inferior IC diferencias</t>
  </si>
  <si>
    <t xml:space="preserve">Límite superior IC diferencias </t>
  </si>
  <si>
    <t>INSTANCIA 2</t>
  </si>
  <si>
    <t>Coste medio PSO</t>
  </si>
  <si>
    <t>INSTANCIA 3</t>
  </si>
  <si>
    <t>INSTANCIA 4</t>
  </si>
  <si>
    <t>INSTANCIA 5</t>
  </si>
  <si>
    <t>Conclusión: como en todas las replicaciones del PSO se obtiene</t>
  </si>
  <si>
    <t>el mismo resultado, los resultados del coste entre el MINLP y el PSO</t>
  </si>
  <si>
    <t xml:space="preserve">se pueden comparar sin necesidad de recurrir a un análisis estadístico. </t>
  </si>
  <si>
    <t xml:space="preserve">Se ve directamente que no existen diferencias significativas en los dos resultados. </t>
  </si>
  <si>
    <t>º</t>
  </si>
  <si>
    <t>Conclusión: no existen diferencias significativas entre el coste del PSO y el MINLP</t>
  </si>
  <si>
    <t xml:space="preserve">con un 95% de confianza. </t>
  </si>
  <si>
    <t>con un 95% de confianza.</t>
  </si>
  <si>
    <t>red_4Nodos</t>
  </si>
  <si>
    <t>REPLICACIÓN 6</t>
  </si>
  <si>
    <t>REPLICACIÓN 7</t>
  </si>
  <si>
    <t>REPLICACIÓN 8</t>
  </si>
  <si>
    <t>REPLICACIÓN 9</t>
  </si>
  <si>
    <t>REPLICACIÓN 10</t>
  </si>
  <si>
    <t>INSTANCIA 6</t>
  </si>
  <si>
    <t>INSTANCIA 7</t>
  </si>
  <si>
    <t>INSTANCIA 8</t>
  </si>
  <si>
    <t>INSTANCIA 9</t>
  </si>
  <si>
    <t>INSTANCIA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</si>
</sst>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%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0" borderId="0" xfId="0" applyNumberFormat="1"/>
    <xf numFmtId="165" fontId="0" fillId="0" borderId="1" xfId="1" applyNumberFormat="1" applyFont="1" applyBorder="1"/>
    <xf numFmtId="0" fontId="0" fillId="5" borderId="0" xfId="0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/>
    <xf numFmtId="0" fontId="0" fillId="6" borderId="10" xfId="0" applyFill="1" applyBorder="1"/>
    <xf numFmtId="0" fontId="4" fillId="0" borderId="1" xfId="0" applyFont="1" applyBorder="1"/>
    <xf numFmtId="166" fontId="0" fillId="0" borderId="0" xfId="0" applyNumberForma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366-1AF2-4B3D-84ED-A568888B25D6}">
  <dimension ref="A1:R181"/>
  <sheetViews>
    <sheetView tabSelected="1" topLeftCell="A3" zoomScale="81" workbookViewId="0">
      <selection activeCell="C30" sqref="C30"/>
    </sheetView>
  </sheetViews>
  <sheetFormatPr baseColWidth="10" defaultRowHeight="14.5" x14ac:dyDescent="0.35"/>
  <cols>
    <col min="1" max="1" width="19" bestFit="1" customWidth="1"/>
    <col min="2" max="2" width="26.54296875" bestFit="1" customWidth="1"/>
    <col min="3" max="3" width="24.453125" bestFit="1" customWidth="1"/>
    <col min="4" max="4" width="24.6328125" bestFit="1" customWidth="1"/>
    <col min="5" max="5" width="24.90625" bestFit="1" customWidth="1"/>
  </cols>
  <sheetData>
    <row r="1" spans="1:17" ht="15" thickBot="1" x14ac:dyDescent="0.4">
      <c r="A1" s="20" t="s">
        <v>43</v>
      </c>
    </row>
    <row r="2" spans="1:17" x14ac:dyDescent="0.35">
      <c r="B2" s="2" t="s">
        <v>31</v>
      </c>
      <c r="C2" s="2" t="s">
        <v>3</v>
      </c>
      <c r="J2" s="9" t="s">
        <v>13</v>
      </c>
      <c r="K2" s="10">
        <v>0.05</v>
      </c>
      <c r="M2" s="9" t="s">
        <v>14</v>
      </c>
      <c r="N2" s="15"/>
      <c r="O2" s="15"/>
      <c r="P2" s="15"/>
      <c r="Q2" s="10"/>
    </row>
    <row r="3" spans="1:17" x14ac:dyDescent="0.35">
      <c r="A3" s="3" t="s">
        <v>0</v>
      </c>
      <c r="B3" s="4">
        <v>3595.3949837932014</v>
      </c>
      <c r="C3" s="4">
        <v>3589.3</v>
      </c>
      <c r="J3" s="11" t="s">
        <v>11</v>
      </c>
      <c r="K3" s="12">
        <v>-2.7764000000000002</v>
      </c>
      <c r="M3" s="11" t="s">
        <v>15</v>
      </c>
      <c r="N3" s="16" t="s">
        <v>16</v>
      </c>
      <c r="O3" s="16"/>
      <c r="P3" s="16"/>
      <c r="Q3" s="12"/>
    </row>
    <row r="4" spans="1:17" ht="15" thickBot="1" x14ac:dyDescent="0.4">
      <c r="B4" s="1" t="s">
        <v>2</v>
      </c>
      <c r="C4" s="1" t="s">
        <v>10</v>
      </c>
      <c r="D4" s="1" t="s">
        <v>19</v>
      </c>
      <c r="E4" s="1" t="s">
        <v>20</v>
      </c>
      <c r="J4" s="13" t="s">
        <v>12</v>
      </c>
      <c r="K4" s="14">
        <v>2.7764000000000002</v>
      </c>
      <c r="M4" s="13" t="s">
        <v>17</v>
      </c>
      <c r="N4" s="17" t="s">
        <v>18</v>
      </c>
      <c r="O4" s="17"/>
      <c r="P4" s="17"/>
      <c r="Q4" s="14"/>
    </row>
    <row r="5" spans="1:17" x14ac:dyDescent="0.35">
      <c r="A5" s="5" t="s">
        <v>1</v>
      </c>
      <c r="B5" s="4">
        <v>3598.9286000000002</v>
      </c>
      <c r="C5" s="4">
        <f>B5-C3</f>
        <v>9.6286000000000058</v>
      </c>
      <c r="D5" s="7">
        <f>C5/C3</f>
        <v>2.6825843479229947E-3</v>
      </c>
      <c r="E5" s="4">
        <f>(C5-$B$16)^2</f>
        <v>86.223163270403091</v>
      </c>
    </row>
    <row r="6" spans="1:17" x14ac:dyDescent="0.35">
      <c r="A6" s="5" t="s">
        <v>6</v>
      </c>
      <c r="B6" s="4">
        <v>3594.5115999999998</v>
      </c>
      <c r="C6" s="4">
        <f>B6-$C$3</f>
        <v>5.2115999999996347</v>
      </c>
      <c r="D6" s="7">
        <f>ABS(C6)/$C$3</f>
        <v>1.4519822806674377E-3</v>
      </c>
      <c r="E6" s="4">
        <f t="shared" ref="E6:E14" si="0">(C6-$B$16)^2</f>
        <v>187.76242127041084</v>
      </c>
      <c r="G6" s="8" t="s">
        <v>26</v>
      </c>
      <c r="H6" s="8"/>
      <c r="I6" s="8"/>
      <c r="J6" s="8"/>
      <c r="K6" s="8"/>
      <c r="L6" s="8"/>
      <c r="M6" s="8"/>
      <c r="N6" s="8"/>
    </row>
    <row r="7" spans="1:17" x14ac:dyDescent="0.35">
      <c r="A7" s="5" t="s">
        <v>7</v>
      </c>
      <c r="B7" s="4">
        <v>3594.5115999999998</v>
      </c>
      <c r="C7" s="4">
        <f t="shared" ref="C7:C14" si="1">B7-$C$3</f>
        <v>5.2115999999996347</v>
      </c>
      <c r="D7" s="7">
        <f t="shared" ref="D7:D14" si="2">ABS(C7)/$C$3</f>
        <v>1.4519822806674377E-3</v>
      </c>
      <c r="E7" s="4">
        <f t="shared" si="0"/>
        <v>187.76242127041084</v>
      </c>
      <c r="G7" s="8" t="s">
        <v>27</v>
      </c>
      <c r="H7" s="8"/>
      <c r="I7" s="8"/>
      <c r="J7" s="8"/>
      <c r="K7" s="8"/>
      <c r="L7" s="8"/>
      <c r="M7" s="8"/>
      <c r="N7" s="8"/>
    </row>
    <row r="8" spans="1:17" x14ac:dyDescent="0.35">
      <c r="A8" s="5" t="s">
        <v>8</v>
      </c>
      <c r="B8" s="4">
        <v>3594.5115999999998</v>
      </c>
      <c r="C8" s="4">
        <f t="shared" si="1"/>
        <v>5.2115999999996347</v>
      </c>
      <c r="D8" s="7">
        <f t="shared" si="2"/>
        <v>1.4519822806674377E-3</v>
      </c>
      <c r="E8" s="4">
        <f t="shared" si="0"/>
        <v>187.76242127041084</v>
      </c>
    </row>
    <row r="9" spans="1:17" x14ac:dyDescent="0.35">
      <c r="A9" s="5" t="s">
        <v>9</v>
      </c>
      <c r="B9" s="4">
        <v>3594.5115999999998</v>
      </c>
      <c r="C9" s="4">
        <f t="shared" ref="C9:C10" si="3">B9-$C$3</f>
        <v>5.2115999999996347</v>
      </c>
      <c r="D9" s="7">
        <f t="shared" ref="D9:D10" si="4">ABS(C9)/$C$3</f>
        <v>1.4519822806674377E-3</v>
      </c>
      <c r="E9" s="4">
        <f t="shared" ref="E9:E10" si="5">(C9-$B$16)^2</f>
        <v>187.76242127041084</v>
      </c>
    </row>
    <row r="10" spans="1:17" x14ac:dyDescent="0.35">
      <c r="A10" s="5" t="s">
        <v>44</v>
      </c>
      <c r="B10" s="4">
        <v>3686.0131000000001</v>
      </c>
      <c r="C10" s="4">
        <f t="shared" si="3"/>
        <v>96.71309999999994</v>
      </c>
      <c r="D10" s="7">
        <f t="shared" si="4"/>
        <v>2.6944836040453553E-2</v>
      </c>
      <c r="E10" s="4">
        <f t="shared" si="5"/>
        <v>6052.6621727347256</v>
      </c>
    </row>
    <row r="11" spans="1:17" x14ac:dyDescent="0.35">
      <c r="A11" s="5" t="s">
        <v>45</v>
      </c>
      <c r="B11" s="4"/>
      <c r="C11" s="4"/>
      <c r="D11" s="7"/>
      <c r="E11" s="4"/>
    </row>
    <row r="12" spans="1:17" x14ac:dyDescent="0.35">
      <c r="A12" s="5" t="s">
        <v>46</v>
      </c>
      <c r="B12" s="4"/>
      <c r="C12" s="4"/>
      <c r="D12" s="7"/>
      <c r="E12" s="4"/>
    </row>
    <row r="13" spans="1:17" x14ac:dyDescent="0.35">
      <c r="A13" s="5" t="s">
        <v>47</v>
      </c>
      <c r="B13" s="4"/>
      <c r="C13" s="4"/>
      <c r="D13" s="7"/>
      <c r="E13" s="4"/>
    </row>
    <row r="14" spans="1:17" x14ac:dyDescent="0.35">
      <c r="A14" s="5" t="s">
        <v>48</v>
      </c>
      <c r="B14" s="4">
        <v>3594.5115999999998</v>
      </c>
      <c r="C14" s="4">
        <f t="shared" si="1"/>
        <v>5.2115999999996347</v>
      </c>
      <c r="D14" s="7">
        <f t="shared" si="2"/>
        <v>1.4519822806674377E-3</v>
      </c>
      <c r="E14" s="4">
        <f t="shared" si="0"/>
        <v>187.76242127041084</v>
      </c>
    </row>
    <row r="15" spans="1:17" x14ac:dyDescent="0.35">
      <c r="B15" s="1" t="s">
        <v>5</v>
      </c>
      <c r="C15" s="1" t="s">
        <v>4</v>
      </c>
      <c r="D15" s="1" t="s">
        <v>28</v>
      </c>
      <c r="E15" s="1" t="s">
        <v>29</v>
      </c>
      <c r="F15" t="s">
        <v>22</v>
      </c>
    </row>
    <row r="16" spans="1:17" x14ac:dyDescent="0.35">
      <c r="B16" s="4">
        <f>AVERAGE(C5:C14)</f>
        <v>18.91424285714259</v>
      </c>
      <c r="C16" s="4">
        <f>SQRT(1/(5-1)*SUM(E5:E14))</f>
        <v>42.064526154341685</v>
      </c>
      <c r="D16" s="4">
        <f>B16+K3*C16/SQRT(5)</f>
        <v>-33.314916358982018</v>
      </c>
      <c r="E16" s="4">
        <f>B16+K4*C16/SQRT(5)</f>
        <v>71.143402073267197</v>
      </c>
      <c r="F16" t="s">
        <v>23</v>
      </c>
      <c r="G16">
        <f>B16/(C16/SQRT(5))</f>
        <v>1.0054441744173874</v>
      </c>
    </row>
    <row r="17" spans="1:12" x14ac:dyDescent="0.35">
      <c r="D17" t="s">
        <v>21</v>
      </c>
      <c r="E17" s="6"/>
      <c r="F17" t="s">
        <v>24</v>
      </c>
      <c r="G17" t="s">
        <v>25</v>
      </c>
    </row>
    <row r="22" spans="1:12" x14ac:dyDescent="0.35">
      <c r="B22" s="2" t="s">
        <v>31</v>
      </c>
      <c r="C22" s="2" t="s">
        <v>3</v>
      </c>
    </row>
    <row r="23" spans="1:12" x14ac:dyDescent="0.35">
      <c r="A23" s="3" t="s">
        <v>30</v>
      </c>
      <c r="B23" s="4">
        <v>3600.4802</v>
      </c>
      <c r="C23" s="4">
        <v>3181</v>
      </c>
    </row>
    <row r="24" spans="1:12" x14ac:dyDescent="0.35">
      <c r="B24" s="1" t="s">
        <v>2</v>
      </c>
      <c r="C24" s="1" t="s">
        <v>10</v>
      </c>
      <c r="D24" s="1" t="s">
        <v>19</v>
      </c>
      <c r="E24" s="1" t="s">
        <v>20</v>
      </c>
    </row>
    <row r="25" spans="1:12" x14ac:dyDescent="0.35">
      <c r="A25" s="5" t="s">
        <v>1</v>
      </c>
      <c r="B25" s="4">
        <v>3597.5758000000001</v>
      </c>
      <c r="C25" s="4">
        <f>B25-$C$23</f>
        <v>416.57580000000007</v>
      </c>
      <c r="D25" s="7">
        <f>C25/$C$23</f>
        <v>0.1309574976422509</v>
      </c>
      <c r="E25" s="4">
        <f>(C25-$B$36)^2</f>
        <v>3.1853325624995015</v>
      </c>
    </row>
    <row r="26" spans="1:12" x14ac:dyDescent="0.35">
      <c r="A26" s="5" t="s">
        <v>6</v>
      </c>
      <c r="B26" s="4">
        <v>3607.4486999999999</v>
      </c>
      <c r="C26" s="4">
        <f t="shared" ref="C26:C34" si="6">B26-$C$23</f>
        <v>426.44869999999992</v>
      </c>
      <c r="D26" s="7">
        <f t="shared" ref="D26:D34" si="7">C26/$C$23</f>
        <v>0.13406120716755734</v>
      </c>
      <c r="E26" s="4">
        <f t="shared" ref="E26:E34" si="8">(C26-$B$36)^2</f>
        <v>65.418170422499756</v>
      </c>
      <c r="G26" s="8" t="s">
        <v>40</v>
      </c>
      <c r="H26" s="8"/>
      <c r="I26" s="8"/>
      <c r="J26" s="8"/>
      <c r="K26" s="8"/>
      <c r="L26" s="8"/>
    </row>
    <row r="27" spans="1:12" x14ac:dyDescent="0.35">
      <c r="A27" s="5" t="s">
        <v>7</v>
      </c>
      <c r="B27" s="4">
        <v>3601.8074999999999</v>
      </c>
      <c r="C27" s="4">
        <f t="shared" si="6"/>
        <v>420.80749999999989</v>
      </c>
      <c r="D27" s="7">
        <f t="shared" si="7"/>
        <v>0.13228780257780567</v>
      </c>
      <c r="E27" s="4">
        <f>(C27-$B$36)^2</f>
        <v>5.9875643024997967</v>
      </c>
      <c r="G27" s="8" t="s">
        <v>41</v>
      </c>
      <c r="H27" s="8"/>
      <c r="I27" s="8"/>
      <c r="J27" s="8"/>
      <c r="K27" s="8"/>
      <c r="L27" s="8"/>
    </row>
    <row r="28" spans="1:12" x14ac:dyDescent="0.35">
      <c r="A28" s="5" t="s">
        <v>8</v>
      </c>
      <c r="B28" s="4">
        <v>3601.8074999999999</v>
      </c>
      <c r="C28" s="4">
        <f t="shared" si="6"/>
        <v>420.80749999999989</v>
      </c>
      <c r="D28" s="7">
        <f t="shared" si="7"/>
        <v>0.13228780257780567</v>
      </c>
      <c r="E28" s="4">
        <f t="shared" si="8"/>
        <v>5.9875643024997967</v>
      </c>
    </row>
    <row r="29" spans="1:12" x14ac:dyDescent="0.35">
      <c r="A29" s="5" t="s">
        <v>9</v>
      </c>
      <c r="B29" s="4">
        <v>3593.7619</v>
      </c>
      <c r="C29" s="4">
        <f t="shared" ref="C29:C30" si="9">B29-$C$23</f>
        <v>412.76189999999997</v>
      </c>
      <c r="D29" s="7">
        <f t="shared" ref="D29:D30" si="10">C29/$C$23</f>
        <v>0.12975853505187046</v>
      </c>
      <c r="E29" s="4">
        <f t="shared" ref="E29:E30" si="11">(C29-$B$36)^2</f>
        <v>31.344881822499595</v>
      </c>
    </row>
    <row r="30" spans="1:12" x14ac:dyDescent="0.35">
      <c r="A30" s="5" t="s">
        <v>44</v>
      </c>
      <c r="B30" s="4">
        <v>3686.0131000000001</v>
      </c>
      <c r="C30" s="4"/>
      <c r="D30" s="7">
        <f t="shared" si="10"/>
        <v>0</v>
      </c>
      <c r="E30" s="4">
        <f t="shared" si="11"/>
        <v>175025.54979630245</v>
      </c>
    </row>
    <row r="31" spans="1:12" x14ac:dyDescent="0.35">
      <c r="A31" s="5" t="s">
        <v>45</v>
      </c>
      <c r="B31" s="4"/>
      <c r="C31" s="4"/>
      <c r="D31" s="7"/>
      <c r="E31" s="4"/>
    </row>
    <row r="32" spans="1:12" x14ac:dyDescent="0.35">
      <c r="A32" s="5" t="s">
        <v>46</v>
      </c>
      <c r="B32" s="4"/>
      <c r="C32" s="4"/>
      <c r="D32" s="7"/>
      <c r="E32" s="4"/>
    </row>
    <row r="33" spans="1:12" x14ac:dyDescent="0.35">
      <c r="A33" s="5" t="s">
        <v>47</v>
      </c>
      <c r="B33" s="4"/>
      <c r="C33" s="4"/>
      <c r="D33" s="7"/>
      <c r="E33" s="4"/>
    </row>
    <row r="34" spans="1:12" x14ac:dyDescent="0.35">
      <c r="A34" s="5" t="s">
        <v>48</v>
      </c>
      <c r="B34" s="4">
        <v>3593.7619</v>
      </c>
      <c r="C34" s="4">
        <f t="shared" si="6"/>
        <v>412.76189999999997</v>
      </c>
      <c r="D34" s="7">
        <f t="shared" si="7"/>
        <v>0.12975853505187046</v>
      </c>
      <c r="E34" s="4">
        <f t="shared" si="8"/>
        <v>31.344881822499595</v>
      </c>
    </row>
    <row r="35" spans="1:12" x14ac:dyDescent="0.35">
      <c r="B35" s="1" t="s">
        <v>5</v>
      </c>
      <c r="C35" s="1" t="s">
        <v>4</v>
      </c>
      <c r="D35" s="1" t="s">
        <v>28</v>
      </c>
      <c r="E35" s="1" t="s">
        <v>29</v>
      </c>
      <c r="F35" t="s">
        <v>22</v>
      </c>
    </row>
    <row r="36" spans="1:12" x14ac:dyDescent="0.35">
      <c r="B36" s="4">
        <f>AVERAGE(C25:C34)</f>
        <v>418.36054999999993</v>
      </c>
      <c r="C36" s="4">
        <f>SQRT(1/(5-1)*SUM(E25:E34))</f>
        <v>209.26587048031593</v>
      </c>
      <c r="D36" s="4">
        <f>B36+$K$3*C36/SQRT(5)</f>
        <v>158.52687381132341</v>
      </c>
      <c r="E36" s="4">
        <f>B36+$K$4*C36/SQRT(5)</f>
        <v>678.19422618867645</v>
      </c>
      <c r="F36" t="s">
        <v>23</v>
      </c>
      <c r="G36">
        <f>B36/(C36/SQRT(5))</f>
        <v>4.4703067287419591</v>
      </c>
    </row>
    <row r="37" spans="1:12" x14ac:dyDescent="0.35">
      <c r="F37" t="s">
        <v>24</v>
      </c>
      <c r="G37" t="s">
        <v>25</v>
      </c>
    </row>
    <row r="41" spans="1:12" x14ac:dyDescent="0.35">
      <c r="B41" s="2" t="s">
        <v>31</v>
      </c>
      <c r="C41" s="2" t="s">
        <v>3</v>
      </c>
    </row>
    <row r="42" spans="1:12" x14ac:dyDescent="0.35">
      <c r="A42" s="3" t="s">
        <v>32</v>
      </c>
      <c r="B42">
        <v>4627.2002000000002</v>
      </c>
      <c r="C42" s="4">
        <v>4620</v>
      </c>
    </row>
    <row r="43" spans="1:12" x14ac:dyDescent="0.35">
      <c r="B43" s="1" t="s">
        <v>2</v>
      </c>
      <c r="C43" s="1" t="s">
        <v>10</v>
      </c>
      <c r="D43" s="1" t="s">
        <v>19</v>
      </c>
      <c r="E43" s="1" t="s">
        <v>20</v>
      </c>
    </row>
    <row r="44" spans="1:12" x14ac:dyDescent="0.35">
      <c r="A44" s="5" t="s">
        <v>1</v>
      </c>
      <c r="B44" s="18">
        <v>4619.9998999999998</v>
      </c>
      <c r="C44" s="4">
        <f>B44-$C$42</f>
        <v>-1.0000000020227162E-4</v>
      </c>
      <c r="D44" s="7">
        <f>C44/$C$42</f>
        <v>-2.1645021688803381E-8</v>
      </c>
      <c r="E44" s="4">
        <f>(C44-$B$55)^2</f>
        <v>105.80532265796218</v>
      </c>
      <c r="G44" s="8" t="s">
        <v>40</v>
      </c>
      <c r="H44" s="8"/>
      <c r="I44" s="8"/>
      <c r="J44" s="8"/>
      <c r="K44" s="8"/>
      <c r="L44" s="8"/>
    </row>
    <row r="45" spans="1:12" x14ac:dyDescent="0.35">
      <c r="A45" s="5" t="s">
        <v>6</v>
      </c>
      <c r="B45" s="4">
        <v>4619.9998999999998</v>
      </c>
      <c r="C45" s="4">
        <f t="shared" ref="C45:C53" si="12">B45-$C$42</f>
        <v>-1.0000000020227162E-4</v>
      </c>
      <c r="D45" s="7">
        <f t="shared" ref="D45:D53" si="13">C45/$C$42</f>
        <v>-2.1645021688803381E-8</v>
      </c>
      <c r="E45" s="4">
        <f t="shared" ref="E45:E53" si="14">(C45-$B$55)^2</f>
        <v>105.80532265796218</v>
      </c>
      <c r="G45" s="8" t="s">
        <v>42</v>
      </c>
      <c r="H45" s="8"/>
      <c r="I45" s="8"/>
      <c r="J45" s="8"/>
      <c r="K45" s="8"/>
      <c r="L45" s="8"/>
    </row>
    <row r="46" spans="1:12" x14ac:dyDescent="0.35">
      <c r="A46" s="5" t="s">
        <v>7</v>
      </c>
      <c r="B46" s="4">
        <v>4619.9998999999998</v>
      </c>
      <c r="C46" s="4">
        <f t="shared" si="12"/>
        <v>-1.0000000020227162E-4</v>
      </c>
      <c r="D46" s="7">
        <f t="shared" si="13"/>
        <v>-2.1645021688803381E-8</v>
      </c>
      <c r="E46" s="4">
        <f t="shared" si="14"/>
        <v>105.80532265796218</v>
      </c>
    </row>
    <row r="47" spans="1:12" x14ac:dyDescent="0.35">
      <c r="A47" s="5" t="s">
        <v>8</v>
      </c>
      <c r="B47" s="4">
        <v>4656.0015000000003</v>
      </c>
      <c r="C47" s="4">
        <f t="shared" ref="C47:C48" si="15">B47-$C$42</f>
        <v>36.001500000000306</v>
      </c>
      <c r="D47" s="7">
        <f t="shared" ref="D47:D48" si="16">C47/$C$42</f>
        <v>7.792532467532534E-3</v>
      </c>
      <c r="E47" s="4">
        <f t="shared" ref="E47:E48" si="17">(C47-$B$55)^2</f>
        <v>661.28326661226356</v>
      </c>
    </row>
    <row r="48" spans="1:12" x14ac:dyDescent="0.35">
      <c r="A48" s="5" t="s">
        <v>9</v>
      </c>
      <c r="B48" s="4">
        <v>4619.9998999999998</v>
      </c>
      <c r="C48" s="4">
        <f t="shared" si="15"/>
        <v>-1.0000000020227162E-4</v>
      </c>
      <c r="D48" s="7">
        <f t="shared" si="16"/>
        <v>-2.1645021688803381E-8</v>
      </c>
      <c r="E48" s="4">
        <f t="shared" si="17"/>
        <v>105.80532265796218</v>
      </c>
    </row>
    <row r="49" spans="1:12" x14ac:dyDescent="0.35">
      <c r="A49" s="5" t="s">
        <v>44</v>
      </c>
      <c r="B49" s="4">
        <v>4656.0015000000003</v>
      </c>
      <c r="C49" s="4">
        <f t="shared" si="12"/>
        <v>36.001500000000306</v>
      </c>
      <c r="D49" s="7">
        <f t="shared" si="13"/>
        <v>7.792532467532534E-3</v>
      </c>
      <c r="E49" s="4">
        <f t="shared" si="14"/>
        <v>661.28326661226356</v>
      </c>
    </row>
    <row r="50" spans="1:12" x14ac:dyDescent="0.35">
      <c r="A50" s="5" t="s">
        <v>45</v>
      </c>
      <c r="B50" s="4"/>
      <c r="C50" s="4"/>
      <c r="D50" s="7"/>
      <c r="E50" s="4"/>
    </row>
    <row r="51" spans="1:12" x14ac:dyDescent="0.35">
      <c r="A51" s="5" t="s">
        <v>46</v>
      </c>
      <c r="B51" s="4"/>
      <c r="C51" s="4"/>
      <c r="D51" s="7"/>
      <c r="E51" s="4"/>
    </row>
    <row r="52" spans="1:12" x14ac:dyDescent="0.35">
      <c r="A52" s="5" t="s">
        <v>47</v>
      </c>
      <c r="B52" s="4"/>
      <c r="C52" s="4"/>
      <c r="D52" s="7"/>
      <c r="E52" s="4"/>
    </row>
    <row r="53" spans="1:12" x14ac:dyDescent="0.35">
      <c r="A53" s="5" t="s">
        <v>48</v>
      </c>
      <c r="B53" s="4">
        <v>4619.9998999999998</v>
      </c>
      <c r="C53" s="4">
        <f t="shared" si="12"/>
        <v>-1.0000000020227162E-4</v>
      </c>
      <c r="D53" s="7">
        <f t="shared" si="13"/>
        <v>-2.1645021688803381E-8</v>
      </c>
      <c r="E53" s="4">
        <f t="shared" si="14"/>
        <v>105.80532265796218</v>
      </c>
    </row>
    <row r="54" spans="1:12" x14ac:dyDescent="0.35">
      <c r="B54" s="1" t="s">
        <v>5</v>
      </c>
      <c r="C54" s="1" t="s">
        <v>4</v>
      </c>
      <c r="D54" s="1" t="s">
        <v>28</v>
      </c>
      <c r="E54" s="1" t="s">
        <v>29</v>
      </c>
      <c r="F54" t="s">
        <v>22</v>
      </c>
    </row>
    <row r="55" spans="1:12" x14ac:dyDescent="0.35">
      <c r="B55" s="4">
        <f>AVERAGE(C44:C53)</f>
        <v>10.286071428571372</v>
      </c>
      <c r="C55" s="4">
        <f>SQRT(1/(5-1)*SUM(E44:E53))</f>
        <v>21.515071150906859</v>
      </c>
      <c r="D55" s="4">
        <f>B55+$K$3*C55/SQRT(5)</f>
        <v>-16.427983843651862</v>
      </c>
      <c r="E55" s="4">
        <f>B55+$K$4*C55/SQRT(5)</f>
        <v>37.00012670079461</v>
      </c>
      <c r="F55" t="s">
        <v>23</v>
      </c>
      <c r="G55">
        <f>B55/(C55/SQRT(5))</f>
        <v>1.0690345746188481</v>
      </c>
    </row>
    <row r="56" spans="1:12" x14ac:dyDescent="0.35">
      <c r="F56" t="s">
        <v>24</v>
      </c>
      <c r="G56" t="s">
        <v>25</v>
      </c>
    </row>
    <row r="59" spans="1:12" x14ac:dyDescent="0.35">
      <c r="B59" s="2" t="s">
        <v>31</v>
      </c>
      <c r="C59" s="2" t="s">
        <v>3</v>
      </c>
    </row>
    <row r="60" spans="1:12" x14ac:dyDescent="0.35">
      <c r="A60" s="3" t="s">
        <v>33</v>
      </c>
      <c r="B60" s="4">
        <v>2749.9999994136419</v>
      </c>
      <c r="C60" s="4">
        <v>2750</v>
      </c>
    </row>
    <row r="61" spans="1:12" x14ac:dyDescent="0.35">
      <c r="B61" s="1" t="s">
        <v>2</v>
      </c>
      <c r="C61" s="1" t="s">
        <v>10</v>
      </c>
      <c r="D61" s="1" t="s">
        <v>19</v>
      </c>
      <c r="E61" s="1" t="s">
        <v>20</v>
      </c>
    </row>
    <row r="62" spans="1:12" x14ac:dyDescent="0.35">
      <c r="A62" s="5" t="s">
        <v>1</v>
      </c>
      <c r="B62" s="18">
        <v>2750</v>
      </c>
      <c r="C62" s="4">
        <f>B62-$C$60</f>
        <v>0</v>
      </c>
      <c r="D62" s="7">
        <f>C62/$C$42</f>
        <v>0</v>
      </c>
      <c r="E62" s="4">
        <f>(C62-$B$73)^2</f>
        <v>0</v>
      </c>
    </row>
    <row r="63" spans="1:12" x14ac:dyDescent="0.35">
      <c r="A63" s="5" t="s">
        <v>6</v>
      </c>
      <c r="B63" s="4">
        <v>2750</v>
      </c>
      <c r="C63" s="4">
        <f t="shared" ref="C63:C71" si="18">B63-$C$60</f>
        <v>0</v>
      </c>
      <c r="D63" s="7">
        <f t="shared" ref="D63:D71" si="19">C63/$C$42</f>
        <v>0</v>
      </c>
      <c r="E63" s="4">
        <f t="shared" ref="E63:E71" si="20">(C63-$B$73)^2</f>
        <v>0</v>
      </c>
      <c r="G63" s="8" t="s">
        <v>35</v>
      </c>
      <c r="H63" s="8"/>
      <c r="I63" s="8"/>
      <c r="J63" s="8"/>
      <c r="K63" s="8"/>
      <c r="L63" s="8"/>
    </row>
    <row r="64" spans="1:12" x14ac:dyDescent="0.35">
      <c r="A64" s="5" t="s">
        <v>7</v>
      </c>
      <c r="B64" s="4">
        <v>2750</v>
      </c>
      <c r="C64" s="4">
        <f t="shared" si="18"/>
        <v>0</v>
      </c>
      <c r="D64" s="7">
        <f t="shared" si="19"/>
        <v>0</v>
      </c>
      <c r="E64" s="4">
        <f t="shared" si="20"/>
        <v>0</v>
      </c>
      <c r="G64" s="8" t="s">
        <v>36</v>
      </c>
      <c r="H64" s="8"/>
      <c r="I64" s="8"/>
      <c r="J64" s="8"/>
      <c r="K64" s="8"/>
      <c r="L64" s="8"/>
    </row>
    <row r="65" spans="1:12" x14ac:dyDescent="0.35">
      <c r="A65" s="5" t="s">
        <v>8</v>
      </c>
      <c r="B65" s="4">
        <v>2750</v>
      </c>
      <c r="C65" s="4">
        <f t="shared" si="18"/>
        <v>0</v>
      </c>
      <c r="D65" s="7">
        <f t="shared" si="19"/>
        <v>0</v>
      </c>
      <c r="E65" s="4">
        <f t="shared" si="20"/>
        <v>0</v>
      </c>
      <c r="G65" s="8" t="s">
        <v>37</v>
      </c>
      <c r="H65" s="8"/>
      <c r="I65" s="8"/>
      <c r="J65" s="8"/>
      <c r="K65" s="8"/>
      <c r="L65" s="8"/>
    </row>
    <row r="66" spans="1:12" x14ac:dyDescent="0.35">
      <c r="A66" s="5" t="s">
        <v>9</v>
      </c>
      <c r="B66" s="4">
        <v>2750</v>
      </c>
      <c r="C66" s="4">
        <f t="shared" ref="C66" si="21">B66-$C$60</f>
        <v>0</v>
      </c>
      <c r="D66" s="7">
        <f t="shared" ref="D66" si="22">C66/$C$42</f>
        <v>0</v>
      </c>
      <c r="E66" s="4">
        <f t="shared" ref="E66" si="23">(C66-$B$73)^2</f>
        <v>0</v>
      </c>
      <c r="G66" s="8"/>
      <c r="H66" s="8"/>
      <c r="I66" s="8"/>
      <c r="J66" s="8"/>
      <c r="K66" s="8"/>
      <c r="L66" s="8"/>
    </row>
    <row r="67" spans="1:12" x14ac:dyDescent="0.35">
      <c r="A67" s="5" t="s">
        <v>44</v>
      </c>
      <c r="B67" s="4"/>
      <c r="C67" s="4"/>
      <c r="D67" s="7"/>
      <c r="E67" s="4"/>
      <c r="G67" s="8"/>
      <c r="H67" s="8"/>
      <c r="I67" s="8"/>
      <c r="J67" s="8"/>
      <c r="K67" s="8"/>
      <c r="L67" s="8"/>
    </row>
    <row r="68" spans="1:12" x14ac:dyDescent="0.35">
      <c r="A68" s="5" t="s">
        <v>45</v>
      </c>
      <c r="B68" s="4"/>
      <c r="C68" s="4"/>
      <c r="D68" s="7"/>
      <c r="E68" s="4"/>
      <c r="G68" s="8"/>
      <c r="H68" s="8"/>
      <c r="I68" s="8"/>
      <c r="J68" s="8"/>
      <c r="K68" s="8"/>
      <c r="L68" s="8"/>
    </row>
    <row r="69" spans="1:12" x14ac:dyDescent="0.35">
      <c r="A69" s="5" t="s">
        <v>46</v>
      </c>
      <c r="B69" s="4"/>
      <c r="C69" s="4"/>
      <c r="D69" s="7"/>
      <c r="E69" s="4"/>
      <c r="G69" s="8"/>
      <c r="H69" s="8"/>
      <c r="I69" s="8"/>
      <c r="J69" s="8"/>
      <c r="K69" s="8"/>
      <c r="L69" s="8"/>
    </row>
    <row r="70" spans="1:12" x14ac:dyDescent="0.35">
      <c r="A70" s="5" t="s">
        <v>47</v>
      </c>
      <c r="B70" s="4"/>
      <c r="C70" s="4"/>
      <c r="D70" s="7"/>
      <c r="E70" s="4"/>
      <c r="G70" s="8"/>
      <c r="H70" s="8"/>
      <c r="I70" s="8"/>
      <c r="J70" s="8"/>
      <c r="K70" s="8"/>
      <c r="L70" s="8"/>
    </row>
    <row r="71" spans="1:12" x14ac:dyDescent="0.35">
      <c r="A71" s="5" t="s">
        <v>48</v>
      </c>
      <c r="B71" s="4">
        <v>2750</v>
      </c>
      <c r="C71" s="4">
        <f t="shared" si="18"/>
        <v>0</v>
      </c>
      <c r="D71" s="7">
        <f t="shared" si="19"/>
        <v>0</v>
      </c>
      <c r="E71" s="4">
        <f t="shared" si="20"/>
        <v>0</v>
      </c>
      <c r="G71" s="8" t="s">
        <v>38</v>
      </c>
      <c r="H71" s="8"/>
      <c r="I71" s="8"/>
      <c r="J71" s="8"/>
      <c r="K71" s="8"/>
      <c r="L71" s="8"/>
    </row>
    <row r="72" spans="1:12" x14ac:dyDescent="0.35">
      <c r="B72" s="1" t="s">
        <v>5</v>
      </c>
      <c r="C72" s="1" t="s">
        <v>4</v>
      </c>
      <c r="D72" s="1" t="s">
        <v>28</v>
      </c>
      <c r="E72" s="1" t="s">
        <v>29</v>
      </c>
    </row>
    <row r="73" spans="1:12" x14ac:dyDescent="0.35">
      <c r="B73" s="4">
        <f>AVERAGE(C62:C71)</f>
        <v>0</v>
      </c>
      <c r="C73" s="4"/>
      <c r="D73" s="4"/>
      <c r="E73" s="4"/>
    </row>
    <row r="77" spans="1:12" x14ac:dyDescent="0.35">
      <c r="B77" s="2" t="s">
        <v>31</v>
      </c>
      <c r="C77" s="2" t="s">
        <v>3</v>
      </c>
    </row>
    <row r="78" spans="1:12" x14ac:dyDescent="0.35">
      <c r="A78" s="3" t="s">
        <v>34</v>
      </c>
      <c r="B78" s="19">
        <v>2965.005133213921</v>
      </c>
      <c r="C78">
        <v>2965</v>
      </c>
    </row>
    <row r="79" spans="1:12" x14ac:dyDescent="0.35">
      <c r="B79" s="1" t="s">
        <v>2</v>
      </c>
      <c r="C79" s="1" t="s">
        <v>10</v>
      </c>
      <c r="D79" s="1" t="s">
        <v>19</v>
      </c>
      <c r="E79" s="1" t="s">
        <v>20</v>
      </c>
    </row>
    <row r="80" spans="1:12" x14ac:dyDescent="0.35">
      <c r="A80" s="5" t="s">
        <v>1</v>
      </c>
      <c r="B80" s="18">
        <v>2965.0050999999999</v>
      </c>
      <c r="C80" s="4">
        <f>B80-$C$78</f>
        <v>5.0999999998566636E-3</v>
      </c>
      <c r="D80" s="7">
        <f>C80/$C$42</f>
        <v>1.1038961038650786E-6</v>
      </c>
      <c r="E80" s="4">
        <f>(C80-$B$91)^2</f>
        <v>0</v>
      </c>
    </row>
    <row r="81" spans="1:12" x14ac:dyDescent="0.35">
      <c r="A81" s="5" t="s">
        <v>6</v>
      </c>
      <c r="B81" s="18">
        <v>2965.0050999999999</v>
      </c>
      <c r="C81" s="4">
        <f t="shared" ref="C81:C89" si="24">B81-$C$78</f>
        <v>5.0999999998566636E-3</v>
      </c>
      <c r="D81" s="7">
        <f t="shared" ref="D81:D89" si="25">C81/$C$42</f>
        <v>1.1038961038650786E-6</v>
      </c>
      <c r="E81" s="4">
        <f t="shared" ref="E81:E89" si="26">(C81-$B$91)^2</f>
        <v>0</v>
      </c>
      <c r="G81" s="8" t="s">
        <v>35</v>
      </c>
      <c r="H81" s="8"/>
      <c r="I81" s="8"/>
      <c r="J81" s="8"/>
      <c r="K81" s="8"/>
      <c r="L81" s="8"/>
    </row>
    <row r="82" spans="1:12" x14ac:dyDescent="0.35">
      <c r="A82" s="5" t="s">
        <v>7</v>
      </c>
      <c r="B82" s="18">
        <v>2965.0050999999999</v>
      </c>
      <c r="C82" s="4">
        <f t="shared" si="24"/>
        <v>5.0999999998566636E-3</v>
      </c>
      <c r="D82" s="7">
        <f t="shared" si="25"/>
        <v>1.1038961038650786E-6</v>
      </c>
      <c r="E82" s="4">
        <f t="shared" si="26"/>
        <v>0</v>
      </c>
      <c r="G82" s="8" t="s">
        <v>36</v>
      </c>
      <c r="H82" s="8"/>
      <c r="I82" s="8"/>
      <c r="J82" s="8"/>
      <c r="K82" s="8"/>
      <c r="L82" s="8"/>
    </row>
    <row r="83" spans="1:12" x14ac:dyDescent="0.35">
      <c r="A83" s="5" t="s">
        <v>8</v>
      </c>
      <c r="B83" s="18">
        <v>2965.0050999999999</v>
      </c>
      <c r="C83" s="4">
        <f t="shared" si="24"/>
        <v>5.0999999998566636E-3</v>
      </c>
      <c r="D83" s="7">
        <f t="shared" si="25"/>
        <v>1.1038961038650786E-6</v>
      </c>
      <c r="E83" s="4">
        <f t="shared" si="26"/>
        <v>0</v>
      </c>
      <c r="G83" s="8" t="s">
        <v>37</v>
      </c>
      <c r="H83" s="8"/>
      <c r="I83" s="8"/>
      <c r="J83" s="8"/>
      <c r="K83" s="8"/>
      <c r="L83" s="8"/>
    </row>
    <row r="84" spans="1:12" x14ac:dyDescent="0.35">
      <c r="A84" s="5" t="s">
        <v>9</v>
      </c>
      <c r="B84" s="18">
        <v>2965.0050999999999</v>
      </c>
      <c r="C84" s="4">
        <f t="shared" ref="C84" si="27">B84-$C$78</f>
        <v>5.0999999998566636E-3</v>
      </c>
      <c r="D84" s="7">
        <f t="shared" ref="D84" si="28">C84/$C$42</f>
        <v>1.1038961038650786E-6</v>
      </c>
      <c r="E84" s="4">
        <f t="shared" ref="E84" si="29">(C84-$B$91)^2</f>
        <v>0</v>
      </c>
      <c r="G84" s="8"/>
      <c r="H84" s="8"/>
      <c r="I84" s="8"/>
      <c r="J84" s="8"/>
      <c r="K84" s="8"/>
      <c r="L84" s="8"/>
    </row>
    <row r="85" spans="1:12" x14ac:dyDescent="0.35">
      <c r="A85" s="5" t="s">
        <v>44</v>
      </c>
      <c r="B85" s="18"/>
      <c r="C85" s="4"/>
      <c r="D85" s="7"/>
      <c r="E85" s="4"/>
      <c r="G85" s="8"/>
      <c r="H85" s="8"/>
      <c r="I85" s="8"/>
      <c r="J85" s="8"/>
      <c r="K85" s="8"/>
      <c r="L85" s="8"/>
    </row>
    <row r="86" spans="1:12" x14ac:dyDescent="0.35">
      <c r="A86" s="5" t="s">
        <v>45</v>
      </c>
      <c r="B86" s="18"/>
      <c r="C86" s="4"/>
      <c r="D86" s="7"/>
      <c r="E86" s="4"/>
      <c r="G86" s="8"/>
      <c r="H86" s="8"/>
      <c r="I86" s="8"/>
      <c r="J86" s="8"/>
      <c r="K86" s="8"/>
      <c r="L86" s="8"/>
    </row>
    <row r="87" spans="1:12" x14ac:dyDescent="0.35">
      <c r="A87" s="5" t="s">
        <v>46</v>
      </c>
      <c r="B87" s="18"/>
      <c r="C87" s="4"/>
      <c r="D87" s="7"/>
      <c r="E87" s="4"/>
      <c r="G87" s="8"/>
      <c r="H87" s="8"/>
      <c r="I87" s="8"/>
      <c r="J87" s="8"/>
      <c r="K87" s="8"/>
      <c r="L87" s="8"/>
    </row>
    <row r="88" spans="1:12" x14ac:dyDescent="0.35">
      <c r="A88" s="5" t="s">
        <v>47</v>
      </c>
      <c r="B88" s="18"/>
      <c r="C88" s="4"/>
      <c r="D88" s="7"/>
      <c r="E88" s="4"/>
      <c r="G88" s="8"/>
      <c r="H88" s="8"/>
      <c r="I88" s="8"/>
      <c r="J88" s="8"/>
      <c r="K88" s="8"/>
      <c r="L88" s="8"/>
    </row>
    <row r="89" spans="1:12" x14ac:dyDescent="0.35">
      <c r="A89" s="5" t="s">
        <v>48</v>
      </c>
      <c r="B89" s="18">
        <v>2965.0050999999999</v>
      </c>
      <c r="C89" s="4">
        <f t="shared" si="24"/>
        <v>5.0999999998566636E-3</v>
      </c>
      <c r="D89" s="7">
        <f t="shared" si="25"/>
        <v>1.1038961038650786E-6</v>
      </c>
      <c r="E89" s="4">
        <f t="shared" si="26"/>
        <v>0</v>
      </c>
      <c r="G89" s="8" t="s">
        <v>38</v>
      </c>
      <c r="H89" s="8"/>
      <c r="I89" s="8"/>
      <c r="J89" s="8"/>
      <c r="K89" s="8"/>
      <c r="L89" s="8"/>
    </row>
    <row r="90" spans="1:12" x14ac:dyDescent="0.35">
      <c r="B90" s="1" t="s">
        <v>5</v>
      </c>
      <c r="C90" s="1" t="s">
        <v>4</v>
      </c>
      <c r="D90" s="1" t="s">
        <v>28</v>
      </c>
      <c r="E90" s="1" t="s">
        <v>29</v>
      </c>
    </row>
    <row r="91" spans="1:12" x14ac:dyDescent="0.35">
      <c r="B91" s="4">
        <f>AVERAGE(C80:C89)</f>
        <v>5.0999999998566636E-3</v>
      </c>
      <c r="C91" s="4"/>
      <c r="D91" s="4"/>
      <c r="E91" s="4"/>
    </row>
    <row r="95" spans="1:12" x14ac:dyDescent="0.35">
      <c r="B95" s="2" t="s">
        <v>31</v>
      </c>
      <c r="C95" s="2" t="s">
        <v>3</v>
      </c>
    </row>
    <row r="96" spans="1:12" x14ac:dyDescent="0.35">
      <c r="A96" s="3" t="s">
        <v>49</v>
      </c>
      <c r="B96" s="19">
        <v>2965.005133213921</v>
      </c>
      <c r="C96">
        <v>2965</v>
      </c>
    </row>
    <row r="97" spans="1:18" x14ac:dyDescent="0.35">
      <c r="B97" s="1" t="s">
        <v>2</v>
      </c>
      <c r="C97" s="1" t="s">
        <v>10</v>
      </c>
      <c r="D97" s="1" t="s">
        <v>19</v>
      </c>
      <c r="E97" s="1" t="s">
        <v>20</v>
      </c>
    </row>
    <row r="98" spans="1:18" x14ac:dyDescent="0.35">
      <c r="A98" s="5" t="s">
        <v>1</v>
      </c>
      <c r="B98" s="18">
        <v>2965.0050999999999</v>
      </c>
      <c r="C98" s="4">
        <f>B98-$C$78</f>
        <v>5.0999999998566636E-3</v>
      </c>
      <c r="D98" s="7">
        <f>C98/$C$42</f>
        <v>1.1038961038650786E-6</v>
      </c>
      <c r="E98" s="4">
        <f>(C98-$B$91)^2</f>
        <v>0</v>
      </c>
    </row>
    <row r="99" spans="1:18" x14ac:dyDescent="0.35">
      <c r="A99" s="5" t="s">
        <v>6</v>
      </c>
      <c r="B99" s="18">
        <v>2965.0050999999999</v>
      </c>
      <c r="C99" s="4">
        <f t="shared" ref="C99:C102" si="30">B99-$C$78</f>
        <v>5.0999999998566636E-3</v>
      </c>
      <c r="D99" s="7">
        <f t="shared" ref="D99:D102" si="31">C99/$C$42</f>
        <v>1.1038961038650786E-6</v>
      </c>
      <c r="E99" s="4">
        <f t="shared" ref="E99:E102" si="32">(C99-$B$91)^2</f>
        <v>0</v>
      </c>
      <c r="G99" s="8" t="s">
        <v>35</v>
      </c>
    </row>
    <row r="100" spans="1:18" x14ac:dyDescent="0.35">
      <c r="A100" s="5" t="s">
        <v>7</v>
      </c>
      <c r="B100" s="18">
        <v>2965.0050999999999</v>
      </c>
      <c r="C100" s="4">
        <f t="shared" si="30"/>
        <v>5.0999999998566636E-3</v>
      </c>
      <c r="D100" s="7">
        <f t="shared" si="31"/>
        <v>1.1038961038650786E-6</v>
      </c>
      <c r="E100" s="4">
        <f t="shared" si="32"/>
        <v>0</v>
      </c>
      <c r="G100" s="8" t="s">
        <v>36</v>
      </c>
    </row>
    <row r="101" spans="1:18" x14ac:dyDescent="0.35">
      <c r="A101" s="5" t="s">
        <v>8</v>
      </c>
      <c r="B101" s="18">
        <v>2965.0050999999999</v>
      </c>
      <c r="C101" s="4">
        <f t="shared" si="30"/>
        <v>5.0999999998566636E-3</v>
      </c>
      <c r="D101" s="7">
        <f t="shared" si="31"/>
        <v>1.1038961038650786E-6</v>
      </c>
      <c r="E101" s="4">
        <f t="shared" si="32"/>
        <v>0</v>
      </c>
      <c r="G101" s="8" t="s">
        <v>37</v>
      </c>
    </row>
    <row r="102" spans="1:18" x14ac:dyDescent="0.35">
      <c r="A102" s="5" t="s">
        <v>9</v>
      </c>
      <c r="B102" s="18">
        <v>2965.0050999999999</v>
      </c>
      <c r="C102" s="4">
        <f t="shared" si="30"/>
        <v>5.0999999998566636E-3</v>
      </c>
      <c r="D102" s="7">
        <f t="shared" si="31"/>
        <v>1.1038961038650786E-6</v>
      </c>
      <c r="E102" s="4">
        <f t="shared" si="32"/>
        <v>0</v>
      </c>
      <c r="G102" s="8"/>
    </row>
    <row r="103" spans="1:18" x14ac:dyDescent="0.35">
      <c r="A103" s="5" t="s">
        <v>44</v>
      </c>
      <c r="B103" s="18"/>
      <c r="C103" s="4"/>
      <c r="D103" s="7"/>
      <c r="E103" s="4"/>
      <c r="G103" s="8"/>
      <c r="R103" t="s">
        <v>39</v>
      </c>
    </row>
    <row r="104" spans="1:18" x14ac:dyDescent="0.35">
      <c r="A104" s="5" t="s">
        <v>45</v>
      </c>
      <c r="B104" s="18"/>
      <c r="C104" s="4"/>
      <c r="D104" s="7"/>
      <c r="E104" s="4"/>
      <c r="G104" s="8"/>
    </row>
    <row r="105" spans="1:18" x14ac:dyDescent="0.35">
      <c r="A105" s="5" t="s">
        <v>46</v>
      </c>
      <c r="B105" s="18"/>
      <c r="C105" s="4"/>
      <c r="D105" s="7"/>
      <c r="E105" s="4"/>
      <c r="G105" s="8"/>
    </row>
    <row r="106" spans="1:18" x14ac:dyDescent="0.35">
      <c r="A106" s="5" t="s">
        <v>47</v>
      </c>
      <c r="B106" s="18"/>
      <c r="C106" s="4"/>
      <c r="D106" s="7"/>
      <c r="E106" s="4"/>
      <c r="G106" s="8"/>
    </row>
    <row r="107" spans="1:18" x14ac:dyDescent="0.35">
      <c r="A107" s="5" t="s">
        <v>48</v>
      </c>
      <c r="B107" s="18">
        <v>2965.0050999999999</v>
      </c>
      <c r="C107" s="4">
        <f t="shared" ref="C107" si="33">B107-$C$78</f>
        <v>5.0999999998566636E-3</v>
      </c>
      <c r="D107" s="7">
        <f t="shared" ref="D107" si="34">C107/$C$42</f>
        <v>1.1038961038650786E-6</v>
      </c>
      <c r="E107" s="4">
        <f t="shared" ref="E107" si="35">(C107-$B$91)^2</f>
        <v>0</v>
      </c>
      <c r="G107" s="8" t="s">
        <v>38</v>
      </c>
    </row>
    <row r="108" spans="1:18" x14ac:dyDescent="0.35">
      <c r="B108" s="1" t="s">
        <v>5</v>
      </c>
      <c r="C108" s="1" t="s">
        <v>4</v>
      </c>
      <c r="D108" s="1" t="s">
        <v>28</v>
      </c>
      <c r="E108" s="1" t="s">
        <v>29</v>
      </c>
    </row>
    <row r="109" spans="1:18" x14ac:dyDescent="0.35">
      <c r="B109" s="4">
        <f>AVERAGE(C98:C107)</f>
        <v>5.0999999998566636E-3</v>
      </c>
      <c r="C109" s="4"/>
      <c r="D109" s="4"/>
      <c r="E109" s="4"/>
    </row>
    <row r="113" spans="1:7" x14ac:dyDescent="0.35">
      <c r="B113" s="2" t="s">
        <v>31</v>
      </c>
      <c r="C113" s="2" t="s">
        <v>3</v>
      </c>
    </row>
    <row r="114" spans="1:7" x14ac:dyDescent="0.35">
      <c r="A114" s="3" t="s">
        <v>50</v>
      </c>
      <c r="B114" s="19">
        <v>2965.005133213921</v>
      </c>
      <c r="C114">
        <v>2965</v>
      </c>
    </row>
    <row r="115" spans="1:7" x14ac:dyDescent="0.35">
      <c r="B115" s="1" t="s">
        <v>2</v>
      </c>
      <c r="C115" s="1" t="s">
        <v>10</v>
      </c>
      <c r="D115" s="1" t="s">
        <v>19</v>
      </c>
      <c r="E115" s="1" t="s">
        <v>20</v>
      </c>
    </row>
    <row r="116" spans="1:7" x14ac:dyDescent="0.35">
      <c r="A116" s="5" t="s">
        <v>1</v>
      </c>
      <c r="B116" s="18">
        <v>2965.0050999999999</v>
      </c>
      <c r="C116" s="4">
        <f>B116-$C$78</f>
        <v>5.0999999998566636E-3</v>
      </c>
      <c r="D116" s="7">
        <f>C116/$C$42</f>
        <v>1.1038961038650786E-6</v>
      </c>
      <c r="E116" s="4">
        <f>(C116-$B$91)^2</f>
        <v>0</v>
      </c>
    </row>
    <row r="117" spans="1:7" x14ac:dyDescent="0.35">
      <c r="A117" s="5" t="s">
        <v>6</v>
      </c>
      <c r="B117" s="18">
        <v>2965.0050999999999</v>
      </c>
      <c r="C117" s="4">
        <f t="shared" ref="C117:C120" si="36">B117-$C$78</f>
        <v>5.0999999998566636E-3</v>
      </c>
      <c r="D117" s="7">
        <f t="shared" ref="D117:D120" si="37">C117/$C$42</f>
        <v>1.1038961038650786E-6</v>
      </c>
      <c r="E117" s="4">
        <f t="shared" ref="E117:E120" si="38">(C117-$B$91)^2</f>
        <v>0</v>
      </c>
      <c r="G117" s="8" t="s">
        <v>35</v>
      </c>
    </row>
    <row r="118" spans="1:7" x14ac:dyDescent="0.35">
      <c r="A118" s="5" t="s">
        <v>7</v>
      </c>
      <c r="B118" s="18">
        <v>2965.0050999999999</v>
      </c>
      <c r="C118" s="4">
        <f t="shared" si="36"/>
        <v>5.0999999998566636E-3</v>
      </c>
      <c r="D118" s="7">
        <f t="shared" si="37"/>
        <v>1.1038961038650786E-6</v>
      </c>
      <c r="E118" s="4">
        <f t="shared" si="38"/>
        <v>0</v>
      </c>
      <c r="G118" s="8" t="s">
        <v>36</v>
      </c>
    </row>
    <row r="119" spans="1:7" x14ac:dyDescent="0.35">
      <c r="A119" s="5" t="s">
        <v>8</v>
      </c>
      <c r="B119" s="18">
        <v>2965.0050999999999</v>
      </c>
      <c r="C119" s="4">
        <f t="shared" si="36"/>
        <v>5.0999999998566636E-3</v>
      </c>
      <c r="D119" s="7">
        <f t="shared" si="37"/>
        <v>1.1038961038650786E-6</v>
      </c>
      <c r="E119" s="4">
        <f t="shared" si="38"/>
        <v>0</v>
      </c>
      <c r="G119" s="8" t="s">
        <v>37</v>
      </c>
    </row>
    <row r="120" spans="1:7" x14ac:dyDescent="0.35">
      <c r="A120" s="5" t="s">
        <v>9</v>
      </c>
      <c r="B120" s="18">
        <v>2965.0050999999999</v>
      </c>
      <c r="C120" s="4">
        <f t="shared" si="36"/>
        <v>5.0999999998566636E-3</v>
      </c>
      <c r="D120" s="7">
        <f t="shared" si="37"/>
        <v>1.1038961038650786E-6</v>
      </c>
      <c r="E120" s="4">
        <f t="shared" si="38"/>
        <v>0</v>
      </c>
      <c r="G120" s="8"/>
    </row>
    <row r="121" spans="1:7" x14ac:dyDescent="0.35">
      <c r="A121" s="5" t="s">
        <v>44</v>
      </c>
      <c r="B121" s="18"/>
      <c r="C121" s="4"/>
      <c r="D121" s="7"/>
      <c r="E121" s="4"/>
      <c r="G121" s="8"/>
    </row>
    <row r="122" spans="1:7" x14ac:dyDescent="0.35">
      <c r="A122" s="5" t="s">
        <v>45</v>
      </c>
      <c r="B122" s="18"/>
      <c r="C122" s="4"/>
      <c r="D122" s="7"/>
      <c r="E122" s="4"/>
      <c r="G122" s="8"/>
    </row>
    <row r="123" spans="1:7" x14ac:dyDescent="0.35">
      <c r="A123" s="5" t="s">
        <v>46</v>
      </c>
      <c r="B123" s="18"/>
      <c r="C123" s="4"/>
      <c r="D123" s="7"/>
      <c r="E123" s="4"/>
      <c r="G123" s="8"/>
    </row>
    <row r="124" spans="1:7" x14ac:dyDescent="0.35">
      <c r="A124" s="5" t="s">
        <v>47</v>
      </c>
      <c r="B124" s="18"/>
      <c r="C124" s="4"/>
      <c r="D124" s="7"/>
      <c r="E124" s="4"/>
      <c r="G124" s="8"/>
    </row>
    <row r="125" spans="1:7" x14ac:dyDescent="0.35">
      <c r="A125" s="5" t="s">
        <v>48</v>
      </c>
      <c r="B125" s="18">
        <v>2965.0050999999999</v>
      </c>
      <c r="C125" s="4">
        <f t="shared" ref="C125" si="39">B125-$C$78</f>
        <v>5.0999999998566636E-3</v>
      </c>
      <c r="D125" s="7">
        <f t="shared" ref="D125" si="40">C125/$C$42</f>
        <v>1.1038961038650786E-6</v>
      </c>
      <c r="E125" s="4">
        <f t="shared" ref="E125" si="41">(C125-$B$91)^2</f>
        <v>0</v>
      </c>
      <c r="G125" s="8" t="s">
        <v>38</v>
      </c>
    </row>
    <row r="126" spans="1:7" x14ac:dyDescent="0.35">
      <c r="B126" s="1" t="s">
        <v>5</v>
      </c>
      <c r="C126" s="1" t="s">
        <v>4</v>
      </c>
      <c r="D126" s="1" t="s">
        <v>28</v>
      </c>
      <c r="E126" s="1" t="s">
        <v>29</v>
      </c>
    </row>
    <row r="127" spans="1:7" x14ac:dyDescent="0.35">
      <c r="B127" s="4">
        <f>AVERAGE(C116:C125)</f>
        <v>5.0999999998566636E-3</v>
      </c>
      <c r="C127" s="4"/>
      <c r="D127" s="4"/>
      <c r="E127" s="4"/>
    </row>
    <row r="131" spans="1:7" x14ac:dyDescent="0.35">
      <c r="B131" s="2" t="s">
        <v>31</v>
      </c>
      <c r="C131" s="2" t="s">
        <v>3</v>
      </c>
    </row>
    <row r="132" spans="1:7" x14ac:dyDescent="0.35">
      <c r="A132" s="3" t="s">
        <v>51</v>
      </c>
      <c r="B132" s="19">
        <v>2965.005133213921</v>
      </c>
      <c r="C132">
        <v>2965</v>
      </c>
    </row>
    <row r="133" spans="1:7" x14ac:dyDescent="0.35">
      <c r="B133" s="1" t="s">
        <v>2</v>
      </c>
      <c r="C133" s="1" t="s">
        <v>10</v>
      </c>
      <c r="D133" s="1" t="s">
        <v>19</v>
      </c>
      <c r="E133" s="1" t="s">
        <v>20</v>
      </c>
    </row>
    <row r="134" spans="1:7" x14ac:dyDescent="0.35">
      <c r="A134" s="5" t="s">
        <v>1</v>
      </c>
      <c r="B134" s="18">
        <v>2965.0050999999999</v>
      </c>
      <c r="C134" s="4">
        <f>B134-$C$78</f>
        <v>5.0999999998566636E-3</v>
      </c>
      <c r="D134" s="7">
        <f>C134/$C$42</f>
        <v>1.1038961038650786E-6</v>
      </c>
      <c r="E134" s="4">
        <f>(C134-$B$91)^2</f>
        <v>0</v>
      </c>
    </row>
    <row r="135" spans="1:7" x14ac:dyDescent="0.35">
      <c r="A135" s="5" t="s">
        <v>6</v>
      </c>
      <c r="B135" s="18">
        <v>2965.0050999999999</v>
      </c>
      <c r="C135" s="4">
        <f t="shared" ref="C135:C138" si="42">B135-$C$78</f>
        <v>5.0999999998566636E-3</v>
      </c>
      <c r="D135" s="7">
        <f t="shared" ref="D135:D138" si="43">C135/$C$42</f>
        <v>1.1038961038650786E-6</v>
      </c>
      <c r="E135" s="4">
        <f t="shared" ref="E135:E138" si="44">(C135-$B$91)^2</f>
        <v>0</v>
      </c>
      <c r="G135" s="8" t="s">
        <v>35</v>
      </c>
    </row>
    <row r="136" spans="1:7" x14ac:dyDescent="0.35">
      <c r="A136" s="5" t="s">
        <v>7</v>
      </c>
      <c r="B136" s="18">
        <v>2965.0050999999999</v>
      </c>
      <c r="C136" s="4">
        <f t="shared" si="42"/>
        <v>5.0999999998566636E-3</v>
      </c>
      <c r="D136" s="7">
        <f t="shared" si="43"/>
        <v>1.1038961038650786E-6</v>
      </c>
      <c r="E136" s="4">
        <f t="shared" si="44"/>
        <v>0</v>
      </c>
      <c r="G136" s="8" t="s">
        <v>36</v>
      </c>
    </row>
    <row r="137" spans="1:7" x14ac:dyDescent="0.35">
      <c r="A137" s="5" t="s">
        <v>8</v>
      </c>
      <c r="B137" s="18">
        <v>2965.0050999999999</v>
      </c>
      <c r="C137" s="4">
        <f t="shared" si="42"/>
        <v>5.0999999998566636E-3</v>
      </c>
      <c r="D137" s="7">
        <f t="shared" si="43"/>
        <v>1.1038961038650786E-6</v>
      </c>
      <c r="E137" s="4">
        <f t="shared" si="44"/>
        <v>0</v>
      </c>
      <c r="G137" s="8" t="s">
        <v>37</v>
      </c>
    </row>
    <row r="138" spans="1:7" x14ac:dyDescent="0.35">
      <c r="A138" s="5" t="s">
        <v>9</v>
      </c>
      <c r="B138" s="18">
        <v>2965.0050999999999</v>
      </c>
      <c r="C138" s="4">
        <f t="shared" si="42"/>
        <v>5.0999999998566636E-3</v>
      </c>
      <c r="D138" s="7">
        <f t="shared" si="43"/>
        <v>1.1038961038650786E-6</v>
      </c>
      <c r="E138" s="4">
        <f t="shared" si="44"/>
        <v>0</v>
      </c>
      <c r="G138" s="8"/>
    </row>
    <row r="139" spans="1:7" x14ac:dyDescent="0.35">
      <c r="A139" s="5" t="s">
        <v>44</v>
      </c>
      <c r="B139" s="18"/>
      <c r="C139" s="4"/>
      <c r="D139" s="7"/>
      <c r="E139" s="4"/>
      <c r="G139" s="8"/>
    </row>
    <row r="140" spans="1:7" x14ac:dyDescent="0.35">
      <c r="A140" s="5" t="s">
        <v>45</v>
      </c>
      <c r="B140" s="18"/>
      <c r="C140" s="4"/>
      <c r="D140" s="7"/>
      <c r="E140" s="4"/>
      <c r="G140" s="8"/>
    </row>
    <row r="141" spans="1:7" x14ac:dyDescent="0.35">
      <c r="A141" s="5" t="s">
        <v>46</v>
      </c>
      <c r="B141" s="18"/>
      <c r="C141" s="4"/>
      <c r="D141" s="7"/>
      <c r="E141" s="4"/>
      <c r="G141" s="8"/>
    </row>
    <row r="142" spans="1:7" x14ac:dyDescent="0.35">
      <c r="A142" s="5" t="s">
        <v>47</v>
      </c>
      <c r="B142" s="18"/>
      <c r="C142" s="4"/>
      <c r="D142" s="7"/>
      <c r="E142" s="4"/>
      <c r="G142" s="8"/>
    </row>
    <row r="143" spans="1:7" x14ac:dyDescent="0.35">
      <c r="A143" s="5" t="s">
        <v>48</v>
      </c>
      <c r="B143" s="18">
        <v>2965.0050999999999</v>
      </c>
      <c r="C143" s="4">
        <f t="shared" ref="C143" si="45">B143-$C$78</f>
        <v>5.0999999998566636E-3</v>
      </c>
      <c r="D143" s="7">
        <f t="shared" ref="D143" si="46">C143/$C$42</f>
        <v>1.1038961038650786E-6</v>
      </c>
      <c r="E143" s="4">
        <f t="shared" ref="E143" si="47">(C143-$B$91)^2</f>
        <v>0</v>
      </c>
      <c r="G143" s="8" t="s">
        <v>38</v>
      </c>
    </row>
    <row r="144" spans="1:7" x14ac:dyDescent="0.35">
      <c r="B144" s="1" t="s">
        <v>5</v>
      </c>
      <c r="C144" s="1" t="s">
        <v>4</v>
      </c>
      <c r="D144" s="1" t="s">
        <v>28</v>
      </c>
      <c r="E144" s="1" t="s">
        <v>29</v>
      </c>
    </row>
    <row r="145" spans="1:7" x14ac:dyDescent="0.35">
      <c r="B145" s="4">
        <f>AVERAGE(C134:C143)</f>
        <v>5.0999999998566636E-3</v>
      </c>
      <c r="C145" s="4"/>
      <c r="D145" s="4"/>
      <c r="E145" s="4"/>
    </row>
    <row r="149" spans="1:7" x14ac:dyDescent="0.35">
      <c r="B149" s="2" t="s">
        <v>31</v>
      </c>
      <c r="C149" s="2" t="s">
        <v>3</v>
      </c>
    </row>
    <row r="150" spans="1:7" x14ac:dyDescent="0.35">
      <c r="A150" s="3" t="s">
        <v>52</v>
      </c>
      <c r="B150" s="19">
        <v>2965.005133213921</v>
      </c>
      <c r="C150">
        <v>2965</v>
      </c>
    </row>
    <row r="151" spans="1:7" x14ac:dyDescent="0.35">
      <c r="B151" s="1" t="s">
        <v>2</v>
      </c>
      <c r="C151" s="1" t="s">
        <v>10</v>
      </c>
      <c r="D151" s="1" t="s">
        <v>19</v>
      </c>
      <c r="E151" s="1" t="s">
        <v>20</v>
      </c>
    </row>
    <row r="152" spans="1:7" x14ac:dyDescent="0.35">
      <c r="A152" s="5" t="s">
        <v>1</v>
      </c>
      <c r="B152" s="18">
        <v>2965.0050999999999</v>
      </c>
      <c r="C152" s="4">
        <f>B152-$C$78</f>
        <v>5.0999999998566636E-3</v>
      </c>
      <c r="D152" s="7">
        <f>C152/$C$42</f>
        <v>1.1038961038650786E-6</v>
      </c>
      <c r="E152" s="4">
        <f>(C152-$B$91)^2</f>
        <v>0</v>
      </c>
    </row>
    <row r="153" spans="1:7" x14ac:dyDescent="0.35">
      <c r="A153" s="5" t="s">
        <v>6</v>
      </c>
      <c r="B153" s="18">
        <v>2965.0050999999999</v>
      </c>
      <c r="C153" s="4">
        <f t="shared" ref="C153:C156" si="48">B153-$C$78</f>
        <v>5.0999999998566636E-3</v>
      </c>
      <c r="D153" s="7">
        <f t="shared" ref="D153:D156" si="49">C153/$C$42</f>
        <v>1.1038961038650786E-6</v>
      </c>
      <c r="E153" s="4">
        <f t="shared" ref="E153:E156" si="50">(C153-$B$91)^2</f>
        <v>0</v>
      </c>
      <c r="G153" s="8" t="s">
        <v>35</v>
      </c>
    </row>
    <row r="154" spans="1:7" x14ac:dyDescent="0.35">
      <c r="A154" s="5" t="s">
        <v>7</v>
      </c>
      <c r="B154" s="18">
        <v>2965.0050999999999</v>
      </c>
      <c r="C154" s="4">
        <f t="shared" si="48"/>
        <v>5.0999999998566636E-3</v>
      </c>
      <c r="D154" s="7">
        <f t="shared" si="49"/>
        <v>1.1038961038650786E-6</v>
      </c>
      <c r="E154" s="4">
        <f t="shared" si="50"/>
        <v>0</v>
      </c>
      <c r="G154" s="8" t="s">
        <v>36</v>
      </c>
    </row>
    <row r="155" spans="1:7" x14ac:dyDescent="0.35">
      <c r="A155" s="5" t="s">
        <v>8</v>
      </c>
      <c r="B155" s="18">
        <v>2965.0050999999999</v>
      </c>
      <c r="C155" s="4">
        <f t="shared" si="48"/>
        <v>5.0999999998566636E-3</v>
      </c>
      <c r="D155" s="7">
        <f t="shared" si="49"/>
        <v>1.1038961038650786E-6</v>
      </c>
      <c r="E155" s="4">
        <f t="shared" si="50"/>
        <v>0</v>
      </c>
      <c r="G155" s="8" t="s">
        <v>37</v>
      </c>
    </row>
    <row r="156" spans="1:7" x14ac:dyDescent="0.35">
      <c r="A156" s="5" t="s">
        <v>9</v>
      </c>
      <c r="B156" s="18">
        <v>2965.0050999999999</v>
      </c>
      <c r="C156" s="4">
        <f t="shared" si="48"/>
        <v>5.0999999998566636E-3</v>
      </c>
      <c r="D156" s="7">
        <f t="shared" si="49"/>
        <v>1.1038961038650786E-6</v>
      </c>
      <c r="E156" s="4">
        <f t="shared" si="50"/>
        <v>0</v>
      </c>
      <c r="G156" s="8"/>
    </row>
    <row r="157" spans="1:7" x14ac:dyDescent="0.35">
      <c r="A157" s="5" t="s">
        <v>44</v>
      </c>
      <c r="B157" s="18"/>
      <c r="C157" s="4"/>
      <c r="D157" s="7"/>
      <c r="E157" s="4"/>
      <c r="G157" s="8"/>
    </row>
    <row r="158" spans="1:7" x14ac:dyDescent="0.35">
      <c r="A158" s="5" t="s">
        <v>45</v>
      </c>
      <c r="B158" s="18"/>
      <c r="C158" s="4"/>
      <c r="D158" s="7"/>
      <c r="E158" s="4"/>
      <c r="G158" s="8"/>
    </row>
    <row r="159" spans="1:7" x14ac:dyDescent="0.35">
      <c r="A159" s="5" t="s">
        <v>46</v>
      </c>
      <c r="B159" s="18"/>
      <c r="C159" s="4"/>
      <c r="D159" s="7"/>
      <c r="E159" s="4"/>
      <c r="G159" s="8"/>
    </row>
    <row r="160" spans="1:7" x14ac:dyDescent="0.35">
      <c r="A160" s="5" t="s">
        <v>47</v>
      </c>
      <c r="B160" s="18"/>
      <c r="C160" s="4"/>
      <c r="D160" s="7"/>
      <c r="E160" s="4"/>
      <c r="G160" s="8"/>
    </row>
    <row r="161" spans="1:7" x14ac:dyDescent="0.35">
      <c r="A161" s="5" t="s">
        <v>48</v>
      </c>
      <c r="B161" s="18">
        <v>2965.0050999999999</v>
      </c>
      <c r="C161" s="4">
        <f t="shared" ref="C161" si="51">B161-$C$78</f>
        <v>5.0999999998566636E-3</v>
      </c>
      <c r="D161" s="7">
        <f t="shared" ref="D161" si="52">C161/$C$42</f>
        <v>1.1038961038650786E-6</v>
      </c>
      <c r="E161" s="4">
        <f t="shared" ref="E161" si="53">(C161-$B$91)^2</f>
        <v>0</v>
      </c>
      <c r="G161" s="8" t="s">
        <v>38</v>
      </c>
    </row>
    <row r="162" spans="1:7" x14ac:dyDescent="0.35">
      <c r="B162" s="1" t="s">
        <v>5</v>
      </c>
      <c r="C162" s="1" t="s">
        <v>4</v>
      </c>
      <c r="D162" s="1" t="s">
        <v>28</v>
      </c>
      <c r="E162" s="1" t="s">
        <v>29</v>
      </c>
    </row>
    <row r="163" spans="1:7" x14ac:dyDescent="0.35">
      <c r="B163" s="4">
        <f>AVERAGE(C152:C161)</f>
        <v>5.0999999998566636E-3</v>
      </c>
      <c r="C163" s="4"/>
      <c r="D163" s="4"/>
      <c r="E163" s="4"/>
    </row>
    <row r="167" spans="1:7" x14ac:dyDescent="0.35">
      <c r="B167" s="2" t="s">
        <v>31</v>
      </c>
      <c r="C167" s="2" t="s">
        <v>3</v>
      </c>
    </row>
    <row r="168" spans="1:7" x14ac:dyDescent="0.35">
      <c r="A168" s="3" t="s">
        <v>53</v>
      </c>
      <c r="B168" s="19">
        <v>2965.005133213921</v>
      </c>
      <c r="C168">
        <v>2965</v>
      </c>
    </row>
    <row r="169" spans="1:7" x14ac:dyDescent="0.35">
      <c r="B169" s="1" t="s">
        <v>2</v>
      </c>
      <c r="C169" s="1" t="s">
        <v>10</v>
      </c>
      <c r="D169" s="1" t="s">
        <v>19</v>
      </c>
      <c r="E169" s="1" t="s">
        <v>20</v>
      </c>
    </row>
    <row r="170" spans="1:7" x14ac:dyDescent="0.35">
      <c r="A170" s="5" t="s">
        <v>1</v>
      </c>
      <c r="B170" s="18">
        <v>2965.0050999999999</v>
      </c>
      <c r="C170" s="4">
        <f>B170-$C$78</f>
        <v>5.0999999998566636E-3</v>
      </c>
      <c r="D170" s="7">
        <f>C170/$C$42</f>
        <v>1.1038961038650786E-6</v>
      </c>
      <c r="E170" s="4">
        <f>(C170-$B$91)^2</f>
        <v>0</v>
      </c>
    </row>
    <row r="171" spans="1:7" x14ac:dyDescent="0.35">
      <c r="A171" s="5" t="s">
        <v>6</v>
      </c>
      <c r="B171" s="18">
        <v>2965.0050999999999</v>
      </c>
      <c r="C171" s="4">
        <f t="shared" ref="C171:C174" si="54">B171-$C$78</f>
        <v>5.0999999998566636E-3</v>
      </c>
      <c r="D171" s="7">
        <f t="shared" ref="D171:D174" si="55">C171/$C$42</f>
        <v>1.1038961038650786E-6</v>
      </c>
      <c r="E171" s="4">
        <f t="shared" ref="E171:E174" si="56">(C171-$B$91)^2</f>
        <v>0</v>
      </c>
      <c r="G171" s="8" t="s">
        <v>35</v>
      </c>
    </row>
    <row r="172" spans="1:7" x14ac:dyDescent="0.35">
      <c r="A172" s="5" t="s">
        <v>7</v>
      </c>
      <c r="B172" s="18">
        <v>2965.0050999999999</v>
      </c>
      <c r="C172" s="4">
        <f t="shared" si="54"/>
        <v>5.0999999998566636E-3</v>
      </c>
      <c r="D172" s="7">
        <f t="shared" si="55"/>
        <v>1.1038961038650786E-6</v>
      </c>
      <c r="E172" s="4">
        <f t="shared" si="56"/>
        <v>0</v>
      </c>
      <c r="G172" s="8" t="s">
        <v>36</v>
      </c>
    </row>
    <row r="173" spans="1:7" x14ac:dyDescent="0.35">
      <c r="A173" s="5" t="s">
        <v>8</v>
      </c>
      <c r="B173" s="18">
        <v>2965.0050999999999</v>
      </c>
      <c r="C173" s="4">
        <f t="shared" si="54"/>
        <v>5.0999999998566636E-3</v>
      </c>
      <c r="D173" s="7">
        <f t="shared" si="55"/>
        <v>1.1038961038650786E-6</v>
      </c>
      <c r="E173" s="4">
        <f t="shared" si="56"/>
        <v>0</v>
      </c>
      <c r="G173" s="8" t="s">
        <v>37</v>
      </c>
    </row>
    <row r="174" spans="1:7" x14ac:dyDescent="0.35">
      <c r="A174" s="5" t="s">
        <v>9</v>
      </c>
      <c r="B174" s="18">
        <v>2965.0050999999999</v>
      </c>
      <c r="C174" s="4">
        <f t="shared" si="54"/>
        <v>5.0999999998566636E-3</v>
      </c>
      <c r="D174" s="7">
        <f t="shared" si="55"/>
        <v>1.1038961038650786E-6</v>
      </c>
      <c r="E174" s="4">
        <f t="shared" si="56"/>
        <v>0</v>
      </c>
      <c r="G174" s="8"/>
    </row>
    <row r="175" spans="1:7" x14ac:dyDescent="0.35">
      <c r="A175" s="5" t="s">
        <v>44</v>
      </c>
      <c r="B175" s="18"/>
      <c r="C175" s="4"/>
      <c r="D175" s="7"/>
      <c r="E175" s="4"/>
      <c r="G175" s="8"/>
    </row>
    <row r="176" spans="1:7" x14ac:dyDescent="0.35">
      <c r="A176" s="5" t="s">
        <v>45</v>
      </c>
      <c r="B176" s="18"/>
      <c r="C176" s="4"/>
      <c r="D176" s="7"/>
      <c r="E176" s="4"/>
      <c r="G176" s="8"/>
    </row>
    <row r="177" spans="1:7" x14ac:dyDescent="0.35">
      <c r="A177" s="5" t="s">
        <v>46</v>
      </c>
      <c r="B177" s="18"/>
      <c r="C177" s="4"/>
      <c r="D177" s="7"/>
      <c r="E177" s="4"/>
      <c r="G177" s="8"/>
    </row>
    <row r="178" spans="1:7" x14ac:dyDescent="0.35">
      <c r="A178" s="5" t="s">
        <v>47</v>
      </c>
      <c r="B178" s="18"/>
      <c r="C178" s="4"/>
      <c r="D178" s="7"/>
      <c r="E178" s="4"/>
      <c r="G178" s="8"/>
    </row>
    <row r="179" spans="1:7" x14ac:dyDescent="0.35">
      <c r="A179" s="5" t="s">
        <v>48</v>
      </c>
      <c r="B179" s="18">
        <v>2965.0050999999999</v>
      </c>
      <c r="C179" s="4">
        <f t="shared" ref="C179" si="57">B179-$C$78</f>
        <v>5.0999999998566636E-3</v>
      </c>
      <c r="D179" s="7">
        <f t="shared" ref="D179" si="58">C179/$C$42</f>
        <v>1.1038961038650786E-6</v>
      </c>
      <c r="E179" s="4">
        <f t="shared" ref="E179" si="59">(C179-$B$91)^2</f>
        <v>0</v>
      </c>
      <c r="G179" s="8" t="s">
        <v>38</v>
      </c>
    </row>
    <row r="180" spans="1:7" x14ac:dyDescent="0.35">
      <c r="B180" s="1" t="s">
        <v>5</v>
      </c>
      <c r="C180" s="1" t="s">
        <v>4</v>
      </c>
      <c r="D180" s="1" t="s">
        <v>28</v>
      </c>
      <c r="E180" s="1" t="s">
        <v>29</v>
      </c>
    </row>
    <row r="181" spans="1:7" x14ac:dyDescent="0.35">
      <c r="B181" s="4">
        <f>AVERAGE(C170:C179)</f>
        <v>5.0999999998566636E-3</v>
      </c>
      <c r="C181" s="4"/>
      <c r="D181" s="4"/>
      <c r="E18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2025-02-24T16:34:38Z</dcterms:created>
  <dcterms:modified xsi:type="dcterms:W3CDTF">2025-04-08T10:15:09Z</dcterms:modified>
</cp:coreProperties>
</file>