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\Desktop\Excel\101\"/>
    </mc:Choice>
  </mc:AlternateContent>
  <xr:revisionPtr revIDLastSave="0" documentId="13_ncr:1_{22C0E615-BF5C-4934-BD96-FDF07305DB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rcicio" sheetId="1" r:id="rId1"/>
  </sheets>
  <definedNames>
    <definedName name="_xlnm.Print_Area" localSheetId="0">Exercicio!$A$1:$N$97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0" i="1" l="1" a="1"/>
  <c r="K60" i="1" s="1"/>
  <c r="H58" i="1" a="1"/>
  <c r="H58" i="1" s="1"/>
  <c r="G56" i="1" a="1"/>
  <c r="G56" i="1" s="1"/>
  <c r="F54" i="1" a="1"/>
  <c r="F54" i="1" s="1"/>
  <c r="F52" i="1" a="1"/>
  <c r="F52" i="1" s="1"/>
  <c r="I47" i="1"/>
  <c r="F45" i="1"/>
  <c r="F43" i="1"/>
  <c r="E41" i="1"/>
  <c r="E39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8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8" i="1"/>
  <c r="C26" i="1"/>
  <c r="D26" i="1"/>
  <c r="E26" i="1"/>
  <c r="F26" i="1"/>
  <c r="G26" i="1"/>
  <c r="B26" i="1"/>
  <c r="I26" i="1" l="1"/>
  <c r="H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<sst xmlns="http://schemas.openxmlformats.org/spreadsheetml/2006/main" count="53" uniqueCount="53">
  <si>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Aveiro</t>
  </si>
  <si>
    <t>Beja</t>
  </si>
  <si>
    <t>Bragança</t>
  </si>
  <si>
    <t>C.Branco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</si>
  <si>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</si>
  <si>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</si>
  <si>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</si>
  <si>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</si>
  <si>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</si>
  <si>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</si>
  <si>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</si>
  <si>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</si>
  <si>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</si>
  <si>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</si>
  <si>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V. Castelo</t>
  </si>
  <si>
    <t>Vila Real</t>
  </si>
  <si>
    <t>Viseu</t>
  </si>
  <si>
    <t>MORTOS</t>
  </si>
  <si>
    <t>FERIDOS GRAVES</t>
  </si>
  <si>
    <t>TOTAL :</t>
  </si>
  <si>
    <t>Braga</t>
  </si>
  <si>
    <t>Sinistralidades Rodoviária</t>
  </si>
  <si>
    <t>Distritos</t>
  </si>
  <si>
    <t>Evolução</t>
  </si>
  <si>
    <t>Previsão</t>
  </si>
  <si>
    <t xml:space="preserve">Previsão </t>
  </si>
  <si>
    <t>Tendência</t>
  </si>
  <si>
    <t>Vítimas - Comparação com igual período de ano anterior</t>
  </si>
  <si>
    <t>TOTAL VÍTIMAS</t>
  </si>
  <si>
    <t>Q1. Preencha os valores em falta na tabela</t>
  </si>
  <si>
    <t>FERIDOS LIGEIROS</t>
  </si>
  <si>
    <t>Diminuição</t>
  </si>
  <si>
    <t>Aumento</t>
  </si>
  <si>
    <r>
      <t xml:space="preserve">Q2. Introduza uma fórmula que determine a </t>
    </r>
    <r>
      <rPr>
        <b/>
        <u/>
        <sz val="10"/>
        <rFont val="Arial"/>
        <family val="2"/>
      </rPr>
      <t>evolução</t>
    </r>
    <r>
      <rPr>
        <b/>
        <sz val="10"/>
        <rFont val="Arial"/>
        <family val="2"/>
      </rPr>
      <t xml:space="preserve"> em percentagem do número de vítimas de 2005 para 2006</t>
    </r>
  </si>
  <si>
    <t>Tendências</t>
  </si>
  <si>
    <t>Nula</t>
  </si>
  <si>
    <t>Q2</t>
  </si>
  <si>
    <t>Q3</t>
  </si>
  <si>
    <r>
      <t>Q3. Preencha a coluna</t>
    </r>
    <r>
      <rPr>
        <b/>
        <u val="singleAccounting"/>
        <sz val="10"/>
        <rFont val="Arial"/>
        <family val="2"/>
      </rPr>
      <t xml:space="preserve"> Tendência</t>
    </r>
    <r>
      <rPr>
        <b/>
        <sz val="10"/>
        <rFont val="Arial"/>
        <family val="2"/>
      </rPr>
      <t xml:space="preserve"> colocando as designações "Aumento" e Diminuição" para descrever a evolução do número de vítimas de 2005 para 2006</t>
    </r>
  </si>
  <si>
    <r>
      <t xml:space="preserve">Q4. Estando prevista uma diminuição do total de vítimas para 2006 (percentagem indicada em baixo) , determine a </t>
    </r>
    <r>
      <rPr>
        <b/>
        <u/>
        <sz val="10"/>
        <rFont val="Arial"/>
        <family val="2"/>
      </rPr>
      <t>previsão</t>
    </r>
    <r>
      <rPr>
        <b/>
        <sz val="10"/>
        <rFont val="Arial"/>
        <family val="2"/>
      </rPr>
      <t xml:space="preserve"> para 2006 com base nos valores do total de vítimas de 2005</t>
    </r>
  </si>
  <si>
    <t>Q4</t>
  </si>
  <si>
    <t>Q5. Qual é a média de feridos leves em 2005</t>
  </si>
  <si>
    <t>Q6. Qual o valor máximo de mortos de 2005</t>
  </si>
  <si>
    <t>Q7. Qual o valor mais baixo de feridos graves em 2005</t>
  </si>
  <si>
    <t>Q8. Quantos distritos tem mais de 100 vitimas em 2005</t>
  </si>
  <si>
    <t>Q9. Qual o número total de vítimas em 2006 dos distritos com menos de 100 vítimas</t>
  </si>
  <si>
    <t>Ano</t>
  </si>
  <si>
    <t>nº Vitimas</t>
  </si>
  <si>
    <t>Q10. Qual é a média de feridos leves no ano indicado</t>
  </si>
  <si>
    <t>Q11. Qual o valor máximo de mortos  no ano indicado</t>
  </si>
  <si>
    <t>Q12. Qual o valor mais baixo de feridos graves no ano indicado</t>
  </si>
  <si>
    <t>Q13. Quantos distritos no ano indcado  com mais  vitimas do que as indicadas</t>
  </si>
  <si>
    <t>Q14. Qual o número total de vítimas no ano indicado dos distritos com menos  vítimas do que as indicadas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</si>
</sst>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u val="singleAccounting"/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9" fontId="0" fillId="0" borderId="1" xfId="0" applyNumberFormat="1" applyBorder="1"/>
    <xf numFmtId="0" fontId="5" fillId="5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0" xfId="0" applyFont="1"/>
    <xf numFmtId="10" fontId="0" fillId="2" borderId="1" xfId="2" applyNumberFormat="1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44" fontId="2" fillId="0" borderId="0" xfId="1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0"/>
  <sheetViews>
    <sheetView tabSelected="1" zoomScale="95" zoomScaleNormal="95" workbookViewId="0">
      <selection activeCell="B26" sqref="B26"/>
    </sheetView>
  </sheetViews>
  <sheetFormatPr defaultRowHeight="12.75" x14ac:dyDescent="0.2"/>
  <cols>
    <col min="1" max="1" width="15.28515625" customWidth="1"/>
    <col min="5" max="5" width="9.42578125" customWidth="1"/>
    <col min="7" max="7" width="10" customWidth="1"/>
    <col min="11" max="11" width="10.140625" bestFit="1" customWidth="1"/>
    <col min="12" max="12" width="10.5703125" bestFit="1" customWidth="1"/>
    <col min="14" max="14" width="10" bestFit="1" customWidth="1"/>
  </cols>
  <sheetData>
    <row r="1" spans="1:13" ht="23.25" customHeight="1" x14ac:dyDescent="0.25">
      <c r="A1" s="14"/>
      <c r="B1" s="6"/>
      <c r="C1" s="6"/>
      <c r="D1" s="6"/>
      <c r="E1" s="6"/>
      <c r="F1" s="6"/>
      <c r="L1" s="4" t="s">
        <v>34</v>
      </c>
    </row>
    <row r="2" spans="1:13" x14ac:dyDescent="0.2">
      <c r="L2" s="2" t="s">
        <v>31</v>
      </c>
    </row>
    <row r="3" spans="1:13" ht="15.75" x14ac:dyDescent="0.25">
      <c r="A3" s="20" t="s">
        <v>21</v>
      </c>
      <c r="B3" s="20"/>
      <c r="C3" s="20"/>
      <c r="D3" s="20"/>
      <c r="E3" s="20"/>
      <c r="F3" s="20"/>
      <c r="G3" s="20"/>
      <c r="H3" s="20"/>
      <c r="I3" s="20"/>
      <c r="J3" s="20"/>
      <c r="L3" s="2" t="s">
        <v>32</v>
      </c>
    </row>
    <row r="4" spans="1:13" x14ac:dyDescent="0.2">
      <c r="L4" s="16" t="s">
        <v>35</v>
      </c>
    </row>
    <row r="5" spans="1:13" x14ac:dyDescent="0.2">
      <c r="A5" s="22" t="s">
        <v>27</v>
      </c>
      <c r="B5" s="22"/>
      <c r="C5" s="22"/>
      <c r="D5" s="22"/>
      <c r="E5" s="22"/>
      <c r="F5" s="22"/>
      <c r="G5" s="22"/>
      <c r="H5" s="22"/>
      <c r="I5" s="22"/>
    </row>
    <row r="6" spans="1:13" s="3" customFormat="1" ht="14.25" customHeight="1" x14ac:dyDescent="0.2">
      <c r="A6" s="21" t="s">
        <v>22</v>
      </c>
      <c r="B6" s="24" t="s">
        <v>17</v>
      </c>
      <c r="C6" s="24"/>
      <c r="D6" s="24" t="s">
        <v>18</v>
      </c>
      <c r="E6" s="24"/>
      <c r="F6" s="24" t="s">
        <v>30</v>
      </c>
      <c r="G6" s="24"/>
      <c r="H6" s="24" t="s">
        <v>28</v>
      </c>
      <c r="I6" s="24"/>
      <c r="K6" s="13" t="s">
        <v>36</v>
      </c>
      <c r="L6" s="13" t="s">
        <v>37</v>
      </c>
      <c r="M6" s="13" t="s">
        <v>40</v>
      </c>
    </row>
    <row r="7" spans="1:13" x14ac:dyDescent="0.2">
      <c r="A7" s="21"/>
      <c r="B7" s="4">
        <v>2005</v>
      </c>
      <c r="C7" s="4">
        <v>2006</v>
      </c>
      <c r="D7" s="4">
        <v>2005</v>
      </c>
      <c r="E7" s="4">
        <v>2006</v>
      </c>
      <c r="F7" s="4">
        <v>2005</v>
      </c>
      <c r="G7" s="4">
        <v>2006</v>
      </c>
      <c r="H7" s="4">
        <v>2005</v>
      </c>
      <c r="I7" s="4">
        <v>2006</v>
      </c>
      <c r="K7" s="4" t="s">
        <v>23</v>
      </c>
      <c r="L7" s="4" t="s">
        <v>26</v>
      </c>
      <c r="M7" s="4" t="s">
        <v>24</v>
      </c>
    </row>
    <row r="8" spans="1:13" x14ac:dyDescent="0.2">
      <c r="A8" s="5" t="s">
        <v>0</v>
      </c>
      <c r="B8" s="1">
        <v>4</v>
      </c>
      <c r="C8" s="1">
        <v>1</v>
      </c>
      <c r="D8" s="1">
        <v>8</v>
      </c>
      <c r="E8" s="1">
        <v>2</v>
      </c>
      <c r="F8" s="1">
        <v>137</v>
      </c>
      <c r="G8" s="1">
        <v>126</v>
      </c>
      <c r="H8" s="2">
        <f>SUM(B8,D8,F8)</f>
        <v>149</v>
      </c>
      <c r="I8" s="2">
        <f>SUM(C8,E8,G8)</f>
        <v>129</v>
      </c>
      <c r="K8" s="15">
        <f>-1 + I8/H8</f>
        <v>-0.13422818791946312</v>
      </c>
      <c r="L8" s="2" t="str">
        <f>IF(H8&gt;I8,L$2,L$3)</f>
        <v>Diminuição</v>
      </c>
      <c r="M8" s="7">
        <f>H8+H8*B$37</f>
        <v>141.55000000000001</v>
      </c>
    </row>
    <row r="9" spans="1:13" x14ac:dyDescent="0.2">
      <c r="A9" s="5" t="s">
        <v>1</v>
      </c>
      <c r="B9" s="1">
        <v>2</v>
      </c>
      <c r="C9" s="1">
        <v>3</v>
      </c>
      <c r="D9" s="1">
        <v>3</v>
      </c>
      <c r="E9" s="1">
        <v>5</v>
      </c>
      <c r="F9" s="1">
        <v>36</v>
      </c>
      <c r="G9" s="1">
        <v>34</v>
      </c>
      <c r="H9" s="2">
        <f t="shared" ref="H9:I25" si="0">SUM(B9,D9,F9)</f>
        <v>41</v>
      </c>
      <c r="I9" s="2">
        <f t="shared" si="0"/>
        <v>42</v>
      </c>
      <c r="K9" s="15">
        <f t="shared" ref="K9:K25" si="1">-1 + I9/H9</f>
        <v>2.4390243902439046E-2</v>
      </c>
      <c r="L9" s="2" t="str">
        <f t="shared" ref="L9:L25" si="2">IF(H9&gt;I9,L$2,L$3)</f>
        <v>Aumento</v>
      </c>
      <c r="M9" s="7">
        <f t="shared" ref="M9:M25" si="3">H9+H9*B$37</f>
        <v>38.950000000000003</v>
      </c>
    </row>
    <row r="10" spans="1:13" x14ac:dyDescent="0.2">
      <c r="A10" s="5" t="s">
        <v>20</v>
      </c>
      <c r="B10" s="1">
        <v>1</v>
      </c>
      <c r="C10" s="1">
        <v>2</v>
      </c>
      <c r="D10" s="1">
        <v>10</v>
      </c>
      <c r="E10" s="1">
        <v>8</v>
      </c>
      <c r="F10" s="1">
        <v>124</v>
      </c>
      <c r="G10" s="1">
        <v>95</v>
      </c>
      <c r="H10" s="2">
        <f t="shared" si="0"/>
        <v>135</v>
      </c>
      <c r="I10" s="2">
        <f t="shared" si="0"/>
        <v>105</v>
      </c>
      <c r="K10" s="15">
        <f t="shared" si="1"/>
        <v>-0.22222222222222221</v>
      </c>
      <c r="L10" s="2" t="str">
        <f t="shared" si="2"/>
        <v>Diminuição</v>
      </c>
      <c r="M10" s="7">
        <f t="shared" si="3"/>
        <v>128.25</v>
      </c>
    </row>
    <row r="11" spans="1:13" x14ac:dyDescent="0.2">
      <c r="A11" s="5" t="s">
        <v>2</v>
      </c>
      <c r="B11" s="1">
        <v>2</v>
      </c>
      <c r="C11" s="1">
        <v>1</v>
      </c>
      <c r="D11" s="1">
        <v>1</v>
      </c>
      <c r="E11" s="1">
        <v>0</v>
      </c>
      <c r="F11" s="1">
        <v>16</v>
      </c>
      <c r="G11" s="1">
        <v>10</v>
      </c>
      <c r="H11" s="2">
        <f t="shared" si="0"/>
        <v>19</v>
      </c>
      <c r="I11" s="2">
        <f t="shared" si="0"/>
        <v>11</v>
      </c>
      <c r="K11" s="15">
        <f t="shared" si="1"/>
        <v>-0.42105263157894735</v>
      </c>
      <c r="L11" s="2" t="str">
        <f t="shared" si="2"/>
        <v>Diminuição</v>
      </c>
      <c r="M11" s="7">
        <f t="shared" si="3"/>
        <v>18.05</v>
      </c>
    </row>
    <row r="12" spans="1:13" x14ac:dyDescent="0.2">
      <c r="A12" s="5" t="s">
        <v>3</v>
      </c>
      <c r="B12" s="1">
        <v>1</v>
      </c>
      <c r="C12" s="1">
        <v>2</v>
      </c>
      <c r="D12" s="1">
        <v>8</v>
      </c>
      <c r="E12" s="1">
        <v>5</v>
      </c>
      <c r="F12" s="1">
        <v>30</v>
      </c>
      <c r="G12" s="1">
        <v>21</v>
      </c>
      <c r="H12" s="2">
        <f t="shared" si="0"/>
        <v>39</v>
      </c>
      <c r="I12" s="2">
        <f t="shared" si="0"/>
        <v>28</v>
      </c>
      <c r="K12" s="15">
        <f t="shared" si="1"/>
        <v>-0.28205128205128205</v>
      </c>
      <c r="L12" s="2" t="str">
        <f t="shared" si="2"/>
        <v>Diminuição</v>
      </c>
      <c r="M12" s="7">
        <f t="shared" si="3"/>
        <v>37.049999999999997</v>
      </c>
    </row>
    <row r="13" spans="1:13" x14ac:dyDescent="0.2">
      <c r="A13" s="5" t="s">
        <v>4</v>
      </c>
      <c r="B13" s="1">
        <v>2</v>
      </c>
      <c r="C13" s="1">
        <v>0</v>
      </c>
      <c r="D13" s="1">
        <v>2</v>
      </c>
      <c r="E13" s="1">
        <v>6</v>
      </c>
      <c r="F13" s="1">
        <v>82</v>
      </c>
      <c r="G13" s="1">
        <v>103</v>
      </c>
      <c r="H13" s="2">
        <f t="shared" si="0"/>
        <v>86</v>
      </c>
      <c r="I13" s="2">
        <f t="shared" si="0"/>
        <v>109</v>
      </c>
      <c r="K13" s="15">
        <f t="shared" si="1"/>
        <v>0.26744186046511631</v>
      </c>
      <c r="L13" s="2" t="str">
        <f t="shared" si="2"/>
        <v>Aumento</v>
      </c>
      <c r="M13" s="7">
        <f t="shared" si="3"/>
        <v>81.7</v>
      </c>
    </row>
    <row r="14" spans="1:13" x14ac:dyDescent="0.2">
      <c r="A14" s="5" t="s">
        <v>5</v>
      </c>
      <c r="B14" s="1">
        <v>6</v>
      </c>
      <c r="C14" s="1">
        <v>0</v>
      </c>
      <c r="D14" s="1">
        <v>4</v>
      </c>
      <c r="E14" s="1">
        <v>7</v>
      </c>
      <c r="F14" s="1">
        <v>27</v>
      </c>
      <c r="G14" s="1">
        <v>20</v>
      </c>
      <c r="H14" s="2">
        <f t="shared" si="0"/>
        <v>37</v>
      </c>
      <c r="I14" s="2">
        <f t="shared" si="0"/>
        <v>27</v>
      </c>
      <c r="K14" s="15">
        <f t="shared" si="1"/>
        <v>-0.27027027027027029</v>
      </c>
      <c r="L14" s="2" t="str">
        <f t="shared" si="2"/>
        <v>Diminuição</v>
      </c>
      <c r="M14" s="7">
        <f t="shared" si="3"/>
        <v>35.15</v>
      </c>
    </row>
    <row r="15" spans="1:13" x14ac:dyDescent="0.2">
      <c r="A15" s="5" t="s">
        <v>6</v>
      </c>
      <c r="B15" s="1">
        <v>4</v>
      </c>
      <c r="C15" s="1">
        <v>0</v>
      </c>
      <c r="D15" s="1">
        <v>9</v>
      </c>
      <c r="E15" s="1">
        <v>6</v>
      </c>
      <c r="F15" s="1">
        <v>91</v>
      </c>
      <c r="G15" s="1">
        <v>62</v>
      </c>
      <c r="H15" s="2">
        <f t="shared" si="0"/>
        <v>104</v>
      </c>
      <c r="I15" s="2">
        <f t="shared" si="0"/>
        <v>68</v>
      </c>
      <c r="K15" s="15">
        <f t="shared" si="1"/>
        <v>-0.34615384615384615</v>
      </c>
      <c r="L15" s="2" t="str">
        <f t="shared" si="2"/>
        <v>Diminuição</v>
      </c>
      <c r="M15" s="7">
        <f t="shared" si="3"/>
        <v>98.8</v>
      </c>
    </row>
    <row r="16" spans="1:13" x14ac:dyDescent="0.2">
      <c r="A16" s="5" t="s">
        <v>7</v>
      </c>
      <c r="B16" s="1">
        <v>2</v>
      </c>
      <c r="C16" s="1">
        <v>0</v>
      </c>
      <c r="D16" s="1">
        <v>4</v>
      </c>
      <c r="E16" s="1">
        <v>2</v>
      </c>
      <c r="F16" s="1">
        <v>29</v>
      </c>
      <c r="G16" s="1">
        <v>34</v>
      </c>
      <c r="H16" s="2">
        <f t="shared" si="0"/>
        <v>35</v>
      </c>
      <c r="I16" s="2">
        <f t="shared" si="0"/>
        <v>36</v>
      </c>
      <c r="K16" s="15">
        <f t="shared" si="1"/>
        <v>2.857142857142847E-2</v>
      </c>
      <c r="L16" s="2" t="str">
        <f t="shared" si="2"/>
        <v>Aumento</v>
      </c>
      <c r="M16" s="7">
        <f t="shared" si="3"/>
        <v>33.25</v>
      </c>
    </row>
    <row r="17" spans="1:13" x14ac:dyDescent="0.2">
      <c r="A17" s="5" t="s">
        <v>8</v>
      </c>
      <c r="B17" s="1">
        <v>0</v>
      </c>
      <c r="C17" s="1">
        <v>2</v>
      </c>
      <c r="D17" s="1">
        <v>12</v>
      </c>
      <c r="E17" s="1">
        <v>11</v>
      </c>
      <c r="F17" s="1">
        <v>105</v>
      </c>
      <c r="G17" s="1">
        <v>109</v>
      </c>
      <c r="H17" s="2">
        <f t="shared" si="0"/>
        <v>117</v>
      </c>
      <c r="I17" s="2">
        <f t="shared" si="0"/>
        <v>122</v>
      </c>
      <c r="K17" s="15">
        <f t="shared" si="1"/>
        <v>4.2735042735042805E-2</v>
      </c>
      <c r="L17" s="2" t="str">
        <f t="shared" si="2"/>
        <v>Aumento</v>
      </c>
      <c r="M17" s="7">
        <f t="shared" si="3"/>
        <v>111.15</v>
      </c>
    </row>
    <row r="18" spans="1:13" x14ac:dyDescent="0.2">
      <c r="A18" s="5" t="s">
        <v>9</v>
      </c>
      <c r="B18" s="1">
        <v>6</v>
      </c>
      <c r="C18" s="1">
        <v>3</v>
      </c>
      <c r="D18" s="1">
        <v>29</v>
      </c>
      <c r="E18" s="1">
        <v>17</v>
      </c>
      <c r="F18" s="1">
        <v>326</v>
      </c>
      <c r="G18" s="1">
        <v>285</v>
      </c>
      <c r="H18" s="2">
        <f t="shared" si="0"/>
        <v>361</v>
      </c>
      <c r="I18" s="2">
        <f t="shared" si="0"/>
        <v>305</v>
      </c>
      <c r="K18" s="15">
        <f t="shared" si="1"/>
        <v>-0.15512465373961215</v>
      </c>
      <c r="L18" s="2" t="str">
        <f t="shared" si="2"/>
        <v>Diminuição</v>
      </c>
      <c r="M18" s="7">
        <f t="shared" si="3"/>
        <v>342.95</v>
      </c>
    </row>
    <row r="19" spans="1:13" x14ac:dyDescent="0.2">
      <c r="A19" s="5" t="s">
        <v>10</v>
      </c>
      <c r="B19" s="1">
        <v>1</v>
      </c>
      <c r="C19" s="1">
        <v>2</v>
      </c>
      <c r="D19" s="1">
        <v>4</v>
      </c>
      <c r="E19" s="1">
        <v>3</v>
      </c>
      <c r="F19" s="1">
        <v>12</v>
      </c>
      <c r="G19" s="1">
        <v>23</v>
      </c>
      <c r="H19" s="2">
        <f t="shared" si="0"/>
        <v>17</v>
      </c>
      <c r="I19" s="2">
        <f t="shared" si="0"/>
        <v>28</v>
      </c>
      <c r="K19" s="15">
        <f t="shared" si="1"/>
        <v>0.64705882352941169</v>
      </c>
      <c r="L19" s="2" t="str">
        <f t="shared" si="2"/>
        <v>Aumento</v>
      </c>
      <c r="M19" s="7">
        <f t="shared" si="3"/>
        <v>16.149999999999999</v>
      </c>
    </row>
    <row r="20" spans="1:13" x14ac:dyDescent="0.2">
      <c r="A20" s="5" t="s">
        <v>11</v>
      </c>
      <c r="B20" s="1">
        <v>3</v>
      </c>
      <c r="C20" s="1">
        <v>3</v>
      </c>
      <c r="D20" s="1">
        <v>19</v>
      </c>
      <c r="E20" s="1">
        <v>13</v>
      </c>
      <c r="F20" s="1">
        <v>291</v>
      </c>
      <c r="G20" s="1">
        <v>218</v>
      </c>
      <c r="H20" s="2">
        <f t="shared" si="0"/>
        <v>313</v>
      </c>
      <c r="I20" s="2">
        <f t="shared" si="0"/>
        <v>234</v>
      </c>
      <c r="K20" s="15">
        <f t="shared" si="1"/>
        <v>-0.25239616613418525</v>
      </c>
      <c r="L20" s="2" t="str">
        <f t="shared" si="2"/>
        <v>Diminuição</v>
      </c>
      <c r="M20" s="7">
        <f t="shared" si="3"/>
        <v>297.35000000000002</v>
      </c>
    </row>
    <row r="21" spans="1:13" x14ac:dyDescent="0.2">
      <c r="A21" s="5" t="s">
        <v>12</v>
      </c>
      <c r="B21" s="1">
        <v>4</v>
      </c>
      <c r="C21" s="1">
        <v>2</v>
      </c>
      <c r="D21" s="1">
        <v>9</v>
      </c>
      <c r="E21" s="1">
        <v>10</v>
      </c>
      <c r="F21" s="1">
        <v>98</v>
      </c>
      <c r="G21" s="1">
        <v>76</v>
      </c>
      <c r="H21" s="2">
        <f t="shared" si="0"/>
        <v>111</v>
      </c>
      <c r="I21" s="2">
        <f t="shared" si="0"/>
        <v>88</v>
      </c>
      <c r="K21" s="15">
        <f t="shared" si="1"/>
        <v>-0.2072072072072072</v>
      </c>
      <c r="L21" s="2" t="str">
        <f t="shared" si="2"/>
        <v>Diminuição</v>
      </c>
      <c r="M21" s="7">
        <f t="shared" si="3"/>
        <v>105.45</v>
      </c>
    </row>
    <row r="22" spans="1:13" x14ac:dyDescent="0.2">
      <c r="A22" s="5" t="s">
        <v>13</v>
      </c>
      <c r="B22" s="1">
        <v>5</v>
      </c>
      <c r="C22" s="1">
        <v>4</v>
      </c>
      <c r="D22" s="1">
        <v>9</v>
      </c>
      <c r="E22" s="1">
        <v>11</v>
      </c>
      <c r="F22" s="1">
        <v>120</v>
      </c>
      <c r="G22" s="1">
        <v>129</v>
      </c>
      <c r="H22" s="2">
        <f t="shared" si="0"/>
        <v>134</v>
      </c>
      <c r="I22" s="2">
        <f t="shared" si="0"/>
        <v>144</v>
      </c>
      <c r="K22" s="15">
        <f t="shared" si="1"/>
        <v>7.4626865671641784E-2</v>
      </c>
      <c r="L22" s="2" t="str">
        <f t="shared" si="2"/>
        <v>Aumento</v>
      </c>
      <c r="M22" s="7">
        <f t="shared" si="3"/>
        <v>127.3</v>
      </c>
    </row>
    <row r="23" spans="1:13" x14ac:dyDescent="0.2">
      <c r="A23" s="5" t="s">
        <v>14</v>
      </c>
      <c r="B23" s="1">
        <v>3</v>
      </c>
      <c r="C23" s="1">
        <v>2</v>
      </c>
      <c r="D23" s="1">
        <v>1</v>
      </c>
      <c r="E23" s="1">
        <v>1</v>
      </c>
      <c r="F23" s="1">
        <v>42</v>
      </c>
      <c r="G23" s="1">
        <v>26</v>
      </c>
      <c r="H23" s="2">
        <f t="shared" si="0"/>
        <v>46</v>
      </c>
      <c r="I23" s="2">
        <f t="shared" si="0"/>
        <v>29</v>
      </c>
      <c r="K23" s="15">
        <f t="shared" si="1"/>
        <v>-0.36956521739130432</v>
      </c>
      <c r="L23" s="2" t="str">
        <f t="shared" si="2"/>
        <v>Diminuição</v>
      </c>
      <c r="M23" s="7">
        <f t="shared" si="3"/>
        <v>43.7</v>
      </c>
    </row>
    <row r="24" spans="1:13" x14ac:dyDescent="0.2">
      <c r="A24" s="5" t="s">
        <v>15</v>
      </c>
      <c r="B24" s="1">
        <v>2</v>
      </c>
      <c r="C24" s="1">
        <v>0</v>
      </c>
      <c r="D24" s="1">
        <v>3</v>
      </c>
      <c r="E24" s="1">
        <v>1</v>
      </c>
      <c r="F24" s="1">
        <v>31</v>
      </c>
      <c r="G24" s="1">
        <v>21</v>
      </c>
      <c r="H24" s="2">
        <f t="shared" si="0"/>
        <v>36</v>
      </c>
      <c r="I24" s="2">
        <f t="shared" si="0"/>
        <v>22</v>
      </c>
      <c r="K24" s="15">
        <f t="shared" si="1"/>
        <v>-0.38888888888888884</v>
      </c>
      <c r="L24" s="2" t="str">
        <f t="shared" si="2"/>
        <v>Diminuição</v>
      </c>
      <c r="M24" s="7">
        <f t="shared" si="3"/>
        <v>34.200000000000003</v>
      </c>
    </row>
    <row r="25" spans="1:13" x14ac:dyDescent="0.2">
      <c r="A25" s="5" t="s">
        <v>16</v>
      </c>
      <c r="B25" s="1">
        <v>0</v>
      </c>
      <c r="C25" s="1">
        <v>2</v>
      </c>
      <c r="D25" s="1">
        <v>3</v>
      </c>
      <c r="E25" s="1">
        <v>3</v>
      </c>
      <c r="F25" s="1">
        <v>61</v>
      </c>
      <c r="G25" s="1">
        <v>64</v>
      </c>
      <c r="H25" s="2">
        <f t="shared" si="0"/>
        <v>64</v>
      </c>
      <c r="I25" s="2">
        <f t="shared" si="0"/>
        <v>69</v>
      </c>
      <c r="K25" s="15">
        <f t="shared" si="1"/>
        <v>7.8125E-2</v>
      </c>
      <c r="L25" s="2" t="str">
        <f t="shared" si="2"/>
        <v>Aumento</v>
      </c>
      <c r="M25" s="7">
        <f t="shared" si="3"/>
        <v>60.8</v>
      </c>
    </row>
    <row r="26" spans="1:13" x14ac:dyDescent="0.2">
      <c r="A26" s="10" t="s">
        <v>19</v>
      </c>
      <c r="B26" s="2">
        <f>SUM(B8:B25)</f>
        <v>48</v>
      </c>
      <c r="C26" s="2">
        <f t="shared" ref="C26:I26" si="4">SUM(C8:C25)</f>
        <v>29</v>
      </c>
      <c r="D26" s="2">
        <f t="shared" si="4"/>
        <v>138</v>
      </c>
      <c r="E26" s="2">
        <f t="shared" si="4"/>
        <v>111</v>
      </c>
      <c r="F26" s="2">
        <f t="shared" si="4"/>
        <v>1658</v>
      </c>
      <c r="G26" s="2">
        <f t="shared" si="4"/>
        <v>1456</v>
      </c>
      <c r="H26" s="2">
        <f t="shared" si="4"/>
        <v>1844</v>
      </c>
      <c r="I26" s="2">
        <f t="shared" si="4"/>
        <v>1596</v>
      </c>
    </row>
    <row r="29" spans="1:13" x14ac:dyDescent="0.2">
      <c r="A29" s="6" t="s">
        <v>29</v>
      </c>
    </row>
    <row r="31" spans="1:13" x14ac:dyDescent="0.2">
      <c r="A31" s="6" t="s">
        <v>33</v>
      </c>
    </row>
    <row r="33" spans="1:11" ht="25.15" customHeight="1" x14ac:dyDescent="0.2">
      <c r="A33" s="23" t="s">
        <v>38</v>
      </c>
      <c r="B33" s="23"/>
      <c r="C33" s="23"/>
      <c r="D33" s="23"/>
      <c r="E33" s="23"/>
      <c r="F33" s="23"/>
      <c r="G33" s="23"/>
      <c r="H33" s="23"/>
      <c r="I33" s="23"/>
    </row>
    <row r="35" spans="1:11" x14ac:dyDescent="0.2">
      <c r="A35" s="19" t="s">
        <v>39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 x14ac:dyDescent="0.2">
      <c r="A37" s="9" t="s">
        <v>25</v>
      </c>
      <c r="B37" s="8">
        <v>-0.05</v>
      </c>
    </row>
    <row r="39" spans="1:11" x14ac:dyDescent="0.2">
      <c r="A39" s="6" t="s">
        <v>41</v>
      </c>
      <c r="E39" s="12">
        <f>AVERAGE(F8:F25)</f>
        <v>92.111111111111114</v>
      </c>
    </row>
    <row r="41" spans="1:11" x14ac:dyDescent="0.2">
      <c r="A41" s="6" t="s">
        <v>42</v>
      </c>
      <c r="E41" s="11">
        <f>MAX(B8:B25)</f>
        <v>6</v>
      </c>
    </row>
    <row r="43" spans="1:11" x14ac:dyDescent="0.2">
      <c r="A43" s="6" t="s">
        <v>43</v>
      </c>
      <c r="F43" s="11">
        <f>MIN(D8:D25)</f>
        <v>1</v>
      </c>
    </row>
    <row r="45" spans="1:11" x14ac:dyDescent="0.2">
      <c r="A45" s="6" t="s">
        <v>44</v>
      </c>
      <c r="F45" s="11">
        <f>COUNTIF(H8:H25,"&gt;100")</f>
        <v>8</v>
      </c>
    </row>
    <row r="47" spans="1:11" x14ac:dyDescent="0.2">
      <c r="A47" s="6" t="s">
        <v>45</v>
      </c>
      <c r="I47" s="11">
        <f>SUMIF(I8:I25,"&lt;100",I8:I25)</f>
        <v>448</v>
      </c>
    </row>
    <row r="49" spans="1:11" ht="29.25" customHeight="1" x14ac:dyDescent="0.2"/>
    <row r="50" spans="1:11" ht="29.25" customHeight="1" x14ac:dyDescent="0.2">
      <c r="C50" s="17" t="s">
        <v>46</v>
      </c>
      <c r="D50" s="18">
        <v>2006</v>
      </c>
      <c r="E50" s="17" t="s">
        <v>47</v>
      </c>
      <c r="F50" s="18">
        <v>100</v>
      </c>
    </row>
    <row r="51" spans="1:11" ht="29.25" customHeight="1" x14ac:dyDescent="0.2"/>
    <row r="52" spans="1:11" x14ac:dyDescent="0.2">
      <c r="A52" s="6" t="s">
        <v>48</v>
      </c>
      <c r="F52" s="12" cm="1">
        <f t="array" ref="F52">_xlfn.IFS(D50=F7,AVERAGE(F8:F25),D50=G7,AVERAGE(G8:G25), TRUE,"Sem dados" )</f>
        <v>80.888888888888886</v>
      </c>
    </row>
    <row r="53" spans="1:11" ht="24.75" customHeight="1" x14ac:dyDescent="0.2"/>
    <row r="54" spans="1:11" x14ac:dyDescent="0.2">
      <c r="A54" s="6" t="s">
        <v>49</v>
      </c>
      <c r="F54" s="11" cm="1">
        <f t="array" ref="F54">_xlfn.IFS(D50=B7,MAX(B8:B25),D50=C7,MAX(C8:C25),TRUE, "False")</f>
        <v>4</v>
      </c>
    </row>
    <row r="56" spans="1:11" x14ac:dyDescent="0.2">
      <c r="A56" s="6" t="s">
        <v>50</v>
      </c>
      <c r="G56" s="11" cm="1">
        <f t="array" ref="G56">_xlfn.IFS(D50=D7,MIN(D8:D25),D50=E7,MIN(E8:E25),TRUE, "False")</f>
        <v>0</v>
      </c>
    </row>
    <row r="58" spans="1:11" x14ac:dyDescent="0.2">
      <c r="A58" s="6" t="s">
        <v>51</v>
      </c>
      <c r="H58" s="11" cm="1">
        <f t="array" ref="H58">_xlfn.IFS(D50=H7,COUNTIF(H8:H25,"&gt;"&amp;F50),D50=I7,COUNTIF(I8:I25,"&gt;"&amp;F50))</f>
        <v>7</v>
      </c>
    </row>
    <row r="60" spans="1:11" ht="13.9" customHeight="1" x14ac:dyDescent="0.2">
      <c r="A60" s="6" t="s">
        <v>52</v>
      </c>
      <c r="K60" s="11" cm="1">
        <f t="array" ref="K60">_xlfn.IFS(D50=H7,SUMIF(H8:H25,"&lt;"&amp;F50,H8:H25),D50=I7,SUMIF(I8:I25,"&lt;"&amp;F50,I8:I25))</f>
        <v>448</v>
      </c>
    </row>
  </sheetData>
  <mergeCells count="9">
    <mergeCell ref="A35:K36"/>
    <mergeCell ref="A3:J3"/>
    <mergeCell ref="A6:A7"/>
    <mergeCell ref="A5:I5"/>
    <mergeCell ref="A33:I33"/>
    <mergeCell ref="B6:C6"/>
    <mergeCell ref="D6:E6"/>
    <mergeCell ref="F6:G6"/>
    <mergeCell ref="H6:I6"/>
  </mergeCells>
  <phoneticPr fontId="3" type="noConversion"/>
  <printOptions headings="1" gridLines="1"/>
  <pageMargins left="0.11811023622047245" right="0.11811023622047245" top="0.27559055118110237" bottom="0.27559055118110237" header="0.51181102362204722" footer="0.19685039370078741"/>
  <pageSetup paperSize="9" scale="4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Exercicio</vt:lpstr>
      <vt:lpstr>Exercicio!Print_Area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Carvalho Brito</dc:creator>
  <cp:lastModifiedBy>Eu</cp:lastModifiedBy>
  <cp:lastPrinted>2021-10-06T10:14:18Z</cp:lastPrinted>
  <dcterms:created xsi:type="dcterms:W3CDTF">2006-01-23T09:43:30Z</dcterms:created>
  <dcterms:modified xsi:type="dcterms:W3CDTF">2023-05-22T22:58:29Z</dcterms:modified>
</cp:coreProperties>
</file>