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Quiz Funções Condicionais\"/>
    </mc:Choice>
  </mc:AlternateContent>
  <xr:revisionPtr revIDLastSave="0" documentId="13_ncr:1_{11C12745-005F-4106-9FC4-DBBD356B0C74}" xr6:coauthVersionLast="47" xr6:coauthVersionMax="47" xr10:uidLastSave="{00000000-0000-0000-0000-000000000000}"/>
  <bookViews>
    <workbookView xWindow="2130" yWindow="345" windowWidth="15375" windowHeight="7875" xr2:uid="{88F24234-C73A-4EDD-822B-63E2E8E9D518}"/>
  </bookViews>
  <sheets>
    <sheet name="amostra" sheetId="1" r:id="rId1"/>
  </sheets>
  <definedNames>
    <definedName name="_xlnm._FilterDatabase" localSheetId="0" hidden="1">amostra!$A$1:$H$501</definedName>
    <definedName name="PROD_DESCONSID">amostra!$N$37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N38" i="1"/>
  <c r="K3" i="1"/>
  <c r="K2" i="1"/>
  <c r="M16" i="1"/>
  <c r="K4" i="1"/>
  <c r="R2" i="1"/>
  <c r="L2" i="1"/>
  <c r="K6" i="1"/>
  <c r="L4" i="1"/>
  <c r="M11" i="1"/>
  <c r="M10" i="1"/>
  <c r="M9" i="1"/>
  <c r="M8" i="1"/>
  <c r="M7" i="1"/>
  <c r="M6" i="1"/>
  <c r="M2" i="1"/>
  <c r="M5" i="1"/>
  <c r="M4" i="1"/>
  <c r="M3" i="1"/>
  <c r="L3" i="1"/>
  <c r="K9" i="1"/>
  <c r="K8" i="1"/>
  <c r="K7" i="1"/>
  <c r="K5" i="1"/>
</calcChain>
</file>

<file path=xl/sharedStrings.xml><?xml version="1.0" encoding="utf-8"?>
<sst xmlns="http://schemas.openxmlformats.org/spreadsheetml/2006/main" count="1516" uniqueCount="20">
  <si>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</si>
  <si>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</si>
  <si>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</si>
  <si>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</si>
  <si>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</si>
  <si>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</si>
  <si>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</si>
  <si>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</si>
  <si>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</si>
  <si>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</si>
  <si>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</si>
  <si>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</si>
  <si>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</si>
  <si>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</si>
  <si>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</si>
  <si>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</si>
  <si>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banana</t>
  </si>
  <si>
    <t>maca</t>
  </si>
  <si>
    <t>laranja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</si>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</sst>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501"/>
  <sheetViews>
    <sheetView tabSelected="1" topLeftCell="A34" zoomScaleNormal="100" workbookViewId="0">
      <selection activeCell="K44" sqref="K44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5" bestFit="1" customWidth="1"/>
    <col min="6" max="6" width="5.7109375" bestFit="1" customWidth="1"/>
    <col min="7" max="7" width="8.28515625" bestFit="1" customWidth="1"/>
    <col min="8" max="8" width="9.42578125" bestFit="1" customWidth="1"/>
    <col min="9" max="9" width="2.5703125" customWidth="1"/>
    <col min="10" max="10" width="8.85546875" customWidth="1"/>
    <col min="11" max="29" width="11.140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8" x14ac:dyDescent="0.25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K2">
        <f>COUNTIFS(E2:E501,"F",F2:F501,"&gt;=54")</f>
        <v>80</v>
      </c>
      <c r="L2">
        <f>COUNTIF(C2:C501,1512)</f>
        <v>2</v>
      </c>
      <c r="M2">
        <f>COUNTIF(C2:C501,"&gt;=1289")</f>
        <v>192</v>
      </c>
      <c r="O2">
        <v>0.4</v>
      </c>
      <c r="P2">
        <v>14</v>
      </c>
      <c r="R2">
        <f>SUMPRODUCT(O2:O4,P2:P4)</f>
        <v>14.9</v>
      </c>
    </row>
    <row r="3" spans="1:18" x14ac:dyDescent="0.25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  <c r="K3">
        <f>COUNTIF(C2:C501,"&gt;=1512")</f>
        <v>123</v>
      </c>
      <c r="L3">
        <f>COUNTIFS(E2:E501,"M",D2:D501,"Matosinhos")</f>
        <v>2</v>
      </c>
      <c r="M3">
        <f>COUNTIF(D2:D501,"?"&amp;"a"&amp;"*")</f>
        <v>291</v>
      </c>
      <c r="O3">
        <v>0.3</v>
      </c>
      <c r="P3">
        <v>16</v>
      </c>
    </row>
    <row r="4" spans="1:18" x14ac:dyDescent="0.25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  <c r="K4">
        <f>COUNTIFS(E2:E501,"F",D2:D501,"Porto")</f>
        <v>60</v>
      </c>
      <c r="L4">
        <f>AVERAGEIFS(F2:F501,E2:E501,"M",D2:D501,"Matosinhos")</f>
        <v>60.5</v>
      </c>
      <c r="M4">
        <f>COUNTIFS(D2:D501,"Matosinhos")</f>
        <v>4</v>
      </c>
      <c r="O4">
        <v>0.3</v>
      </c>
      <c r="P4">
        <v>15</v>
      </c>
    </row>
    <row r="5" spans="1:18" x14ac:dyDescent="0.25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  <c r="K5">
        <f>COUNTIFS(E2:E501,"M",F2:F501,"&gt;=21")</f>
        <v>235</v>
      </c>
      <c r="M5">
        <f>COUNTIFS(D2:D501,"Gaia")</f>
        <v>287</v>
      </c>
    </row>
    <row r="6" spans="1:18" x14ac:dyDescent="0.25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K6">
        <f>COUNTIFS(E2:E501,"M",D2:D501,"Matosinhos")</f>
        <v>2</v>
      </c>
      <c r="M6">
        <f>AVERAGEIFS(F2:F501,E2:E501,"F",D2:D501,"Gondomar")</f>
        <v>45.872340425531917</v>
      </c>
    </row>
    <row r="7" spans="1:18" x14ac:dyDescent="0.25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K7">
        <f>COUNTIF(C2:C501,"&gt;=1257")</f>
        <v>204</v>
      </c>
      <c r="M7">
        <f>SUMIF(E2:E501,"M",C2:C501)</f>
        <v>256652</v>
      </c>
    </row>
    <row r="8" spans="1:18" x14ac:dyDescent="0.25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  <c r="K8">
        <f>COUNTIFS(E2:E501,"F",F2:F501,"&gt;=34")</f>
        <v>192</v>
      </c>
      <c r="M8">
        <f>COUNTIF(C2:C501,"=1257")</f>
        <v>2</v>
      </c>
    </row>
    <row r="9" spans="1:18" x14ac:dyDescent="0.25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K9">
        <f>COUNTIFS(E2:E501,"M",F2:F501,"&gt;=27")</f>
        <v>201</v>
      </c>
      <c r="M9">
        <f>COUNTIFS(F2:F501,"&gt;=69")</f>
        <v>12</v>
      </c>
    </row>
    <row r="10" spans="1:18" x14ac:dyDescent="0.25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M10">
        <f>AVERAGEIFS(F2:F501,E2:E501,"M",D2:D501,"Gondomar")</f>
        <v>43.470588235294116</v>
      </c>
    </row>
    <row r="11" spans="1:18" x14ac:dyDescent="0.25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  <c r="M11">
        <f>COUNTIFS(D2:D501,"Gaia",E2:E501,"M")</f>
        <v>134</v>
      </c>
    </row>
    <row r="12" spans="1:18" x14ac:dyDescent="0.25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</row>
    <row r="13" spans="1:18" x14ac:dyDescent="0.25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</row>
    <row r="14" spans="1:18" x14ac:dyDescent="0.25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  <c r="M14">
        <v>125</v>
      </c>
    </row>
    <row r="15" spans="1:18" x14ac:dyDescent="0.25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8" x14ac:dyDescent="0.25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  <c r="K16">
        <v>1444</v>
      </c>
      <c r="L16">
        <v>1</v>
      </c>
      <c r="M16" t="e">
        <f>VLOOKUP(M14,K16:K22,2,1)</f>
        <v>#N/A</v>
      </c>
    </row>
    <row r="17" spans="1:12" x14ac:dyDescent="0.25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  <c r="K17">
        <v>1297</v>
      </c>
      <c r="L17">
        <v>2</v>
      </c>
    </row>
    <row r="18" spans="1:12" x14ac:dyDescent="0.25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K18">
        <v>1220</v>
      </c>
      <c r="L18">
        <v>3</v>
      </c>
    </row>
    <row r="19" spans="1:12" x14ac:dyDescent="0.25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K19">
        <v>1144</v>
      </c>
      <c r="L19">
        <v>2</v>
      </c>
    </row>
    <row r="20" spans="1:12" x14ac:dyDescent="0.25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  <c r="K20">
        <v>1272</v>
      </c>
      <c r="L20">
        <v>2</v>
      </c>
    </row>
    <row r="21" spans="1:12" x14ac:dyDescent="0.25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  <c r="K21">
        <v>1315</v>
      </c>
      <c r="L21">
        <v>3</v>
      </c>
    </row>
    <row r="22" spans="1:12" x14ac:dyDescent="0.25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  <c r="K22">
        <v>1352</v>
      </c>
      <c r="L22">
        <v>23</v>
      </c>
    </row>
    <row r="23" spans="1:12" x14ac:dyDescent="0.25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</row>
    <row r="24" spans="1:12" x14ac:dyDescent="0.25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12" x14ac:dyDescent="0.25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</row>
    <row r="26" spans="1:12" x14ac:dyDescent="0.25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12" x14ac:dyDescent="0.25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12" x14ac:dyDescent="0.25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12" x14ac:dyDescent="0.25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12" x14ac:dyDescent="0.25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12" x14ac:dyDescent="0.25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12" x14ac:dyDescent="0.25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14" x14ac:dyDescent="0.25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14" x14ac:dyDescent="0.25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14" x14ac:dyDescent="0.25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14" x14ac:dyDescent="0.25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  <c r="K36" t="s">
        <v>16</v>
      </c>
      <c r="L36">
        <v>200</v>
      </c>
    </row>
    <row r="37" spans="1:14" x14ac:dyDescent="0.25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  <c r="K37" t="s">
        <v>17</v>
      </c>
      <c r="L37">
        <v>140</v>
      </c>
      <c r="N37" t="s">
        <v>16</v>
      </c>
    </row>
    <row r="38" spans="1:14" x14ac:dyDescent="0.25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  <c r="K38" t="s">
        <v>16</v>
      </c>
      <c r="L38">
        <v>500</v>
      </c>
      <c r="N38">
        <f>SUMIF(K36:K42,PROD_DESCONSID,L36:L42)</f>
        <v>700</v>
      </c>
    </row>
    <row r="39" spans="1:14" x14ac:dyDescent="0.25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  <c r="K39" t="s">
        <v>18</v>
      </c>
      <c r="L39">
        <v>300</v>
      </c>
    </row>
    <row r="40" spans="1:14" x14ac:dyDescent="0.25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  <c r="K40" t="s">
        <v>18</v>
      </c>
      <c r="L40">
        <v>120</v>
      </c>
    </row>
    <row r="41" spans="1:14" x14ac:dyDescent="0.25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  <c r="K41" t="s">
        <v>19</v>
      </c>
      <c r="L41">
        <v>80</v>
      </c>
      <c r="N41">
        <f>(85+120+110)/3</f>
        <v>105</v>
      </c>
    </row>
    <row r="42" spans="1:14" x14ac:dyDescent="0.25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  <c r="K42" t="s">
        <v>17</v>
      </c>
      <c r="L42">
        <v>60</v>
      </c>
    </row>
    <row r="43" spans="1:14" x14ac:dyDescent="0.25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14" x14ac:dyDescent="0.25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14" x14ac:dyDescent="0.25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14" x14ac:dyDescent="0.25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14" x14ac:dyDescent="0.25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14" x14ac:dyDescent="0.25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25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25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25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25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25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25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25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25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25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25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25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25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25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25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25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25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25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25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25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25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25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25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25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25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25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25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25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25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25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25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25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25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25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25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25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25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25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25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25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25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25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25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25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25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25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25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25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25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25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25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25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25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25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25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25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25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25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25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25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25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25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25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25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25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25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25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25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25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25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25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25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25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25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25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25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25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25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25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25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25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25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25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25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25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25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25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25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25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25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25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25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25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25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25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25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25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25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25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25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25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25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25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25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25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25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25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25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25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25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25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25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25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25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25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25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25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25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25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25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25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25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25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25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25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25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25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25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25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25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25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25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25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25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25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25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25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25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25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25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25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25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25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25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25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25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25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25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25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25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25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25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25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25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25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25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25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25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25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25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25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25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25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25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25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25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25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25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25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25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25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25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25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25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25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25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25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25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25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25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25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25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25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25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25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25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25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25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25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25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25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25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25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25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25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25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25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25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25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25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25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25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25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25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25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25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25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25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25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25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25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25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25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25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25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25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25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25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25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25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25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25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25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25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25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25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25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25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25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25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25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25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25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25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25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25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25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25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25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25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25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25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25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25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25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25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25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25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25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25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25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25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25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25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25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25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25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25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25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25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25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25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25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25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25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25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25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25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25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25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25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25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25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25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25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25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25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25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25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25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25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25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25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25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25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25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25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25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25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25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25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25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25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25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25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25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25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25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25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25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25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25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25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25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25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25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25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25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25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25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25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25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25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25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25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25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25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25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25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25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25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25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25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25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25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25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25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25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25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25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25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25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25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25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25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25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25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25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25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25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25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25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25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25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25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25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25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25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25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25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25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25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25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25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25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25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25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25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25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25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25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25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25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25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25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25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25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25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25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25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25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25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25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25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25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25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25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25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25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25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25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25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25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25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25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25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25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25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25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25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25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25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25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25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25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25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25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25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25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25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25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25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25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25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25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25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25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25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25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25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25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25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25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25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25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25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25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25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25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25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25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25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25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25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25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25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25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25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25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25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25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25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25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25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25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25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25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25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25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25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25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25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25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25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25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25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25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25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25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25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25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25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25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25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amostra</vt:lpstr>
      <vt:lpstr>PROD_DESCONSID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Eu</cp:lastModifiedBy>
  <dcterms:created xsi:type="dcterms:W3CDTF">2021-02-10T16:10:58Z</dcterms:created>
  <dcterms:modified xsi:type="dcterms:W3CDTF">2023-05-28T21:33:37Z</dcterms:modified>
</cp:coreProperties>
</file>